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Desktop\UABC\CONTA\"/>
    </mc:Choice>
  </mc:AlternateContent>
  <xr:revisionPtr revIDLastSave="0" documentId="13_ncr:1_{C79471A0-3CF0-4E1F-96E0-5F12A75E4010}" xr6:coauthVersionLast="45" xr6:coauthVersionMax="45" xr10:uidLastSave="{00000000-0000-0000-0000-000000000000}"/>
  <bookViews>
    <workbookView xWindow="-120" yWindow="-120" windowWidth="20730" windowHeight="11160" activeTab="1" xr2:uid="{19AD4BF7-B47C-4E15-8ED5-70AE5387658B}"/>
  </bookViews>
  <sheets>
    <sheet name="Asiento de diario" sheetId="1" r:id="rId1"/>
    <sheet name="Valuaciones" sheetId="2" r:id="rId2"/>
    <sheet name="Tarjetas de Almac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3" l="1"/>
  <c r="C13" i="3"/>
  <c r="AH29" i="2" l="1"/>
  <c r="AD32" i="2"/>
  <c r="AD30" i="2"/>
  <c r="AD28" i="2"/>
  <c r="AD26" i="2"/>
  <c r="AE32" i="2"/>
  <c r="AE29" i="2"/>
  <c r="AC31" i="2"/>
  <c r="AC30" i="2"/>
  <c r="AC29" i="2"/>
  <c r="AG32" i="2"/>
  <c r="AF31" i="2"/>
  <c r="AG30" i="2"/>
  <c r="AF29" i="2"/>
  <c r="AG28" i="2"/>
  <c r="AF27" i="2"/>
  <c r="AF25" i="2"/>
  <c r="AH25" i="2" s="1"/>
  <c r="AC25" i="2"/>
  <c r="AC26" i="2" s="1"/>
  <c r="AC27" i="2" s="1"/>
  <c r="AC28" i="2" s="1"/>
  <c r="AD14" i="2"/>
  <c r="AG14" i="2" s="1"/>
  <c r="AD12" i="2"/>
  <c r="AG12" i="2" s="1"/>
  <c r="AD8" i="2"/>
  <c r="AG8" i="2" s="1"/>
  <c r="AF13" i="2"/>
  <c r="AF11" i="2"/>
  <c r="AF9" i="2"/>
  <c r="AF7" i="2"/>
  <c r="AH7" i="2" s="1"/>
  <c r="AC7" i="2"/>
  <c r="AC8" i="2" s="1"/>
  <c r="AC9" i="2" s="1"/>
  <c r="AC10" i="2" s="1"/>
  <c r="AC11" i="2" s="1"/>
  <c r="AC12" i="2" s="1"/>
  <c r="AC13" i="2" s="1"/>
  <c r="AC14" i="2" s="1"/>
  <c r="F40" i="1"/>
  <c r="E40" i="1"/>
  <c r="U33" i="2"/>
  <c r="T32" i="2"/>
  <c r="H34" i="2"/>
  <c r="H33" i="2"/>
  <c r="H32" i="2"/>
  <c r="H31" i="2"/>
  <c r="H30" i="2"/>
  <c r="H29" i="2"/>
  <c r="H28" i="2"/>
  <c r="H27" i="2"/>
  <c r="H26" i="2"/>
  <c r="H25" i="2"/>
  <c r="J34" i="2"/>
  <c r="S15" i="2"/>
  <c r="S14" i="2"/>
  <c r="S13" i="2"/>
  <c r="S12" i="2"/>
  <c r="S11" i="2"/>
  <c r="S10" i="2"/>
  <c r="S9" i="2"/>
  <c r="S8" i="2"/>
  <c r="S7" i="2"/>
  <c r="J33" i="2"/>
  <c r="I32" i="2"/>
  <c r="U14" i="2"/>
  <c r="T13" i="2"/>
  <c r="J16" i="2"/>
  <c r="H17" i="2"/>
  <c r="H16" i="2"/>
  <c r="H15" i="2"/>
  <c r="H13" i="2"/>
  <c r="H12" i="2"/>
  <c r="H11" i="2"/>
  <c r="H10" i="2"/>
  <c r="H9" i="2"/>
  <c r="H8" i="2"/>
  <c r="H7" i="2"/>
  <c r="H14" i="2"/>
  <c r="I15" i="2"/>
  <c r="AE28" i="2" l="1"/>
  <c r="AE25" i="2"/>
  <c r="AE31" i="2"/>
  <c r="AE26" i="2"/>
  <c r="AE30" i="2"/>
  <c r="AG26" i="2"/>
  <c r="AH26" i="2" s="1"/>
  <c r="AH27" i="2" s="1"/>
  <c r="AH28" i="2" s="1"/>
  <c r="AE27" i="2"/>
  <c r="AC32" i="2"/>
  <c r="AH30" i="2"/>
  <c r="AH31" i="2" s="1"/>
  <c r="AH32" i="2" s="1"/>
  <c r="AD10" i="2"/>
  <c r="AG10" i="2" s="1"/>
  <c r="AH8" i="2"/>
  <c r="AH9" i="2" s="1"/>
  <c r="F7" i="2"/>
  <c r="F8" i="2" s="1"/>
  <c r="F9" i="2" s="1"/>
  <c r="I7" i="2"/>
  <c r="K7" i="2" s="1"/>
  <c r="J8" i="2"/>
  <c r="I9" i="2"/>
  <c r="Q7" i="2"/>
  <c r="T7" i="2"/>
  <c r="V7" i="2" s="1"/>
  <c r="J31" i="2"/>
  <c r="U29" i="2"/>
  <c r="U28" i="2"/>
  <c r="AH10" i="2" l="1"/>
  <c r="AH11" i="2" s="1"/>
  <c r="AH12" i="2" s="1"/>
  <c r="AH13" i="2" s="1"/>
  <c r="AH14" i="2" s="1"/>
  <c r="AE8" i="2"/>
  <c r="AE11" i="2"/>
  <c r="AE14" i="2"/>
  <c r="AE10" i="2"/>
  <c r="AE7" i="2"/>
  <c r="AE12" i="2"/>
  <c r="AE13" i="2"/>
  <c r="AE9" i="2"/>
  <c r="K8" i="2"/>
  <c r="K9" i="2" s="1"/>
  <c r="Q25" i="2"/>
  <c r="Q26" i="2" s="1"/>
  <c r="Q27" i="2" s="1"/>
  <c r="U31" i="2"/>
  <c r="T30" i="2"/>
  <c r="T27" i="2"/>
  <c r="U26" i="2"/>
  <c r="T25" i="2"/>
  <c r="V25" i="2" s="1"/>
  <c r="U12" i="2"/>
  <c r="T11" i="2"/>
  <c r="U10" i="2"/>
  <c r="T9" i="2"/>
  <c r="U8" i="2"/>
  <c r="Q8" i="2"/>
  <c r="Q9" i="2" s="1"/>
  <c r="Q10" i="2" s="1"/>
  <c r="J14" i="2"/>
  <c r="J13" i="2"/>
  <c r="F25" i="2"/>
  <c r="F26" i="2" s="1"/>
  <c r="F27" i="2" s="1"/>
  <c r="F28" i="2" s="1"/>
  <c r="F29" i="2" s="1"/>
  <c r="F30" i="2" s="1"/>
  <c r="F31" i="2" s="1"/>
  <c r="F32" i="2" s="1"/>
  <c r="F33" i="2" s="1"/>
  <c r="F34" i="2" s="1"/>
  <c r="F10" i="2"/>
  <c r="F11" i="2" s="1"/>
  <c r="F12" i="2" s="1"/>
  <c r="F13" i="2" s="1"/>
  <c r="F14" i="2" s="1"/>
  <c r="F15" i="2" s="1"/>
  <c r="F16" i="2" s="1"/>
  <c r="F17" i="2" s="1"/>
  <c r="J17" i="2" s="1"/>
  <c r="I30" i="2"/>
  <c r="J29" i="2"/>
  <c r="J28" i="2"/>
  <c r="I27" i="2"/>
  <c r="J26" i="2"/>
  <c r="I25" i="2"/>
  <c r="K25" i="2" s="1"/>
  <c r="J11" i="2"/>
  <c r="I12" i="2"/>
  <c r="J10" i="2"/>
  <c r="Q28" i="2" l="1"/>
  <c r="Q29" i="2" s="1"/>
  <c r="Q30" i="2" s="1"/>
  <c r="Q31" i="2" s="1"/>
  <c r="Q32" i="2" s="1"/>
  <c r="Q33" i="2" s="1"/>
  <c r="V8" i="2"/>
  <c r="V9" i="2" s="1"/>
  <c r="V10" i="2" s="1"/>
  <c r="V11" i="2" s="1"/>
  <c r="V12" i="2" s="1"/>
  <c r="V13" i="2" s="1"/>
  <c r="V14" i="2" s="1"/>
  <c r="V26" i="2"/>
  <c r="V27" i="2" s="1"/>
  <c r="Q11" i="2"/>
  <c r="Q12" i="2" s="1"/>
  <c r="Q13" i="2" s="1"/>
  <c r="Q14" i="2" s="1"/>
  <c r="Q15" i="2" s="1"/>
  <c r="U15" i="2" s="1"/>
  <c r="K10" i="2"/>
  <c r="K11" i="2" s="1"/>
  <c r="K12" i="2" s="1"/>
  <c r="K13" i="2" s="1"/>
  <c r="K14" i="2" s="1"/>
  <c r="K15" i="2" s="1"/>
  <c r="K16" i="2" s="1"/>
  <c r="K17" i="2" s="1"/>
  <c r="K26" i="2"/>
  <c r="K27" i="2" s="1"/>
  <c r="K28" i="2" s="1"/>
  <c r="K29" i="2" s="1"/>
  <c r="K30" i="2" s="1"/>
  <c r="K31" i="2" s="1"/>
  <c r="K32" i="2" s="1"/>
  <c r="K33" i="2" s="1"/>
  <c r="K34" i="2" s="1"/>
  <c r="V15" i="2" l="1"/>
  <c r="V28" i="2"/>
  <c r="V29" i="2" l="1"/>
  <c r="V30" i="2" s="1"/>
  <c r="V31" i="2" s="1"/>
  <c r="V32" i="2" s="1"/>
  <c r="V33" i="2" s="1"/>
</calcChain>
</file>

<file path=xl/sharedStrings.xml><?xml version="1.0" encoding="utf-8"?>
<sst xmlns="http://schemas.openxmlformats.org/spreadsheetml/2006/main" count="203" uniqueCount="67">
  <si>
    <t>Banco</t>
  </si>
  <si>
    <t>Ventas</t>
  </si>
  <si>
    <t>FECHA</t>
  </si>
  <si>
    <t>CONCEPTO</t>
  </si>
  <si>
    <t>PARCIAL</t>
  </si>
  <si>
    <t xml:space="preserve">DEBE </t>
  </si>
  <si>
    <t>HABER</t>
  </si>
  <si>
    <t>ASIENTO DE DIARIO</t>
  </si>
  <si>
    <t>Inventario</t>
  </si>
  <si>
    <t>APERTURA DEL NEGOCIO</t>
  </si>
  <si>
    <t>Compras</t>
  </si>
  <si>
    <t>Documentos por pagar</t>
  </si>
  <si>
    <t>Proveedores</t>
  </si>
  <si>
    <t>Caja</t>
  </si>
  <si>
    <t>Clientes</t>
  </si>
  <si>
    <t xml:space="preserve">FECHA </t>
  </si>
  <si>
    <t>SALDO</t>
  </si>
  <si>
    <t>UNIDADES</t>
  </si>
  <si>
    <t>ENTRADA</t>
  </si>
  <si>
    <t>SALIDA</t>
  </si>
  <si>
    <t>EXISTENCIA</t>
  </si>
  <si>
    <t>COSTOS</t>
  </si>
  <si>
    <t>UNITARIO</t>
  </si>
  <si>
    <t>MEDIO</t>
  </si>
  <si>
    <t>DEBE</t>
  </si>
  <si>
    <t>VALORES</t>
  </si>
  <si>
    <t>METODO PEPS (PRIMERO EN ENTRAR, PRIMERO EN SALIR)</t>
  </si>
  <si>
    <t>METODO UEPS (ULTIMO EN ENTRAR, PRIMERO EN SALIR)</t>
  </si>
  <si>
    <t>Documentos por cobrar</t>
  </si>
  <si>
    <t>Compra de Mercancia (pagos de deudas)</t>
  </si>
  <si>
    <t>COMPRA 30</t>
  </si>
  <si>
    <t>VENTA 15</t>
  </si>
  <si>
    <t>COMPRA 20</t>
  </si>
  <si>
    <t>VENTA 35</t>
  </si>
  <si>
    <t>COMPRA 60</t>
  </si>
  <si>
    <t>VENTA 50</t>
  </si>
  <si>
    <t>COMPRA 10</t>
  </si>
  <si>
    <t>VENTA 8</t>
  </si>
  <si>
    <t>COMPRA 70</t>
  </si>
  <si>
    <t>VENTA 60</t>
  </si>
  <si>
    <t>COMPRA 79</t>
  </si>
  <si>
    <t>VENTA 70</t>
  </si>
  <si>
    <t>PRODUCTO A</t>
  </si>
  <si>
    <t>PRODUCTO B</t>
  </si>
  <si>
    <t>1.- INICIAMOS OPERACIONES CON UN INVENTARIO DE MERCANCIAS, QUE SE COMPONEN DE: Producto A, 10 unidades adquiridas a $50 pesos cada una, y 30 unidades de producto B, adquiridas a $ 75 pesos. 50% fue adquirido a crédito y por lo que falta que firmo un pagaré.</t>
  </si>
  <si>
    <t xml:space="preserve">
2.- Se vendieron 8 unidades del producto A, a $ 100 pesos, y 15 unidades de producto B, a $ 130 pesos. 20% en efectivo, y lo demás se quedó debiendo.
</t>
  </si>
  <si>
    <t xml:space="preserve">
3.- Se compraron 70 unidades del producto A, a $ 35 pesos, y se compraron 20 unidades del producto B, a $ 80 pesos, firmando un pagare por el total de la compra.
</t>
  </si>
  <si>
    <t xml:space="preserve">
4.- Se vendieron 60 unidades del producto A, a $ 75 pesos, y del producto B, se vendieron 35 unidades del B, a $ 120 pesos. Todo fue mediante un cheque.
</t>
  </si>
  <si>
    <t xml:space="preserve">
5.- Se compraron 79 unidades del producto A, a $ 50 pesos, y 60 unidades del B, a $ 65 pesos, pagándose el 80% con cheque, y el resto se quedó a deber.
</t>
  </si>
  <si>
    <t xml:space="preserve">
6.- Nos pagan en efectivo el 100% de las deudas
</t>
  </si>
  <si>
    <t xml:space="preserve">
7.- Se pagaron el 100% de nuestras deudas con efectivo
</t>
  </si>
  <si>
    <t xml:space="preserve">
8.- Se venden 75 unidades del producto A, a $ 90 pesos, y 50 unidades del B, a $ 130 pesos, nos pagan 75% con cheque y el resto con efectivo.
</t>
  </si>
  <si>
    <t>VENTA 40</t>
  </si>
  <si>
    <t>VENTA 25</t>
  </si>
  <si>
    <t xml:space="preserve">10. Se vendieron 40 unidades del producto A, a $80 pesos, y 25 unidades del producto B a $100 pesos, pagados con cheque. 
</t>
  </si>
  <si>
    <t xml:space="preserve">9. Se compraron 30 unidades del producto A, a $40 pesos, y 30 unidades del producto B a $60 pesos, pagados con cheque.
</t>
  </si>
  <si>
    <t>PROMEDIO PONDERADO (PRODUCTO A)</t>
  </si>
  <si>
    <t>PROMEDIO PONDERADO (PRODUCTO B)</t>
  </si>
  <si>
    <t>Dia</t>
  </si>
  <si>
    <t>Concepto</t>
  </si>
  <si>
    <t xml:space="preserve">Unidades </t>
  </si>
  <si>
    <t>Costo Unitario</t>
  </si>
  <si>
    <t xml:space="preserve">Inventario Inicial </t>
  </si>
  <si>
    <t>Compra</t>
  </si>
  <si>
    <t>Salida</t>
  </si>
  <si>
    <t xml:space="preserve">Compra </t>
  </si>
  <si>
    <t>Existencia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</si>
</sst>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5">
    <xf numFmtId="0" fontId="0" fillId="0" borderId="0" xfId="0"/>
    <xf numFmtId="44" fontId="0" fillId="0" borderId="0" xfId="1" applyFont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3" borderId="0" xfId="0" applyFill="1"/>
    <xf numFmtId="0" fontId="0" fillId="0" borderId="4" xfId="0" applyBorder="1" applyAlignment="1">
      <alignment horizontal="right"/>
    </xf>
    <xf numFmtId="0" fontId="0" fillId="0" borderId="4" xfId="0" applyBorder="1"/>
    <xf numFmtId="0" fontId="0" fillId="0" borderId="8" xfId="0" applyBorder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2" fillId="2" borderId="4" xfId="0" applyFont="1" applyFill="1" applyBorder="1" applyAlignment="1"/>
    <xf numFmtId="44" fontId="0" fillId="0" borderId="4" xfId="1" applyFont="1" applyBorder="1"/>
    <xf numFmtId="44" fontId="0" fillId="2" borderId="0" xfId="1" applyFont="1" applyFill="1" applyBorder="1"/>
    <xf numFmtId="0" fontId="2" fillId="2" borderId="11" xfId="0" applyFont="1" applyFill="1" applyBorder="1" applyAlignment="1">
      <alignment horizontal="center"/>
    </xf>
    <xf numFmtId="0" fontId="0" fillId="2" borderId="12" xfId="0" applyFill="1" applyBorder="1"/>
    <xf numFmtId="44" fontId="0" fillId="2" borderId="11" xfId="1" applyFont="1" applyFill="1" applyBorder="1"/>
    <xf numFmtId="44" fontId="0" fillId="0" borderId="3" xfId="1" applyFont="1" applyBorder="1"/>
    <xf numFmtId="0" fontId="2" fillId="2" borderId="7" xfId="0" applyFont="1" applyFill="1" applyBorder="1" applyAlignment="1"/>
    <xf numFmtId="0" fontId="0" fillId="2" borderId="2" xfId="0" applyFill="1" applyBorder="1"/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44" fontId="0" fillId="2" borderId="1" xfId="1" applyFont="1" applyFill="1" applyBorder="1"/>
    <xf numFmtId="0" fontId="2" fillId="2" borderId="7" xfId="0" applyFont="1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7" xfId="0" applyBorder="1" applyAlignment="1"/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7" xfId="0" applyBorder="1" applyAlignment="1">
      <alignment horizontal="center"/>
    </xf>
    <xf numFmtId="44" fontId="0" fillId="0" borderId="2" xfId="1" applyFont="1" applyBorder="1"/>
    <xf numFmtId="44" fontId="0" fillId="0" borderId="7" xfId="1" applyFont="1" applyBorder="1"/>
    <xf numFmtId="44" fontId="0" fillId="0" borderId="7" xfId="1" applyFont="1" applyBorder="1" applyAlignment="1"/>
    <xf numFmtId="44" fontId="0" fillId="3" borderId="7" xfId="1" applyFont="1" applyFill="1" applyBorder="1"/>
    <xf numFmtId="0" fontId="0" fillId="3" borderId="7" xfId="0" applyFill="1" applyBorder="1"/>
    <xf numFmtId="0" fontId="3" fillId="3" borderId="7" xfId="0" applyFont="1" applyFill="1" applyBorder="1" applyAlignment="1">
      <alignment horizontal="left"/>
    </xf>
    <xf numFmtId="0" fontId="0" fillId="2" borderId="5" xfId="0" applyFill="1" applyBorder="1"/>
    <xf numFmtId="44" fontId="0" fillId="0" borderId="6" xfId="1" applyFont="1" applyBorder="1"/>
    <xf numFmtId="44" fontId="0" fillId="2" borderId="5" xfId="1" applyFont="1" applyFill="1" applyBorder="1"/>
    <xf numFmtId="0" fontId="2" fillId="2" borderId="5" xfId="0" applyFont="1" applyFill="1" applyBorder="1" applyAlignment="1">
      <alignment horizontal="center"/>
    </xf>
    <xf numFmtId="0" fontId="0" fillId="2" borderId="7" xfId="0" applyFill="1" applyBorder="1"/>
    <xf numFmtId="44" fontId="0" fillId="2" borderId="7" xfId="1" applyFont="1" applyFill="1" applyBorder="1"/>
    <xf numFmtId="44" fontId="0" fillId="0" borderId="3" xfId="1" applyNumberFormat="1" applyFont="1" applyBorder="1"/>
    <xf numFmtId="44" fontId="0" fillId="0" borderId="3" xfId="0" applyNumberFormat="1" applyBorder="1"/>
    <xf numFmtId="0" fontId="0" fillId="0" borderId="10" xfId="0" applyBorder="1"/>
    <xf numFmtId="44" fontId="0" fillId="0" borderId="0" xfId="0" applyNumberFormat="1"/>
    <xf numFmtId="0" fontId="0" fillId="0" borderId="4" xfId="0" applyBorder="1" applyAlignment="1">
      <alignment horizontal="left"/>
    </xf>
    <xf numFmtId="0" fontId="0" fillId="0" borderId="9" xfId="0" applyBorder="1" applyAlignment="1"/>
    <xf numFmtId="0" fontId="0" fillId="0" borderId="0" xfId="0" applyAlignme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  <xf numFmtId="44" fontId="4" fillId="0" borderId="0" xfId="1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4" fontId="4" fillId="0" borderId="0" xfId="0" applyNumberFormat="1" applyFont="1" applyAlignment="1">
      <alignment horizontal="center"/>
    </xf>
    <xf numFmtId="44" fontId="4" fillId="0" borderId="0" xfId="0" applyNumberFormat="1" applyFont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0" borderId="2" xfId="0" applyFont="1" applyBorder="1"/>
    <xf numFmtId="0" fontId="4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/>
    <xf numFmtId="44" fontId="0" fillId="0" borderId="3" xfId="1" applyFont="1" applyBorder="1" applyAlignment="1"/>
    <xf numFmtId="0" fontId="0" fillId="0" borderId="0" xfId="0" applyAlignment="1">
      <alignment vertical="center" wrapText="1"/>
    </xf>
    <xf numFmtId="0" fontId="0" fillId="0" borderId="3" xfId="0" applyBorder="1" applyAlignment="1">
      <alignment horizontal="left"/>
    </xf>
    <xf numFmtId="0" fontId="8" fillId="0" borderId="0" xfId="0" applyFont="1"/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44" fontId="0" fillId="0" borderId="11" xfId="1" applyFont="1" applyBorder="1"/>
    <xf numFmtId="0" fontId="6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E5FFF-CF26-4FE2-A304-C49A3DFBBBCB}">
  <dimension ref="A2:U45"/>
  <sheetViews>
    <sheetView topLeftCell="E1" zoomScale="71" zoomScaleNormal="70" workbookViewId="0">
      <selection activeCell="I50" sqref="I50"/>
    </sheetView>
  </sheetViews>
  <sheetFormatPr baseColWidth="10" defaultRowHeight="15" x14ac:dyDescent="0.25"/>
  <cols>
    <col min="3" max="3" width="51.5703125" customWidth="1"/>
    <col min="4" max="4" width="15.85546875" customWidth="1"/>
    <col min="5" max="5" width="16.140625" customWidth="1"/>
    <col min="6" max="6" width="16.85546875" customWidth="1"/>
    <col min="9" max="9" width="12.7109375" customWidth="1"/>
    <col min="10" max="10" width="10.42578125" customWidth="1"/>
    <col min="14" max="14" width="21.7109375" customWidth="1"/>
  </cols>
  <sheetData>
    <row r="2" spans="1:21" ht="15" customHeight="1" x14ac:dyDescent="0.25">
      <c r="B2" s="7"/>
      <c r="C2" s="7"/>
      <c r="D2" s="7"/>
      <c r="E2" s="7"/>
      <c r="F2" s="7"/>
      <c r="S2" s="50"/>
      <c r="T2" s="50"/>
      <c r="U2" s="50"/>
    </row>
    <row r="3" spans="1:21" ht="15" customHeight="1" x14ac:dyDescent="0.25">
      <c r="B3" s="92" t="s">
        <v>7</v>
      </c>
      <c r="C3" s="92"/>
      <c r="D3" s="92"/>
      <c r="E3" s="92"/>
      <c r="F3" s="92"/>
      <c r="G3" s="7"/>
      <c r="H3" s="76" t="s">
        <v>44</v>
      </c>
      <c r="I3" s="76"/>
      <c r="J3" s="76"/>
      <c r="K3" s="76"/>
      <c r="L3" s="76"/>
      <c r="M3" s="76"/>
      <c r="N3" s="76"/>
      <c r="O3" s="76"/>
      <c r="P3" s="76"/>
      <c r="Q3" s="76"/>
      <c r="R3" s="50"/>
      <c r="S3" s="50"/>
      <c r="T3" s="50"/>
      <c r="U3" s="50"/>
    </row>
    <row r="4" spans="1:21" ht="15" customHeight="1" x14ac:dyDescent="0.25"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73"/>
    </row>
    <row r="5" spans="1:21" x14ac:dyDescent="0.25">
      <c r="B5" s="21"/>
      <c r="C5" s="12">
        <v>1</v>
      </c>
      <c r="D5" s="13"/>
      <c r="E5" s="13"/>
      <c r="F5" s="14"/>
      <c r="H5" s="76"/>
      <c r="I5" s="76"/>
      <c r="J5" s="76"/>
      <c r="K5" s="76"/>
      <c r="L5" s="76"/>
      <c r="M5" s="76"/>
      <c r="N5" s="76"/>
      <c r="O5" s="76"/>
      <c r="P5" s="76"/>
      <c r="Q5" s="76"/>
      <c r="R5" s="73"/>
    </row>
    <row r="6" spans="1:21" ht="15" customHeight="1" x14ac:dyDescent="0.25">
      <c r="B6" s="31"/>
      <c r="C6" s="6" t="s">
        <v>8</v>
      </c>
      <c r="D6" s="6"/>
      <c r="E6" s="33">
        <v>2750</v>
      </c>
      <c r="F6" s="33"/>
      <c r="H6" s="76"/>
      <c r="I6" s="76"/>
      <c r="J6" s="76"/>
      <c r="K6" s="76"/>
      <c r="L6" s="76"/>
      <c r="M6" s="76"/>
      <c r="N6" s="76"/>
      <c r="O6" s="76"/>
      <c r="P6" s="76"/>
      <c r="Q6" s="76"/>
      <c r="R6" s="73"/>
    </row>
    <row r="7" spans="1:21" ht="15" customHeight="1" x14ac:dyDescent="0.25">
      <c r="B7" s="67"/>
      <c r="C7" s="29" t="s">
        <v>11</v>
      </c>
      <c r="D7" s="3"/>
      <c r="E7" s="20"/>
      <c r="F7" s="20">
        <v>1375</v>
      </c>
      <c r="H7" s="76" t="s">
        <v>45</v>
      </c>
      <c r="I7" s="76"/>
      <c r="J7" s="76"/>
      <c r="K7" s="76"/>
      <c r="L7" s="76"/>
      <c r="M7" s="76"/>
      <c r="N7" s="76"/>
      <c r="O7" s="76"/>
      <c r="P7" s="76"/>
      <c r="Q7" s="76"/>
      <c r="R7" s="73"/>
    </row>
    <row r="8" spans="1:21" ht="15" customHeight="1" x14ac:dyDescent="0.25">
      <c r="B8" s="3"/>
      <c r="C8" s="29" t="s">
        <v>12</v>
      </c>
      <c r="D8" s="20"/>
      <c r="E8" s="20"/>
      <c r="F8" s="20">
        <v>1375</v>
      </c>
      <c r="H8" s="76"/>
      <c r="I8" s="76"/>
      <c r="J8" s="76"/>
      <c r="K8" s="76"/>
      <c r="L8" s="76"/>
      <c r="M8" s="76"/>
      <c r="N8" s="76"/>
      <c r="O8" s="76"/>
      <c r="P8" s="76"/>
      <c r="Q8" s="76"/>
      <c r="R8" s="73"/>
    </row>
    <row r="9" spans="1:21" x14ac:dyDescent="0.25">
      <c r="B9" s="2"/>
      <c r="C9" s="30" t="s">
        <v>9</v>
      </c>
      <c r="D9" s="32"/>
      <c r="E9" s="32"/>
      <c r="F9" s="32"/>
      <c r="H9" s="76"/>
      <c r="I9" s="76"/>
      <c r="J9" s="76"/>
      <c r="K9" s="76"/>
      <c r="L9" s="76"/>
      <c r="M9" s="76"/>
      <c r="N9" s="76"/>
      <c r="O9" s="76"/>
      <c r="P9" s="76"/>
      <c r="Q9" s="76"/>
      <c r="R9" s="73"/>
    </row>
    <row r="10" spans="1:21" x14ac:dyDescent="0.25">
      <c r="B10" s="23"/>
      <c r="C10" s="24">
        <v>2</v>
      </c>
      <c r="D10" s="23"/>
      <c r="E10" s="25"/>
      <c r="F10" s="25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3"/>
    </row>
    <row r="11" spans="1:21" x14ac:dyDescent="0.25">
      <c r="B11" s="28"/>
      <c r="C11" s="28" t="s">
        <v>28</v>
      </c>
      <c r="D11" s="28"/>
      <c r="E11" s="34">
        <v>2200</v>
      </c>
      <c r="F11" s="34"/>
      <c r="H11" s="76" t="s">
        <v>46</v>
      </c>
      <c r="I11" s="78"/>
      <c r="J11" s="78"/>
      <c r="K11" s="78"/>
      <c r="L11" s="78"/>
      <c r="M11" s="78"/>
      <c r="N11" s="78"/>
      <c r="O11" s="78"/>
      <c r="P11" s="78"/>
      <c r="Q11" s="78"/>
      <c r="R11" s="73"/>
    </row>
    <row r="12" spans="1:21" x14ac:dyDescent="0.25">
      <c r="B12" s="68"/>
      <c r="C12" s="71" t="s">
        <v>13</v>
      </c>
      <c r="D12" s="68"/>
      <c r="E12" s="69">
        <v>550</v>
      </c>
      <c r="F12" s="69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3"/>
    </row>
    <row r="13" spans="1:21" x14ac:dyDescent="0.25">
      <c r="B13" s="2"/>
      <c r="C13" s="27" t="s">
        <v>14</v>
      </c>
      <c r="D13" s="2"/>
      <c r="E13" s="32"/>
      <c r="F13" s="32">
        <v>2750</v>
      </c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3"/>
    </row>
    <row r="14" spans="1:21" x14ac:dyDescent="0.25">
      <c r="A14" s="8"/>
      <c r="B14" s="23"/>
      <c r="C14" s="24">
        <v>3</v>
      </c>
      <c r="D14" s="23"/>
      <c r="E14" s="25"/>
      <c r="F14" s="25"/>
      <c r="G14" s="49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3"/>
    </row>
    <row r="15" spans="1:21" x14ac:dyDescent="0.25">
      <c r="B15" s="36"/>
      <c r="C15" s="37" t="s">
        <v>10</v>
      </c>
      <c r="D15" s="36"/>
      <c r="E15" s="35">
        <v>4400</v>
      </c>
      <c r="F15" s="35"/>
      <c r="G15" s="49"/>
      <c r="H15" s="76" t="s">
        <v>47</v>
      </c>
      <c r="I15" s="76"/>
      <c r="J15" s="76"/>
      <c r="K15" s="76"/>
      <c r="L15" s="76"/>
      <c r="M15" s="76"/>
      <c r="N15" s="76"/>
      <c r="O15" s="76"/>
      <c r="P15" s="76"/>
      <c r="Q15" s="76"/>
      <c r="R15" s="73"/>
    </row>
    <row r="16" spans="1:21" x14ac:dyDescent="0.25">
      <c r="B16" s="2"/>
      <c r="C16" s="27" t="s">
        <v>11</v>
      </c>
      <c r="D16" s="2"/>
      <c r="E16" s="32"/>
      <c r="F16" s="32">
        <v>4400</v>
      </c>
      <c r="G16" s="49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3"/>
    </row>
    <row r="17" spans="1:18" x14ac:dyDescent="0.25">
      <c r="A17" s="10"/>
      <c r="B17" s="23"/>
      <c r="C17" s="24">
        <v>4</v>
      </c>
      <c r="D17" s="23"/>
      <c r="E17" s="40"/>
      <c r="F17" s="25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3"/>
    </row>
    <row r="18" spans="1:18" x14ac:dyDescent="0.25">
      <c r="A18" s="10"/>
      <c r="B18" s="6"/>
      <c r="C18" s="5" t="s">
        <v>13</v>
      </c>
      <c r="D18" s="10"/>
      <c r="E18" s="39">
        <v>8700</v>
      </c>
      <c r="F18" s="39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3"/>
    </row>
    <row r="19" spans="1:18" ht="15" customHeight="1" x14ac:dyDescent="0.25">
      <c r="A19" s="10"/>
      <c r="B19" s="3"/>
      <c r="C19" s="9" t="s">
        <v>1</v>
      </c>
      <c r="D19" s="10"/>
      <c r="E19" s="15"/>
      <c r="F19" s="15">
        <v>8700</v>
      </c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3"/>
    </row>
    <row r="20" spans="1:18" ht="15" customHeight="1" x14ac:dyDescent="0.25">
      <c r="A20" s="10"/>
      <c r="B20" s="23"/>
      <c r="C20" s="41">
        <v>5</v>
      </c>
      <c r="D20" s="38"/>
      <c r="E20" s="40"/>
      <c r="F20" s="40"/>
      <c r="H20" s="87" t="s">
        <v>48</v>
      </c>
      <c r="I20" s="84"/>
      <c r="J20" s="84"/>
      <c r="K20" s="84"/>
      <c r="L20" s="84"/>
      <c r="M20" s="84"/>
      <c r="N20" s="84"/>
      <c r="O20" s="84"/>
      <c r="P20" s="84"/>
      <c r="Q20" s="88"/>
      <c r="R20" s="73"/>
    </row>
    <row r="21" spans="1:18" ht="15" customHeight="1" x14ac:dyDescent="0.25">
      <c r="A21" s="10"/>
      <c r="B21" s="3"/>
      <c r="C21" s="10" t="s">
        <v>10</v>
      </c>
      <c r="D21" s="10"/>
      <c r="E21" s="15">
        <v>7850</v>
      </c>
      <c r="F21" s="15"/>
      <c r="H21" s="93"/>
      <c r="I21" s="94"/>
      <c r="J21" s="94"/>
      <c r="K21" s="94"/>
      <c r="L21" s="94"/>
      <c r="M21" s="94"/>
      <c r="N21" s="94"/>
      <c r="O21" s="94"/>
      <c r="P21" s="94"/>
      <c r="Q21" s="95"/>
      <c r="R21" s="73"/>
    </row>
    <row r="22" spans="1:18" ht="15" customHeight="1" x14ac:dyDescent="0.25">
      <c r="A22" s="10"/>
      <c r="B22" s="3"/>
      <c r="C22" s="9" t="s">
        <v>12</v>
      </c>
      <c r="D22" s="10"/>
      <c r="E22" s="15"/>
      <c r="F22" s="15">
        <v>1570</v>
      </c>
      <c r="H22" s="93"/>
      <c r="I22" s="94"/>
      <c r="J22" s="94"/>
      <c r="K22" s="94"/>
      <c r="L22" s="94"/>
      <c r="M22" s="94"/>
      <c r="N22" s="94"/>
      <c r="O22" s="94"/>
      <c r="P22" s="94"/>
      <c r="Q22" s="95"/>
      <c r="R22" s="73"/>
    </row>
    <row r="23" spans="1:18" ht="15" customHeight="1" x14ac:dyDescent="0.25">
      <c r="A23" s="10"/>
      <c r="B23" s="3"/>
      <c r="C23" s="9" t="s">
        <v>0</v>
      </c>
      <c r="D23" s="10"/>
      <c r="E23" s="15"/>
      <c r="F23" s="15">
        <v>6280</v>
      </c>
      <c r="H23" s="89"/>
      <c r="I23" s="90"/>
      <c r="J23" s="90"/>
      <c r="K23" s="90"/>
      <c r="L23" s="90"/>
      <c r="M23" s="90"/>
      <c r="N23" s="90"/>
      <c r="O23" s="90"/>
      <c r="P23" s="90"/>
      <c r="Q23" s="91"/>
      <c r="R23" s="73"/>
    </row>
    <row r="24" spans="1:18" ht="15" customHeight="1" x14ac:dyDescent="0.25">
      <c r="A24" s="10"/>
      <c r="B24" s="23"/>
      <c r="C24" s="24">
        <v>6</v>
      </c>
      <c r="D24" s="23"/>
      <c r="E24" s="25"/>
      <c r="F24" s="40"/>
      <c r="H24" s="87" t="s">
        <v>49</v>
      </c>
      <c r="I24" s="84"/>
      <c r="J24" s="84"/>
      <c r="K24" s="84"/>
      <c r="L24" s="84"/>
      <c r="M24" s="84"/>
      <c r="N24" s="84"/>
      <c r="O24" s="84"/>
      <c r="P24" s="84"/>
      <c r="Q24" s="88"/>
      <c r="R24" s="73"/>
    </row>
    <row r="25" spans="1:18" ht="15" customHeight="1" x14ac:dyDescent="0.25">
      <c r="A25" s="10"/>
      <c r="B25" s="3"/>
      <c r="C25" s="10" t="s">
        <v>13</v>
      </c>
      <c r="D25" s="10"/>
      <c r="E25" s="15">
        <v>2200</v>
      </c>
      <c r="F25" s="15"/>
      <c r="H25" s="89"/>
      <c r="I25" s="90"/>
      <c r="J25" s="90"/>
      <c r="K25" s="90"/>
      <c r="L25" s="90"/>
      <c r="M25" s="90"/>
      <c r="N25" s="90"/>
      <c r="O25" s="90"/>
      <c r="P25" s="90"/>
      <c r="Q25" s="91"/>
      <c r="R25" s="73"/>
    </row>
    <row r="26" spans="1:18" ht="15" customHeight="1" x14ac:dyDescent="0.25">
      <c r="A26" s="10"/>
      <c r="B26" s="3"/>
      <c r="C26" s="9" t="s">
        <v>14</v>
      </c>
      <c r="D26" s="10"/>
      <c r="E26" s="15"/>
      <c r="F26" s="15">
        <v>2200</v>
      </c>
      <c r="H26" s="76" t="s">
        <v>50</v>
      </c>
      <c r="I26" s="76"/>
      <c r="J26" s="76"/>
      <c r="K26" s="76"/>
      <c r="L26" s="76"/>
      <c r="M26" s="76"/>
      <c r="N26" s="76"/>
      <c r="O26" s="76"/>
      <c r="P26" s="76"/>
      <c r="Q26" s="76"/>
      <c r="R26" s="73"/>
    </row>
    <row r="27" spans="1:18" ht="14.25" customHeight="1" x14ac:dyDescent="0.25">
      <c r="A27" s="7"/>
      <c r="B27" s="42"/>
      <c r="C27" s="26">
        <v>7</v>
      </c>
      <c r="D27" s="42"/>
      <c r="E27" s="43"/>
      <c r="F27" s="43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3"/>
    </row>
    <row r="28" spans="1:18" x14ac:dyDescent="0.25">
      <c r="A28" s="7"/>
      <c r="B28" s="3"/>
      <c r="C28" s="10" t="s">
        <v>29</v>
      </c>
      <c r="D28" s="3"/>
      <c r="E28" s="44">
        <v>4400</v>
      </c>
      <c r="F28" s="44"/>
      <c r="H28" s="77" t="s">
        <v>51</v>
      </c>
      <c r="I28" s="77"/>
      <c r="J28" s="77"/>
      <c r="K28" s="77"/>
      <c r="L28" s="77"/>
      <c r="M28" s="77"/>
      <c r="N28" s="77"/>
      <c r="O28" s="77"/>
      <c r="P28" s="77"/>
      <c r="Q28" s="77"/>
      <c r="R28" s="73"/>
    </row>
    <row r="29" spans="1:18" ht="15" customHeight="1" x14ac:dyDescent="0.25">
      <c r="A29" s="7"/>
      <c r="B29" s="3"/>
      <c r="C29" s="9" t="s">
        <v>13</v>
      </c>
      <c r="D29" s="3"/>
      <c r="E29" s="45"/>
      <c r="F29" s="45">
        <v>4400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3"/>
    </row>
    <row r="30" spans="1:18" x14ac:dyDescent="0.25">
      <c r="B30" s="22"/>
      <c r="C30" s="17">
        <v>8</v>
      </c>
      <c r="D30" s="18"/>
      <c r="E30" s="16"/>
      <c r="F30" s="19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3"/>
    </row>
    <row r="31" spans="1:18" x14ac:dyDescent="0.25">
      <c r="A31" s="7"/>
      <c r="B31" s="3"/>
      <c r="C31" s="10" t="s">
        <v>0</v>
      </c>
      <c r="D31" s="3"/>
      <c r="E31" s="45">
        <v>9937.5</v>
      </c>
      <c r="F31" s="45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3"/>
    </row>
    <row r="32" spans="1:18" x14ac:dyDescent="0.25">
      <c r="B32" s="3"/>
      <c r="C32" s="48" t="s">
        <v>13</v>
      </c>
      <c r="D32" s="20"/>
      <c r="E32" s="44">
        <v>3312.5</v>
      </c>
      <c r="F32" s="45"/>
      <c r="G32" s="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3"/>
    </row>
    <row r="33" spans="2:18" x14ac:dyDescent="0.25">
      <c r="B33" s="2"/>
      <c r="C33" s="64" t="s">
        <v>1</v>
      </c>
      <c r="D33" s="65"/>
      <c r="E33" s="2"/>
      <c r="F33" s="86">
        <v>13250</v>
      </c>
      <c r="G33" s="47"/>
      <c r="H33" s="77" t="s">
        <v>55</v>
      </c>
      <c r="I33" s="85"/>
      <c r="J33" s="85"/>
      <c r="K33" s="85"/>
      <c r="L33" s="85"/>
      <c r="M33" s="85"/>
      <c r="N33" s="85"/>
      <c r="O33" s="85"/>
      <c r="P33" s="85"/>
      <c r="Q33" s="85"/>
      <c r="R33" s="73"/>
    </row>
    <row r="34" spans="2:18" x14ac:dyDescent="0.25">
      <c r="B34" s="22"/>
      <c r="C34" s="17">
        <v>9</v>
      </c>
      <c r="D34" s="18"/>
      <c r="E34" s="16"/>
      <c r="F34" s="19"/>
      <c r="H34" s="85"/>
      <c r="I34" s="85"/>
      <c r="J34" s="85"/>
      <c r="K34" s="85"/>
      <c r="L34" s="85"/>
      <c r="M34" s="85"/>
      <c r="N34" s="85"/>
      <c r="O34" s="85"/>
      <c r="P34" s="85"/>
      <c r="Q34" s="85"/>
    </row>
    <row r="35" spans="2:18" x14ac:dyDescent="0.25">
      <c r="B35" s="3"/>
      <c r="C35" s="10" t="s">
        <v>10</v>
      </c>
      <c r="D35" s="3"/>
      <c r="E35" s="45">
        <v>3000</v>
      </c>
      <c r="F35" s="45"/>
      <c r="H35" s="85"/>
      <c r="I35" s="85"/>
      <c r="J35" s="85"/>
      <c r="K35" s="85"/>
      <c r="L35" s="85"/>
      <c r="M35" s="85"/>
      <c r="N35" s="85"/>
      <c r="O35" s="85"/>
      <c r="P35" s="85"/>
      <c r="Q35" s="85"/>
    </row>
    <row r="36" spans="2:18" x14ac:dyDescent="0.25">
      <c r="B36" s="2"/>
      <c r="C36" s="64" t="s">
        <v>0</v>
      </c>
      <c r="D36" s="65"/>
      <c r="E36" s="2"/>
      <c r="F36" s="86">
        <v>3000</v>
      </c>
      <c r="H36" s="85"/>
      <c r="I36" s="85"/>
      <c r="J36" s="85"/>
      <c r="K36" s="85"/>
      <c r="L36" s="85"/>
      <c r="M36" s="85"/>
      <c r="N36" s="85"/>
      <c r="O36" s="85"/>
      <c r="P36" s="85"/>
      <c r="Q36" s="85"/>
    </row>
    <row r="37" spans="2:18" x14ac:dyDescent="0.25">
      <c r="B37" s="22"/>
      <c r="C37" s="17">
        <v>10</v>
      </c>
      <c r="D37" s="18"/>
      <c r="E37" s="16"/>
      <c r="F37" s="19"/>
      <c r="H37" s="77" t="s">
        <v>54</v>
      </c>
      <c r="I37" s="77"/>
      <c r="J37" s="77"/>
      <c r="K37" s="77"/>
      <c r="L37" s="77"/>
      <c r="M37" s="77"/>
      <c r="N37" s="77"/>
      <c r="O37" s="77"/>
      <c r="P37" s="77"/>
      <c r="Q37" s="77"/>
    </row>
    <row r="38" spans="2:18" ht="15" customHeight="1" x14ac:dyDescent="0.25">
      <c r="B38" s="3"/>
      <c r="C38" s="10" t="s">
        <v>0</v>
      </c>
      <c r="D38" s="3"/>
      <c r="E38" s="45">
        <v>5700</v>
      </c>
      <c r="F38" s="45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8" ht="15" customHeight="1" x14ac:dyDescent="0.25">
      <c r="B39" s="46"/>
      <c r="C39" s="64" t="s">
        <v>1</v>
      </c>
      <c r="D39" s="65"/>
      <c r="E39" s="2"/>
      <c r="F39" s="86">
        <v>5700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8" ht="15" customHeight="1" x14ac:dyDescent="0.3">
      <c r="E40" s="47">
        <f>SUM(E6:E38)</f>
        <v>55000</v>
      </c>
      <c r="F40" s="1">
        <f>SUM(F6:F39)</f>
        <v>55000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8" x14ac:dyDescent="0.25">
      <c r="R41" s="70"/>
    </row>
    <row r="42" spans="2:18" x14ac:dyDescent="0.25">
      <c r="R42" s="70"/>
    </row>
    <row r="43" spans="2:18" x14ac:dyDescent="0.25">
      <c r="I43" s="70"/>
      <c r="J43" s="70"/>
      <c r="K43" s="70"/>
      <c r="L43" s="70"/>
      <c r="M43" s="70"/>
      <c r="N43" s="70"/>
      <c r="O43" s="70"/>
      <c r="P43" s="70"/>
      <c r="Q43" s="70"/>
      <c r="R43" s="70"/>
    </row>
    <row r="44" spans="2:18" x14ac:dyDescent="0.25">
      <c r="I44" s="70"/>
      <c r="J44" s="70"/>
      <c r="K44" s="70"/>
      <c r="L44" s="70"/>
      <c r="M44" s="70"/>
      <c r="N44" s="70"/>
      <c r="O44" s="70"/>
      <c r="P44" s="70"/>
      <c r="Q44" s="70"/>
      <c r="R44" s="70"/>
    </row>
    <row r="45" spans="2:18" x14ac:dyDescent="0.25">
      <c r="I45" s="70"/>
      <c r="J45" s="70"/>
      <c r="K45" s="70"/>
      <c r="L45" s="70"/>
      <c r="M45" s="70"/>
      <c r="N45" s="70"/>
      <c r="O45" s="70"/>
      <c r="P45" s="70"/>
      <c r="Q45" s="70"/>
      <c r="R45" s="70"/>
    </row>
  </sheetData>
  <mergeCells count="11">
    <mergeCell ref="H33:Q36"/>
    <mergeCell ref="H37:Q40"/>
    <mergeCell ref="H24:Q25"/>
    <mergeCell ref="H20:Q23"/>
    <mergeCell ref="H26:Q27"/>
    <mergeCell ref="H28:Q32"/>
    <mergeCell ref="B3:F3"/>
    <mergeCell ref="H3:Q6"/>
    <mergeCell ref="H7:Q10"/>
    <mergeCell ref="H11:Q14"/>
    <mergeCell ref="H15:Q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1294C-8561-4DB6-A0B2-66D30E43A25F}">
  <dimension ref="A2:AH44"/>
  <sheetViews>
    <sheetView tabSelected="1" zoomScale="42" workbookViewId="0">
      <selection activeCell="N30" sqref="N30"/>
    </sheetView>
  </sheetViews>
  <sheetFormatPr baseColWidth="10" defaultRowHeight="15" x14ac:dyDescent="0.25"/>
  <cols>
    <col min="2" max="2" width="14.28515625" customWidth="1"/>
    <col min="3" max="3" width="28.5703125" customWidth="1"/>
    <col min="4" max="4" width="14.28515625" customWidth="1"/>
    <col min="5" max="5" width="14.140625" customWidth="1"/>
    <col min="6" max="6" width="16.5703125" customWidth="1"/>
    <col min="7" max="7" width="14.28515625" customWidth="1"/>
    <col min="8" max="8" width="14.140625" customWidth="1"/>
    <col min="9" max="11" width="14.28515625" customWidth="1"/>
    <col min="13" max="13" width="14.28515625" customWidth="1"/>
    <col min="14" max="14" width="28.5703125" customWidth="1"/>
    <col min="15" max="16" width="14.28515625" customWidth="1"/>
    <col min="17" max="17" width="16.5703125" customWidth="1"/>
    <col min="18" max="18" width="14.140625" customWidth="1"/>
    <col min="19" max="19" width="14.42578125" customWidth="1"/>
    <col min="20" max="20" width="14.28515625" customWidth="1"/>
    <col min="21" max="22" width="14.42578125" customWidth="1"/>
    <col min="25" max="25" width="14.28515625" customWidth="1"/>
    <col min="26" max="26" width="28.5703125" customWidth="1"/>
    <col min="27" max="30" width="14.28515625" customWidth="1"/>
    <col min="31" max="31" width="14.42578125" customWidth="1"/>
    <col min="32" max="34" width="14.28515625" customWidth="1"/>
  </cols>
  <sheetData>
    <row r="2" spans="1:34" ht="28.5" x14ac:dyDescent="0.45">
      <c r="B2" s="79" t="s">
        <v>42</v>
      </c>
      <c r="C2" s="79"/>
      <c r="D2" s="79"/>
      <c r="E2" s="79"/>
      <c r="F2" s="79"/>
      <c r="G2" s="79"/>
      <c r="H2" s="79"/>
      <c r="I2" s="79"/>
      <c r="J2" s="79"/>
      <c r="K2" s="79"/>
      <c r="L2" s="72"/>
      <c r="M2" s="79" t="s">
        <v>43</v>
      </c>
      <c r="N2" s="79"/>
      <c r="O2" s="79"/>
      <c r="P2" s="79"/>
      <c r="Q2" s="79"/>
      <c r="R2" s="79"/>
      <c r="S2" s="79"/>
      <c r="T2" s="79"/>
      <c r="U2" s="79"/>
      <c r="V2" s="79"/>
    </row>
    <row r="3" spans="1:34" ht="15.75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</row>
    <row r="4" spans="1:34" ht="22.5" customHeight="1" x14ac:dyDescent="0.25">
      <c r="A4" s="51"/>
      <c r="B4" s="80" t="s">
        <v>26</v>
      </c>
      <c r="C4" s="80"/>
      <c r="D4" s="80"/>
      <c r="E4" s="80"/>
      <c r="F4" s="80"/>
      <c r="G4" s="80"/>
      <c r="H4" s="80"/>
      <c r="I4" s="80"/>
      <c r="J4" s="80"/>
      <c r="K4" s="80"/>
      <c r="L4" s="51"/>
      <c r="M4" s="80" t="s">
        <v>27</v>
      </c>
      <c r="N4" s="80"/>
      <c r="O4" s="80"/>
      <c r="P4" s="80"/>
      <c r="Q4" s="80"/>
      <c r="R4" s="80"/>
      <c r="S4" s="80"/>
      <c r="T4" s="80"/>
      <c r="U4" s="80"/>
      <c r="V4" s="80"/>
      <c r="W4" s="51"/>
      <c r="X4" s="51"/>
      <c r="Y4" s="97" t="s">
        <v>56</v>
      </c>
      <c r="Z4" s="97"/>
      <c r="AA4" s="97"/>
      <c r="AB4" s="97"/>
      <c r="AC4" s="97"/>
      <c r="AD4" s="97"/>
      <c r="AE4" s="97"/>
      <c r="AF4" s="97"/>
      <c r="AG4" s="97"/>
      <c r="AH4" s="97"/>
    </row>
    <row r="5" spans="1:34" ht="15.75" x14ac:dyDescent="0.25">
      <c r="A5" s="52"/>
      <c r="B5" s="81" t="s">
        <v>15</v>
      </c>
      <c r="C5" s="81" t="s">
        <v>3</v>
      </c>
      <c r="D5" s="81" t="s">
        <v>17</v>
      </c>
      <c r="E5" s="81"/>
      <c r="F5" s="81"/>
      <c r="G5" s="81" t="s">
        <v>21</v>
      </c>
      <c r="H5" s="81"/>
      <c r="I5" s="81" t="s">
        <v>25</v>
      </c>
      <c r="J5" s="81"/>
      <c r="K5" s="81"/>
      <c r="L5" s="51"/>
      <c r="M5" s="81" t="s">
        <v>15</v>
      </c>
      <c r="N5" s="81" t="s">
        <v>3</v>
      </c>
      <c r="O5" s="81" t="s">
        <v>17</v>
      </c>
      <c r="P5" s="81"/>
      <c r="Q5" s="81"/>
      <c r="R5" s="81" t="s">
        <v>21</v>
      </c>
      <c r="S5" s="81"/>
      <c r="T5" s="81" t="s">
        <v>25</v>
      </c>
      <c r="U5" s="81"/>
      <c r="V5" s="81"/>
      <c r="W5" s="51"/>
      <c r="Y5" s="81" t="s">
        <v>15</v>
      </c>
      <c r="Z5" s="81" t="s">
        <v>3</v>
      </c>
      <c r="AA5" s="81" t="s">
        <v>17</v>
      </c>
      <c r="AB5" s="81"/>
      <c r="AC5" s="81"/>
      <c r="AD5" s="81" t="s">
        <v>21</v>
      </c>
      <c r="AE5" s="81"/>
      <c r="AF5" s="81" t="s">
        <v>25</v>
      </c>
      <c r="AG5" s="81"/>
      <c r="AH5" s="81"/>
    </row>
    <row r="6" spans="1:34" ht="15.75" x14ac:dyDescent="0.25">
      <c r="A6" s="52"/>
      <c r="B6" s="81"/>
      <c r="C6" s="81"/>
      <c r="D6" s="53" t="s">
        <v>18</v>
      </c>
      <c r="E6" s="53" t="s">
        <v>19</v>
      </c>
      <c r="F6" s="53" t="s">
        <v>20</v>
      </c>
      <c r="G6" s="53" t="s">
        <v>22</v>
      </c>
      <c r="H6" s="53" t="s">
        <v>23</v>
      </c>
      <c r="I6" s="53" t="s">
        <v>24</v>
      </c>
      <c r="J6" s="53" t="s">
        <v>6</v>
      </c>
      <c r="K6" s="53" t="s">
        <v>16</v>
      </c>
      <c r="L6" s="51"/>
      <c r="M6" s="81"/>
      <c r="N6" s="81"/>
      <c r="O6" s="53" t="s">
        <v>18</v>
      </c>
      <c r="P6" s="53" t="s">
        <v>19</v>
      </c>
      <c r="Q6" s="53" t="s">
        <v>20</v>
      </c>
      <c r="R6" s="53" t="s">
        <v>22</v>
      </c>
      <c r="S6" s="53" t="s">
        <v>23</v>
      </c>
      <c r="T6" s="53" t="s">
        <v>24</v>
      </c>
      <c r="U6" s="53" t="s">
        <v>6</v>
      </c>
      <c r="V6" s="53" t="s">
        <v>16</v>
      </c>
      <c r="W6" s="51"/>
      <c r="Y6" s="81"/>
      <c r="Z6" s="81"/>
      <c r="AA6" s="66" t="s">
        <v>18</v>
      </c>
      <c r="AB6" s="66" t="s">
        <v>19</v>
      </c>
      <c r="AC6" s="66" t="s">
        <v>20</v>
      </c>
      <c r="AD6" s="66" t="s">
        <v>22</v>
      </c>
      <c r="AE6" s="66" t="s">
        <v>23</v>
      </c>
      <c r="AF6" s="66" t="s">
        <v>24</v>
      </c>
      <c r="AG6" s="66" t="s">
        <v>6</v>
      </c>
      <c r="AH6" s="66" t="s">
        <v>16</v>
      </c>
    </row>
    <row r="7" spans="1:34" ht="15.75" x14ac:dyDescent="0.25">
      <c r="A7" s="52"/>
      <c r="B7" s="56">
        <v>43942</v>
      </c>
      <c r="C7" s="53" t="s">
        <v>36</v>
      </c>
      <c r="D7" s="53">
        <v>10</v>
      </c>
      <c r="E7" s="53"/>
      <c r="F7" s="53">
        <f>D7</f>
        <v>10</v>
      </c>
      <c r="G7" s="53">
        <v>50</v>
      </c>
      <c r="H7" s="66">
        <f>AVERAGE(G7:G17)</f>
        <v>44.090909090909093</v>
      </c>
      <c r="I7" s="54">
        <f>D7*G7</f>
        <v>500</v>
      </c>
      <c r="J7" s="54"/>
      <c r="K7" s="54">
        <f>I7</f>
        <v>500</v>
      </c>
      <c r="L7" s="51"/>
      <c r="M7" s="56">
        <v>43942</v>
      </c>
      <c r="N7" s="53" t="s">
        <v>36</v>
      </c>
      <c r="O7" s="53">
        <v>10</v>
      </c>
      <c r="P7" s="53"/>
      <c r="Q7" s="53">
        <f>O7</f>
        <v>10</v>
      </c>
      <c r="R7" s="53">
        <v>50</v>
      </c>
      <c r="S7" s="53">
        <f>AVERAGE(R7:R15)</f>
        <v>44.444444444444443</v>
      </c>
      <c r="T7" s="54">
        <f>O7*R7</f>
        <v>500</v>
      </c>
      <c r="U7" s="54"/>
      <c r="V7" s="54">
        <f>T7</f>
        <v>500</v>
      </c>
      <c r="W7" s="51"/>
      <c r="Y7" s="56">
        <v>43942</v>
      </c>
      <c r="Z7" s="66" t="s">
        <v>36</v>
      </c>
      <c r="AA7" s="66">
        <v>10</v>
      </c>
      <c r="AB7" s="66"/>
      <c r="AC7" s="66">
        <f>AA7</f>
        <v>10</v>
      </c>
      <c r="AD7" s="66">
        <v>50</v>
      </c>
      <c r="AE7" s="66">
        <f>AVERAGE(AD7:AD14)</f>
        <v>44.53125</v>
      </c>
      <c r="AF7" s="54">
        <f>AA7*AD7</f>
        <v>500</v>
      </c>
      <c r="AG7" s="54"/>
      <c r="AH7" s="54">
        <f>AF7</f>
        <v>500</v>
      </c>
    </row>
    <row r="8" spans="1:34" ht="15.75" x14ac:dyDescent="0.25">
      <c r="A8" s="51"/>
      <c r="B8" s="56">
        <v>43944</v>
      </c>
      <c r="C8" s="53" t="s">
        <v>37</v>
      </c>
      <c r="D8" s="53"/>
      <c r="E8" s="53">
        <v>8</v>
      </c>
      <c r="F8" s="53">
        <f>F7-E8</f>
        <v>2</v>
      </c>
      <c r="G8" s="53">
        <v>50</v>
      </c>
      <c r="H8" s="66">
        <f>AVERAGE(G7:G17)</f>
        <v>44.090909090909093</v>
      </c>
      <c r="I8" s="54"/>
      <c r="J8" s="54">
        <f>E8*G8</f>
        <v>400</v>
      </c>
      <c r="K8" s="54">
        <f>K7-J8</f>
        <v>100</v>
      </c>
      <c r="L8" s="51"/>
      <c r="M8" s="56">
        <v>43944</v>
      </c>
      <c r="N8" s="53" t="s">
        <v>37</v>
      </c>
      <c r="O8" s="53"/>
      <c r="P8" s="53">
        <v>8</v>
      </c>
      <c r="Q8" s="53">
        <f>Q7-P8</f>
        <v>2</v>
      </c>
      <c r="R8" s="53">
        <v>50</v>
      </c>
      <c r="S8" s="66">
        <f>AVERAGE(R7:R15)</f>
        <v>44.444444444444443</v>
      </c>
      <c r="T8" s="54"/>
      <c r="U8" s="54">
        <f>P8*R8</f>
        <v>400</v>
      </c>
      <c r="V8" s="54">
        <f>V7-U8</f>
        <v>100</v>
      </c>
      <c r="W8" s="51"/>
      <c r="Y8" s="56">
        <v>43944</v>
      </c>
      <c r="Z8" s="66" t="s">
        <v>37</v>
      </c>
      <c r="AA8" s="66"/>
      <c r="AB8" s="66">
        <v>8</v>
      </c>
      <c r="AC8" s="66">
        <f>AC7-AB8</f>
        <v>2</v>
      </c>
      <c r="AD8" s="66">
        <f>AD7</f>
        <v>50</v>
      </c>
      <c r="AE8" s="66">
        <f>AVERAGE(AD7:AD14)</f>
        <v>44.53125</v>
      </c>
      <c r="AF8" s="54"/>
      <c r="AG8" s="54">
        <f>AB8*AD8</f>
        <v>400</v>
      </c>
      <c r="AH8" s="54">
        <f>AH7-AG8</f>
        <v>100</v>
      </c>
    </row>
    <row r="9" spans="1:34" ht="15.75" x14ac:dyDescent="0.25">
      <c r="A9" s="51"/>
      <c r="B9" s="56">
        <v>43945</v>
      </c>
      <c r="C9" s="55" t="s">
        <v>38</v>
      </c>
      <c r="D9" s="53">
        <v>70</v>
      </c>
      <c r="E9" s="53"/>
      <c r="F9" s="53">
        <f>F8+D9</f>
        <v>72</v>
      </c>
      <c r="G9" s="53">
        <v>35</v>
      </c>
      <c r="H9" s="66">
        <f>AVERAGE(G7:G17)</f>
        <v>44.090909090909093</v>
      </c>
      <c r="I9" s="54">
        <f>D9*G9</f>
        <v>2450</v>
      </c>
      <c r="J9" s="54"/>
      <c r="K9" s="54">
        <f>K8+I9</f>
        <v>2550</v>
      </c>
      <c r="L9" s="51"/>
      <c r="M9" s="56">
        <v>43945</v>
      </c>
      <c r="N9" s="55" t="s">
        <v>38</v>
      </c>
      <c r="O9" s="53">
        <v>70</v>
      </c>
      <c r="P9" s="53"/>
      <c r="Q9" s="53">
        <f>Q8+O9</f>
        <v>72</v>
      </c>
      <c r="R9" s="53">
        <v>35</v>
      </c>
      <c r="S9" s="66">
        <f>AVERAGE(R7:R15)</f>
        <v>44.444444444444443</v>
      </c>
      <c r="T9" s="54">
        <f>O9*R9</f>
        <v>2450</v>
      </c>
      <c r="U9" s="54"/>
      <c r="V9" s="54">
        <f>V8+T9</f>
        <v>2550</v>
      </c>
      <c r="W9" s="51"/>
      <c r="Y9" s="56">
        <v>43945</v>
      </c>
      <c r="Z9" s="55" t="s">
        <v>38</v>
      </c>
      <c r="AA9" s="66">
        <v>70</v>
      </c>
      <c r="AB9" s="66"/>
      <c r="AC9" s="66">
        <f>AC8+AA9</f>
        <v>72</v>
      </c>
      <c r="AD9" s="66">
        <v>35</v>
      </c>
      <c r="AE9" s="66">
        <f>AVERAGE(AD7:AD14)</f>
        <v>44.53125</v>
      </c>
      <c r="AF9" s="54">
        <f>AA9*AD9</f>
        <v>2450</v>
      </c>
      <c r="AG9" s="54"/>
      <c r="AH9" s="54">
        <f>AH8+AF9</f>
        <v>2550</v>
      </c>
    </row>
    <row r="10" spans="1:34" ht="15.75" x14ac:dyDescent="0.25">
      <c r="A10" s="51"/>
      <c r="B10" s="56">
        <v>43946</v>
      </c>
      <c r="C10" s="53" t="s">
        <v>39</v>
      </c>
      <c r="D10" s="53"/>
      <c r="E10" s="53">
        <v>2</v>
      </c>
      <c r="F10" s="53">
        <f>F9-E10</f>
        <v>70</v>
      </c>
      <c r="G10" s="53">
        <v>50</v>
      </c>
      <c r="H10" s="66">
        <f>AVERAGE(G7:G17)</f>
        <v>44.090909090909093</v>
      </c>
      <c r="I10" s="54"/>
      <c r="J10" s="54">
        <f>E10*G10</f>
        <v>100</v>
      </c>
      <c r="K10" s="54">
        <f>K9-J10</f>
        <v>2450</v>
      </c>
      <c r="L10" s="51"/>
      <c r="M10" s="56">
        <v>43946</v>
      </c>
      <c r="N10" s="53" t="s">
        <v>39</v>
      </c>
      <c r="O10" s="53"/>
      <c r="P10" s="53">
        <v>60</v>
      </c>
      <c r="Q10" s="53">
        <f>Q9-P10</f>
        <v>12</v>
      </c>
      <c r="R10" s="53">
        <v>35</v>
      </c>
      <c r="S10" s="66">
        <f>AVERAGE(R7:R15)</f>
        <v>44.444444444444443</v>
      </c>
      <c r="T10" s="54"/>
      <c r="U10" s="54">
        <f>P10*R10</f>
        <v>2100</v>
      </c>
      <c r="V10" s="54">
        <f>V9-U10</f>
        <v>450</v>
      </c>
      <c r="W10" s="51"/>
      <c r="Y10" s="56">
        <v>43946</v>
      </c>
      <c r="Z10" s="66" t="s">
        <v>39</v>
      </c>
      <c r="AA10" s="66"/>
      <c r="AB10" s="66">
        <v>60</v>
      </c>
      <c r="AC10" s="66">
        <f>AC9-AB10</f>
        <v>12</v>
      </c>
      <c r="AD10" s="66">
        <f>AVERAGE(AD8:AD9)</f>
        <v>42.5</v>
      </c>
      <c r="AE10" s="66">
        <f>AVERAGE(AD7:AD14)</f>
        <v>44.53125</v>
      </c>
      <c r="AF10" s="54"/>
      <c r="AG10" s="54">
        <f>AB10*AD10</f>
        <v>2550</v>
      </c>
      <c r="AH10" s="54">
        <f>AH9-AG10</f>
        <v>0</v>
      </c>
    </row>
    <row r="11" spans="1:34" ht="15.75" x14ac:dyDescent="0.25">
      <c r="A11" s="51"/>
      <c r="B11" s="56"/>
      <c r="C11" s="53"/>
      <c r="D11" s="53"/>
      <c r="E11" s="53">
        <v>58</v>
      </c>
      <c r="F11" s="53">
        <f>F10-E11</f>
        <v>12</v>
      </c>
      <c r="G11" s="53">
        <v>35</v>
      </c>
      <c r="H11" s="66">
        <f>AVERAGE(G7:G17)</f>
        <v>44.090909090909093</v>
      </c>
      <c r="I11" s="54"/>
      <c r="J11" s="54">
        <f>E11*G11</f>
        <v>2030</v>
      </c>
      <c r="K11" s="54">
        <f>K10-J11</f>
        <v>420</v>
      </c>
      <c r="L11" s="51"/>
      <c r="M11" s="56">
        <v>43948</v>
      </c>
      <c r="N11" s="53" t="s">
        <v>40</v>
      </c>
      <c r="O11" s="53">
        <v>79</v>
      </c>
      <c r="P11" s="53"/>
      <c r="Q11" s="53">
        <f>O11+Q10</f>
        <v>91</v>
      </c>
      <c r="R11" s="53">
        <v>50</v>
      </c>
      <c r="S11" s="66">
        <f>AVERAGE(R7:R15)</f>
        <v>44.444444444444443</v>
      </c>
      <c r="T11" s="54">
        <f>O11*R11</f>
        <v>3950</v>
      </c>
      <c r="U11" s="54"/>
      <c r="V11" s="54">
        <f>V10+T11</f>
        <v>4400</v>
      </c>
      <c r="W11" s="51"/>
      <c r="Y11" s="56">
        <v>43948</v>
      </c>
      <c r="Z11" s="66" t="s">
        <v>40</v>
      </c>
      <c r="AA11" s="66">
        <v>79</v>
      </c>
      <c r="AB11" s="66"/>
      <c r="AC11" s="66">
        <f>AA11+AC10</f>
        <v>91</v>
      </c>
      <c r="AD11" s="66">
        <v>50</v>
      </c>
      <c r="AE11" s="66">
        <f>AVERAGE(AD7:AD14)</f>
        <v>44.53125</v>
      </c>
      <c r="AF11" s="54">
        <f>AA11*AD11</f>
        <v>3950</v>
      </c>
      <c r="AG11" s="54"/>
      <c r="AH11" s="54">
        <f>AH10+AF11</f>
        <v>3950</v>
      </c>
    </row>
    <row r="12" spans="1:34" ht="15.75" x14ac:dyDescent="0.25">
      <c r="A12" s="51"/>
      <c r="B12" s="56">
        <v>43948</v>
      </c>
      <c r="C12" s="53" t="s">
        <v>40</v>
      </c>
      <c r="D12" s="53">
        <v>79</v>
      </c>
      <c r="E12" s="53"/>
      <c r="F12" s="53">
        <f>F11+D12</f>
        <v>91</v>
      </c>
      <c r="G12" s="53">
        <v>50</v>
      </c>
      <c r="H12" s="66">
        <f>AVERAGE(G7:G17)</f>
        <v>44.090909090909093</v>
      </c>
      <c r="I12" s="54">
        <f>D12*G12</f>
        <v>3950</v>
      </c>
      <c r="J12" s="54"/>
      <c r="K12" s="54">
        <f>K11+I12</f>
        <v>4370</v>
      </c>
      <c r="L12" s="51"/>
      <c r="M12" s="56">
        <v>43949</v>
      </c>
      <c r="N12" s="53" t="s">
        <v>41</v>
      </c>
      <c r="O12" s="53"/>
      <c r="P12" s="53">
        <v>75</v>
      </c>
      <c r="Q12" s="53">
        <f>Q11-P12</f>
        <v>16</v>
      </c>
      <c r="R12" s="53">
        <v>50</v>
      </c>
      <c r="S12" s="66">
        <f>AVERAGE(R7:R15)</f>
        <v>44.444444444444443</v>
      </c>
      <c r="T12" s="54"/>
      <c r="U12" s="54">
        <f>P12*R12</f>
        <v>3750</v>
      </c>
      <c r="V12" s="54">
        <f>V11-U12</f>
        <v>650</v>
      </c>
      <c r="W12" s="51"/>
      <c r="Y12" s="56">
        <v>43949</v>
      </c>
      <c r="Z12" s="66" t="s">
        <v>41</v>
      </c>
      <c r="AA12" s="66"/>
      <c r="AB12" s="66">
        <v>75</v>
      </c>
      <c r="AC12" s="66">
        <f>AC11-AB12</f>
        <v>16</v>
      </c>
      <c r="AD12" s="66">
        <f>AVERAGE(AD11,AD9,AD7)</f>
        <v>45</v>
      </c>
      <c r="AE12" s="66">
        <f>AVERAGE(AD7:AD14)</f>
        <v>44.53125</v>
      </c>
      <c r="AF12" s="54"/>
      <c r="AG12" s="54">
        <f>AB12*AD12</f>
        <v>3375</v>
      </c>
      <c r="AH12" s="54">
        <f>AH11-AG12</f>
        <v>575</v>
      </c>
    </row>
    <row r="13" spans="1:34" ht="15.75" x14ac:dyDescent="0.25">
      <c r="A13" s="51"/>
      <c r="B13" s="56">
        <v>43949</v>
      </c>
      <c r="C13" s="53" t="s">
        <v>41</v>
      </c>
      <c r="D13" s="53"/>
      <c r="E13" s="53">
        <v>12</v>
      </c>
      <c r="F13" s="53">
        <f>F12-E13</f>
        <v>79</v>
      </c>
      <c r="G13" s="53">
        <v>35</v>
      </c>
      <c r="H13" s="66">
        <f>AVERAGE(G7:G17)</f>
        <v>44.090909090909093</v>
      </c>
      <c r="I13" s="54"/>
      <c r="J13" s="54">
        <f>G13*E13</f>
        <v>420</v>
      </c>
      <c r="K13" s="54">
        <f>K12-J13</f>
        <v>3950</v>
      </c>
      <c r="L13" s="51"/>
      <c r="M13" s="83">
        <v>43950</v>
      </c>
      <c r="N13" s="66" t="s">
        <v>30</v>
      </c>
      <c r="O13" s="66">
        <v>30</v>
      </c>
      <c r="P13" s="66"/>
      <c r="Q13" s="66">
        <f>Q12+O13</f>
        <v>46</v>
      </c>
      <c r="R13" s="66">
        <v>40</v>
      </c>
      <c r="S13" s="66">
        <f>AVERAGE(R7:R15)</f>
        <v>44.444444444444443</v>
      </c>
      <c r="T13" s="54">
        <f>O13*R13</f>
        <v>1200</v>
      </c>
      <c r="U13" s="54"/>
      <c r="V13" s="54">
        <f>V12+T13</f>
        <v>1850</v>
      </c>
      <c r="W13" s="51"/>
      <c r="Y13" s="83">
        <v>43950</v>
      </c>
      <c r="Z13" s="66" t="s">
        <v>30</v>
      </c>
      <c r="AA13" s="66">
        <v>30</v>
      </c>
      <c r="AB13" s="66"/>
      <c r="AC13" s="66">
        <f>AC12+AA13</f>
        <v>46</v>
      </c>
      <c r="AD13" s="66">
        <v>40</v>
      </c>
      <c r="AE13" s="66">
        <f>AVERAGE(AD7:AD14)</f>
        <v>44.53125</v>
      </c>
      <c r="AF13" s="54">
        <f>AA13*AD13</f>
        <v>1200</v>
      </c>
      <c r="AG13" s="54"/>
      <c r="AH13" s="54">
        <f>AH12+AF13</f>
        <v>1775</v>
      </c>
    </row>
    <row r="14" spans="1:34" ht="15.75" x14ac:dyDescent="0.25">
      <c r="A14" s="51"/>
      <c r="B14" s="74"/>
      <c r="C14" s="53"/>
      <c r="D14" s="53"/>
      <c r="E14" s="53">
        <v>63</v>
      </c>
      <c r="F14" s="53">
        <f>F13-E14</f>
        <v>16</v>
      </c>
      <c r="G14" s="53">
        <v>50</v>
      </c>
      <c r="H14" s="53">
        <f>AVERAGE(G7:G17)</f>
        <v>44.090909090909093</v>
      </c>
      <c r="I14" s="54"/>
      <c r="J14" s="54">
        <f>E14*G14</f>
        <v>3150</v>
      </c>
      <c r="K14" s="54">
        <f>K13-J14</f>
        <v>800</v>
      </c>
      <c r="L14" s="51"/>
      <c r="M14" s="83">
        <v>43951</v>
      </c>
      <c r="N14" s="66" t="s">
        <v>52</v>
      </c>
      <c r="O14" s="66"/>
      <c r="P14" s="66">
        <v>30</v>
      </c>
      <c r="Q14" s="66">
        <f>Q13-P14</f>
        <v>16</v>
      </c>
      <c r="R14" s="66">
        <v>40</v>
      </c>
      <c r="S14" s="66">
        <f>AVERAGE(R7:R15)</f>
        <v>44.444444444444443</v>
      </c>
      <c r="T14" s="54"/>
      <c r="U14" s="54">
        <f>P14*R14</f>
        <v>1200</v>
      </c>
      <c r="V14" s="54">
        <f>V13-U14</f>
        <v>650</v>
      </c>
      <c r="W14" s="51"/>
      <c r="Y14" s="83">
        <v>43951</v>
      </c>
      <c r="Z14" s="66" t="s">
        <v>52</v>
      </c>
      <c r="AA14" s="66"/>
      <c r="AB14" s="66">
        <v>40</v>
      </c>
      <c r="AC14" s="66">
        <f>AC13-AB14</f>
        <v>6</v>
      </c>
      <c r="AD14" s="66">
        <f>AVERAGE(AD11,AD13,AD9,AD7)</f>
        <v>43.75</v>
      </c>
      <c r="AE14" s="66">
        <f>AVERAGE(AD7:AD14)</f>
        <v>44.53125</v>
      </c>
      <c r="AF14" s="54"/>
      <c r="AG14" s="54">
        <f>AB14*AD14</f>
        <v>1750</v>
      </c>
      <c r="AH14" s="54">
        <f>AH13-AG14</f>
        <v>25</v>
      </c>
    </row>
    <row r="15" spans="1:34" ht="15.75" x14ac:dyDescent="0.25">
      <c r="A15" s="51"/>
      <c r="B15" s="83">
        <v>43950</v>
      </c>
      <c r="C15" s="66" t="s">
        <v>30</v>
      </c>
      <c r="D15" s="66">
        <v>30</v>
      </c>
      <c r="E15" s="66"/>
      <c r="F15" s="66">
        <f>F14+D15</f>
        <v>46</v>
      </c>
      <c r="G15" s="66">
        <v>40</v>
      </c>
      <c r="H15" s="66">
        <f>AVERAGE(G7:G17)</f>
        <v>44.090909090909093</v>
      </c>
      <c r="I15" s="54">
        <f>D15*G15</f>
        <v>1200</v>
      </c>
      <c r="J15" s="54"/>
      <c r="K15" s="54">
        <f>K14+I15</f>
        <v>2000</v>
      </c>
      <c r="L15" s="51"/>
      <c r="M15" s="83"/>
      <c r="N15" s="66"/>
      <c r="O15" s="66"/>
      <c r="P15" s="66">
        <v>10</v>
      </c>
      <c r="Q15" s="66">
        <f>Q14-P15</f>
        <v>6</v>
      </c>
      <c r="R15" s="66">
        <v>50</v>
      </c>
      <c r="S15" s="66">
        <f>AVERAGE(R7:R15)</f>
        <v>44.444444444444443</v>
      </c>
      <c r="T15" s="54"/>
      <c r="U15" s="54">
        <f>P15*Q15</f>
        <v>60</v>
      </c>
      <c r="V15" s="54">
        <f>V14-U15</f>
        <v>590</v>
      </c>
      <c r="W15" s="51"/>
      <c r="Y15" s="82"/>
      <c r="Z15" s="58"/>
      <c r="AA15" s="58"/>
      <c r="AB15" s="58"/>
      <c r="AC15" s="58"/>
      <c r="AD15" s="58"/>
      <c r="AE15" s="58"/>
      <c r="AF15" s="59"/>
      <c r="AG15" s="59"/>
      <c r="AH15" s="59"/>
    </row>
    <row r="16" spans="1:34" ht="15.75" x14ac:dyDescent="0.25">
      <c r="A16" s="51"/>
      <c r="B16" s="83">
        <v>43951</v>
      </c>
      <c r="C16" s="66" t="s">
        <v>52</v>
      </c>
      <c r="D16" s="66"/>
      <c r="E16" s="66">
        <v>16</v>
      </c>
      <c r="F16" s="66">
        <f>F15-E16</f>
        <v>30</v>
      </c>
      <c r="G16" s="66">
        <v>50</v>
      </c>
      <c r="H16" s="66">
        <f>AVERAGE(G7:G17)</f>
        <v>44.090909090909093</v>
      </c>
      <c r="I16" s="54"/>
      <c r="J16" s="54">
        <f>E16*G16</f>
        <v>800</v>
      </c>
      <c r="K16" s="54">
        <f>K15-J16</f>
        <v>1200</v>
      </c>
      <c r="L16" s="51"/>
      <c r="M16" s="60"/>
      <c r="N16" s="58"/>
      <c r="O16" s="58"/>
      <c r="P16" s="58"/>
      <c r="Q16" s="58"/>
      <c r="R16" s="58"/>
      <c r="S16" s="59"/>
      <c r="T16" s="59"/>
      <c r="U16" s="59"/>
      <c r="V16" s="61"/>
      <c r="W16" s="51"/>
      <c r="Y16" s="82"/>
      <c r="Z16" s="58"/>
      <c r="AA16" s="58"/>
      <c r="AB16" s="58"/>
      <c r="AC16" s="58"/>
      <c r="AD16" s="58"/>
      <c r="AE16" s="58"/>
      <c r="AF16" s="59"/>
      <c r="AG16" s="59"/>
      <c r="AH16" s="59"/>
    </row>
    <row r="17" spans="1:34" ht="15.75" customHeight="1" x14ac:dyDescent="0.25">
      <c r="A17" s="51"/>
      <c r="B17" s="83"/>
      <c r="C17" s="66"/>
      <c r="D17" s="66"/>
      <c r="E17" s="66">
        <v>14</v>
      </c>
      <c r="F17" s="66">
        <f>F16-E17</f>
        <v>16</v>
      </c>
      <c r="G17" s="66">
        <v>40</v>
      </c>
      <c r="H17" s="66">
        <f>AVERAGE(G7:G17)</f>
        <v>44.090909090909093</v>
      </c>
      <c r="I17" s="54"/>
      <c r="J17" s="54">
        <f>E17*F17</f>
        <v>224</v>
      </c>
      <c r="K17" s="54">
        <f>K16-J17</f>
        <v>976</v>
      </c>
      <c r="L17" s="51"/>
      <c r="M17" s="60"/>
      <c r="N17" s="58"/>
      <c r="O17" s="58"/>
      <c r="P17" s="58"/>
      <c r="Q17" s="58"/>
      <c r="R17" s="58"/>
      <c r="S17" s="59"/>
      <c r="T17" s="59"/>
      <c r="U17" s="59"/>
      <c r="V17" s="61"/>
      <c r="W17" s="51"/>
      <c r="Y17" s="82"/>
      <c r="Z17" s="58"/>
      <c r="AA17" s="58"/>
      <c r="AB17" s="58"/>
      <c r="AC17" s="58"/>
      <c r="AD17" s="58"/>
      <c r="AE17" s="58"/>
      <c r="AF17" s="59"/>
      <c r="AG17" s="59"/>
      <c r="AH17" s="59"/>
    </row>
    <row r="18" spans="1:34" ht="18" customHeight="1" x14ac:dyDescent="0.25">
      <c r="A18" s="51"/>
      <c r="B18" s="75"/>
      <c r="C18" s="58"/>
      <c r="D18" s="58"/>
      <c r="E18" s="58"/>
      <c r="F18" s="58"/>
      <c r="G18" s="58"/>
      <c r="H18" s="58"/>
      <c r="I18" s="59"/>
      <c r="J18" s="59"/>
      <c r="K18" s="59"/>
      <c r="L18" s="51"/>
      <c r="M18" s="60"/>
      <c r="N18" s="58"/>
      <c r="O18" s="58"/>
      <c r="P18" s="58"/>
      <c r="Q18" s="58"/>
      <c r="R18" s="58"/>
      <c r="S18" s="59"/>
      <c r="T18" s="59"/>
      <c r="U18" s="59"/>
      <c r="V18" s="61"/>
      <c r="W18" s="51"/>
      <c r="X18" s="51"/>
    </row>
    <row r="19" spans="1:34" ht="15.75" x14ac:dyDescent="0.25">
      <c r="A19" s="51"/>
      <c r="B19" s="75"/>
      <c r="C19" s="58"/>
      <c r="D19" s="58"/>
      <c r="E19" s="58"/>
      <c r="F19" s="58"/>
      <c r="G19" s="58"/>
      <c r="H19" s="58"/>
      <c r="I19" s="59"/>
      <c r="J19" s="59"/>
      <c r="K19" s="59"/>
      <c r="L19" s="51"/>
      <c r="M19" s="60"/>
      <c r="N19" s="58"/>
      <c r="O19" s="58"/>
      <c r="P19" s="58"/>
      <c r="Q19" s="58"/>
      <c r="R19" s="58"/>
      <c r="S19" s="59"/>
      <c r="T19" s="59"/>
      <c r="U19" s="59"/>
      <c r="V19" s="61"/>
      <c r="W19" s="51"/>
      <c r="X19" s="51"/>
    </row>
    <row r="20" spans="1:34" ht="15.75" x14ac:dyDescent="0.25">
      <c r="A20" s="51"/>
      <c r="B20" s="75"/>
      <c r="C20" s="58"/>
      <c r="D20" s="58"/>
      <c r="E20" s="58"/>
      <c r="F20" s="58"/>
      <c r="G20" s="58"/>
      <c r="H20" s="58"/>
      <c r="I20" s="59"/>
      <c r="J20" s="59"/>
      <c r="K20" s="59"/>
      <c r="L20" s="51"/>
      <c r="M20" s="60"/>
      <c r="N20" s="58"/>
      <c r="O20" s="58"/>
      <c r="P20" s="58"/>
      <c r="Q20" s="58"/>
      <c r="R20" s="58"/>
      <c r="S20" s="59"/>
      <c r="T20" s="59"/>
      <c r="U20" s="59"/>
      <c r="V20" s="61"/>
      <c r="W20" s="51"/>
      <c r="X20" s="51"/>
    </row>
    <row r="21" spans="1:34" ht="15.75" x14ac:dyDescent="0.25">
      <c r="A21" s="51"/>
      <c r="B21" s="75"/>
      <c r="C21" s="58"/>
      <c r="D21" s="58"/>
      <c r="E21" s="58"/>
      <c r="F21" s="58"/>
      <c r="G21" s="58"/>
      <c r="H21" s="58"/>
      <c r="I21" s="59"/>
      <c r="J21" s="59"/>
      <c r="K21" s="59"/>
      <c r="L21" s="51"/>
      <c r="M21" s="61"/>
      <c r="N21" s="61"/>
      <c r="O21" s="61"/>
      <c r="P21" s="61"/>
      <c r="Q21" s="61"/>
      <c r="R21" s="61"/>
      <c r="S21" s="61"/>
      <c r="T21" s="62"/>
      <c r="U21" s="63"/>
      <c r="V21" s="63"/>
      <c r="W21" s="51"/>
      <c r="X21" s="51"/>
    </row>
    <row r="22" spans="1:34" ht="22.5" customHeight="1" x14ac:dyDescent="0.25">
      <c r="A22" s="51"/>
      <c r="B22" s="80" t="s">
        <v>26</v>
      </c>
      <c r="C22" s="80"/>
      <c r="D22" s="80"/>
      <c r="E22" s="80"/>
      <c r="F22" s="80"/>
      <c r="G22" s="80"/>
      <c r="H22" s="80"/>
      <c r="I22" s="80"/>
      <c r="J22" s="80"/>
      <c r="K22" s="80"/>
      <c r="L22" s="51"/>
      <c r="M22" s="80" t="s">
        <v>27</v>
      </c>
      <c r="N22" s="80"/>
      <c r="O22" s="80"/>
      <c r="P22" s="80"/>
      <c r="Q22" s="80"/>
      <c r="R22" s="80"/>
      <c r="S22" s="80"/>
      <c r="T22" s="80"/>
      <c r="U22" s="80"/>
      <c r="V22" s="80"/>
      <c r="W22" s="51"/>
      <c r="X22" s="51"/>
      <c r="Y22" s="97" t="s">
        <v>57</v>
      </c>
      <c r="Z22" s="97"/>
      <c r="AA22" s="97"/>
      <c r="AB22" s="97"/>
      <c r="AC22" s="97"/>
      <c r="AD22" s="97"/>
      <c r="AE22" s="97"/>
      <c r="AF22" s="97"/>
      <c r="AG22" s="97"/>
      <c r="AH22" s="97"/>
    </row>
    <row r="23" spans="1:34" ht="15.75" x14ac:dyDescent="0.25">
      <c r="A23" s="51"/>
      <c r="B23" s="81" t="s">
        <v>15</v>
      </c>
      <c r="C23" s="81" t="s">
        <v>3</v>
      </c>
      <c r="D23" s="81" t="s">
        <v>17</v>
      </c>
      <c r="E23" s="81"/>
      <c r="F23" s="81"/>
      <c r="G23" s="81" t="s">
        <v>21</v>
      </c>
      <c r="H23" s="81"/>
      <c r="I23" s="81" t="s">
        <v>25</v>
      </c>
      <c r="J23" s="81"/>
      <c r="K23" s="81"/>
      <c r="L23" s="51"/>
      <c r="M23" s="81" t="s">
        <v>15</v>
      </c>
      <c r="N23" s="81" t="s">
        <v>3</v>
      </c>
      <c r="O23" s="81" t="s">
        <v>17</v>
      </c>
      <c r="P23" s="81"/>
      <c r="Q23" s="81"/>
      <c r="R23" s="81" t="s">
        <v>21</v>
      </c>
      <c r="S23" s="81"/>
      <c r="T23" s="81" t="s">
        <v>25</v>
      </c>
      <c r="U23" s="81"/>
      <c r="V23" s="81"/>
      <c r="W23" s="51"/>
      <c r="X23" s="51"/>
      <c r="Y23" s="81" t="s">
        <v>15</v>
      </c>
      <c r="Z23" s="81" t="s">
        <v>3</v>
      </c>
      <c r="AA23" s="81" t="s">
        <v>17</v>
      </c>
      <c r="AB23" s="81"/>
      <c r="AC23" s="81"/>
      <c r="AD23" s="81" t="s">
        <v>21</v>
      </c>
      <c r="AE23" s="81"/>
      <c r="AF23" s="81" t="s">
        <v>25</v>
      </c>
      <c r="AG23" s="81"/>
      <c r="AH23" s="81"/>
    </row>
    <row r="24" spans="1:34" ht="15.75" x14ac:dyDescent="0.25">
      <c r="A24" s="51"/>
      <c r="B24" s="81"/>
      <c r="C24" s="81"/>
      <c r="D24" s="53" t="s">
        <v>18</v>
      </c>
      <c r="E24" s="53" t="s">
        <v>19</v>
      </c>
      <c r="F24" s="53" t="s">
        <v>20</v>
      </c>
      <c r="G24" s="53" t="s">
        <v>22</v>
      </c>
      <c r="H24" s="53" t="s">
        <v>23</v>
      </c>
      <c r="I24" s="53" t="s">
        <v>24</v>
      </c>
      <c r="J24" s="53" t="s">
        <v>6</v>
      </c>
      <c r="K24" s="53" t="s">
        <v>16</v>
      </c>
      <c r="L24" s="51"/>
      <c r="M24" s="81"/>
      <c r="N24" s="81"/>
      <c r="O24" s="53" t="s">
        <v>18</v>
      </c>
      <c r="P24" s="53" t="s">
        <v>19</v>
      </c>
      <c r="Q24" s="53" t="s">
        <v>20</v>
      </c>
      <c r="R24" s="53" t="s">
        <v>22</v>
      </c>
      <c r="S24" s="53" t="s">
        <v>23</v>
      </c>
      <c r="T24" s="53" t="s">
        <v>24</v>
      </c>
      <c r="U24" s="53" t="s">
        <v>6</v>
      </c>
      <c r="V24" s="53" t="s">
        <v>16</v>
      </c>
      <c r="W24" s="51"/>
      <c r="X24" s="51"/>
      <c r="Y24" s="81"/>
      <c r="Z24" s="81"/>
      <c r="AA24" s="66" t="s">
        <v>18</v>
      </c>
      <c r="AB24" s="66" t="s">
        <v>19</v>
      </c>
      <c r="AC24" s="66" t="s">
        <v>20</v>
      </c>
      <c r="AD24" s="66" t="s">
        <v>22</v>
      </c>
      <c r="AE24" s="66" t="s">
        <v>23</v>
      </c>
      <c r="AF24" s="66" t="s">
        <v>24</v>
      </c>
      <c r="AG24" s="66" t="s">
        <v>6</v>
      </c>
      <c r="AH24" s="66" t="s">
        <v>16</v>
      </c>
    </row>
    <row r="25" spans="1:34" ht="15.75" x14ac:dyDescent="0.25">
      <c r="A25" s="51"/>
      <c r="B25" s="56">
        <v>43942</v>
      </c>
      <c r="C25" s="53" t="s">
        <v>30</v>
      </c>
      <c r="D25" s="53">
        <v>30</v>
      </c>
      <c r="E25" s="53"/>
      <c r="F25" s="53">
        <f>D25</f>
        <v>30</v>
      </c>
      <c r="G25" s="53">
        <v>75</v>
      </c>
      <c r="H25" s="53">
        <f>AVERAGE(G25:G34)</f>
        <v>66</v>
      </c>
      <c r="I25" s="54">
        <f>D25*G25</f>
        <v>2250</v>
      </c>
      <c r="J25" s="54"/>
      <c r="K25" s="54">
        <f>I25</f>
        <v>2250</v>
      </c>
      <c r="L25" s="51"/>
      <c r="M25" s="56">
        <v>43942</v>
      </c>
      <c r="N25" s="66" t="s">
        <v>30</v>
      </c>
      <c r="O25" s="53">
        <v>30</v>
      </c>
      <c r="P25" s="53"/>
      <c r="Q25" s="53">
        <f>O25</f>
        <v>30</v>
      </c>
      <c r="R25" s="53">
        <v>75</v>
      </c>
      <c r="S25" s="53"/>
      <c r="T25" s="54">
        <f>O25*R25</f>
        <v>2250</v>
      </c>
      <c r="U25" s="54"/>
      <c r="V25" s="54">
        <f>T25</f>
        <v>2250</v>
      </c>
      <c r="W25" s="51"/>
      <c r="X25" s="51"/>
      <c r="Y25" s="56">
        <v>43942</v>
      </c>
      <c r="Z25" s="66" t="s">
        <v>30</v>
      </c>
      <c r="AA25" s="66">
        <v>30</v>
      </c>
      <c r="AB25" s="66"/>
      <c r="AC25" s="66">
        <f>AA25</f>
        <v>30</v>
      </c>
      <c r="AD25" s="66">
        <v>75</v>
      </c>
      <c r="AE25" s="66">
        <f>AVERAGE(AD25:AD32)</f>
        <v>68.854166666666657</v>
      </c>
      <c r="AF25" s="54">
        <f>AA25*AD25</f>
        <v>2250</v>
      </c>
      <c r="AG25" s="54"/>
      <c r="AH25" s="54">
        <f>AF25</f>
        <v>2250</v>
      </c>
    </row>
    <row r="26" spans="1:34" ht="15.75" x14ac:dyDescent="0.25">
      <c r="A26" s="51"/>
      <c r="B26" s="56">
        <v>43944</v>
      </c>
      <c r="C26" s="53" t="s">
        <v>31</v>
      </c>
      <c r="D26" s="53"/>
      <c r="E26" s="53">
        <v>15</v>
      </c>
      <c r="F26" s="53">
        <f>F25-E26</f>
        <v>15</v>
      </c>
      <c r="G26" s="53">
        <v>75</v>
      </c>
      <c r="H26" s="66">
        <f>AVERAGE(G25:G34)</f>
        <v>66</v>
      </c>
      <c r="I26" s="54"/>
      <c r="J26" s="54">
        <f>E26*G26</f>
        <v>1125</v>
      </c>
      <c r="K26" s="54">
        <f>K25-J26</f>
        <v>1125</v>
      </c>
      <c r="L26" s="57"/>
      <c r="M26" s="56">
        <v>43944</v>
      </c>
      <c r="N26" s="66" t="s">
        <v>31</v>
      </c>
      <c r="O26" s="53"/>
      <c r="P26" s="53">
        <v>15</v>
      </c>
      <c r="Q26" s="53">
        <f>Q25-P26</f>
        <v>15</v>
      </c>
      <c r="R26" s="53">
        <v>75</v>
      </c>
      <c r="S26" s="53"/>
      <c r="T26" s="54"/>
      <c r="U26" s="54">
        <f>P26*R26</f>
        <v>1125</v>
      </c>
      <c r="V26" s="54">
        <f>V25-U26</f>
        <v>1125</v>
      </c>
      <c r="W26" s="51"/>
      <c r="X26" s="51"/>
      <c r="Y26" s="56">
        <v>43944</v>
      </c>
      <c r="Z26" s="66" t="s">
        <v>31</v>
      </c>
      <c r="AA26" s="66"/>
      <c r="AB26" s="66">
        <v>15</v>
      </c>
      <c r="AC26" s="66">
        <f>AC25-AB26</f>
        <v>15</v>
      </c>
      <c r="AD26" s="66">
        <f>AD25</f>
        <v>75</v>
      </c>
      <c r="AE26" s="66">
        <f>AVERAGE(AD25:AD32)</f>
        <v>68.854166666666657</v>
      </c>
      <c r="AF26" s="54"/>
      <c r="AG26" s="54">
        <f>AB26*AD26</f>
        <v>1125</v>
      </c>
      <c r="AH26" s="54">
        <f>AH25-AG26</f>
        <v>1125</v>
      </c>
    </row>
    <row r="27" spans="1:34" ht="15.75" x14ac:dyDescent="0.25">
      <c r="A27" s="51"/>
      <c r="B27" s="56">
        <v>43945</v>
      </c>
      <c r="C27" s="55" t="s">
        <v>32</v>
      </c>
      <c r="D27" s="53">
        <v>20</v>
      </c>
      <c r="E27" s="53"/>
      <c r="F27" s="53">
        <f>F26+D27</f>
        <v>35</v>
      </c>
      <c r="G27" s="53">
        <v>80</v>
      </c>
      <c r="H27" s="66">
        <f>AVERAGE(G25:G34)</f>
        <v>66</v>
      </c>
      <c r="I27" s="54">
        <f>D27*G27</f>
        <v>1600</v>
      </c>
      <c r="J27" s="54"/>
      <c r="K27" s="54">
        <f>K26+I27</f>
        <v>2725</v>
      </c>
      <c r="L27" s="51"/>
      <c r="M27" s="56">
        <v>43945</v>
      </c>
      <c r="N27" s="55" t="s">
        <v>32</v>
      </c>
      <c r="O27" s="53">
        <v>20</v>
      </c>
      <c r="P27" s="53"/>
      <c r="Q27" s="53">
        <f>Q26+O27</f>
        <v>35</v>
      </c>
      <c r="R27" s="53">
        <v>80</v>
      </c>
      <c r="S27" s="53"/>
      <c r="T27" s="54">
        <f>O27*R27</f>
        <v>1600</v>
      </c>
      <c r="U27" s="54"/>
      <c r="V27" s="54">
        <f>V26+T27</f>
        <v>2725</v>
      </c>
      <c r="W27" s="51"/>
      <c r="X27" s="51"/>
      <c r="Y27" s="56">
        <v>43945</v>
      </c>
      <c r="Z27" s="55" t="s">
        <v>32</v>
      </c>
      <c r="AA27" s="66">
        <v>20</v>
      </c>
      <c r="AB27" s="66"/>
      <c r="AC27" s="66">
        <f>AC26+AA27</f>
        <v>35</v>
      </c>
      <c r="AD27" s="66">
        <v>80</v>
      </c>
      <c r="AE27" s="66">
        <f>AVERAGE(AD25:AD32)</f>
        <v>68.854166666666657</v>
      </c>
      <c r="AF27" s="54">
        <f>AA27*AD27</f>
        <v>1600</v>
      </c>
      <c r="AG27" s="54"/>
      <c r="AH27" s="54">
        <f>AH26+AF27</f>
        <v>2725</v>
      </c>
    </row>
    <row r="28" spans="1:34" ht="15.75" x14ac:dyDescent="0.25">
      <c r="A28" s="51"/>
      <c r="B28" s="56">
        <v>43946</v>
      </c>
      <c r="C28" s="53" t="s">
        <v>33</v>
      </c>
      <c r="D28" s="53"/>
      <c r="E28" s="53">
        <v>15</v>
      </c>
      <c r="F28" s="53">
        <f>F27-E28</f>
        <v>20</v>
      </c>
      <c r="G28" s="53">
        <v>75</v>
      </c>
      <c r="H28" s="66">
        <f>AVERAGE(G25:G34)</f>
        <v>66</v>
      </c>
      <c r="I28" s="54"/>
      <c r="J28" s="54">
        <f>E28*G28</f>
        <v>1125</v>
      </c>
      <c r="K28" s="54">
        <f>K27-J28</f>
        <v>1600</v>
      </c>
      <c r="L28" s="51"/>
      <c r="M28" s="56">
        <v>43946</v>
      </c>
      <c r="N28" s="66" t="s">
        <v>33</v>
      </c>
      <c r="O28" s="53"/>
      <c r="P28" s="53">
        <v>20</v>
      </c>
      <c r="Q28" s="53">
        <f>Q27-P28</f>
        <v>15</v>
      </c>
      <c r="R28" s="53">
        <v>80</v>
      </c>
      <c r="S28" s="53"/>
      <c r="T28" s="54"/>
      <c r="U28" s="54">
        <f>P28*R28</f>
        <v>1600</v>
      </c>
      <c r="V28" s="54">
        <f>V27-U28</f>
        <v>1125</v>
      </c>
      <c r="W28" s="51"/>
      <c r="X28" s="51"/>
      <c r="Y28" s="56">
        <v>43946</v>
      </c>
      <c r="Z28" s="66" t="s">
        <v>33</v>
      </c>
      <c r="AA28" s="66"/>
      <c r="AB28" s="66">
        <v>35</v>
      </c>
      <c r="AC28" s="66">
        <f>AC27-AB28</f>
        <v>0</v>
      </c>
      <c r="AD28" s="66">
        <f>AVERAGE(AD25,AD27)</f>
        <v>77.5</v>
      </c>
      <c r="AE28" s="66">
        <f>AVERAGE(AD25:AD32)</f>
        <v>68.854166666666657</v>
      </c>
      <c r="AF28" s="54"/>
      <c r="AG28" s="54">
        <f>AB28*AD28</f>
        <v>2712.5</v>
      </c>
      <c r="AH28" s="54">
        <f>AH27-AG28</f>
        <v>12.5</v>
      </c>
    </row>
    <row r="29" spans="1:34" ht="15.75" x14ac:dyDescent="0.25">
      <c r="A29" s="51"/>
      <c r="B29" s="56"/>
      <c r="C29" s="53"/>
      <c r="D29" s="53"/>
      <c r="E29" s="53">
        <v>20</v>
      </c>
      <c r="F29" s="53">
        <f>F28-E29</f>
        <v>0</v>
      </c>
      <c r="G29" s="53">
        <v>80</v>
      </c>
      <c r="H29" s="66">
        <f>AVERAGE(G25:G34)</f>
        <v>66</v>
      </c>
      <c r="I29" s="54"/>
      <c r="J29" s="54">
        <f>E29*G29</f>
        <v>1600</v>
      </c>
      <c r="K29" s="54">
        <f>K28-J29</f>
        <v>0</v>
      </c>
      <c r="L29" s="51"/>
      <c r="M29" s="56">
        <v>43946</v>
      </c>
      <c r="N29" s="66"/>
      <c r="O29" s="53"/>
      <c r="P29" s="53">
        <v>15</v>
      </c>
      <c r="Q29" s="53">
        <f>Q28-P29</f>
        <v>0</v>
      </c>
      <c r="R29" s="53">
        <v>75</v>
      </c>
      <c r="S29" s="53"/>
      <c r="T29" s="54"/>
      <c r="U29" s="54">
        <f>P29*R29</f>
        <v>1125</v>
      </c>
      <c r="V29" s="54">
        <f>V28-U29</f>
        <v>0</v>
      </c>
      <c r="W29" s="51"/>
      <c r="X29" s="51"/>
      <c r="Y29" s="56">
        <v>43948</v>
      </c>
      <c r="Z29" s="66" t="s">
        <v>34</v>
      </c>
      <c r="AA29" s="66">
        <v>60</v>
      </c>
      <c r="AB29" s="66"/>
      <c r="AC29" s="66">
        <f>AC28+AA29</f>
        <v>60</v>
      </c>
      <c r="AD29" s="66">
        <v>65</v>
      </c>
      <c r="AE29" s="66">
        <f>AVERAGE(AD25:AD32)</f>
        <v>68.854166666666657</v>
      </c>
      <c r="AF29" s="54">
        <f>AA29*AD29</f>
        <v>3900</v>
      </c>
      <c r="AG29" s="54"/>
      <c r="AH29" s="54">
        <f>AH28+AF29</f>
        <v>3912.5</v>
      </c>
    </row>
    <row r="30" spans="1:34" ht="15.75" x14ac:dyDescent="0.25">
      <c r="A30" s="51"/>
      <c r="B30" s="56">
        <v>43948</v>
      </c>
      <c r="C30" s="53" t="s">
        <v>34</v>
      </c>
      <c r="D30" s="53">
        <v>60</v>
      </c>
      <c r="E30" s="53"/>
      <c r="F30" s="53">
        <f>F29+D30</f>
        <v>60</v>
      </c>
      <c r="G30" s="53">
        <v>65</v>
      </c>
      <c r="H30" s="66">
        <f>AVERAGE(G25:G34)</f>
        <v>66</v>
      </c>
      <c r="I30" s="54">
        <f>D30*G30</f>
        <v>3900</v>
      </c>
      <c r="J30" s="54"/>
      <c r="K30" s="54">
        <f>K29+I30</f>
        <v>3900</v>
      </c>
      <c r="L30" s="51"/>
      <c r="M30" s="56">
        <v>43948</v>
      </c>
      <c r="N30" s="66" t="s">
        <v>34</v>
      </c>
      <c r="O30" s="53">
        <v>60</v>
      </c>
      <c r="P30" s="53"/>
      <c r="Q30" s="53">
        <f>Q29+O30</f>
        <v>60</v>
      </c>
      <c r="R30" s="53">
        <v>65</v>
      </c>
      <c r="S30" s="53"/>
      <c r="T30" s="54">
        <f>O30*R30</f>
        <v>3900</v>
      </c>
      <c r="U30" s="54"/>
      <c r="V30" s="54">
        <f>V29+T30</f>
        <v>3900</v>
      </c>
      <c r="W30" s="51"/>
      <c r="X30" s="51"/>
      <c r="Y30" s="56">
        <v>43948</v>
      </c>
      <c r="Z30" s="66" t="s">
        <v>35</v>
      </c>
      <c r="AA30" s="66"/>
      <c r="AB30" s="66">
        <v>50</v>
      </c>
      <c r="AC30" s="66">
        <f>AC29-AB30</f>
        <v>10</v>
      </c>
      <c r="AD30" s="66">
        <f>AVERAGE(AD29,AD27,AD25)</f>
        <v>73.333333333333329</v>
      </c>
      <c r="AE30" s="66">
        <f>AVERAGE(AD25:AD32)</f>
        <v>68.854166666666657</v>
      </c>
      <c r="AF30" s="54"/>
      <c r="AG30" s="54">
        <f>AB30*AD30</f>
        <v>3666.6666666666665</v>
      </c>
      <c r="AH30" s="54">
        <f>AH29-AG30</f>
        <v>245.83333333333348</v>
      </c>
    </row>
    <row r="31" spans="1:34" ht="15.75" x14ac:dyDescent="0.25">
      <c r="A31" s="51"/>
      <c r="B31" s="56">
        <v>43949</v>
      </c>
      <c r="C31" s="53" t="s">
        <v>35</v>
      </c>
      <c r="D31" s="53"/>
      <c r="E31" s="53">
        <v>50</v>
      </c>
      <c r="F31" s="53">
        <f>F30-E31</f>
        <v>10</v>
      </c>
      <c r="G31" s="53">
        <v>65</v>
      </c>
      <c r="H31" s="66">
        <f>AVERAGE(G25:G34)</f>
        <v>66</v>
      </c>
      <c r="I31" s="54"/>
      <c r="J31" s="54">
        <f>G31*E31</f>
        <v>3250</v>
      </c>
      <c r="K31" s="54">
        <f>K30-J31</f>
        <v>650</v>
      </c>
      <c r="L31" s="51"/>
      <c r="M31" s="56">
        <v>43948</v>
      </c>
      <c r="N31" s="66" t="s">
        <v>35</v>
      </c>
      <c r="O31" s="53"/>
      <c r="P31" s="53">
        <v>50</v>
      </c>
      <c r="Q31" s="53">
        <f>Q30-P31</f>
        <v>10</v>
      </c>
      <c r="R31" s="53">
        <v>65</v>
      </c>
      <c r="S31" s="53"/>
      <c r="T31" s="54"/>
      <c r="U31" s="54">
        <f>P31*R31</f>
        <v>3250</v>
      </c>
      <c r="V31" s="54">
        <f>V30-U31</f>
        <v>650</v>
      </c>
      <c r="W31" s="51"/>
      <c r="X31" s="51"/>
      <c r="Y31" s="83">
        <v>43950</v>
      </c>
      <c r="Z31" s="66" t="s">
        <v>30</v>
      </c>
      <c r="AA31" s="66">
        <v>30</v>
      </c>
      <c r="AB31" s="66"/>
      <c r="AC31" s="66">
        <f>AC30+AA31</f>
        <v>40</v>
      </c>
      <c r="AD31" s="66">
        <v>40</v>
      </c>
      <c r="AE31" s="66">
        <f>AVERAGE(AD25:AD32)</f>
        <v>68.854166666666657</v>
      </c>
      <c r="AF31" s="54">
        <f>AA31*AD31</f>
        <v>1200</v>
      </c>
      <c r="AG31" s="54"/>
      <c r="AH31" s="54">
        <f>AH30+AF31</f>
        <v>1445.8333333333335</v>
      </c>
    </row>
    <row r="32" spans="1:34" ht="15.75" x14ac:dyDescent="0.25">
      <c r="A32" s="51"/>
      <c r="B32" s="83">
        <v>43950</v>
      </c>
      <c r="C32" s="66" t="s">
        <v>30</v>
      </c>
      <c r="D32" s="66">
        <v>30</v>
      </c>
      <c r="E32" s="66"/>
      <c r="F32" s="66">
        <f>F31+D32</f>
        <v>40</v>
      </c>
      <c r="G32" s="66">
        <v>40</v>
      </c>
      <c r="H32" s="66">
        <f>AVERAGE(G25:G34)</f>
        <v>66</v>
      </c>
      <c r="I32" s="54">
        <f>D32*G32</f>
        <v>1200</v>
      </c>
      <c r="J32" s="54"/>
      <c r="K32" s="54">
        <f>K31+I32</f>
        <v>1850</v>
      </c>
      <c r="L32" s="51"/>
      <c r="M32" s="83">
        <v>43950</v>
      </c>
      <c r="N32" s="66" t="s">
        <v>30</v>
      </c>
      <c r="O32" s="66">
        <v>30</v>
      </c>
      <c r="P32" s="66"/>
      <c r="Q32" s="66">
        <f>Q31+O32</f>
        <v>40</v>
      </c>
      <c r="R32" s="66">
        <v>40</v>
      </c>
      <c r="S32" s="66"/>
      <c r="T32" s="54">
        <f>O32*R32</f>
        <v>1200</v>
      </c>
      <c r="U32" s="54"/>
      <c r="V32" s="54">
        <f>V31+T32</f>
        <v>1850</v>
      </c>
      <c r="W32" s="51"/>
      <c r="X32" s="51"/>
      <c r="Y32" s="83">
        <v>43951</v>
      </c>
      <c r="Z32" s="66" t="s">
        <v>53</v>
      </c>
      <c r="AA32" s="66"/>
      <c r="AB32" s="66">
        <v>25</v>
      </c>
      <c r="AC32" s="66">
        <f>AC31-AB32</f>
        <v>15</v>
      </c>
      <c r="AD32" s="66">
        <f>AVERAGE(AD31,AD29,AD27,AD25)</f>
        <v>65</v>
      </c>
      <c r="AE32" s="66">
        <f>AVERAGE(AD25:AD32)</f>
        <v>68.854166666666657</v>
      </c>
      <c r="AF32" s="54"/>
      <c r="AG32" s="54">
        <f>AB32*AD32</f>
        <v>1625</v>
      </c>
      <c r="AH32" s="54">
        <f>AH31-AG32</f>
        <v>-179.16666666666652</v>
      </c>
    </row>
    <row r="33" spans="1:24" ht="15.75" x14ac:dyDescent="0.25">
      <c r="A33" s="51"/>
      <c r="B33" s="83">
        <v>43951</v>
      </c>
      <c r="C33" s="66" t="s">
        <v>53</v>
      </c>
      <c r="D33" s="66"/>
      <c r="E33" s="66">
        <v>10</v>
      </c>
      <c r="F33" s="66">
        <f>F32-E33</f>
        <v>30</v>
      </c>
      <c r="G33" s="66">
        <v>65</v>
      </c>
      <c r="H33" s="66">
        <f>AVERAGE(G25:G34)</f>
        <v>66</v>
      </c>
      <c r="I33" s="54"/>
      <c r="J33" s="54">
        <f>E33*G33</f>
        <v>650</v>
      </c>
      <c r="K33" s="54">
        <f>K32-J33</f>
        <v>1200</v>
      </c>
      <c r="L33" s="51"/>
      <c r="M33" s="83">
        <v>43951</v>
      </c>
      <c r="N33" s="66" t="s">
        <v>53</v>
      </c>
      <c r="O33" s="66"/>
      <c r="P33" s="66">
        <v>25</v>
      </c>
      <c r="Q33" s="66">
        <f>Q32-P33</f>
        <v>15</v>
      </c>
      <c r="R33" s="66">
        <v>40</v>
      </c>
      <c r="S33" s="66"/>
      <c r="T33" s="54"/>
      <c r="U33" s="54">
        <f>P33*R33</f>
        <v>1000</v>
      </c>
      <c r="V33" s="54">
        <f>V32-U33</f>
        <v>850</v>
      </c>
      <c r="W33" s="51"/>
      <c r="X33" s="51"/>
    </row>
    <row r="34" spans="1:24" ht="15.75" x14ac:dyDescent="0.25">
      <c r="A34" s="51"/>
      <c r="B34" s="83"/>
      <c r="C34" s="66"/>
      <c r="D34" s="66"/>
      <c r="E34" s="66">
        <v>15</v>
      </c>
      <c r="F34" s="66">
        <f>F33-E34</f>
        <v>15</v>
      </c>
      <c r="G34" s="66">
        <v>40</v>
      </c>
      <c r="H34" s="66">
        <f>AVERAGE(G25:G34)</f>
        <v>66</v>
      </c>
      <c r="I34" s="54"/>
      <c r="J34" s="54">
        <f>E34*G34</f>
        <v>600</v>
      </c>
      <c r="K34" s="54">
        <f>K33-J34</f>
        <v>600</v>
      </c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</row>
    <row r="35" spans="1:24" ht="15.75" x14ac:dyDescent="0.2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</row>
    <row r="36" spans="1:24" ht="15.75" x14ac:dyDescent="0.2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</row>
    <row r="37" spans="1:24" ht="15.75" x14ac:dyDescent="0.2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7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</row>
    <row r="38" spans="1:24" ht="15.75" x14ac:dyDescent="0.2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</row>
    <row r="39" spans="1:24" ht="15.75" x14ac:dyDescent="0.25"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</row>
    <row r="40" spans="1:24" ht="15.75" x14ac:dyDescent="0.25"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</row>
    <row r="41" spans="1:24" ht="15.75" x14ac:dyDescent="0.25"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</row>
    <row r="42" spans="1:24" ht="15.75" x14ac:dyDescent="0.25"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</row>
    <row r="43" spans="1:24" ht="15.75" x14ac:dyDescent="0.25">
      <c r="L43" s="51"/>
    </row>
    <row r="44" spans="1:24" ht="15.75" x14ac:dyDescent="0.25">
      <c r="L44" s="51"/>
    </row>
  </sheetData>
  <mergeCells count="38">
    <mergeCell ref="Y4:AH4"/>
    <mergeCell ref="Y5:Y6"/>
    <mergeCell ref="Z5:Z6"/>
    <mergeCell ref="AA5:AC5"/>
    <mergeCell ref="AD5:AE5"/>
    <mergeCell ref="AF5:AH5"/>
    <mergeCell ref="Y22:AH22"/>
    <mergeCell ref="Y23:Y24"/>
    <mergeCell ref="Z23:Z24"/>
    <mergeCell ref="AA23:AC23"/>
    <mergeCell ref="AD23:AE23"/>
    <mergeCell ref="AF23:AH23"/>
    <mergeCell ref="I5:K5"/>
    <mergeCell ref="B5:B6"/>
    <mergeCell ref="C5:C6"/>
    <mergeCell ref="G5:H5"/>
    <mergeCell ref="M4:V4"/>
    <mergeCell ref="M5:M6"/>
    <mergeCell ref="N5:N6"/>
    <mergeCell ref="O5:Q5"/>
    <mergeCell ref="R5:S5"/>
    <mergeCell ref="T5:V5"/>
    <mergeCell ref="B2:K2"/>
    <mergeCell ref="M2:V2"/>
    <mergeCell ref="M22:V22"/>
    <mergeCell ref="M23:M24"/>
    <mergeCell ref="N23:N24"/>
    <mergeCell ref="O23:Q23"/>
    <mergeCell ref="R23:S23"/>
    <mergeCell ref="T23:V23"/>
    <mergeCell ref="C23:C24"/>
    <mergeCell ref="D23:F23"/>
    <mergeCell ref="G23:H23"/>
    <mergeCell ref="I23:K23"/>
    <mergeCell ref="B4:K4"/>
    <mergeCell ref="B23:B24"/>
    <mergeCell ref="B22:K22"/>
    <mergeCell ref="D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C792E-FE4E-4DAE-9551-95E43C9B210B}">
  <dimension ref="A3:I13"/>
  <sheetViews>
    <sheetView zoomScale="69" workbookViewId="0">
      <selection activeCell="E28" sqref="E28"/>
    </sheetView>
  </sheetViews>
  <sheetFormatPr baseColWidth="10" defaultRowHeight="15" x14ac:dyDescent="0.25"/>
  <cols>
    <col min="1" max="1" width="14.28515625" customWidth="1"/>
    <col min="2" max="2" width="28.5703125" customWidth="1"/>
    <col min="3" max="4" width="14.28515625" customWidth="1"/>
    <col min="6" max="6" width="14.28515625" customWidth="1"/>
    <col min="7" max="7" width="28.5703125" customWidth="1"/>
    <col min="8" max="9" width="14.28515625" customWidth="1"/>
  </cols>
  <sheetData>
    <row r="3" spans="1:9" x14ac:dyDescent="0.25">
      <c r="A3" s="98" t="s">
        <v>42</v>
      </c>
      <c r="B3" s="98"/>
      <c r="C3" s="98"/>
      <c r="D3" s="98"/>
      <c r="E3" s="96"/>
      <c r="F3" s="98" t="s">
        <v>43</v>
      </c>
      <c r="G3" s="98"/>
      <c r="H3" s="98"/>
      <c r="I3" s="98"/>
    </row>
    <row r="4" spans="1:9" x14ac:dyDescent="0.25">
      <c r="A4" s="99" t="s">
        <v>58</v>
      </c>
      <c r="B4" s="99" t="s">
        <v>59</v>
      </c>
      <c r="C4" s="99" t="s">
        <v>60</v>
      </c>
      <c r="D4" s="99" t="s">
        <v>61</v>
      </c>
      <c r="E4" s="96"/>
      <c r="F4" s="99" t="s">
        <v>58</v>
      </c>
      <c r="G4" s="99" t="s">
        <v>59</v>
      </c>
      <c r="H4" s="99" t="s">
        <v>60</v>
      </c>
      <c r="I4" s="99" t="s">
        <v>61</v>
      </c>
    </row>
    <row r="5" spans="1:9" x14ac:dyDescent="0.25">
      <c r="A5" s="102">
        <v>43942</v>
      </c>
      <c r="B5" s="100" t="s">
        <v>62</v>
      </c>
      <c r="C5" s="100">
        <v>10</v>
      </c>
      <c r="D5" s="101">
        <v>50</v>
      </c>
      <c r="E5" s="96"/>
      <c r="F5" s="102">
        <v>43942</v>
      </c>
      <c r="G5" s="100" t="s">
        <v>62</v>
      </c>
      <c r="H5" s="100">
        <v>30</v>
      </c>
      <c r="I5" s="101">
        <v>75</v>
      </c>
    </row>
    <row r="6" spans="1:9" x14ac:dyDescent="0.25">
      <c r="A6" s="102">
        <v>43944</v>
      </c>
      <c r="B6" s="100" t="s">
        <v>64</v>
      </c>
      <c r="C6" s="100">
        <v>8</v>
      </c>
      <c r="D6" s="101">
        <v>100</v>
      </c>
      <c r="E6" s="96"/>
      <c r="F6" s="102">
        <v>43944</v>
      </c>
      <c r="G6" s="100" t="s">
        <v>64</v>
      </c>
      <c r="H6" s="100">
        <v>15</v>
      </c>
      <c r="I6" s="101">
        <v>130</v>
      </c>
    </row>
    <row r="7" spans="1:9" x14ac:dyDescent="0.25">
      <c r="A7" s="102">
        <v>43945</v>
      </c>
      <c r="B7" s="100" t="s">
        <v>63</v>
      </c>
      <c r="C7" s="100">
        <v>70</v>
      </c>
      <c r="D7" s="101">
        <v>35</v>
      </c>
      <c r="E7" s="96"/>
      <c r="F7" s="102">
        <v>43945</v>
      </c>
      <c r="G7" s="100" t="s">
        <v>63</v>
      </c>
      <c r="H7" s="100">
        <v>20</v>
      </c>
      <c r="I7" s="101">
        <v>80</v>
      </c>
    </row>
    <row r="8" spans="1:9" x14ac:dyDescent="0.25">
      <c r="A8" s="102">
        <v>43946</v>
      </c>
      <c r="B8" s="100" t="s">
        <v>64</v>
      </c>
      <c r="C8" s="100">
        <v>60</v>
      </c>
      <c r="D8" s="101">
        <v>75</v>
      </c>
      <c r="E8" s="96"/>
      <c r="F8" s="102">
        <v>43946</v>
      </c>
      <c r="G8" s="100" t="s">
        <v>64</v>
      </c>
      <c r="H8" s="100">
        <v>35</v>
      </c>
      <c r="I8" s="101">
        <v>120</v>
      </c>
    </row>
    <row r="9" spans="1:9" x14ac:dyDescent="0.25">
      <c r="A9" s="102">
        <v>43948</v>
      </c>
      <c r="B9" s="100" t="s">
        <v>63</v>
      </c>
      <c r="C9" s="100">
        <v>79</v>
      </c>
      <c r="D9" s="101">
        <v>50</v>
      </c>
      <c r="E9" s="96"/>
      <c r="F9" s="102">
        <v>43948</v>
      </c>
      <c r="G9" s="100" t="s">
        <v>63</v>
      </c>
      <c r="H9" s="100">
        <v>60</v>
      </c>
      <c r="I9" s="101">
        <v>65</v>
      </c>
    </row>
    <row r="10" spans="1:9" x14ac:dyDescent="0.25">
      <c r="A10" s="102">
        <v>43949</v>
      </c>
      <c r="B10" s="100" t="s">
        <v>64</v>
      </c>
      <c r="C10" s="100">
        <v>75</v>
      </c>
      <c r="D10" s="101">
        <v>90</v>
      </c>
      <c r="E10" s="96"/>
      <c r="F10" s="102">
        <v>43949</v>
      </c>
      <c r="G10" s="100" t="s">
        <v>64</v>
      </c>
      <c r="H10" s="100">
        <v>50</v>
      </c>
      <c r="I10" s="101">
        <v>130</v>
      </c>
    </row>
    <row r="11" spans="1:9" x14ac:dyDescent="0.25">
      <c r="A11" s="102">
        <v>43950</v>
      </c>
      <c r="B11" s="100" t="s">
        <v>65</v>
      </c>
      <c r="C11" s="100">
        <v>30</v>
      </c>
      <c r="D11" s="101">
        <v>40</v>
      </c>
      <c r="E11" s="96"/>
      <c r="F11" s="102">
        <v>43950</v>
      </c>
      <c r="G11" s="100" t="s">
        <v>65</v>
      </c>
      <c r="H11" s="100">
        <v>30</v>
      </c>
      <c r="I11" s="101">
        <v>60</v>
      </c>
    </row>
    <row r="12" spans="1:9" x14ac:dyDescent="0.25">
      <c r="A12" s="102">
        <v>43951</v>
      </c>
      <c r="B12" s="100" t="s">
        <v>64</v>
      </c>
      <c r="C12" s="100">
        <v>40</v>
      </c>
      <c r="D12" s="101">
        <v>80</v>
      </c>
      <c r="E12" s="96"/>
      <c r="F12" s="102">
        <v>43951</v>
      </c>
      <c r="G12" s="100" t="s">
        <v>64</v>
      </c>
      <c r="H12" s="100">
        <v>25</v>
      </c>
      <c r="I12" s="101">
        <v>100</v>
      </c>
    </row>
    <row r="13" spans="1:9" x14ac:dyDescent="0.25">
      <c r="B13" s="103" t="s">
        <v>66</v>
      </c>
      <c r="C13" s="11">
        <f>C5-C6+C7-C8+C9-C10+C11-C12</f>
        <v>6</v>
      </c>
      <c r="F13" s="11"/>
      <c r="G13" s="104" t="s">
        <v>66</v>
      </c>
      <c r="H13" s="11">
        <f>H5-H6+H7-H8+H9-H10+H11-H12</f>
        <v>15</v>
      </c>
    </row>
  </sheetData>
  <mergeCells count="2">
    <mergeCell ref="A3:D3"/>
    <mergeCell ref="F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Asiento de diario</vt:lpstr>
      <vt:lpstr>Valuaciones</vt:lpstr>
      <vt:lpstr>Tarjetas de Almace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Gomez</dc:creator>
  <cp:lastModifiedBy>Alberto Gomez</cp:lastModifiedBy>
  <dcterms:created xsi:type="dcterms:W3CDTF">2020-04-22T00:38:24Z</dcterms:created>
  <dcterms:modified xsi:type="dcterms:W3CDTF">2020-04-30T06:49:06Z</dcterms:modified>
</cp:coreProperties>
</file>