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6" i="2" l="1"/>
  <c r="B5" i="2"/>
  <c r="E14" i="2"/>
  <c r="B14" i="2"/>
  <c r="E13" i="2"/>
  <c r="D11" i="2"/>
  <c r="M7" i="2"/>
  <c r="K1" i="2"/>
  <c r="H5" i="2"/>
  <c r="I7" i="2" s="1"/>
  <c r="E9" i="2"/>
  <c r="C7" i="2"/>
  <c r="D4" i="2"/>
  <c r="F19" i="1" l="1"/>
  <c r="H19" i="1" s="1"/>
  <c r="P11" i="1"/>
  <c r="F18" i="1"/>
  <c r="H18" i="1" s="1"/>
  <c r="P3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T7" i="1"/>
  <c r="S7" i="1"/>
  <c r="T6" i="1"/>
  <c r="S6" i="1"/>
  <c r="T5" i="1"/>
  <c r="S5" i="1"/>
  <c r="T4" i="1"/>
  <c r="S4" i="1"/>
  <c r="T3" i="1"/>
  <c r="S3" i="1"/>
  <c r="R7" i="1"/>
  <c r="R6" i="1"/>
  <c r="R5" i="1"/>
  <c r="R4" i="1"/>
  <c r="R3" i="1"/>
  <c r="Q7" i="1"/>
  <c r="Q6" i="1"/>
  <c r="Q5" i="1"/>
  <c r="Q4" i="1"/>
  <c r="Q3" i="1"/>
  <c r="P7" i="1"/>
  <c r="P6" i="1"/>
  <c r="P5" i="1"/>
  <c r="P4" i="1"/>
  <c r="O14" i="1"/>
  <c r="O12" i="1"/>
  <c r="O6" i="1"/>
  <c r="O4" i="1"/>
  <c r="B17" i="2" l="1"/>
  <c r="I11" i="1"/>
  <c r="M15" i="1"/>
  <c r="M14" i="1"/>
  <c r="M13" i="1"/>
  <c r="M12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H14" i="1"/>
  <c r="H12" i="1"/>
  <c r="M7" i="1"/>
  <c r="M6" i="1"/>
  <c r="M5" i="1"/>
  <c r="M4" i="1"/>
  <c r="L7" i="1"/>
  <c r="L6" i="1"/>
  <c r="L5" i="1"/>
  <c r="L4" i="1"/>
  <c r="K7" i="1"/>
  <c r="K6" i="1"/>
  <c r="K5" i="1"/>
  <c r="K4" i="1"/>
  <c r="J7" i="1"/>
  <c r="J6" i="1"/>
  <c r="J5" i="1"/>
  <c r="J4" i="1"/>
  <c r="M3" i="1"/>
  <c r="L3" i="1"/>
  <c r="K3" i="1"/>
  <c r="J3" i="1"/>
  <c r="I7" i="1"/>
  <c r="I6" i="1"/>
  <c r="I5" i="1"/>
  <c r="I4" i="1"/>
  <c r="I3" i="1"/>
  <c r="H6" i="1"/>
  <c r="H4" i="1"/>
  <c r="F15" i="1"/>
  <c r="E15" i="1"/>
  <c r="D15" i="1"/>
  <c r="C15" i="1"/>
  <c r="F14" i="1"/>
  <c r="E5" i="1"/>
  <c r="E14" i="1"/>
  <c r="D14" i="1"/>
  <c r="C14" i="1"/>
  <c r="F13" i="1"/>
  <c r="E13" i="1"/>
  <c r="D13" i="1"/>
  <c r="C13" i="1"/>
  <c r="F12" i="1"/>
  <c r="E12" i="1"/>
  <c r="D12" i="1"/>
  <c r="C12" i="1"/>
  <c r="C11" i="1"/>
  <c r="A14" i="1"/>
  <c r="A12" i="1"/>
  <c r="F7" i="1"/>
  <c r="E7" i="1"/>
  <c r="D7" i="1"/>
  <c r="F6" i="1"/>
  <c r="E6" i="1"/>
  <c r="D6" i="1"/>
  <c r="F5" i="1"/>
  <c r="D5" i="1"/>
  <c r="C7" i="1"/>
  <c r="B6" i="1"/>
  <c r="C6" i="1"/>
  <c r="C5" i="1"/>
  <c r="F4" i="1"/>
  <c r="E4" i="1"/>
  <c r="D4" i="1"/>
  <c r="A6" i="1"/>
  <c r="A4" i="1"/>
</calcChain>
</file>

<file path=xl/sharedStrings.xml><?xml version="1.0" encoding="utf-8"?>
<sst xmlns="http://schemas.openxmlformats.org/spreadsheetml/2006/main" count="39" uniqueCount="31">
  <si>
    <t>Cmd L u Cmd A &lt; 0,188</t>
  </si>
  <si>
    <t>Vmax</t>
  </si>
  <si>
    <t>JL</t>
  </si>
  <si>
    <t>JL\JA</t>
  </si>
  <si>
    <t>CL</t>
  </si>
  <si>
    <t>CA</t>
  </si>
  <si>
    <t>JA</t>
  </si>
  <si>
    <t>pourcent Vmax</t>
  </si>
  <si>
    <t>linear x</t>
  </si>
  <si>
    <t>angular z</t>
  </si>
  <si>
    <t>trajectoire</t>
  </si>
  <si>
    <t>cercle</t>
  </si>
  <si>
    <t>perimetre</t>
  </si>
  <si>
    <t>diametre cercle</t>
  </si>
  <si>
    <t>vL (vitesse linéaire initiale)</t>
  </si>
  <si>
    <t>vmax</t>
  </si>
  <si>
    <t>rayon</t>
  </si>
  <si>
    <t>entraxe L</t>
  </si>
  <si>
    <t>vA (vitesse de rotation de la roue exterieur)</t>
  </si>
  <si>
    <t>k (coeff pour pas depasser vmax)</t>
  </si>
  <si>
    <t>nouveau vA</t>
  </si>
  <si>
    <t>nouveau vL</t>
  </si>
  <si>
    <t>omega A</t>
  </si>
  <si>
    <t>temps</t>
  </si>
  <si>
    <t>carré</t>
  </si>
  <si>
    <t>angle °</t>
  </si>
  <si>
    <t>angle rad</t>
  </si>
  <si>
    <t>temps pour angle</t>
  </si>
  <si>
    <t>wmax</t>
  </si>
  <si>
    <t>distance a parcourir (m)</t>
  </si>
  <si>
    <t>temps pour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</si>
</sst>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F21" sqref="F21"/>
    </sheetView>
  </sheetViews>
  <sheetFormatPr baseColWidth="10" defaultRowHeight="15" x14ac:dyDescent="0.25"/>
  <cols>
    <col min="1" max="13" width="11.42578125" style="1"/>
    <col min="14" max="14" width="15.7109375" style="1" customWidth="1"/>
    <col min="15" max="16384" width="11.42578125" style="1"/>
  </cols>
  <sheetData>
    <row r="1" spans="1:20" x14ac:dyDescent="0.25">
      <c r="A1" s="1" t="s">
        <v>4</v>
      </c>
      <c r="I1" s="1" t="s">
        <v>0</v>
      </c>
    </row>
    <row r="2" spans="1:20" x14ac:dyDescent="0.25">
      <c r="A2" s="2" t="s">
        <v>3</v>
      </c>
      <c r="B2" s="2">
        <v>0</v>
      </c>
      <c r="C2" s="2">
        <v>0.25</v>
      </c>
      <c r="D2" s="2">
        <v>0.5</v>
      </c>
      <c r="E2" s="2">
        <v>0.75</v>
      </c>
      <c r="F2" s="2">
        <v>1</v>
      </c>
      <c r="H2" s="2" t="s">
        <v>3</v>
      </c>
      <c r="I2" s="2">
        <v>0</v>
      </c>
      <c r="J2" s="2">
        <v>0.25</v>
      </c>
      <c r="K2" s="2">
        <v>0.5</v>
      </c>
      <c r="L2" s="2">
        <v>0.75</v>
      </c>
      <c r="M2" s="2">
        <v>1</v>
      </c>
      <c r="O2" s="2" t="s">
        <v>3</v>
      </c>
      <c r="P2" s="2">
        <v>0</v>
      </c>
      <c r="Q2" s="2">
        <v>0.25</v>
      </c>
      <c r="R2" s="2">
        <v>0.5</v>
      </c>
      <c r="S2" s="2">
        <v>0.75</v>
      </c>
      <c r="T2" s="2">
        <v>1</v>
      </c>
    </row>
    <row r="3" spans="1:20" x14ac:dyDescent="0.25">
      <c r="A3" s="2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 s="2">
        <v>0</v>
      </c>
      <c r="I3" s="1">
        <f>((((1-B2)*0.5)+0.5)*A3)</f>
        <v>0</v>
      </c>
      <c r="J3" s="1">
        <f>((((1-$C2)*0.5)+0.5)*A$3)</f>
        <v>0</v>
      </c>
      <c r="K3" s="1">
        <f>((((1-$D2)*0.5)+0.5)*A$3)</f>
        <v>0</v>
      </c>
      <c r="L3" s="1">
        <f>((((1-$E2)*0.5)+0.5)*A$3)</f>
        <v>0</v>
      </c>
      <c r="M3" s="1">
        <f>((((1-$F2)*0.5)+0.5)*A$3)</f>
        <v>0</v>
      </c>
      <c r="O3" s="2">
        <v>0</v>
      </c>
      <c r="P3" s="1">
        <f>((((1-I2)*(1-F20))+F20)*H3)</f>
        <v>0</v>
      </c>
      <c r="Q3" s="1">
        <f>((((1-$C2)*(1-F20))+F20)*H$3)</f>
        <v>0</v>
      </c>
      <c r="R3" s="1">
        <f>((((1-$D2)*(1-F20))+F20)*H$3)</f>
        <v>0</v>
      </c>
      <c r="S3" s="1">
        <f>((((1-$E2)*(1-F20))+F20)*H$3)</f>
        <v>0</v>
      </c>
      <c r="T3" s="1">
        <f>((((1-$F2)*(1-F20))+F20)*H$3)</f>
        <v>0</v>
      </c>
    </row>
    <row r="4" spans="1:20" x14ac:dyDescent="0.25">
      <c r="A4" s="2">
        <f>1/4</f>
        <v>0.25</v>
      </c>
      <c r="B4" s="1">
        <v>0.25</v>
      </c>
      <c r="C4" s="1">
        <v>0.21875</v>
      </c>
      <c r="D4" s="1">
        <f>6/32</f>
        <v>0.1875</v>
      </c>
      <c r="E4" s="1">
        <f>5/32</f>
        <v>0.15625</v>
      </c>
      <c r="F4" s="1">
        <f>1/8</f>
        <v>0.125</v>
      </c>
      <c r="H4" s="2">
        <f>1/4</f>
        <v>0.25</v>
      </c>
      <c r="I4" s="1">
        <f>((((1-B2)*0.5)+0.5)*A4)</f>
        <v>0.25</v>
      </c>
      <c r="J4" s="1">
        <f>((((1-$C2)*0.5)+0.5)*A4)</f>
        <v>0.21875</v>
      </c>
      <c r="K4" s="1">
        <f>((((1-$D2)*0.5)+0.5)*A4)</f>
        <v>0.1875</v>
      </c>
      <c r="L4" s="1">
        <f>((((1-E2)*0.5)+0.5)*A4)</f>
        <v>0.15625</v>
      </c>
      <c r="M4" s="1">
        <f>((((1-F2)*0.5)+0.5)*A4)</f>
        <v>0.125</v>
      </c>
      <c r="O4" s="2">
        <f>1/4</f>
        <v>0.25</v>
      </c>
      <c r="P4" s="1">
        <f>((((1-I2)*(1-F20))+F20)*H4)</f>
        <v>0.25</v>
      </c>
      <c r="Q4" s="1">
        <f>((((1-$C2)*(1-F20))+F20)*H4)</f>
        <v>0.23125000000000001</v>
      </c>
      <c r="R4" s="1">
        <f>((((1-$D2)*(1-F20))+F20)*H4)</f>
        <v>0.21249999999999999</v>
      </c>
      <c r="S4" s="1">
        <f>((((1-L2)*(1-F20))+F20)*H4)</f>
        <v>0.19374999999999998</v>
      </c>
      <c r="T4" s="1">
        <f>((((1-M2)*(1-F20))+F20)*H4)</f>
        <v>0.17499999999999999</v>
      </c>
    </row>
    <row r="5" spans="1:20" x14ac:dyDescent="0.25">
      <c r="A5" s="2">
        <v>0.5</v>
      </c>
      <c r="B5" s="1">
        <v>0.5</v>
      </c>
      <c r="C5" s="1">
        <f>14/32</f>
        <v>0.4375</v>
      </c>
      <c r="D5" s="1">
        <f>3/8</f>
        <v>0.375</v>
      </c>
      <c r="E5" s="1">
        <f>5/16</f>
        <v>0.3125</v>
      </c>
      <c r="F5" s="1">
        <f>1/4</f>
        <v>0.25</v>
      </c>
      <c r="H5" s="2">
        <v>0.5</v>
      </c>
      <c r="I5" s="1">
        <f>((((1-B2)*0.5)+0.5)*A5)</f>
        <v>0.5</v>
      </c>
      <c r="J5" s="1">
        <f>((((1-$C2)*0.5)+0.5)*A5)</f>
        <v>0.4375</v>
      </c>
      <c r="K5" s="1">
        <f>((((1-D2)*0.5)+0.5)*A5)</f>
        <v>0.375</v>
      </c>
      <c r="L5" s="1">
        <f>((((1-E2)*0.5)+0.5)*A5)</f>
        <v>0.3125</v>
      </c>
      <c r="M5" s="1">
        <f>((((1-F2)*0.5)+0.5)*A5)</f>
        <v>0.25</v>
      </c>
      <c r="O5" s="2">
        <v>0.5</v>
      </c>
      <c r="P5" s="1">
        <f>((((1-I2)*(1-F20))+F20)*H5)</f>
        <v>0.5</v>
      </c>
      <c r="Q5" s="1">
        <f>((((1-$C2)*(1-F20))+F20)*H5)</f>
        <v>0.46250000000000002</v>
      </c>
      <c r="R5" s="1">
        <f>((((1-K2)*(1-F20))+F20)*H5)</f>
        <v>0.42499999999999999</v>
      </c>
      <c r="S5" s="1">
        <f>((((1-L2)*(1-F20))+F20)*H5)</f>
        <v>0.38749999999999996</v>
      </c>
      <c r="T5" s="1">
        <f>((((1-M2)*(1-F20))+F20)*H5)</f>
        <v>0.35</v>
      </c>
    </row>
    <row r="6" spans="1:20" x14ac:dyDescent="0.25">
      <c r="A6" s="2">
        <f>3/4</f>
        <v>0.75</v>
      </c>
      <c r="B6" s="1">
        <f>3/4</f>
        <v>0.75</v>
      </c>
      <c r="C6" s="1">
        <f>21/32</f>
        <v>0.65625</v>
      </c>
      <c r="D6" s="1">
        <f>9/16</f>
        <v>0.5625</v>
      </c>
      <c r="E6" s="1">
        <f>15/32</f>
        <v>0.46875</v>
      </c>
      <c r="F6" s="1">
        <f>3/8</f>
        <v>0.375</v>
      </c>
      <c r="H6" s="2">
        <f>3/4</f>
        <v>0.75</v>
      </c>
      <c r="I6" s="1">
        <f>((((1-B2)*0.5)+0.5)*A6)</f>
        <v>0.75</v>
      </c>
      <c r="J6" s="1">
        <f>((((1-C2)*0.5)+0.5)*A6)</f>
        <v>0.65625</v>
      </c>
      <c r="K6" s="1">
        <f>((((1-D2)*0.5)+0.5)*A6)</f>
        <v>0.5625</v>
      </c>
      <c r="L6" s="1">
        <f>((((1-E2)*0.5)+0.5)*A6)</f>
        <v>0.46875</v>
      </c>
      <c r="M6" s="1">
        <f>((((1-F2)*0.5)+0.5)*A6)</f>
        <v>0.375</v>
      </c>
      <c r="O6" s="2">
        <f>3/4</f>
        <v>0.75</v>
      </c>
      <c r="P6" s="1">
        <f>((((1-I2)*(1-F20))+F20)*H6)</f>
        <v>0.75</v>
      </c>
      <c r="Q6" s="1">
        <f>((((1-J2)*(1-F20))+F20)*H6)</f>
        <v>0.69375000000000009</v>
      </c>
      <c r="R6" s="1">
        <f>((((1-K2)*(1-F20))+F20)*H6)</f>
        <v>0.63749999999999996</v>
      </c>
      <c r="S6" s="1">
        <f>((((1-L2)*(1-F20))+F20)*H6)</f>
        <v>0.58124999999999993</v>
      </c>
      <c r="T6" s="1">
        <f>((((1-M2)*(1-F20))+F20)*H6)</f>
        <v>0.52499999999999991</v>
      </c>
    </row>
    <row r="7" spans="1:20" x14ac:dyDescent="0.25">
      <c r="A7" s="2">
        <v>1</v>
      </c>
      <c r="B7" s="1">
        <v>1</v>
      </c>
      <c r="C7" s="1">
        <f>7/8</f>
        <v>0.875</v>
      </c>
      <c r="D7" s="1">
        <f>3/4</f>
        <v>0.75</v>
      </c>
      <c r="E7" s="1">
        <f>5/8</f>
        <v>0.625</v>
      </c>
      <c r="F7" s="1">
        <f>1/2</f>
        <v>0.5</v>
      </c>
      <c r="H7" s="2">
        <v>1</v>
      </c>
      <c r="I7" s="1">
        <f>((((1-B2)*0.5)+0.5)*A7)</f>
        <v>1</v>
      </c>
      <c r="J7" s="1">
        <f>((((1-C2)*0.5)+0.5)*A7)</f>
        <v>0.875</v>
      </c>
      <c r="K7" s="1">
        <f>((((1-D2)*0.5)+0.5)*A7)</f>
        <v>0.75</v>
      </c>
      <c r="L7" s="1">
        <f>((((1-E2)*0.5)+0.5)*A7)</f>
        <v>0.625</v>
      </c>
      <c r="M7" s="1">
        <f>((((1-F2)*0.5)+0.5)*A7)</f>
        <v>0.5</v>
      </c>
      <c r="O7" s="2">
        <v>1</v>
      </c>
      <c r="P7" s="1">
        <f>((((1-I2)*(1-F20))+F20)*H7)</f>
        <v>1</v>
      </c>
      <c r="Q7" s="1">
        <f>((((1-J2)*(1-F20))+F20)*H7)</f>
        <v>0.92500000000000004</v>
      </c>
      <c r="R7" s="1">
        <f>((((1-K2)*(1-F20))+F20)*H7)</f>
        <v>0.85</v>
      </c>
      <c r="S7" s="1">
        <f>((((1-L2)*(1-F20))+F20)*H7)</f>
        <v>0.77499999999999991</v>
      </c>
      <c r="T7" s="1">
        <f>((((1-M2)*(1-F20))+F20)*H7)</f>
        <v>0.7</v>
      </c>
    </row>
    <row r="9" spans="1:20" x14ac:dyDescent="0.25">
      <c r="A9" s="1" t="s">
        <v>5</v>
      </c>
    </row>
    <row r="10" spans="1:20" x14ac:dyDescent="0.25">
      <c r="A10" s="2" t="s">
        <v>3</v>
      </c>
      <c r="B10" s="2">
        <v>0</v>
      </c>
      <c r="C10" s="2">
        <v>0.25</v>
      </c>
      <c r="D10" s="2">
        <v>0.5</v>
      </c>
      <c r="E10" s="2">
        <v>0.75</v>
      </c>
      <c r="F10" s="2">
        <v>1</v>
      </c>
      <c r="H10" s="2" t="s">
        <v>3</v>
      </c>
      <c r="I10" s="2">
        <v>0</v>
      </c>
      <c r="J10" s="2">
        <v>0.25</v>
      </c>
      <c r="K10" s="2">
        <v>0.5</v>
      </c>
      <c r="L10" s="2">
        <v>0.75</v>
      </c>
      <c r="M10" s="2">
        <v>1</v>
      </c>
      <c r="O10" s="2" t="s">
        <v>3</v>
      </c>
      <c r="P10" s="2">
        <v>0</v>
      </c>
      <c r="Q10" s="2">
        <v>0.25</v>
      </c>
      <c r="R10" s="2">
        <v>0.5</v>
      </c>
      <c r="S10" s="2">
        <v>0.75</v>
      </c>
      <c r="T10" s="2">
        <v>1</v>
      </c>
    </row>
    <row r="11" spans="1:20" x14ac:dyDescent="0.25">
      <c r="A11" s="2">
        <v>0</v>
      </c>
      <c r="B11" s="1">
        <v>0</v>
      </c>
      <c r="C11" s="1">
        <f>1/4</f>
        <v>0.25</v>
      </c>
      <c r="D11" s="1">
        <v>0.5</v>
      </c>
      <c r="E11" s="1">
        <v>0.75</v>
      </c>
      <c r="F11" s="1">
        <v>1</v>
      </c>
      <c r="H11" s="2">
        <v>0</v>
      </c>
      <c r="I11" s="1">
        <f>((((1-A11)*0.5)+0.5)*B10)</f>
        <v>0</v>
      </c>
      <c r="J11" s="1">
        <f>((((1-A3)*0.5)+0.5)*C10)</f>
        <v>0.25</v>
      </c>
      <c r="K11" s="1">
        <f>((((1-A11)*0.5)+0.5)*D10)</f>
        <v>0.5</v>
      </c>
      <c r="L11" s="1">
        <f>((((1-A11)*0.5)+0.5)*E10)</f>
        <v>0.75</v>
      </c>
      <c r="M11" s="1">
        <f>((((1-A11)*0.5)+0.5)*F10)</f>
        <v>1</v>
      </c>
      <c r="O11" s="2">
        <v>0</v>
      </c>
      <c r="P11" s="1">
        <f>((((1-H11)*F20)+(1-F20))*I10)</f>
        <v>0</v>
      </c>
      <c r="Q11" s="1">
        <f>((((1-H3)*F20)+(1-F20))*J10)</f>
        <v>0.25</v>
      </c>
      <c r="R11" s="1">
        <f>((((1-H11)*F20)+(1-F20))*K10)</f>
        <v>0.5</v>
      </c>
      <c r="S11" s="1">
        <f>((((1-H11)*F20)+(1-F20))*L10)</f>
        <v>0.75</v>
      </c>
      <c r="T11" s="1">
        <f>((((1-H11)*F20)+(1-F20))*M10)</f>
        <v>1</v>
      </c>
    </row>
    <row r="12" spans="1:20" x14ac:dyDescent="0.25">
      <c r="A12" s="2">
        <f>1/4</f>
        <v>0.25</v>
      </c>
      <c r="B12" s="1">
        <v>0</v>
      </c>
      <c r="C12" s="1">
        <f>7/32</f>
        <v>0.21875</v>
      </c>
      <c r="D12" s="1">
        <f>7/16</f>
        <v>0.4375</v>
      </c>
      <c r="E12" s="1">
        <f>21/32</f>
        <v>0.65625</v>
      </c>
      <c r="F12" s="1">
        <f>7/8</f>
        <v>0.875</v>
      </c>
      <c r="H12" s="2">
        <f>1/4</f>
        <v>0.25</v>
      </c>
      <c r="I12" s="1">
        <f>((((1-A12)*0.5)+0.5)*B10)</f>
        <v>0</v>
      </c>
      <c r="J12" s="1">
        <f>((((1-A12)*0.5)+0.5)*C10)</f>
        <v>0.21875</v>
      </c>
      <c r="K12" s="1">
        <f>((((1-A12)*0.5)+0.5)*D10)</f>
        <v>0.4375</v>
      </c>
      <c r="L12" s="1">
        <f>((((1-A12)*0.5)+0.5)*E10)</f>
        <v>0.65625</v>
      </c>
      <c r="M12" s="1">
        <f>((((1-A12)*0.5)+0.5)*F10)</f>
        <v>0.875</v>
      </c>
      <c r="O12" s="2">
        <f>1/4</f>
        <v>0.25</v>
      </c>
      <c r="P12" s="1">
        <f>((((1-H12)*F20)+(1-F20))*I10)</f>
        <v>0</v>
      </c>
      <c r="Q12" s="1">
        <f>((((1-H12)*F20)+(1-F20))*J10)</f>
        <v>0.20624999999999999</v>
      </c>
      <c r="R12" s="1">
        <f>((((1-H12)*F20)+(1-F20))*K10)</f>
        <v>0.41249999999999998</v>
      </c>
      <c r="S12" s="1">
        <f>((((1-H12)*F20)+(1-F20))*L10)</f>
        <v>0.61874999999999991</v>
      </c>
      <c r="T12" s="1">
        <f>((((1-H12)*F20)+(1-F20))*M10)</f>
        <v>0.82499999999999996</v>
      </c>
    </row>
    <row r="13" spans="1:20" x14ac:dyDescent="0.25">
      <c r="A13" s="2">
        <v>0.5</v>
      </c>
      <c r="B13" s="1">
        <v>0</v>
      </c>
      <c r="C13" s="1">
        <f>3/16</f>
        <v>0.1875</v>
      </c>
      <c r="D13" s="1">
        <f>3/8</f>
        <v>0.375</v>
      </c>
      <c r="E13" s="1">
        <f>9/16</f>
        <v>0.5625</v>
      </c>
      <c r="F13" s="1">
        <f>3/4</f>
        <v>0.75</v>
      </c>
      <c r="H13" s="2">
        <v>0.5</v>
      </c>
      <c r="I13" s="1">
        <f>((((1-A13)*0.5)+0.5)*B10)</f>
        <v>0</v>
      </c>
      <c r="J13" s="1">
        <f>((((1-A13)*0.5)+0.5)*C10)</f>
        <v>0.1875</v>
      </c>
      <c r="K13" s="1">
        <f>((((1-A13)*0.5)+0.5)*D10)</f>
        <v>0.375</v>
      </c>
      <c r="L13" s="1">
        <f>((((1-A13)*0.5)+0.5)*E10)</f>
        <v>0.5625</v>
      </c>
      <c r="M13" s="1">
        <f>((((1-A13)*0.5)+0.5)*F10)</f>
        <v>0.75</v>
      </c>
      <c r="O13" s="2">
        <v>0.5</v>
      </c>
      <c r="P13" s="1">
        <f>((((1-H13)*F20)+(1-F20))*I10)</f>
        <v>0</v>
      </c>
      <c r="Q13" s="1">
        <f>((((1-H13)*F20)+(1-F20))*J10)</f>
        <v>0.16250000000000001</v>
      </c>
      <c r="R13" s="1">
        <f>((((1-H13)*F20)+(1-F20))*K10)</f>
        <v>0.32500000000000001</v>
      </c>
      <c r="S13" s="1">
        <f>((((1-H13)*F20)+(1-F20))*L10)</f>
        <v>0.48750000000000004</v>
      </c>
      <c r="T13" s="1">
        <f>((((1-H13)*F20)+(1-F20))*M10)</f>
        <v>0.65</v>
      </c>
    </row>
    <row r="14" spans="1:20" x14ac:dyDescent="0.25">
      <c r="A14" s="2">
        <f>3/4</f>
        <v>0.75</v>
      </c>
      <c r="B14" s="1">
        <v>0</v>
      </c>
      <c r="C14" s="1">
        <f>5/32</f>
        <v>0.15625</v>
      </c>
      <c r="D14" s="1">
        <f>5/16</f>
        <v>0.3125</v>
      </c>
      <c r="E14" s="1">
        <f>15/32</f>
        <v>0.46875</v>
      </c>
      <c r="F14" s="1">
        <f>5/8</f>
        <v>0.625</v>
      </c>
      <c r="H14" s="2">
        <f>3/4</f>
        <v>0.75</v>
      </c>
      <c r="I14" s="1">
        <f>((((1-A14)*0.5)+0.5)*B10)</f>
        <v>0</v>
      </c>
      <c r="J14" s="1">
        <f>((((1-A14)*0.5)+0.5)*C10)</f>
        <v>0.15625</v>
      </c>
      <c r="K14" s="1">
        <f>((((1-A14)*0.5)+0.5)*D10)</f>
        <v>0.3125</v>
      </c>
      <c r="L14" s="1">
        <f>((((1-A14)*0.5)+0.5)*E10)</f>
        <v>0.46875</v>
      </c>
      <c r="M14" s="1">
        <f>((((1-A14)*0.5)+0.5)*F10)</f>
        <v>0.625</v>
      </c>
      <c r="O14" s="2">
        <f>3/4</f>
        <v>0.75</v>
      </c>
      <c r="P14" s="1">
        <f>((((1-H14)*F20)+(1-F20))*I10)</f>
        <v>0</v>
      </c>
      <c r="Q14" s="1">
        <f>((((1-H14)*F20)+(1-F20))*J10)</f>
        <v>0.11875000000000001</v>
      </c>
      <c r="R14" s="1">
        <f>((((1-H14)*F20)+(1-F20))*K10)</f>
        <v>0.23750000000000002</v>
      </c>
      <c r="S14" s="1">
        <f>((((1-H14)*F20)+(1-F20))*L10)</f>
        <v>0.35625000000000001</v>
      </c>
      <c r="T14" s="1">
        <f>((((1-H14)*F20)+(1-F20))*M10)</f>
        <v>0.47500000000000003</v>
      </c>
    </row>
    <row r="15" spans="1:20" x14ac:dyDescent="0.25">
      <c r="A15" s="2">
        <v>1</v>
      </c>
      <c r="B15" s="1">
        <v>0</v>
      </c>
      <c r="C15" s="1">
        <f>1/8</f>
        <v>0.125</v>
      </c>
      <c r="D15" s="1">
        <f>0.25</f>
        <v>0.25</v>
      </c>
      <c r="E15" s="1">
        <f>3/8</f>
        <v>0.375</v>
      </c>
      <c r="F15" s="1">
        <f>0.5</f>
        <v>0.5</v>
      </c>
      <c r="H15" s="2">
        <v>1</v>
      </c>
      <c r="I15" s="1">
        <f>((((1-A15)*0.5)+0.5)*B10)</f>
        <v>0</v>
      </c>
      <c r="J15" s="1">
        <f>((((1-A15)*0.5)+0.5)*C10)</f>
        <v>0.125</v>
      </c>
      <c r="K15" s="1">
        <f>((((1-A15)*0.5)+0.5)*D10)</f>
        <v>0.25</v>
      </c>
      <c r="L15" s="1">
        <f>((((1-A15)*0.5)+0.5)*E10)</f>
        <v>0.375</v>
      </c>
      <c r="M15" s="1">
        <f>((((1-A15)*0.5)+0.5)*F10)</f>
        <v>0.5</v>
      </c>
      <c r="O15" s="2">
        <v>1</v>
      </c>
      <c r="P15" s="1">
        <f>((((1-H15)*F20)+(1-F20))*I10)</f>
        <v>0</v>
      </c>
      <c r="Q15" s="1">
        <f>((((1-H15)*F20)+(1-F20))*J10)</f>
        <v>7.5000000000000011E-2</v>
      </c>
      <c r="R15" s="1">
        <f>((((1-H15)*F20)+(1-F20))*K10)</f>
        <v>0.15000000000000002</v>
      </c>
      <c r="S15" s="1">
        <f>((((1-H15)*F20)+(1-F20))*L10)</f>
        <v>0.22500000000000003</v>
      </c>
      <c r="T15" s="1">
        <f>((((1-H15)*F20)+(1-F20))*M10)</f>
        <v>0.30000000000000004</v>
      </c>
    </row>
    <row r="17" spans="3:8" ht="15.75" thickBot="1" x14ac:dyDescent="0.3"/>
    <row r="18" spans="3:8" x14ac:dyDescent="0.25">
      <c r="C18" s="9" t="s">
        <v>2</v>
      </c>
      <c r="D18" s="3">
        <v>1</v>
      </c>
      <c r="E18" s="5" t="s">
        <v>4</v>
      </c>
      <c r="F18" s="6">
        <f>((((1-D19)*(1-F20))+F20)*D18)</f>
        <v>0.7</v>
      </c>
      <c r="G18" s="5" t="s">
        <v>8</v>
      </c>
      <c r="H18" s="6">
        <f>F18*D20</f>
        <v>0.13159999999999999</v>
      </c>
    </row>
    <row r="19" spans="3:8" ht="15.75" thickBot="1" x14ac:dyDescent="0.3">
      <c r="C19" s="10" t="s">
        <v>6</v>
      </c>
      <c r="D19" s="4">
        <v>1</v>
      </c>
      <c r="E19" s="7" t="s">
        <v>5</v>
      </c>
      <c r="F19" s="8">
        <f>((((1-D18)*F20)+(1-F20))*D19)</f>
        <v>0.30000000000000004</v>
      </c>
      <c r="G19" s="7" t="s">
        <v>9</v>
      </c>
      <c r="H19" s="8">
        <f>F19*D20/(0.29/2)</f>
        <v>0.3889655172413794</v>
      </c>
    </row>
    <row r="20" spans="3:8" x14ac:dyDescent="0.25">
      <c r="C20" s="1" t="s">
        <v>1</v>
      </c>
      <c r="D20" s="1">
        <v>0.188</v>
      </c>
      <c r="E20" s="1" t="s">
        <v>7</v>
      </c>
      <c r="F20" s="1">
        <v>0.7</v>
      </c>
    </row>
  </sheetData>
  <pageMargins left="0.7" right="0.7" top="0.75" bottom="0.75" header="0.3" footer="0.3"/>
  <ignoredErrors>
    <ignoredError sqref="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6" sqref="B16"/>
    </sheetView>
  </sheetViews>
  <sheetFormatPr baseColWidth="10" defaultRowHeight="15" x14ac:dyDescent="0.25"/>
  <cols>
    <col min="1" max="1" width="15.28515625" customWidth="1"/>
    <col min="10" max="10" width="3.140625" customWidth="1"/>
  </cols>
  <sheetData>
    <row r="1" spans="1:13" x14ac:dyDescent="0.25">
      <c r="A1" t="s">
        <v>10</v>
      </c>
      <c r="C1" s="11" t="s">
        <v>15</v>
      </c>
      <c r="D1" s="11">
        <v>0.188</v>
      </c>
      <c r="G1" t="s">
        <v>10</v>
      </c>
      <c r="I1" s="14" t="s">
        <v>28</v>
      </c>
      <c r="J1" s="14"/>
      <c r="K1" s="11">
        <f>D1/(B6/2)</f>
        <v>1.2965517241379312</v>
      </c>
    </row>
    <row r="2" spans="1:13" x14ac:dyDescent="0.25">
      <c r="A2" t="s">
        <v>11</v>
      </c>
      <c r="G2" t="s">
        <v>24</v>
      </c>
    </row>
    <row r="4" spans="1:13" x14ac:dyDescent="0.25">
      <c r="A4" s="11" t="s">
        <v>13</v>
      </c>
      <c r="B4">
        <v>1.5</v>
      </c>
      <c r="C4" s="11" t="s">
        <v>16</v>
      </c>
      <c r="D4" s="11">
        <f>B4/2</f>
        <v>0.75</v>
      </c>
      <c r="G4" s="11" t="s">
        <v>25</v>
      </c>
      <c r="H4">
        <v>360</v>
      </c>
      <c r="K4" s="14" t="s">
        <v>29</v>
      </c>
      <c r="L4" s="14"/>
      <c r="M4">
        <v>3</v>
      </c>
    </row>
    <row r="5" spans="1:13" x14ac:dyDescent="0.25">
      <c r="A5" s="11" t="s">
        <v>12</v>
      </c>
      <c r="B5" s="11">
        <f>B4*PI()</f>
        <v>4.7123889803846897</v>
      </c>
      <c r="G5" s="11" t="s">
        <v>26</v>
      </c>
      <c r="H5" s="11">
        <f>H4*PI()/180</f>
        <v>6.2831853071795862</v>
      </c>
    </row>
    <row r="6" spans="1:13" x14ac:dyDescent="0.25">
      <c r="A6" s="11" t="s">
        <v>17</v>
      </c>
      <c r="B6" s="11">
        <v>0.28999999999999998</v>
      </c>
    </row>
    <row r="7" spans="1:13" x14ac:dyDescent="0.25">
      <c r="A7" s="11" t="s">
        <v>14</v>
      </c>
      <c r="B7" s="11"/>
      <c r="C7" s="11">
        <f>D1</f>
        <v>0.188</v>
      </c>
      <c r="G7" s="14" t="s">
        <v>27</v>
      </c>
      <c r="H7" s="14"/>
      <c r="I7" s="11">
        <f>H5/K1</f>
        <v>4.8460737741544673</v>
      </c>
      <c r="J7" s="15"/>
      <c r="K7" s="14" t="s">
        <v>30</v>
      </c>
      <c r="L7" s="14"/>
      <c r="M7" s="11">
        <f>M4/D1</f>
        <v>15.957446808510639</v>
      </c>
    </row>
    <row r="9" spans="1:13" x14ac:dyDescent="0.25">
      <c r="A9" s="11" t="s">
        <v>18</v>
      </c>
      <c r="B9" s="11"/>
      <c r="C9" s="11"/>
      <c r="D9" s="11"/>
      <c r="E9" s="11">
        <f>((C7*(D4+(B6/2)))/D4)-C7</f>
        <v>3.6346666666666666E-2</v>
      </c>
    </row>
    <row r="11" spans="1:13" x14ac:dyDescent="0.25">
      <c r="A11" s="11" t="s">
        <v>19</v>
      </c>
      <c r="B11" s="11"/>
      <c r="C11" s="11"/>
      <c r="D11" s="11">
        <f>(D1/(C7+E9))</f>
        <v>0.83798882681564246</v>
      </c>
    </row>
    <row r="12" spans="1:13" ht="15.75" thickBot="1" x14ac:dyDescent="0.3"/>
    <row r="13" spans="1:13" ht="15.75" thickBot="1" x14ac:dyDescent="0.3">
      <c r="D13" s="12" t="s">
        <v>21</v>
      </c>
      <c r="E13" s="13">
        <f>C7*D11</f>
        <v>0.15754189944134078</v>
      </c>
    </row>
    <row r="14" spans="1:13" ht="15.75" thickBot="1" x14ac:dyDescent="0.3">
      <c r="A14" s="11" t="s">
        <v>20</v>
      </c>
      <c r="B14" s="11">
        <f>E9*D11</f>
        <v>3.0458100558659218E-2</v>
      </c>
      <c r="D14" s="12" t="s">
        <v>22</v>
      </c>
      <c r="E14" s="13">
        <f>B14/(B6/2)</f>
        <v>0.21005586592178774</v>
      </c>
    </row>
    <row r="16" spans="1:13" x14ac:dyDescent="0.25">
      <c r="A16" s="11" t="s">
        <v>23</v>
      </c>
      <c r="B16" s="11">
        <f>B5/E13</f>
        <v>29.911972605987923</v>
      </c>
    </row>
    <row r="17" spans="2:4" x14ac:dyDescent="0.25">
      <c r="B17">
        <f>B16*2</f>
        <v>59.823945211975847</v>
      </c>
      <c r="D17">
        <v>43.113346</v>
      </c>
    </row>
  </sheetData>
  <mergeCells count="4">
    <mergeCell ref="K4:L4"/>
    <mergeCell ref="G7:H7"/>
    <mergeCell ref="K7:L7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Yuuko</dc:creator>
  <cp:lastModifiedBy>Yuuko</cp:lastModifiedBy>
  <dcterms:created xsi:type="dcterms:W3CDTF">2018-06-11T09:20:27Z</dcterms:created>
  <dcterms:modified xsi:type="dcterms:W3CDTF">2018-06-12T15:30:52Z</dcterms:modified>
</cp:coreProperties>
</file>