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albecklab.mcb.ucdavis.edu\Data\imageData\SPREADs\Plotting_Code\"/>
    </mc:Choice>
  </mc:AlternateContent>
  <xr:revisionPtr revIDLastSave="0" documentId="13_ncr:1_{609A9DDD-14AE-45AC-96F0-001012DD435F}" xr6:coauthVersionLast="47" xr6:coauthVersionMax="47" xr10:uidLastSave="{00000000-0000-0000-0000-000000000000}"/>
  <bookViews>
    <workbookView xWindow="-120" yWindow="-120" windowWidth="29040" windowHeight="15840" xr2:uid="{4899CE79-9A82-48B7-9239-E887D70D12B7}"/>
  </bookViews>
  <sheets>
    <sheet name="TEER Data 2022-11-03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5" l="1"/>
  <c r="M12" i="5"/>
  <c r="M13" i="5"/>
  <c r="M10" i="5"/>
  <c r="J4" i="5" l="1"/>
  <c r="J5" i="5"/>
  <c r="J6" i="5"/>
  <c r="J7" i="5"/>
  <c r="J8" i="5"/>
  <c r="J9" i="5"/>
  <c r="J11" i="5"/>
  <c r="J12" i="5"/>
  <c r="J13" i="5"/>
  <c r="J14" i="5"/>
  <c r="J15" i="5"/>
  <c r="J16" i="5"/>
  <c r="J19" i="5"/>
  <c r="J20" i="5"/>
  <c r="J21" i="5"/>
  <c r="J22" i="5"/>
  <c r="J23" i="5"/>
  <c r="J24" i="5"/>
  <c r="J25" i="5"/>
  <c r="J26" i="5"/>
  <c r="J3" i="5"/>
  <c r="N7" i="5" l="1"/>
  <c r="M7" i="5"/>
  <c r="I4" i="5"/>
  <c r="I5" i="5"/>
  <c r="I6" i="5"/>
  <c r="I7" i="5"/>
  <c r="I8" i="5"/>
  <c r="I9" i="5"/>
  <c r="I10" i="5"/>
  <c r="J10" i="5" s="1"/>
  <c r="I11" i="5"/>
  <c r="I12" i="5"/>
  <c r="I13" i="5"/>
  <c r="I14" i="5"/>
  <c r="I15" i="5"/>
  <c r="I16" i="5"/>
  <c r="I17" i="5"/>
  <c r="J17" i="5" s="1"/>
  <c r="I18" i="5"/>
  <c r="J18" i="5" s="1"/>
  <c r="I19" i="5"/>
  <c r="I20" i="5"/>
  <c r="I21" i="5"/>
  <c r="I22" i="5"/>
  <c r="I23" i="5"/>
  <c r="I24" i="5"/>
  <c r="I25" i="5"/>
  <c r="I26" i="5"/>
  <c r="I3" i="5"/>
  <c r="N3" i="5" l="1"/>
  <c r="M6" i="5"/>
  <c r="N6" i="5"/>
  <c r="N5" i="5"/>
  <c r="M5" i="5"/>
  <c r="N4" i="5"/>
  <c r="M4" i="5"/>
  <c r="M3" i="5"/>
</calcChain>
</file>

<file path=xl/sharedStrings.xml><?xml version="1.0" encoding="utf-8"?>
<sst xmlns="http://schemas.openxmlformats.org/spreadsheetml/2006/main" count="53" uniqueCount="29">
  <si>
    <t>Treatment:</t>
  </si>
  <si>
    <t>Date:</t>
  </si>
  <si>
    <t>%Change in TEER</t>
  </si>
  <si>
    <t>Teer Before Measurement 1:</t>
  </si>
  <si>
    <t>Teer Before Measurement 2:</t>
  </si>
  <si>
    <t>Teer Before Measurement 3:</t>
  </si>
  <si>
    <t>Average Teer Before treatment:</t>
  </si>
  <si>
    <t>Vehicle</t>
  </si>
  <si>
    <t>IFNy</t>
  </si>
  <si>
    <t>IL6</t>
  </si>
  <si>
    <t>20ng/mL IFNy</t>
  </si>
  <si>
    <t>20ng/mL IL6</t>
  </si>
  <si>
    <t>20ng/mL IL1b</t>
  </si>
  <si>
    <t>10ng/mL EGF</t>
  </si>
  <si>
    <t>Replicate:</t>
  </si>
  <si>
    <t>P1 - 1</t>
  </si>
  <si>
    <t>P1 - 2</t>
  </si>
  <si>
    <t>P1 - 3</t>
  </si>
  <si>
    <t>P2 - 1</t>
  </si>
  <si>
    <t>P2 - 2</t>
  </si>
  <si>
    <t>P2 - 3</t>
  </si>
  <si>
    <t>Average Teer aFTER treatment:</t>
  </si>
  <si>
    <t>EGF</t>
  </si>
  <si>
    <t>IL1b</t>
  </si>
  <si>
    <t>sem</t>
  </si>
  <si>
    <t>avg</t>
  </si>
  <si>
    <t>11/03/2022 pHBE ALI</t>
  </si>
  <si>
    <t>Avg - Veh</t>
  </si>
  <si>
    <t>% Change in TEER Minus average of Veh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</si>
</sst>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75DC2-764E-4732-991A-E0722C28A632}">
  <dimension ref="A2:N26"/>
  <sheetViews>
    <sheetView tabSelected="1" topLeftCell="B1" zoomScale="115" zoomScaleNormal="115" workbookViewId="0">
      <selection activeCell="J20" sqref="J20"/>
    </sheetView>
  </sheetViews>
  <sheetFormatPr defaultRowHeight="15" x14ac:dyDescent="0.25"/>
  <cols>
    <col min="1" max="1" width="21" bestFit="1" customWidth="1"/>
    <col min="2" max="2" width="14.28515625" bestFit="1" customWidth="1"/>
    <col min="3" max="3" width="14.42578125" bestFit="1" customWidth="1"/>
    <col min="4" max="6" width="25.28515625" hidden="1" customWidth="1"/>
    <col min="7" max="7" width="26.42578125" bestFit="1" customWidth="1"/>
    <col min="8" max="8" width="25.28515625" bestFit="1" customWidth="1"/>
    <col min="9" max="9" width="25.28515625" customWidth="1"/>
    <col min="10" max="10" width="36.7109375" bestFit="1" customWidth="1"/>
    <col min="11" max="11" width="3.5703125" customWidth="1"/>
    <col min="12" max="12" width="28.7109375" bestFit="1" customWidth="1"/>
    <col min="13" max="13" width="14" bestFit="1" customWidth="1"/>
    <col min="14" max="14" width="18.5703125" bestFit="1" customWidth="1"/>
  </cols>
  <sheetData>
    <row r="2" spans="1:14" x14ac:dyDescent="0.25">
      <c r="A2" t="s">
        <v>1</v>
      </c>
      <c r="B2" t="s">
        <v>0</v>
      </c>
      <c r="C2" t="s">
        <v>14</v>
      </c>
      <c r="D2" t="s">
        <v>3</v>
      </c>
      <c r="E2" t="s">
        <v>4</v>
      </c>
      <c r="F2" t="s">
        <v>5</v>
      </c>
      <c r="G2" t="s">
        <v>6</v>
      </c>
      <c r="H2" t="s">
        <v>21</v>
      </c>
      <c r="I2" t="s">
        <v>2</v>
      </c>
      <c r="J2" t="s">
        <v>28</v>
      </c>
      <c r="M2" t="s">
        <v>25</v>
      </c>
      <c r="N2" t="s">
        <v>24</v>
      </c>
    </row>
    <row r="3" spans="1:14" x14ac:dyDescent="0.25">
      <c r="A3" s="1" t="s">
        <v>26</v>
      </c>
      <c r="B3" s="3" t="s">
        <v>7</v>
      </c>
      <c r="C3" s="2" t="s">
        <v>15</v>
      </c>
      <c r="G3">
        <v>2656</v>
      </c>
      <c r="H3">
        <v>1495.3</v>
      </c>
      <c r="I3">
        <f>((H3-G3)/G3)*100</f>
        <v>-43.701054216867476</v>
      </c>
      <c r="J3">
        <f>I3-$M$3</f>
        <v>-15.866226860463087</v>
      </c>
      <c r="L3" t="s">
        <v>7</v>
      </c>
      <c r="M3">
        <f>AVERAGE(I3:I8)</f>
        <v>-27.834827356404389</v>
      </c>
      <c r="N3">
        <f>STDEV(I3:I8)/SQRT(COUNT(I3:I8))</f>
        <v>7.1692596946834266</v>
      </c>
    </row>
    <row r="4" spans="1:14" x14ac:dyDescent="0.25">
      <c r="B4" s="3"/>
      <c r="C4" s="2" t="s">
        <v>16</v>
      </c>
      <c r="G4">
        <v>2975</v>
      </c>
      <c r="H4">
        <v>1805</v>
      </c>
      <c r="I4">
        <f t="shared" ref="I4:I26" si="0">((H4-G4)/G4)*100</f>
        <v>-39.327731092436977</v>
      </c>
      <c r="J4">
        <f t="shared" ref="J4:J26" si="1">I4-$M$3</f>
        <v>-11.492903736032588</v>
      </c>
      <c r="L4" t="s">
        <v>9</v>
      </c>
      <c r="M4">
        <f>AVERAGE(I9:I13)</f>
        <v>-37.761142409964712</v>
      </c>
      <c r="N4">
        <f>STDEV(I9:I13)/SQRT(COUNT(I9:I13))</f>
        <v>5.6864048892698786</v>
      </c>
    </row>
    <row r="5" spans="1:14" x14ac:dyDescent="0.25">
      <c r="B5" s="3"/>
      <c r="C5" s="2" t="s">
        <v>17</v>
      </c>
      <c r="G5">
        <v>3055</v>
      </c>
      <c r="H5">
        <v>1930.3</v>
      </c>
      <c r="I5">
        <f t="shared" si="0"/>
        <v>-36.815057283142387</v>
      </c>
      <c r="J5">
        <f t="shared" si="1"/>
        <v>-8.9802299267379979</v>
      </c>
      <c r="L5" t="s">
        <v>22</v>
      </c>
      <c r="M5">
        <f>AVERAGE(I14:I18)</f>
        <v>-31.915512862799744</v>
      </c>
      <c r="N5">
        <f>STDEV(I14:I18)/SQRT(COUNT(I14:I18))</f>
        <v>3.8317750763307918</v>
      </c>
    </row>
    <row r="6" spans="1:14" x14ac:dyDescent="0.25">
      <c r="B6" s="3"/>
      <c r="C6" s="2" t="s">
        <v>18</v>
      </c>
      <c r="G6">
        <v>2543</v>
      </c>
      <c r="H6">
        <v>1824</v>
      </c>
      <c r="I6">
        <f t="shared" si="0"/>
        <v>-28.273692489186004</v>
      </c>
      <c r="J6">
        <f t="shared" si="1"/>
        <v>-0.43886513278161488</v>
      </c>
      <c r="L6" t="s">
        <v>23</v>
      </c>
      <c r="M6">
        <f>AVERAGE(I19:I23)</f>
        <v>-47.421163896561339</v>
      </c>
      <c r="N6">
        <f>STDEV(I19:I23)/SQRT(COUNT(I19:I23))</f>
        <v>3.7609768495715858</v>
      </c>
    </row>
    <row r="7" spans="1:14" x14ac:dyDescent="0.25">
      <c r="B7" s="3"/>
      <c r="C7" s="2" t="s">
        <v>19</v>
      </c>
      <c r="G7">
        <v>2461</v>
      </c>
      <c r="H7">
        <v>2577</v>
      </c>
      <c r="I7">
        <f t="shared" si="0"/>
        <v>4.7135310849248278</v>
      </c>
      <c r="J7">
        <f t="shared" si="1"/>
        <v>32.548358441329214</v>
      </c>
      <c r="L7" t="s">
        <v>8</v>
      </c>
      <c r="M7">
        <f>AVERAGE(I24:I26)</f>
        <v>-48.190608117243301</v>
      </c>
      <c r="N7">
        <f>STDEV(I24:I26)/SQRT(COUNT(I24:I26))</f>
        <v>12.017105660708026</v>
      </c>
    </row>
    <row r="8" spans="1:14" x14ac:dyDescent="0.25">
      <c r="B8" s="3"/>
      <c r="C8" s="2" t="s">
        <v>20</v>
      </c>
      <c r="G8">
        <v>2258</v>
      </c>
      <c r="H8">
        <v>1725</v>
      </c>
      <c r="I8">
        <f t="shared" si="0"/>
        <v>-23.604960141718333</v>
      </c>
      <c r="J8">
        <f t="shared" si="1"/>
        <v>4.2298672146860561</v>
      </c>
    </row>
    <row r="9" spans="1:14" x14ac:dyDescent="0.25">
      <c r="B9" s="3" t="s">
        <v>11</v>
      </c>
      <c r="C9" s="2" t="s">
        <v>15</v>
      </c>
      <c r="G9">
        <v>4228</v>
      </c>
      <c r="H9">
        <v>2257.3000000000002</v>
      </c>
      <c r="I9">
        <f t="shared" si="0"/>
        <v>-46.610690633869439</v>
      </c>
      <c r="J9">
        <f t="shared" si="1"/>
        <v>-18.775863277465049</v>
      </c>
      <c r="M9" t="s">
        <v>27</v>
      </c>
      <c r="N9" t="s">
        <v>24</v>
      </c>
    </row>
    <row r="10" spans="1:14" x14ac:dyDescent="0.25">
      <c r="B10" s="3"/>
      <c r="C10" s="2" t="s">
        <v>16</v>
      </c>
      <c r="G10">
        <v>3036</v>
      </c>
      <c r="H10">
        <v>1989.7</v>
      </c>
      <c r="I10">
        <f t="shared" si="0"/>
        <v>-34.463109354413703</v>
      </c>
      <c r="J10">
        <f t="shared" si="1"/>
        <v>-6.6282819980093137</v>
      </c>
      <c r="L10" t="s">
        <v>7</v>
      </c>
      <c r="M10">
        <f>M3-$M$3</f>
        <v>0</v>
      </c>
      <c r="N10">
        <v>7.1692596946834266</v>
      </c>
    </row>
    <row r="11" spans="1:14" x14ac:dyDescent="0.25">
      <c r="B11" s="3"/>
      <c r="C11" s="2" t="s">
        <v>18</v>
      </c>
      <c r="G11">
        <v>3575</v>
      </c>
      <c r="H11">
        <v>1670</v>
      </c>
      <c r="I11">
        <f t="shared" si="0"/>
        <v>-53.28671328671328</v>
      </c>
      <c r="J11">
        <f t="shared" si="1"/>
        <v>-25.45188593030889</v>
      </c>
      <c r="L11" t="s">
        <v>9</v>
      </c>
      <c r="M11">
        <f t="shared" ref="M11:M13" si="2">M4-$M$3</f>
        <v>-9.9263150535603231</v>
      </c>
      <c r="N11">
        <v>5.6870326965021283</v>
      </c>
    </row>
    <row r="12" spans="1:14" x14ac:dyDescent="0.25">
      <c r="B12" s="3"/>
      <c r="C12" s="2" t="s">
        <v>19</v>
      </c>
      <c r="G12">
        <v>2948</v>
      </c>
      <c r="H12">
        <v>1943</v>
      </c>
      <c r="I12">
        <f t="shared" si="0"/>
        <v>-34.090909090909086</v>
      </c>
      <c r="J12">
        <f t="shared" si="1"/>
        <v>-6.2560817345046971</v>
      </c>
      <c r="L12" t="s">
        <v>22</v>
      </c>
      <c r="M12">
        <f t="shared" si="2"/>
        <v>-4.0806855063953549</v>
      </c>
      <c r="N12">
        <v>3.0399329247360534</v>
      </c>
    </row>
    <row r="13" spans="1:14" x14ac:dyDescent="0.25">
      <c r="B13" s="3"/>
      <c r="C13" s="2" t="s">
        <v>20</v>
      </c>
      <c r="G13">
        <v>2879</v>
      </c>
      <c r="H13">
        <v>2293</v>
      </c>
      <c r="I13">
        <f t="shared" si="0"/>
        <v>-20.354289683918029</v>
      </c>
      <c r="J13">
        <f t="shared" si="1"/>
        <v>7.4805376724863599</v>
      </c>
      <c r="L13" t="s">
        <v>23</v>
      </c>
      <c r="M13">
        <f t="shared" si="2"/>
        <v>-19.58633654015695</v>
      </c>
      <c r="N13">
        <v>3.7609768495715858</v>
      </c>
    </row>
    <row r="14" spans="1:14" x14ac:dyDescent="0.25">
      <c r="B14" s="3" t="s">
        <v>13</v>
      </c>
      <c r="C14" s="2" t="s">
        <v>15</v>
      </c>
      <c r="G14">
        <v>3303</v>
      </c>
      <c r="H14">
        <v>2184.6999999999998</v>
      </c>
      <c r="I14">
        <f t="shared" si="0"/>
        <v>-33.857099606418409</v>
      </c>
      <c r="J14">
        <f t="shared" si="1"/>
        <v>-6.0222722500140193</v>
      </c>
    </row>
    <row r="15" spans="1:14" x14ac:dyDescent="0.25">
      <c r="B15" s="3"/>
      <c r="C15" s="2" t="s">
        <v>16</v>
      </c>
      <c r="G15">
        <v>3198</v>
      </c>
      <c r="H15">
        <v>2022.7</v>
      </c>
      <c r="I15">
        <f t="shared" si="0"/>
        <v>-36.751094434021262</v>
      </c>
      <c r="J15">
        <f t="shared" si="1"/>
        <v>-8.9162670776168724</v>
      </c>
    </row>
    <row r="16" spans="1:14" x14ac:dyDescent="0.25">
      <c r="B16" s="3"/>
      <c r="C16" s="2" t="s">
        <v>18</v>
      </c>
      <c r="G16">
        <v>3153</v>
      </c>
      <c r="H16">
        <v>2132</v>
      </c>
      <c r="I16">
        <f t="shared" si="0"/>
        <v>-32.381858547415163</v>
      </c>
      <c r="J16">
        <f t="shared" si="1"/>
        <v>-4.5470311910107739</v>
      </c>
    </row>
    <row r="17" spans="2:10" x14ac:dyDescent="0.25">
      <c r="B17" s="3"/>
      <c r="C17" s="2" t="s">
        <v>19</v>
      </c>
      <c r="G17">
        <v>2705</v>
      </c>
      <c r="H17">
        <v>2236</v>
      </c>
      <c r="I17">
        <f t="shared" si="0"/>
        <v>-17.338262476894638</v>
      </c>
      <c r="J17">
        <f t="shared" si="1"/>
        <v>10.496564879509751</v>
      </c>
    </row>
    <row r="18" spans="2:10" x14ac:dyDescent="0.25">
      <c r="B18" s="3"/>
      <c r="C18" s="2" t="s">
        <v>20</v>
      </c>
      <c r="G18">
        <v>3330</v>
      </c>
      <c r="H18">
        <v>2023</v>
      </c>
      <c r="I18">
        <f t="shared" si="0"/>
        <v>-39.249249249249253</v>
      </c>
      <c r="J18">
        <f t="shared" si="1"/>
        <v>-11.414421892844864</v>
      </c>
    </row>
    <row r="19" spans="2:10" x14ac:dyDescent="0.25">
      <c r="B19" s="3" t="s">
        <v>12</v>
      </c>
      <c r="C19" s="2" t="s">
        <v>15</v>
      </c>
      <c r="G19">
        <v>3982</v>
      </c>
      <c r="H19">
        <v>1796.7</v>
      </c>
      <c r="I19">
        <f t="shared" si="0"/>
        <v>-54.879457559015577</v>
      </c>
      <c r="J19">
        <f t="shared" si="1"/>
        <v>-27.044630202611188</v>
      </c>
    </row>
    <row r="20" spans="2:10" x14ac:dyDescent="0.25">
      <c r="B20" s="3"/>
      <c r="C20" s="2" t="s">
        <v>16</v>
      </c>
      <c r="G20">
        <v>3506</v>
      </c>
      <c r="H20">
        <v>1591.3</v>
      </c>
      <c r="I20">
        <f t="shared" si="0"/>
        <v>-54.612093553907592</v>
      </c>
      <c r="J20">
        <f t="shared" si="1"/>
        <v>-26.777266197503202</v>
      </c>
    </row>
    <row r="21" spans="2:10" x14ac:dyDescent="0.25">
      <c r="B21" s="3"/>
      <c r="C21" s="2" t="s">
        <v>18</v>
      </c>
      <c r="G21">
        <v>2937</v>
      </c>
      <c r="H21">
        <v>1464</v>
      </c>
      <c r="I21">
        <f t="shared" si="0"/>
        <v>-50.153217568947909</v>
      </c>
      <c r="J21">
        <f t="shared" si="1"/>
        <v>-22.31839021254352</v>
      </c>
    </row>
    <row r="22" spans="2:10" x14ac:dyDescent="0.25">
      <c r="B22" s="3"/>
      <c r="C22" s="2" t="s">
        <v>19</v>
      </c>
      <c r="G22">
        <v>3390</v>
      </c>
      <c r="H22">
        <v>2176</v>
      </c>
      <c r="I22">
        <f t="shared" si="0"/>
        <v>-35.811209439528028</v>
      </c>
      <c r="J22">
        <f t="shared" si="1"/>
        <v>-7.9763820831236387</v>
      </c>
    </row>
    <row r="23" spans="2:10" x14ac:dyDescent="0.25">
      <c r="B23" s="3"/>
      <c r="C23" s="2" t="s">
        <v>20</v>
      </c>
      <c r="G23">
        <v>3467</v>
      </c>
      <c r="H23">
        <v>2023</v>
      </c>
      <c r="I23">
        <f t="shared" si="0"/>
        <v>-41.64984136140756</v>
      </c>
      <c r="J23">
        <f t="shared" si="1"/>
        <v>-13.815014005003171</v>
      </c>
    </row>
    <row r="24" spans="2:10" x14ac:dyDescent="0.25">
      <c r="B24" s="3" t="s">
        <v>10</v>
      </c>
      <c r="C24" s="2" t="s">
        <v>15</v>
      </c>
      <c r="G24">
        <v>3860</v>
      </c>
      <c r="H24">
        <v>1663.7</v>
      </c>
      <c r="I24">
        <f t="shared" si="0"/>
        <v>-56.898963730569953</v>
      </c>
      <c r="J24">
        <f t="shared" si="1"/>
        <v>-29.064136374165564</v>
      </c>
    </row>
    <row r="25" spans="2:10" x14ac:dyDescent="0.25">
      <c r="B25" s="3"/>
      <c r="C25" s="2" t="s">
        <v>16</v>
      </c>
      <c r="G25">
        <v>3711</v>
      </c>
      <c r="H25">
        <v>1364.3</v>
      </c>
      <c r="I25">
        <f t="shared" si="0"/>
        <v>-63.236324440851519</v>
      </c>
      <c r="J25">
        <f t="shared" si="1"/>
        <v>-35.401497084447129</v>
      </c>
    </row>
    <row r="26" spans="2:10" x14ac:dyDescent="0.25">
      <c r="B26" s="3"/>
      <c r="C26" s="2" t="s">
        <v>17</v>
      </c>
      <c r="G26">
        <v>843</v>
      </c>
      <c r="H26">
        <v>637</v>
      </c>
      <c r="I26">
        <f t="shared" si="0"/>
        <v>-24.436536180308423</v>
      </c>
      <c r="J26">
        <f t="shared" si="1"/>
        <v>3.3982911760959666</v>
      </c>
    </row>
  </sheetData>
  <mergeCells count="5">
    <mergeCell ref="B3:B8"/>
    <mergeCell ref="B9:B13"/>
    <mergeCell ref="B14:B18"/>
    <mergeCell ref="B19:B23"/>
    <mergeCell ref="B24:B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TEER Data 2022-11-03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Decuzzi</dc:creator>
  <cp:lastModifiedBy>Nicholaus Decuzzi</cp:lastModifiedBy>
  <dcterms:created xsi:type="dcterms:W3CDTF">2022-10-26T19:33:25Z</dcterms:created>
  <dcterms:modified xsi:type="dcterms:W3CDTF">2024-08-02T22:40:04Z</dcterms:modified>
</cp:coreProperties>
</file>