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s" sheetId="1" state="visible" r:id="rId3"/>
    <sheet name="Notas" sheetId="2" state="visible" r:id="rId4"/>
    <sheet name="Resumen" sheetId="3" state="visible" r:id="rId5"/>
    <sheet name="Alumnos" sheetId="4" state="visible" r:id="rId6"/>
    <sheet name="Instrumentos" sheetId="5" state="visible" r:id="rId7"/>
    <sheet name="CEs de RAs" sheetId="6" state="visible" r:id="rId8"/>
  </sheets>
  <definedNames>
    <definedName function="false" hidden="false" name="CALIFICACION_RA_RESUMEN" vbProcedure="false">INDIRECT(ADDRESS(1 + (NUM_FILAS_RAS + 1) * (COLUMN() - 3),COLUMN(PRIMERA_COLUMNA_RAS)+NUM_COLUMNAS_RAS-1 + NUM_COLUMNAS_RAS * (Resumen!$A1 - 1),4,,"RAs"))</definedName>
    <definedName function="false" hidden="false" name="NUM_FILAS_RAS" vbProcedure="false">ROWS(RAs!$A$1:$A$17)</definedName>
    <definedName function="false" hidden="false" name="PRIMERA_COLUMNA_RAS" vbProcedure="false">RAs!$G$2</definedName>
    <definedName function="false" hidden="false" name="NUM_COLUMNAS_RAS" vbProcedure="false">COLUMNS(RAs!$G$2:$P$2)</definedName>
    <definedName function="false" hidden="false" name="NOMBRE_ALUMNO_NOTAS" vbProcedure="false">VLOOKUP(Notas!XFD1, TABLA_ALUMNOS,2)</definedName>
    <definedName function="false" hidden="false" name="TABLA_ALUMNOS" vbProcedure="false">Alumnos!$A$2:$B$2</definedName>
    <definedName function="false" hidden="false" name="NOMBRE_ALUMNO_RAS" vbProcedure="false">VLOOKUP(RAs!XFD1, TABLA_ALUMNOS,2)</definedName>
    <definedName function="false" hidden="false" name="NUM_ALUMNO_NOTAS" vbProcedure="false">IF(COLUMN() = COLUMN(PRIMERA_COLUMNA_NOTAS),1, INDIRECT(ADDRESS(ROW(), COLUMN() - NUM_COLUMNAS_NOTAS,  4)) + 1)</definedName>
    <definedName function="false" hidden="false" name="PRIMERA_COLUMNA_NOTAS" vbProcedure="false">Notas!$E$3</definedName>
    <definedName function="false" hidden="false" name="NUM_COLUMNAS_NOTAS" vbProcedure="false">COLUMNS(Notas!$E$3:$S$3)</definedName>
    <definedName function="false" hidden="false" name="NUM_ALUMNO_RAS" vbProcedure="false">IF(COLUMN() = COLUMN(PRIMERA_COLUMNA_RAS),1, INDIRECT(ADDRESS(ROW(), COLUMN() - NUM_COLUMNAS_RAS,  4)) + 1)</definedName>
    <definedName function="false" hidden="false" name="NUM_FILAS_NOTAS" vbProcedure="false">ROWS(Notas!$A$1:$A$17)</definedName>
    <definedName function="false" hidden="false" name="PROMEDIO_CE_INSTRUMENTO1" vbProcedure="false">INDIRECT("Notas!" &amp; ADDRESS(ROW(Notas!$A2), COLUMN(PRIMERA_COLUMNA_NOTAS) + NUM_COLUMNAS_NOTAS * (RAs!A$1 - 1) + 4, 4))</definedName>
    <definedName function="false" hidden="false" name="PROMEDIO_CE_INSTRUMENTO2" vbProcedure="false">INDIRECT("Notas!" &amp; ADDRESS(ROW(Notas!$A2), COLUMN(PRIMERA_COLUMNA_NOTAS) + NUM_COLUMNAS_NOTAS * (RAs!XFD$1 - 1) + 9, 4))</definedName>
    <definedName function="false" hidden="false" name="PROMEDIO_CE_INSTRUMENTO3" vbProcedure="false">INDIRECT("Notas!" &amp; ADDRESS(ROW(Notas!$A2), COLUMN(PRIMERA_COLUMNA_NOTAS) + NUM_COLUMNAS_NOTAS * (RAs!XFC$1 - 1) + 14, 4))</definedName>
    <definedName function="false" hidden="false" name="TABLA_INSTRUMENTOS" vbProcedure="false">Instrumentos!$A$2:$B$4</definedName>
    <definedName function="false" hidden="false" name="TEXTO_RA1" vbProcedure="false">'CEs de RAs'!$B$1</definedName>
    <definedName function="false" hidden="false" name="TEXTO_RA2" vbProcedure="false">'CEs de RAs'!$B$13</definedName>
    <definedName function="false" hidden="false" name="TEXTO_RA3" vbProcedure="false">'CEs de RAs'!$B$27</definedName>
    <definedName function="false" hidden="false" name="TEXTO_RA4" vbProcedure="false">'CEs de RAs'!$B$40</definedName>
    <definedName function="false" hidden="false" name="TEXTO_RA5" vbProcedure="false">'CEs de RAs'!$B$51</definedName>
    <definedName function="false" hidden="false" name="TEXTO_RA6" vbProcedure="false">'ces de ras'!#ref!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<sst xmlns="http://schemas.openxmlformats.org/spreadsheetml/2006/main" count="240" uniqueCount="87">
  <si>
    <t xml:space="preserve">Calificación RA</t>
  </si>
  <si>
    <t xml:space="preserve">Prueba de
Recuperación RA</t>
  </si>
  <si>
    <t xml:space="preserve">Calificación
Recuperación RA</t>
  </si>
  <si>
    <t xml:space="preserve">Prueba final
Ordinaria RA</t>
  </si>
  <si>
    <t xml:space="preserve">Calificación final Ordinaria RA</t>
  </si>
  <si>
    <t xml:space="preserve">Prueba final
Extraordinaria RA</t>
  </si>
  <si>
    <t xml:space="preserve">Calificación final
Extraordinaria RA</t>
  </si>
  <si>
    <t xml:space="preserve">FECHA-1</t>
  </si>
  <si>
    <t xml:space="preserve">FECHA-2</t>
  </si>
  <si>
    <t xml:space="preserve">FECHA-3</t>
  </si>
  <si>
    <t xml:space="preserve">FECHA-4</t>
  </si>
  <si>
    <t xml:space="preserve">Promedio</t>
  </si>
  <si>
    <t xml:space="preserve">RA1</t>
  </si>
  <si>
    <t xml:space="preserve">RA2</t>
  </si>
  <si>
    <t xml:space="preserve">RA3</t>
  </si>
  <si>
    <t xml:space="preserve">RA4</t>
  </si>
  <si>
    <t xml:space="preserve">RA5</t>
  </si>
  <si>
    <t xml:space="preserve">MEDIA</t>
  </si>
  <si>
    <t xml:space="preserve">PESO:</t>
  </si>
  <si>
    <t xml:space="preserve">ALUMNADO</t>
  </si>
  <si>
    <t xml:space="preserve">Alumno</t>
  </si>
  <si>
    <t xml:space="preserve">INSTRUMENTOS</t>
  </si>
  <si>
    <t xml:space="preserve">Prueba escrita </t>
  </si>
  <si>
    <t xml:space="preserve">Práctica</t>
  </si>
  <si>
    <t xml:space="preserve">No Aplica</t>
  </si>
  <si>
    <t xml:space="preserve">Desarrolla aplicaciones compuestas por varios procesos reconociendo y aplicando principios de programación paralela.</t>
  </si>
  <si>
    <t xml:space="preserve">LETRA</t>
  </si>
  <si>
    <t xml:space="preserve">CE</t>
  </si>
  <si>
    <t xml:space="preserve">PORCENTAJE</t>
  </si>
  <si>
    <t xml:space="preserve">a</t>
  </si>
  <si>
    <t xml:space="preserve">Se han reconocido las características de la programación concurrente y sus ámbitos de aplicación.</t>
  </si>
  <si>
    <t xml:space="preserve">b</t>
  </si>
  <si>
    <t xml:space="preserve">Se han identificado las diferencias entre programación paralela y programación distribuida, sus ventajas e inconvenientes.</t>
  </si>
  <si>
    <t xml:space="preserve">c</t>
  </si>
  <si>
    <t xml:space="preserve">Se han analizado las características de los procesos y de su ejecución por el sistema operativo.</t>
  </si>
  <si>
    <t xml:space="preserve">d</t>
  </si>
  <si>
    <t xml:space="preserve">Se han caracterizado los hilos de ejecución y descrito su relación con los procesos.</t>
  </si>
  <si>
    <t xml:space="preserve">e</t>
  </si>
  <si>
    <t xml:space="preserve">Se han utilizado clases para programar aplicaciones que crean subprocesos.</t>
  </si>
  <si>
    <t xml:space="preserve">f</t>
  </si>
  <si>
    <t xml:space="preserve">Se han utilizado mecanismos para compartir información con los subprocesos iniciados</t>
  </si>
  <si>
    <t xml:space="preserve">g</t>
  </si>
  <si>
    <t xml:space="preserve">Se han utilizado mecanismos para sincronizar y obtener el valor devuelto por los subprocesos iniciados.</t>
  </si>
  <si>
    <t xml:space="preserve">h</t>
  </si>
  <si>
    <t xml:space="preserve">Se han desarrollado aplicaciones que gestionen y utilicen procesos para la ejecución de varias tareas en paralelo.</t>
  </si>
  <si>
    <t xml:space="preserve">i</t>
  </si>
  <si>
    <t xml:space="preserve">Se han depurado y documentado las aplicaciones desarrolladas.</t>
  </si>
  <si>
    <t xml:space="preserve">Desarrolla aplicaciones compuestas por varios hilos de ejecución analizando y aplicando librerías específicas del lenguaje de programación.</t>
  </si>
  <si>
    <t xml:space="preserve">Se han identificado situaciones en las que resulte útil la utilización de varios hilos en un programa.</t>
  </si>
  <si>
    <t xml:space="preserve">Se han reconocido los mecanismos para crear, iniciar y finalizar hilos.</t>
  </si>
  <si>
    <t xml:space="preserve">Se han programado aplicaciones que implementen varios hilos.</t>
  </si>
  <si>
    <t xml:space="preserve">Se han identificado los posibles estados de ejecución de un hilo y programado aplicaciones que los gestionen</t>
  </si>
  <si>
    <t xml:space="preserve">Se han utilizado mecanismos para compartir información entre varios hilos de un mismo proceso.</t>
  </si>
  <si>
    <t xml:space="preserve">Se han desarrollado programas formados por varios hilos sincronizados mediante técnicas específicas.</t>
  </si>
  <si>
    <t xml:space="preserve">Se ha establecido y controlado la prioridad de cada uno de los hilos de ejecución.</t>
  </si>
  <si>
    <t xml:space="preserve">Se han depurado y documentado los programas desarrollados.</t>
  </si>
  <si>
    <t xml:space="preserve">Se ha analizado el contexto de ejecución de los hilos.</t>
  </si>
  <si>
    <t xml:space="preserve">j</t>
  </si>
  <si>
    <t xml:space="preserve">Se han analizado librerías específicas del lenguaje de programación que permiten la programación multihilo.</t>
  </si>
  <si>
    <t xml:space="preserve">k</t>
  </si>
  <si>
    <t xml:space="preserve">Se han reconocido los problemas derivados de la compartición de información entre los hilos de un mismo proceso.</t>
  </si>
  <si>
    <t xml:space="preserve">Programa mecanismos de comunicación en red empleando sockets y analizando el escenario de ejecución.</t>
  </si>
  <si>
    <t xml:space="preserve">Se han identificado escenarios que precisan establecer comunicación en red entre varias aplicaciones.</t>
  </si>
  <si>
    <t xml:space="preserve">Se han identificado los roles de cliente y de servidor y sus funciones asociadas.</t>
  </si>
  <si>
    <t xml:space="preserve">Se han reconocido librerías y mecanismos del lenguaje de programación que permiten programar aplicaciones en red.</t>
  </si>
  <si>
    <t xml:space="preserve">Se ha analizado el concepto de socket, sus tipos y características.</t>
  </si>
  <si>
    <t xml:space="preserve">Se han utilizado sockets para programar una aplicación cliente que se comunique con un servidor.</t>
  </si>
  <si>
    <t xml:space="preserve">Se ha desarrollado una aplicación servidor en red y verificado su funcionamiento.</t>
  </si>
  <si>
    <t xml:space="preserve">Se han desarrollado aplicaciones que utilizan sockets para intercambiar información.</t>
  </si>
  <si>
    <t xml:space="preserve">Se han utilizado hilos para posibilitar la comunicación simultánea de varios clientes con el servidor.</t>
  </si>
  <si>
    <t xml:space="preserve">Se han caracterizado los modelos de comunicación más usuales en las arquitecturas de aplicaciones distribuidas.</t>
  </si>
  <si>
    <t xml:space="preserve">Desarrolla aplicaciones que ofrecen servicios en red, utilizando librerías de clases y aplicando criterios de eficiencia y disponibilidad.</t>
  </si>
  <si>
    <t xml:space="preserve">Se han identificado diferentes protocolos estándar de comunicación para la implementación de servicios en red.</t>
  </si>
  <si>
    <t xml:space="preserve">Se han reconocido las ventajas de la utilización de protocolos estándar para la comunicación entre aplicaciones y procesos.</t>
  </si>
  <si>
    <t xml:space="preserve">Se han analizado librerías que permitan implementar servicios en red utilizando protocolos estándar de comunicación.</t>
  </si>
  <si>
    <t xml:space="preserve">Se han desarrollado y probado servicios de comunicación en red.</t>
  </si>
  <si>
    <t xml:space="preserve">Se han utilizado clientes de comunicaciones para verificar el funcionamiento de los servicios.</t>
  </si>
  <si>
    <t xml:space="preserve">Se han incorporado mecanismos para posibilitar la comunicación simultánea de varios clientes con el servicio.</t>
  </si>
  <si>
    <t xml:space="preserve">Se ha verificado la disponibilidad del servicio.</t>
  </si>
  <si>
    <t xml:space="preserve">Protege las aplicaciones y los datos definiendo y aplicando criterios de seguridad en el acceso, almacenamiento y transmisión de la información.</t>
  </si>
  <si>
    <t xml:space="preserve">Se han identificado y aplicado principios y prácticas de programación segura.</t>
  </si>
  <si>
    <t xml:space="preserve">Se han analizado las principales técnicas y prácticas criptográficas.</t>
  </si>
  <si>
    <t xml:space="preserve">Se han definido e implantado políticas de seguridad para limitar y controlar el acceso de los usuarios a las aplicaciones desarrolladas.</t>
  </si>
  <si>
    <t xml:space="preserve">Se han utilizado esquemas de seguridad basados en roles.</t>
  </si>
  <si>
    <t xml:space="preserve">Se han empleado algoritmos criptográficos para proteger el acceso a la información almacenada.</t>
  </si>
  <si>
    <t xml:space="preserve">Se han identificado métodos para asegurar la información transmitida.</t>
  </si>
  <si>
    <t xml:space="preserve">Se han desarrollado aplicaciones que utilicen comunicaciones seguras para la transmisión de información.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</si>
</sst>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dd\-mm\-yy;@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8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sz val="24"/>
      <color theme="1"/>
      <name val="Calibri"/>
      <family val="2"/>
      <charset val="1"/>
    </font>
    <font>
      <b val="true"/>
      <sz val="11"/>
      <color theme="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9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5" tint="0.3999"/>
        <bgColor rgb="FFF8CBAD"/>
      </patternFill>
    </fill>
    <fill>
      <patternFill patternType="solid">
        <fgColor theme="5" tint="-0.25"/>
        <bgColor rgb="FF993300"/>
      </patternFill>
    </fill>
    <fill>
      <patternFill patternType="solid">
        <fgColor theme="5" tint="0.5999"/>
        <bgColor rgb="FFFFE699"/>
      </patternFill>
    </fill>
    <fill>
      <patternFill patternType="solid">
        <fgColor theme="4" tint="0.5999"/>
        <bgColor rgb="FF9DC3E6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n"/>
      <right style="medium"/>
      <top style="thick"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medium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medium"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medium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9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6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6" fontId="7" fillId="0" borderId="3" xfId="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6" fontId="7" fillId="0" borderId="21" xfId="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4" fontId="7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6" fontId="7" fillId="0" borderId="23" xfId="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4" fontId="7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2" borderId="19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5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5999"/>
        </patternFill>
      </fill>
    </dxf>
    <dxf>
      <fill>
        <patternFill>
          <bgColor theme="8" tint="0.5999"/>
        </patternFill>
      </fill>
    </dxf>
    <dxf>
      <fill>
        <patternFill>
          <bgColor theme="8" tint="0.599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00FFFFFF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5999"/>
        </patternFill>
      </fill>
    </dxf>
    <dxf>
      <fill>
        <patternFill>
          <bgColor theme="8" tint="0.5999"/>
        </patternFill>
      </fill>
    </dxf>
    <dxf>
      <fill>
        <patternFill>
          <bgColor theme="8" tint="0.599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00FFFFFF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5999"/>
        </patternFill>
      </fill>
    </dxf>
    <dxf>
      <fill>
        <patternFill>
          <bgColor theme="8" tint="0.5999"/>
        </patternFill>
      </fill>
    </dxf>
    <dxf>
      <fill>
        <patternFill>
          <bgColor theme="8" tint="0.599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00FFFFFF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5999"/>
        </patternFill>
      </fill>
    </dxf>
    <dxf>
      <fill>
        <patternFill>
          <bgColor theme="8" tint="0.5999"/>
        </patternFill>
      </fill>
    </dxf>
    <dxf>
      <fill>
        <patternFill>
          <bgColor theme="8" tint="0.599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00FFFFFF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5999"/>
        </patternFill>
      </fill>
    </dxf>
    <dxf>
      <fill>
        <patternFill>
          <bgColor theme="8" tint="0.5999"/>
        </patternFill>
      </fill>
    </dxf>
    <dxf>
      <fill>
        <patternFill>
          <bgColor theme="8" tint="0.599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00FFFFFF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00FFFFFF"/>
      </font>
      <fill>
        <patternFill>
          <bgColor rgb="FF92D050"/>
        </patternFill>
      </fill>
    </dxf>
    <dxf>
      <fill>
        <patternFill>
          <bgColor theme="7" tint="0.5999"/>
        </patternFill>
      </fill>
    </dxf>
    <dxf>
      <fill>
        <patternFill>
          <bgColor theme="7" tint="0.5999"/>
        </patternFill>
      </fill>
    </dxf>
    <dxf>
      <fill>
        <patternFill>
          <bgColor theme="7" tint="0.5999"/>
        </patternFill>
      </fill>
    </dxf>
    <dxf>
      <fill>
        <patternFill>
          <bgColor theme="7" tint="0.5999"/>
        </patternFill>
      </fill>
    </dxf>
    <dxf>
      <fill>
        <patternFill>
          <bgColor theme="8" tint="0.5999"/>
        </patternFill>
      </fill>
    </dxf>
    <dxf>
      <fill>
        <patternFill>
          <bgColor theme="8" tint="0.5999"/>
        </patternFill>
      </fill>
    </dxf>
    <dxf>
      <fill>
        <patternFill>
          <bgColor theme="8" tint="0.5999"/>
        </patternFill>
      </fill>
    </dxf>
    <dxf>
      <fill>
        <patternFill>
          <bgColor theme="8" tint="0.5999"/>
        </patternFill>
      </fill>
    </dxf>
    <dxf>
      <fill>
        <patternFill>
          <bgColor theme="7" tint="0.5999"/>
        </patternFill>
      </fill>
    </dxf>
    <dxf>
      <fill>
        <patternFill>
          <bgColor theme="8" tint="0.599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1"/>
        <i val="0"/>
        <color rgb="FFFF0000"/>
      </font>
    </dxf>
    <dxf>
      <fill>
        <patternFill>
          <bgColor theme="8" tint="0.3999"/>
        </patternFill>
      </fill>
    </dxf>
    <dxf>
      <fill>
        <patternFill patternType="solid">
          <fgColor rgb="FFBDD7EE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>
          <bgColor theme="8" tint="0.5999"/>
        </patternFill>
      </fill>
    </dxf>
    <dxf>
      <fill>
        <patternFill>
          <bgColor theme="8" tint="0.5999"/>
        </patternFill>
      </fill>
    </dxf>
    <dxf>
      <fill>
        <patternFill>
          <bgColor theme="8" tint="0.5999"/>
        </patternFill>
      </fill>
    </dxf>
    <dxf>
      <fill>
        <patternFill>
          <bgColor theme="8" tint="0.5999"/>
        </patternFill>
      </fill>
    </dxf>
    <dxf>
      <fill>
        <patternFill>
          <bgColor theme="8" tint="0.59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4B183"/>
      <rgbColor rgb="FFCC99FF"/>
      <rgbColor rgb="FFF8CBAD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_RA1" displayName="TABLA_RA1" ref="A2:C11" headerRowCount="1" totalsRowCount="0" totalsRowShown="0">
  <tableColumns count="3">
    <tableColumn id="1" name="LETRA"/>
    <tableColumn id="2" name="CE"/>
    <tableColumn id="3" name="PORCENTAJE"/>
  </tableColumns>
</table>
</file>

<file path=xl/tables/table2.xml><?xml version="1.0" encoding="utf-8"?>
<table xmlns="http://schemas.openxmlformats.org/spreadsheetml/2006/main" id="2" name="TABLA_RA2" displayName="TABLA_RA2" ref="A14:C25" headerRowCount="1" totalsRowCount="0" totalsRowShown="0">
  <tableColumns count="3">
    <tableColumn id="1" name="LETRA"/>
    <tableColumn id="2" name="CE"/>
    <tableColumn id="3" name="PORCENTAJE"/>
  </tableColumns>
</table>
</file>

<file path=xl/tables/table3.xml><?xml version="1.0" encoding="utf-8"?>
<table xmlns="http://schemas.openxmlformats.org/spreadsheetml/2006/main" id="3" name="TABLA_RA3" displayName="TABLA_RA3" ref="A28:C38" headerRowCount="1" totalsRowCount="0" totalsRowShown="0">
  <tableColumns count="3">
    <tableColumn id="1" name="LETRA"/>
    <tableColumn id="2" name="CE"/>
    <tableColumn id="3" name="PORCENTAJE"/>
  </tableColumns>
</table>
</file>

<file path=xl/tables/table4.xml><?xml version="1.0" encoding="utf-8"?>
<table xmlns="http://schemas.openxmlformats.org/spreadsheetml/2006/main" id="4" name="TABLA_RA4" displayName="TABLA_RA4" ref="A41:C49" headerRowCount="1" totalsRowCount="0" totalsRowShown="0">
  <tableColumns count="3">
    <tableColumn id="1" name="LETRA"/>
    <tableColumn id="2" name="CE"/>
    <tableColumn id="3" name="PORCENTAJE"/>
  </tableColumns>
</table>
</file>

<file path=xl/tables/table5.xml><?xml version="1.0" encoding="utf-8"?>
<table xmlns="http://schemas.openxmlformats.org/spreadsheetml/2006/main" id="5" name="TABLA_RA5" displayName="TABLA_RA5" ref="A52:C60" headerRowCount="1" totalsRowCount="0" totalsRowShown="0">
  <tableColumns count="3">
    <tableColumn id="1" name="LETRA"/>
    <tableColumn id="2" name="CE"/>
    <tableColumn id="3" name="PORCENTAJE"/>
  </tableColumns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6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6" ySplit="0" topLeftCell="G1" activePane="topRight" state="frozen"/>
      <selection pane="topLeft" activeCell="A1" activeCellId="0" sqref="A1"/>
      <selection pane="topRight" activeCell="K3" activeCellId="0" sqref="K3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0" width="37.29"/>
    <col collapsed="false" customWidth="true" hidden="false" outlineLevel="0" max="16" min="3" style="0" width="4.71"/>
  </cols>
  <sheetData>
    <row r="1" s="3" customFormat="true" ht="23.25" hidden="false" customHeight="true" outlineLevel="0" collapsed="false">
      <c r="A1" s="1" t="n">
        <f aca="true" t="array" ref="A1:A1">IF(ROW() = 1,1, INDIRECT(ADDRESS(ROW() - NUM_FILAS_RAS - 1, 1, 4)) + 1)</f>
        <v>1</v>
      </c>
      <c r="B1" s="2" t="str">
        <f aca="false">"RA" &amp; A1</f>
        <v>RA1</v>
      </c>
      <c r="G1" s="4" t="n">
        <f aca="true" t="array" ref="G1:G1">NUM_ALUMNO_RAS</f>
        <v>1</v>
      </c>
      <c r="H1" s="5" t="e">
        <f aca="false" t="array" ref="H1:H1">NOMBRE_ALUMNO_RAS</f>
        <v>#N/A</v>
      </c>
      <c r="I1" s="5"/>
      <c r="J1" s="5"/>
      <c r="K1" s="5"/>
      <c r="L1" s="5"/>
      <c r="M1" s="5"/>
      <c r="N1" s="5"/>
      <c r="O1" s="5"/>
      <c r="P1" s="6" t="e">
        <f aca="false">MAX(J17,L17,N17,P17)</f>
        <v>#VALUE!</v>
      </c>
    </row>
    <row r="2" customFormat="false" ht="69.75" hidden="false" customHeight="true" outlineLevel="0" collapsed="false">
      <c r="B2" s="7" t="str">
        <f aca="true" t="array" ref="B2:B2">INDIRECT("TEXTO_RA" &amp; A1)</f>
        <v>Desarrolla aplicaciones compuestas por varios procesos reconociendo y aplicando principios de programación paralela.</v>
      </c>
      <c r="D2" s="8" t="str">
        <f aca="false">VLOOKUP(1, TABLA_INSTRUMENTOS, 2)</f>
        <v>Prueba escrita </v>
      </c>
      <c r="E2" s="9" t="str">
        <f aca="false">VLOOKUP(2, TABLA_INSTRUMENTOS, 2)</f>
        <v>Práctica</v>
      </c>
      <c r="F2" s="10" t="str">
        <f aca="false">VLOOKUP(3, TABLA_INSTRUMENTOS, 2)</f>
        <v>No Aplica</v>
      </c>
      <c r="G2" s="8" t="str">
        <f aca="false">$D2</f>
        <v>Prueba escrita </v>
      </c>
      <c r="H2" s="9" t="str">
        <f aca="false">$E2</f>
        <v>Práctica</v>
      </c>
      <c r="I2" s="9" t="str">
        <f aca="false">$F2</f>
        <v>No Aplica</v>
      </c>
      <c r="J2" s="11" t="s">
        <v>0</v>
      </c>
      <c r="K2" s="12" t="s">
        <v>1</v>
      </c>
      <c r="L2" s="11" t="s">
        <v>2</v>
      </c>
      <c r="M2" s="12" t="s">
        <v>3</v>
      </c>
      <c r="N2" s="11" t="s">
        <v>4</v>
      </c>
      <c r="O2" s="12" t="s">
        <v>5</v>
      </c>
      <c r="P2" s="13" t="s">
        <v>6</v>
      </c>
    </row>
    <row r="3" customFormat="false" ht="24.75" hidden="false" customHeight="true" outlineLevel="0" collapsed="false">
      <c r="A3" s="14" t="str">
        <f aca="true" t="array" ref="A3:C11">INDIRECT("TABLA_RA" &amp; A1)</f>
        <v>a</v>
      </c>
      <c r="B3" s="15" t="str">
        <v>Se han reconocido las características de la programación concurrente y sus ámbitos de aplicación.</v>
      </c>
      <c r="C3" s="16" t="n">
        <v>5</v>
      </c>
      <c r="D3" s="17" t="n">
        <v>5</v>
      </c>
      <c r="E3" s="18"/>
      <c r="F3" s="19"/>
      <c r="G3" s="20" t="n">
        <f aca="true" t="array" ref="G3:G3">PROMEDIO_CE_INSTRUMENTO1</f>
        <v>10</v>
      </c>
      <c r="H3" s="21" t="e">
        <f aca="true" t="array" ref="H3:H3">PROMEDIO_CE_INSTRUMENTO2</f>
        <v>#VALUE!</v>
      </c>
      <c r="I3" s="21" t="n">
        <f aca="true" t="array" ref="I3:I3">PROMEDIO_CE_INSTRUMENTO3</f>
        <v>5</v>
      </c>
      <c r="J3" s="22" t="e">
        <f aca="false" t="array" ref="J3:J3">SUM($D3:$F3 * G3:I3) / 100</f>
        <v>#VALUE!</v>
      </c>
      <c r="K3" s="18"/>
      <c r="L3" s="22" t="n">
        <f aca="false">K3*$C3%</f>
        <v>0</v>
      </c>
      <c r="M3" s="18"/>
      <c r="N3" s="22" t="n">
        <f aca="false">M3*$C3%</f>
        <v>0</v>
      </c>
      <c r="O3" s="18"/>
      <c r="P3" s="23" t="n">
        <f aca="false">O3*$C3%</f>
        <v>0</v>
      </c>
    </row>
    <row r="4" customFormat="false" ht="24.75" hidden="false" customHeight="true" outlineLevel="0" collapsed="false">
      <c r="A4" s="24" t="str">
        <v>b</v>
      </c>
      <c r="B4" s="25" t="str">
        <v>Se han identificado las diferencias entre programación paralela y programación distribuida, sus ventajas e inconvenientes.</v>
      </c>
      <c r="C4" s="26" t="n">
        <v>5</v>
      </c>
      <c r="D4" s="27" t="n">
        <v>5</v>
      </c>
      <c r="E4" s="28"/>
      <c r="F4" s="29"/>
      <c r="G4" s="30" t="n">
        <f aca="true" t="array" ref="G4:G4">PROMEDIO_CE_INSTRUMENTO1</f>
        <v>10</v>
      </c>
      <c r="H4" s="31" t="e">
        <f aca="true" t="array" ref="H4:H4">PROMEDIO_CE_INSTRUMENTO2</f>
        <v>#VALUE!</v>
      </c>
      <c r="I4" s="31" t="n">
        <f aca="true" t="array" ref="I4:I4">PROMEDIO_CE_INSTRUMENTO3</f>
        <v>5</v>
      </c>
      <c r="J4" s="32" t="e">
        <f aca="false" t="array" ref="J4:J4">SUM($D4:$F4 * G4:I4) / 100</f>
        <v>#VALUE!</v>
      </c>
      <c r="K4" s="28"/>
      <c r="L4" s="32" t="n">
        <f aca="false">K4*$C4%</f>
        <v>0</v>
      </c>
      <c r="M4" s="28"/>
      <c r="N4" s="32" t="n">
        <f aca="false">M4*$C4%</f>
        <v>0</v>
      </c>
      <c r="O4" s="28"/>
      <c r="P4" s="33" t="n">
        <f aca="false">O4*$C4%</f>
        <v>0</v>
      </c>
    </row>
    <row r="5" customFormat="false" ht="24.75" hidden="false" customHeight="true" outlineLevel="0" collapsed="false">
      <c r="A5" s="24" t="str">
        <v>c</v>
      </c>
      <c r="B5" s="25" t="str">
        <v>Se han analizado las características de los procesos y de su ejecución por el sistema operativo.</v>
      </c>
      <c r="C5" s="26" t="n">
        <v>10</v>
      </c>
      <c r="D5" s="27" t="n">
        <v>10</v>
      </c>
      <c r="E5" s="28"/>
      <c r="F5" s="29"/>
      <c r="G5" s="30" t="n">
        <f aca="true" t="array" ref="G5:G5">PROMEDIO_CE_INSTRUMENTO1</f>
        <v>3.3</v>
      </c>
      <c r="H5" s="31" t="e">
        <f aca="true" t="array" ref="H5:H5">PROMEDIO_CE_INSTRUMENTO2</f>
        <v>#VALUE!</v>
      </c>
      <c r="I5" s="31" t="n">
        <f aca="true" t="array" ref="I5:I5">PROMEDIO_CE_INSTRUMENTO3</f>
        <v>10</v>
      </c>
      <c r="J5" s="32" t="e">
        <f aca="false" t="array" ref="J5:J5">SUM($D5:$F5 * G5:I5) / 100</f>
        <v>#VALUE!</v>
      </c>
      <c r="K5" s="28"/>
      <c r="L5" s="32" t="n">
        <f aca="false">K5*$C5%</f>
        <v>0</v>
      </c>
      <c r="M5" s="28"/>
      <c r="N5" s="32" t="n">
        <f aca="false">M5*$C5%</f>
        <v>0</v>
      </c>
      <c r="O5" s="28"/>
      <c r="P5" s="33" t="n">
        <f aca="false">O5*$C5%</f>
        <v>0</v>
      </c>
    </row>
    <row r="6" customFormat="false" ht="24.75" hidden="false" customHeight="true" outlineLevel="0" collapsed="false">
      <c r="A6" s="24" t="str">
        <v>d</v>
      </c>
      <c r="B6" s="25" t="str">
        <v>Se han caracterizado los hilos de ejecución y descrito su relación con los procesos.</v>
      </c>
      <c r="C6" s="26" t="n">
        <v>10</v>
      </c>
      <c r="D6" s="27" t="n">
        <v>10</v>
      </c>
      <c r="E6" s="28"/>
      <c r="F6" s="29"/>
      <c r="G6" s="30" t="n">
        <f aca="true" t="array" ref="G6:G6">PROMEDIO_CE_INSTRUMENTO1</f>
        <v>0</v>
      </c>
      <c r="H6" s="31" t="e">
        <f aca="true" t="array" ref="H6:H6">PROMEDIO_CE_INSTRUMENTO2</f>
        <v>#VALUE!</v>
      </c>
      <c r="I6" s="31" t="n">
        <f aca="true" t="array" ref="I6:I6">PROMEDIO_CE_INSTRUMENTO3</f>
        <v>10</v>
      </c>
      <c r="J6" s="32" t="e">
        <f aca="false" t="array" ref="J6:J6">SUM($D6:$F6 * G6:I6) / 100</f>
        <v>#VALUE!</v>
      </c>
      <c r="K6" s="28"/>
      <c r="L6" s="32" t="n">
        <f aca="false">K6*$C6%</f>
        <v>0</v>
      </c>
      <c r="M6" s="28"/>
      <c r="N6" s="32" t="n">
        <f aca="false">M6*$C6%</f>
        <v>0</v>
      </c>
      <c r="O6" s="28"/>
      <c r="P6" s="33" t="n">
        <f aca="false">O6*$C6%</f>
        <v>0</v>
      </c>
    </row>
    <row r="7" customFormat="false" ht="24.75" hidden="false" customHeight="true" outlineLevel="0" collapsed="false">
      <c r="A7" s="24" t="str">
        <v>e</v>
      </c>
      <c r="B7" s="25" t="str">
        <v>Se han utilizado clases para programar aplicaciones que crean subprocesos.</v>
      </c>
      <c r="C7" s="26" t="n">
        <v>15</v>
      </c>
      <c r="D7" s="27" t="n">
        <v>8</v>
      </c>
      <c r="E7" s="28" t="n">
        <v>7</v>
      </c>
      <c r="F7" s="29"/>
      <c r="G7" s="30" t="n">
        <f aca="true" t="array" ref="G7:G7">PROMEDIO_CE_INSTRUMENTO1</f>
        <v>0</v>
      </c>
      <c r="H7" s="31" t="e">
        <f aca="true" t="array" ref="H7:H7">PROMEDIO_CE_INSTRUMENTO2</f>
        <v>#VALUE!</v>
      </c>
      <c r="I7" s="31" t="n">
        <f aca="true" t="array" ref="I7:I7">PROMEDIO_CE_INSTRUMENTO3</f>
        <v>15</v>
      </c>
      <c r="J7" s="32" t="e">
        <f aca="false" t="array" ref="J7:J7">SUM($D7:$F7 * G7:I7) / 100</f>
        <v>#VALUE!</v>
      </c>
      <c r="K7" s="28"/>
      <c r="L7" s="32" t="n">
        <f aca="false">K7*$C7%</f>
        <v>0</v>
      </c>
      <c r="M7" s="28"/>
      <c r="N7" s="32" t="n">
        <f aca="false">M7*$C7%</f>
        <v>0</v>
      </c>
      <c r="O7" s="28"/>
      <c r="P7" s="33" t="n">
        <f aca="false">O7*$C7%</f>
        <v>0</v>
      </c>
    </row>
    <row r="8" customFormat="false" ht="24.75" hidden="false" customHeight="true" outlineLevel="0" collapsed="false">
      <c r="A8" s="24" t="str">
        <v>f</v>
      </c>
      <c r="B8" s="25" t="str">
        <v>Se han utilizado mecanismos para compartir información con los subprocesos iniciados</v>
      </c>
      <c r="C8" s="26" t="n">
        <v>15</v>
      </c>
      <c r="D8" s="27" t="n">
        <v>8</v>
      </c>
      <c r="E8" s="28" t="n">
        <v>7</v>
      </c>
      <c r="F8" s="29"/>
      <c r="G8" s="30" t="n">
        <f aca="true" t="array" ref="G8:G8">PROMEDIO_CE_INSTRUMENTO1</f>
        <v>0</v>
      </c>
      <c r="H8" s="31" t="e">
        <f aca="true" t="array" ref="H8:H8">PROMEDIO_CE_INSTRUMENTO2</f>
        <v>#VALUE!</v>
      </c>
      <c r="I8" s="31" t="n">
        <f aca="true" t="array" ref="I8:I8">PROMEDIO_CE_INSTRUMENTO3</f>
        <v>15</v>
      </c>
      <c r="J8" s="32" t="e">
        <f aca="false" t="array" ref="J8:J8">SUM($D8:$F8 * G8:I8) / 100</f>
        <v>#VALUE!</v>
      </c>
      <c r="K8" s="28"/>
      <c r="L8" s="32" t="n">
        <f aca="false">K8*$C8%</f>
        <v>0</v>
      </c>
      <c r="M8" s="28"/>
      <c r="N8" s="32" t="n">
        <f aca="false">M8*$C8%</f>
        <v>0</v>
      </c>
      <c r="O8" s="28"/>
      <c r="P8" s="33" t="n">
        <f aca="false">O8*$C8%</f>
        <v>0</v>
      </c>
    </row>
    <row r="9" customFormat="false" ht="24.75" hidden="false" customHeight="true" outlineLevel="0" collapsed="false">
      <c r="A9" s="24" t="str">
        <v>g</v>
      </c>
      <c r="B9" s="25" t="str">
        <v>Se han utilizado mecanismos para sincronizar y obtener el valor devuelto por los subprocesos iniciados.</v>
      </c>
      <c r="C9" s="26" t="n">
        <v>10</v>
      </c>
      <c r="D9" s="27" t="n">
        <v>6</v>
      </c>
      <c r="E9" s="28" t="n">
        <v>4</v>
      </c>
      <c r="F9" s="29"/>
      <c r="G9" s="30" t="n">
        <f aca="true" t="array" ref="G9:G9">PROMEDIO_CE_INSTRUMENTO1</f>
        <v>10</v>
      </c>
      <c r="H9" s="31" t="e">
        <f aca="true" t="array" ref="H9:H9">PROMEDIO_CE_INSTRUMENTO2</f>
        <v>#VALUE!</v>
      </c>
      <c r="I9" s="31" t="n">
        <f aca="true" t="array" ref="I9:I9">PROMEDIO_CE_INSTRUMENTO3</f>
        <v>10</v>
      </c>
      <c r="J9" s="32" t="e">
        <f aca="false" t="array" ref="J9:J9">SUM($D9:$F9 * G9:I9) / 100</f>
        <v>#VALUE!</v>
      </c>
      <c r="K9" s="28"/>
      <c r="L9" s="32" t="n">
        <f aca="false">K9*$C9%</f>
        <v>0</v>
      </c>
      <c r="M9" s="28"/>
      <c r="N9" s="32" t="n">
        <f aca="false">M9*$C9%</f>
        <v>0</v>
      </c>
      <c r="O9" s="28"/>
      <c r="P9" s="33" t="n">
        <f aca="false">O9*$C9%</f>
        <v>0</v>
      </c>
    </row>
    <row r="10" customFormat="false" ht="24.75" hidden="false" customHeight="true" outlineLevel="0" collapsed="false">
      <c r="A10" s="24" t="str">
        <v>h</v>
      </c>
      <c r="B10" s="25" t="str">
        <v>Se han desarrollado aplicaciones que gestionen y utilicen procesos para la ejecución de varias tareas en paralelo.</v>
      </c>
      <c r="C10" s="26" t="n">
        <v>25</v>
      </c>
      <c r="D10" s="27" t="n">
        <v>10</v>
      </c>
      <c r="E10" s="28" t="n">
        <v>15</v>
      </c>
      <c r="F10" s="29"/>
      <c r="G10" s="30" t="n">
        <f aca="true" t="array" ref="G10:G10">PROMEDIO_CE_INSTRUMENTO1</f>
        <v>3.3</v>
      </c>
      <c r="H10" s="31" t="e">
        <f aca="true" t="array" ref="H10:H10">PROMEDIO_CE_INSTRUMENTO2</f>
        <v>#VALUE!</v>
      </c>
      <c r="I10" s="31" t="n">
        <f aca="true" t="array" ref="I10:I10">PROMEDIO_CE_INSTRUMENTO3</f>
        <v>25</v>
      </c>
      <c r="J10" s="32" t="e">
        <f aca="false" t="array" ref="J10:J10">SUM($D10:$F10 * G10:I10) / 100</f>
        <v>#VALUE!</v>
      </c>
      <c r="K10" s="28"/>
      <c r="L10" s="32" t="n">
        <f aca="false">K10*$C10%</f>
        <v>0</v>
      </c>
      <c r="M10" s="28"/>
      <c r="N10" s="32" t="n">
        <f aca="false">M10*$C10%</f>
        <v>0</v>
      </c>
      <c r="O10" s="28"/>
      <c r="P10" s="33" t="n">
        <f aca="false">O10*$C10%</f>
        <v>0</v>
      </c>
    </row>
    <row r="11" customFormat="false" ht="24.75" hidden="false" customHeight="true" outlineLevel="0" collapsed="false">
      <c r="A11" s="24" t="str">
        <v>i</v>
      </c>
      <c r="B11" s="25" t="str">
        <v>Se han depurado y documentado las aplicaciones desarrolladas.</v>
      </c>
      <c r="C11" s="26" t="n">
        <v>5</v>
      </c>
      <c r="D11" s="27"/>
      <c r="E11" s="28" t="n">
        <v>5</v>
      </c>
      <c r="F11" s="29"/>
      <c r="G11" s="30" t="n">
        <f aca="true" t="array" ref="G11:G11">PROMEDIO_CE_INSTRUMENTO1</f>
        <v>0</v>
      </c>
      <c r="H11" s="31" t="e">
        <f aca="true" t="array" ref="H11:H11">PROMEDIO_CE_INSTRUMENTO2</f>
        <v>#VALUE!</v>
      </c>
      <c r="I11" s="31" t="n">
        <f aca="true" t="array" ref="I11:I11">PROMEDIO_CE_INSTRUMENTO3</f>
        <v>5</v>
      </c>
      <c r="J11" s="32" t="e">
        <f aca="false" t="array" ref="J11:J11">SUM($D11:$F11 * G11:I11) / 100</f>
        <v>#VALUE!</v>
      </c>
      <c r="K11" s="28"/>
      <c r="L11" s="32" t="n">
        <f aca="false">K11*$C11%</f>
        <v>0</v>
      </c>
      <c r="M11" s="28"/>
      <c r="N11" s="32" t="n">
        <f aca="false">M11*$C11%</f>
        <v>0</v>
      </c>
      <c r="O11" s="28"/>
      <c r="P11" s="33" t="n">
        <f aca="false">O11*$C11%</f>
        <v>0</v>
      </c>
    </row>
    <row r="12" customFormat="false" ht="24.75" hidden="false" customHeight="true" outlineLevel="0" collapsed="false">
      <c r="A12" s="24"/>
      <c r="B12" s="25"/>
      <c r="C12" s="26"/>
      <c r="D12" s="27"/>
      <c r="E12" s="28"/>
      <c r="F12" s="29"/>
      <c r="G12" s="30" t="n">
        <f aca="true" t="array" ref="G12:G12">PROMEDIO_CE_INSTRUMENTO1</f>
        <v>0</v>
      </c>
      <c r="H12" s="31" t="e">
        <f aca="true" t="array" ref="H12:H12">PROMEDIO_CE_INSTRUMENTO2</f>
        <v>#VALUE!</v>
      </c>
      <c r="I12" s="31" t="n">
        <f aca="true">PROMEDIO_CE_INSTRUMENTO3</f>
        <v>0</v>
      </c>
      <c r="J12" s="32" t="e">
        <f aca="false" t="array" ref="J12:J12">SUM($D12:$F12 * G12:I12) / 100</f>
        <v>#VALUE!</v>
      </c>
      <c r="K12" s="28"/>
      <c r="L12" s="32" t="n">
        <f aca="false">K12*$C12%</f>
        <v>0</v>
      </c>
      <c r="M12" s="28"/>
      <c r="N12" s="32" t="n">
        <f aca="false">M12*$C12%</f>
        <v>0</v>
      </c>
      <c r="O12" s="28"/>
      <c r="P12" s="33" t="n">
        <f aca="false">O12*$C12%</f>
        <v>0</v>
      </c>
    </row>
    <row r="13" customFormat="false" ht="24.75" hidden="false" customHeight="true" outlineLevel="0" collapsed="false">
      <c r="A13" s="24"/>
      <c r="B13" s="25"/>
      <c r="C13" s="26"/>
      <c r="D13" s="27"/>
      <c r="E13" s="28"/>
      <c r="F13" s="29"/>
      <c r="G13" s="30" t="n">
        <f aca="true" t="array" ref="G13:G13">PROMEDIO_CE_INSTRUMENTO1</f>
        <v>0</v>
      </c>
      <c r="H13" s="31" t="e">
        <f aca="true" t="array" ref="H13:H13">PROMEDIO_CE_INSTRUMENTO2</f>
        <v>#VALUE!</v>
      </c>
      <c r="I13" s="31" t="n">
        <f aca="true">PROMEDIO_CE_INSTRUMENTO3</f>
        <v>0</v>
      </c>
      <c r="J13" s="32" t="e">
        <f aca="false" t="array" ref="J13:J13">SUM($D13:$F13 * G13:I13) / 100</f>
        <v>#VALUE!</v>
      </c>
      <c r="K13" s="28"/>
      <c r="L13" s="32" t="n">
        <f aca="false">K13*$C13%</f>
        <v>0</v>
      </c>
      <c r="M13" s="28"/>
      <c r="N13" s="32" t="n">
        <f aca="false">M13*$C13%</f>
        <v>0</v>
      </c>
      <c r="O13" s="28"/>
      <c r="P13" s="33" t="n">
        <f aca="false">O13*$C13%</f>
        <v>0</v>
      </c>
    </row>
    <row r="14" customFormat="false" ht="24.75" hidden="false" customHeight="true" outlineLevel="0" collapsed="false">
      <c r="A14" s="24"/>
      <c r="B14" s="25"/>
      <c r="C14" s="26"/>
      <c r="D14" s="27"/>
      <c r="E14" s="28"/>
      <c r="F14" s="29"/>
      <c r="G14" s="30" t="n">
        <f aca="true" t="array" ref="G14:G14">PROMEDIO_CE_INSTRUMENTO1</f>
        <v>0</v>
      </c>
      <c r="H14" s="31" t="e">
        <f aca="true" t="array" ref="H14:H14">PROMEDIO_CE_INSTRUMENTO2</f>
        <v>#VALUE!</v>
      </c>
      <c r="I14" s="31" t="n">
        <f aca="true">PROMEDIO_CE_INSTRUMENTO3</f>
        <v>0</v>
      </c>
      <c r="J14" s="32" t="e">
        <f aca="false" t="array" ref="J14:J14">SUM($D14:$F14 * G14:I14) / 100</f>
        <v>#VALUE!</v>
      </c>
      <c r="K14" s="28"/>
      <c r="L14" s="32" t="n">
        <f aca="false">K14*$C14%</f>
        <v>0</v>
      </c>
      <c r="M14" s="28"/>
      <c r="N14" s="32" t="n">
        <f aca="false">M14*$C14%</f>
        <v>0</v>
      </c>
      <c r="O14" s="28"/>
      <c r="P14" s="33" t="n">
        <f aca="false">O14*$C14%</f>
        <v>0</v>
      </c>
    </row>
    <row r="15" customFormat="false" ht="24.75" hidden="false" customHeight="true" outlineLevel="0" collapsed="false">
      <c r="A15" s="24"/>
      <c r="B15" s="25"/>
      <c r="C15" s="26"/>
      <c r="D15" s="27"/>
      <c r="E15" s="28"/>
      <c r="F15" s="29"/>
      <c r="G15" s="30" t="n">
        <f aca="true" t="array" ref="G15:G15">PROMEDIO_CE_INSTRUMENTO1</f>
        <v>0</v>
      </c>
      <c r="H15" s="31" t="e">
        <f aca="true" t="array" ref="H15:H15">PROMEDIO_CE_INSTRUMENTO2</f>
        <v>#VALUE!</v>
      </c>
      <c r="I15" s="31" t="n">
        <f aca="true">PROMEDIO_CE_INSTRUMENTO3</f>
        <v>0</v>
      </c>
      <c r="J15" s="32" t="e">
        <f aca="false" t="array" ref="J15:J15">SUM($D15:$F15 * G15:I15) / 100</f>
        <v>#VALUE!</v>
      </c>
      <c r="K15" s="28"/>
      <c r="L15" s="32" t="n">
        <f aca="false">K15*$C15%</f>
        <v>0</v>
      </c>
      <c r="M15" s="28"/>
      <c r="N15" s="32" t="n">
        <f aca="false">M15*$C15%</f>
        <v>0</v>
      </c>
      <c r="O15" s="28"/>
      <c r="P15" s="33" t="n">
        <f aca="false">O15*$C15%</f>
        <v>0</v>
      </c>
    </row>
    <row r="16" customFormat="false" ht="24.75" hidden="false" customHeight="true" outlineLevel="0" collapsed="false">
      <c r="A16" s="34"/>
      <c r="B16" s="35"/>
      <c r="C16" s="36"/>
      <c r="D16" s="37"/>
      <c r="E16" s="38"/>
      <c r="F16" s="39"/>
      <c r="G16" s="40" t="n">
        <f aca="true" t="array" ref="G16:G16">PROMEDIO_CE_INSTRUMENTO1</f>
        <v>0</v>
      </c>
      <c r="H16" s="41" t="e">
        <f aca="true" t="array" ref="H16:H16">PROMEDIO_CE_INSTRUMENTO2</f>
        <v>#VALUE!</v>
      </c>
      <c r="I16" s="41" t="n">
        <f aca="true">PROMEDIO_CE_INSTRUMENTO3</f>
        <v>0</v>
      </c>
      <c r="J16" s="42" t="e">
        <f aca="false" t="array" ref="J16:J16">SUM($D16:$F16 * G16:I16) / 100</f>
        <v>#VALUE!</v>
      </c>
      <c r="K16" s="38"/>
      <c r="L16" s="42" t="n">
        <f aca="false">K16*$C16%</f>
        <v>0</v>
      </c>
      <c r="M16" s="38"/>
      <c r="N16" s="42" t="n">
        <f aca="false">M16*$C16%</f>
        <v>0</v>
      </c>
      <c r="O16" s="43"/>
      <c r="P16" s="44" t="n">
        <f aca="false">O16*$C16%</f>
        <v>0</v>
      </c>
    </row>
    <row r="17" customFormat="false" ht="24.75" hidden="false" customHeight="true" outlineLevel="0" collapsed="false">
      <c r="C17" s="45" t="n">
        <f aca="false">SUM(C3:C16)</f>
        <v>100</v>
      </c>
      <c r="D17" s="46" t="n">
        <f aca="false">SUM(D3:D16)</f>
        <v>62</v>
      </c>
      <c r="E17" s="47" t="n">
        <f aca="false">SUM(E3:E16)</f>
        <v>38</v>
      </c>
      <c r="F17" s="48" t="n">
        <f aca="false">SUM(F3:F16)</f>
        <v>0</v>
      </c>
      <c r="J17" s="45" t="e">
        <f aca="false">ROUND(SUM(J3:J16),1)</f>
        <v>#VALUE!</v>
      </c>
      <c r="K17" s="3"/>
      <c r="L17" s="45" t="n">
        <f aca="false">ROUND(SUM(L3:L16),1)</f>
        <v>0</v>
      </c>
      <c r="M17" s="3"/>
      <c r="N17" s="45" t="n">
        <f aca="false">ROUND(SUM(N3:N16),1)</f>
        <v>0</v>
      </c>
      <c r="O17" s="3"/>
      <c r="P17" s="45" t="n">
        <f aca="false">ROUND(SUM(P3:P16),1)</f>
        <v>0</v>
      </c>
    </row>
    <row r="18" customFormat="false" ht="24.75" hidden="false" customHeight="true" outlineLevel="0" collapsed="false">
      <c r="C18" s="0" t="str">
        <f aca="true" t="array" ref="C18:C18">IFERROR(INDIRECT("RA"&amp;_xlfn.SHEET()&amp;"_"&amp;A3),"")</f>
        <v/>
      </c>
    </row>
    <row r="19" s="3" customFormat="true" ht="23.25" hidden="false" customHeight="true" outlineLevel="0" collapsed="false">
      <c r="A19" s="1" t="n">
        <f aca="true" t="array" ref="A19:A19">IF(ROW() = 1,1, INDIRECT(ADDRESS(ROW() - NUM_FILAS_RAS - 1, 1, 4)) + 1)</f>
        <v>2</v>
      </c>
      <c r="B19" s="2" t="str">
        <f aca="false">"RA" &amp; A19</f>
        <v>RA2</v>
      </c>
      <c r="G19" s="4" t="n">
        <f aca="true" t="array" ref="G19:G19">NUM_ALUMNO_RAS</f>
        <v>1</v>
      </c>
      <c r="H19" s="5" t="e">
        <f aca="false" t="array" ref="H19:H19">NOMBRE_ALUMNO_RAS</f>
        <v>#N/A</v>
      </c>
      <c r="I19" s="5"/>
      <c r="J19" s="5"/>
      <c r="K19" s="5"/>
      <c r="L19" s="5"/>
      <c r="M19" s="5"/>
      <c r="N19" s="5"/>
      <c r="O19" s="5"/>
      <c r="P19" s="6" t="e">
        <f aca="false">MAX(J35,L35,N35,P35)</f>
        <v>#VALUE!</v>
      </c>
    </row>
    <row r="20" customFormat="false" ht="69.75" hidden="false" customHeight="true" outlineLevel="0" collapsed="false">
      <c r="B20" s="7" t="str">
        <f aca="true" t="array" ref="B20:B20">INDIRECT("TEXTO_RA" &amp; A19)</f>
        <v>Desarrolla aplicaciones compuestas por varios hilos de ejecución analizando y aplicando librerías específicas del lenguaje de programación.</v>
      </c>
      <c r="D20" s="8" t="str">
        <f aca="false">VLOOKUP(1, TABLA_INSTRUMENTOS, 2)</f>
        <v>Prueba escrita </v>
      </c>
      <c r="E20" s="9" t="str">
        <f aca="false">VLOOKUP(2, TABLA_INSTRUMENTOS, 2)</f>
        <v>Práctica</v>
      </c>
      <c r="F20" s="10" t="str">
        <f aca="false">VLOOKUP(3, TABLA_INSTRUMENTOS, 2)</f>
        <v>No Aplica</v>
      </c>
      <c r="G20" s="8" t="str">
        <f aca="false">$D20</f>
        <v>Prueba escrita </v>
      </c>
      <c r="H20" s="9" t="str">
        <f aca="false">$E20</f>
        <v>Práctica</v>
      </c>
      <c r="I20" s="9" t="str">
        <f aca="false">$F20</f>
        <v>No Aplica</v>
      </c>
      <c r="J20" s="11" t="s">
        <v>0</v>
      </c>
      <c r="K20" s="12" t="s">
        <v>1</v>
      </c>
      <c r="L20" s="11" t="s">
        <v>2</v>
      </c>
      <c r="M20" s="12" t="s">
        <v>3</v>
      </c>
      <c r="N20" s="11" t="s">
        <v>4</v>
      </c>
      <c r="O20" s="12" t="s">
        <v>5</v>
      </c>
      <c r="P20" s="13" t="s">
        <v>6</v>
      </c>
    </row>
    <row r="21" customFormat="false" ht="24.75" hidden="false" customHeight="true" outlineLevel="0" collapsed="false">
      <c r="A21" s="14" t="str">
        <f aca="true" t="array" ref="A21:C31">INDIRECT("TABLA_RA" &amp; A19)</f>
        <v>a</v>
      </c>
      <c r="B21" s="15" t="str">
        <v>Se han identificado situaciones en las que resulte útil la utilización de varios hilos en un programa.</v>
      </c>
      <c r="C21" s="16" t="n">
        <v>10</v>
      </c>
      <c r="D21" s="17" t="n">
        <v>10</v>
      </c>
      <c r="E21" s="18"/>
      <c r="F21" s="19"/>
      <c r="G21" s="20" t="n">
        <f aca="true" t="array" ref="G21:G21">PROMEDIO_CE_INSTRUMENTO1</f>
        <v>0</v>
      </c>
      <c r="H21" s="21" t="e">
        <f aca="true" t="array" ref="H21:H21">PROMEDIO_CE_INSTRUMENTO2</f>
        <v>#VALUE!</v>
      </c>
      <c r="I21" s="21" t="n">
        <f aca="true" t="array" ref="I21:I21">PROMEDIO_CE_INSTRUMENTO3</f>
        <v>10</v>
      </c>
      <c r="J21" s="22" t="e">
        <f aca="false" t="array" ref="J21:J21">SUM($D21:$F21 * G21:I21) / 100</f>
        <v>#VALUE!</v>
      </c>
      <c r="K21" s="18"/>
      <c r="L21" s="22" t="n">
        <f aca="false">K21*$C21%</f>
        <v>0</v>
      </c>
      <c r="M21" s="18"/>
      <c r="N21" s="22" t="n">
        <f aca="false">M21*$C21%</f>
        <v>0</v>
      </c>
      <c r="O21" s="18"/>
      <c r="P21" s="23" t="n">
        <f aca="false">O21*$C21%</f>
        <v>0</v>
      </c>
    </row>
    <row r="22" customFormat="false" ht="24.75" hidden="false" customHeight="true" outlineLevel="0" collapsed="false">
      <c r="A22" s="24" t="str">
        <v>b</v>
      </c>
      <c r="B22" s="25" t="str">
        <v>Se han reconocido los mecanismos para crear, iniciar y finalizar hilos.</v>
      </c>
      <c r="C22" s="26" t="n">
        <v>10</v>
      </c>
      <c r="D22" s="27" t="n">
        <v>10</v>
      </c>
      <c r="E22" s="28"/>
      <c r="F22" s="29"/>
      <c r="G22" s="30" t="n">
        <f aca="true" t="array" ref="G22:G22">PROMEDIO_CE_INSTRUMENTO1</f>
        <v>0</v>
      </c>
      <c r="H22" s="31" t="e">
        <f aca="true" t="array" ref="H22:H22">PROMEDIO_CE_INSTRUMENTO2</f>
        <v>#VALUE!</v>
      </c>
      <c r="I22" s="31" t="n">
        <f aca="true" t="array" ref="I22:I22">PROMEDIO_CE_INSTRUMENTO3</f>
        <v>10</v>
      </c>
      <c r="J22" s="32" t="e">
        <f aca="false" t="array" ref="J22:J22">SUM($D22:$F22 * G22:I22) / 100</f>
        <v>#VALUE!</v>
      </c>
      <c r="K22" s="28"/>
      <c r="L22" s="32" t="n">
        <f aca="false">K22*$C22%</f>
        <v>0</v>
      </c>
      <c r="M22" s="28"/>
      <c r="N22" s="32" t="n">
        <f aca="false">M22*$C22%</f>
        <v>0</v>
      </c>
      <c r="O22" s="28"/>
      <c r="P22" s="33" t="n">
        <f aca="false">O22*$C22%</f>
        <v>0</v>
      </c>
    </row>
    <row r="23" customFormat="false" ht="24.75" hidden="false" customHeight="true" outlineLevel="0" collapsed="false">
      <c r="A23" s="24" t="str">
        <v>c</v>
      </c>
      <c r="B23" s="25" t="str">
        <v>Se han programado aplicaciones que implementen varios hilos.</v>
      </c>
      <c r="C23" s="26" t="n">
        <v>10</v>
      </c>
      <c r="D23" s="27" t="n">
        <v>6</v>
      </c>
      <c r="E23" s="28" t="n">
        <v>4</v>
      </c>
      <c r="F23" s="29"/>
      <c r="G23" s="30" t="n">
        <f aca="true" t="array" ref="G23:G23">PROMEDIO_CE_INSTRUMENTO1</f>
        <v>0</v>
      </c>
      <c r="H23" s="31" t="e">
        <f aca="true" t="array" ref="H23:H23">PROMEDIO_CE_INSTRUMENTO2</f>
        <v>#VALUE!</v>
      </c>
      <c r="I23" s="31" t="n">
        <f aca="true" t="array" ref="I23:I23">PROMEDIO_CE_INSTRUMENTO3</f>
        <v>10</v>
      </c>
      <c r="J23" s="32" t="e">
        <f aca="false" t="array" ref="J23:J23">SUM($D23:$F23 * G23:I23) / 100</f>
        <v>#VALUE!</v>
      </c>
      <c r="K23" s="28"/>
      <c r="L23" s="32" t="n">
        <f aca="false">K23*$C23%</f>
        <v>0</v>
      </c>
      <c r="M23" s="28"/>
      <c r="N23" s="32" t="n">
        <f aca="false">M23*$C23%</f>
        <v>0</v>
      </c>
      <c r="O23" s="28"/>
      <c r="P23" s="33" t="n">
        <f aca="false">O23*$C23%</f>
        <v>0</v>
      </c>
    </row>
    <row r="24" customFormat="false" ht="24.75" hidden="false" customHeight="true" outlineLevel="0" collapsed="false">
      <c r="A24" s="24" t="str">
        <v>d</v>
      </c>
      <c r="B24" s="25" t="str">
        <v>Se han identificado los posibles estados de ejecución de un hilo y programado aplicaciones que los gestionen</v>
      </c>
      <c r="C24" s="26" t="n">
        <v>5</v>
      </c>
      <c r="D24" s="27" t="n">
        <v>5</v>
      </c>
      <c r="E24" s="28"/>
      <c r="F24" s="29"/>
      <c r="G24" s="30" t="n">
        <f aca="true" t="array" ref="G24:G24">PROMEDIO_CE_INSTRUMENTO1</f>
        <v>0</v>
      </c>
      <c r="H24" s="31" t="e">
        <f aca="true" t="array" ref="H24:H24">PROMEDIO_CE_INSTRUMENTO2</f>
        <v>#VALUE!</v>
      </c>
      <c r="I24" s="31" t="n">
        <f aca="true" t="array" ref="I24:I24">PROMEDIO_CE_INSTRUMENTO3</f>
        <v>5</v>
      </c>
      <c r="J24" s="32" t="e">
        <f aca="false" t="array" ref="J24:J24">SUM($D24:$F24 * G24:I24) / 100</f>
        <v>#VALUE!</v>
      </c>
      <c r="K24" s="28"/>
      <c r="L24" s="32" t="n">
        <f aca="false">K24*$C24%</f>
        <v>0</v>
      </c>
      <c r="M24" s="28"/>
      <c r="N24" s="32" t="n">
        <f aca="false">M24*$C24%</f>
        <v>0</v>
      </c>
      <c r="O24" s="28"/>
      <c r="P24" s="33" t="n">
        <f aca="false">O24*$C24%</f>
        <v>0</v>
      </c>
    </row>
    <row r="25" customFormat="false" ht="24.75" hidden="false" customHeight="true" outlineLevel="0" collapsed="false">
      <c r="A25" s="24" t="str">
        <v>e</v>
      </c>
      <c r="B25" s="25" t="str">
        <v>Se han utilizado mecanismos para compartir información entre varios hilos de un mismo proceso.</v>
      </c>
      <c r="C25" s="26" t="n">
        <v>15</v>
      </c>
      <c r="D25" s="27" t="n">
        <v>9</v>
      </c>
      <c r="E25" s="28" t="n">
        <v>6</v>
      </c>
      <c r="F25" s="29"/>
      <c r="G25" s="30" t="n">
        <f aca="true" t="array" ref="G25:G25">PROMEDIO_CE_INSTRUMENTO1</f>
        <v>0</v>
      </c>
      <c r="H25" s="31" t="e">
        <f aca="true" t="array" ref="H25:H25">PROMEDIO_CE_INSTRUMENTO2</f>
        <v>#VALUE!</v>
      </c>
      <c r="I25" s="31" t="n">
        <f aca="true" t="array" ref="I25:I25">PROMEDIO_CE_INSTRUMENTO3</f>
        <v>15</v>
      </c>
      <c r="J25" s="32" t="e">
        <f aca="false" t="array" ref="J25:J25">SUM($D25:$F25 * G25:I25) / 100</f>
        <v>#VALUE!</v>
      </c>
      <c r="K25" s="28"/>
      <c r="L25" s="32" t="n">
        <f aca="false">K25*$C25%</f>
        <v>0</v>
      </c>
      <c r="M25" s="28"/>
      <c r="N25" s="32" t="n">
        <f aca="false">M25*$C25%</f>
        <v>0</v>
      </c>
      <c r="O25" s="28"/>
      <c r="P25" s="33" t="n">
        <f aca="false">O25*$C25%</f>
        <v>0</v>
      </c>
    </row>
    <row r="26" customFormat="false" ht="24.75" hidden="false" customHeight="true" outlineLevel="0" collapsed="false">
      <c r="A26" s="24" t="str">
        <v>f</v>
      </c>
      <c r="B26" s="25" t="str">
        <v>Se han desarrollado programas formados por varios hilos sincronizados mediante técnicas específicas.</v>
      </c>
      <c r="C26" s="26" t="n">
        <v>15</v>
      </c>
      <c r="D26" s="27" t="n">
        <v>9</v>
      </c>
      <c r="E26" s="28" t="n">
        <v>6</v>
      </c>
      <c r="F26" s="29"/>
      <c r="G26" s="30" t="n">
        <f aca="true" t="array" ref="G26:G26">PROMEDIO_CE_INSTRUMENTO1</f>
        <v>0</v>
      </c>
      <c r="H26" s="31" t="e">
        <f aca="true" t="array" ref="H26:H26">PROMEDIO_CE_INSTRUMENTO2</f>
        <v>#VALUE!</v>
      </c>
      <c r="I26" s="31" t="n">
        <f aca="true" t="array" ref="I26:I26">PROMEDIO_CE_INSTRUMENTO3</f>
        <v>15</v>
      </c>
      <c r="J26" s="32" t="e">
        <f aca="false" t="array" ref="J26:J26">SUM($D26:$F26 * G26:I26) / 100</f>
        <v>#VALUE!</v>
      </c>
      <c r="K26" s="28"/>
      <c r="L26" s="32" t="n">
        <f aca="false">K26*$C26%</f>
        <v>0</v>
      </c>
      <c r="M26" s="28"/>
      <c r="N26" s="32" t="n">
        <f aca="false">M26*$C26%</f>
        <v>0</v>
      </c>
      <c r="O26" s="28"/>
      <c r="P26" s="33" t="n">
        <f aca="false">O26*$C26%</f>
        <v>0</v>
      </c>
    </row>
    <row r="27" customFormat="false" ht="24.75" hidden="false" customHeight="true" outlineLevel="0" collapsed="false">
      <c r="A27" s="24" t="str">
        <v>g</v>
      </c>
      <c r="B27" s="25" t="str">
        <v>Se ha establecido y controlado la prioridad de cada uno de los hilos de ejecución.</v>
      </c>
      <c r="C27" s="26" t="n">
        <v>5</v>
      </c>
      <c r="D27" s="27" t="n">
        <v>5</v>
      </c>
      <c r="E27" s="28"/>
      <c r="F27" s="29"/>
      <c r="G27" s="30" t="n">
        <f aca="true" t="array" ref="G27:G27">PROMEDIO_CE_INSTRUMENTO1</f>
        <v>0</v>
      </c>
      <c r="H27" s="31" t="e">
        <f aca="true" t="array" ref="H27:H27">PROMEDIO_CE_INSTRUMENTO2</f>
        <v>#VALUE!</v>
      </c>
      <c r="I27" s="31" t="n">
        <f aca="true" t="array" ref="I27:I27">PROMEDIO_CE_INSTRUMENTO3</f>
        <v>5</v>
      </c>
      <c r="J27" s="32" t="e">
        <f aca="false" t="array" ref="J27:J27">SUM($D27:$F27 * G27:I27) / 100</f>
        <v>#VALUE!</v>
      </c>
      <c r="K27" s="28"/>
      <c r="L27" s="32" t="n">
        <f aca="false">K27*$C27%</f>
        <v>0</v>
      </c>
      <c r="M27" s="28"/>
      <c r="N27" s="32" t="n">
        <f aca="false">M27*$C27%</f>
        <v>0</v>
      </c>
      <c r="O27" s="28"/>
      <c r="P27" s="33" t="n">
        <f aca="false">O27*$C27%</f>
        <v>0</v>
      </c>
    </row>
    <row r="28" customFormat="false" ht="24.75" hidden="false" customHeight="true" outlineLevel="0" collapsed="false">
      <c r="A28" s="24" t="str">
        <v>h</v>
      </c>
      <c r="B28" s="25" t="str">
        <v>Se han depurado y documentado los programas desarrollados.</v>
      </c>
      <c r="C28" s="26" t="n">
        <v>5</v>
      </c>
      <c r="D28" s="27"/>
      <c r="E28" s="28" t="n">
        <v>5</v>
      </c>
      <c r="F28" s="29"/>
      <c r="G28" s="30" t="n">
        <f aca="true" t="array" ref="G28:G28">PROMEDIO_CE_INSTRUMENTO1</f>
        <v>0</v>
      </c>
      <c r="H28" s="31" t="e">
        <f aca="true" t="array" ref="H28:H28">PROMEDIO_CE_INSTRUMENTO2</f>
        <v>#VALUE!</v>
      </c>
      <c r="I28" s="31" t="n">
        <f aca="true" t="array" ref="I28:I28">PROMEDIO_CE_INSTRUMENTO3</f>
        <v>5</v>
      </c>
      <c r="J28" s="32" t="e">
        <f aca="false" t="array" ref="J28:J28">SUM($D28:$F28 * G28:I28) / 100</f>
        <v>#VALUE!</v>
      </c>
      <c r="K28" s="28"/>
      <c r="L28" s="32" t="n">
        <f aca="false">K28*$C28%</f>
        <v>0</v>
      </c>
      <c r="M28" s="28"/>
      <c r="N28" s="32" t="n">
        <f aca="false">M28*$C28%</f>
        <v>0</v>
      </c>
      <c r="O28" s="28"/>
      <c r="P28" s="33" t="n">
        <f aca="false">O28*$C28%</f>
        <v>0</v>
      </c>
    </row>
    <row r="29" customFormat="false" ht="24.75" hidden="false" customHeight="true" outlineLevel="0" collapsed="false">
      <c r="A29" s="24" t="str">
        <v>i</v>
      </c>
      <c r="B29" s="25" t="str">
        <v>Se ha analizado el contexto de ejecución de los hilos.</v>
      </c>
      <c r="C29" s="26" t="n">
        <v>5</v>
      </c>
      <c r="D29" s="27" t="n">
        <v>5</v>
      </c>
      <c r="E29" s="28"/>
      <c r="F29" s="29"/>
      <c r="G29" s="30" t="n">
        <f aca="true" t="array" ref="G29:G29">PROMEDIO_CE_INSTRUMENTO1</f>
        <v>0</v>
      </c>
      <c r="H29" s="31" t="e">
        <f aca="true" t="array" ref="H29:H29">PROMEDIO_CE_INSTRUMENTO2</f>
        <v>#VALUE!</v>
      </c>
      <c r="I29" s="31" t="n">
        <f aca="true" t="array" ref="I29:I29">PROMEDIO_CE_INSTRUMENTO3</f>
        <v>5</v>
      </c>
      <c r="J29" s="32" t="e">
        <f aca="false" t="array" ref="J29:J29">SUM($D29:$F29 * G29:I29) / 100</f>
        <v>#VALUE!</v>
      </c>
      <c r="K29" s="28"/>
      <c r="L29" s="32" t="n">
        <f aca="false">K29*$C29%</f>
        <v>0</v>
      </c>
      <c r="M29" s="28"/>
      <c r="N29" s="32" t="n">
        <f aca="false">M29*$C29%</f>
        <v>0</v>
      </c>
      <c r="O29" s="28"/>
      <c r="P29" s="33" t="n">
        <f aca="false">O29*$C29%</f>
        <v>0</v>
      </c>
    </row>
    <row r="30" customFormat="false" ht="24.75" hidden="false" customHeight="true" outlineLevel="0" collapsed="false">
      <c r="A30" s="24" t="str">
        <v>j</v>
      </c>
      <c r="B30" s="25" t="str">
        <v>Se han analizado librerías específicas del lenguaje de programación que permiten la programación multihilo.</v>
      </c>
      <c r="C30" s="26" t="n">
        <v>10</v>
      </c>
      <c r="D30" s="27" t="n">
        <v>6</v>
      </c>
      <c r="E30" s="28" t="n">
        <v>4</v>
      </c>
      <c r="F30" s="29"/>
      <c r="G30" s="30" t="n">
        <f aca="true" t="array" ref="G30:G30">PROMEDIO_CE_INSTRUMENTO1</f>
        <v>0</v>
      </c>
      <c r="H30" s="31" t="e">
        <f aca="true" t="array" ref="H30:H30">PROMEDIO_CE_INSTRUMENTO2</f>
        <v>#VALUE!</v>
      </c>
      <c r="I30" s="31" t="n">
        <f aca="true" t="array" ref="I30:I30">PROMEDIO_CE_INSTRUMENTO3</f>
        <v>10</v>
      </c>
      <c r="J30" s="32" t="e">
        <f aca="false" t="array" ref="J30:J30">SUM($D30:$F30 * G30:I30) / 100</f>
        <v>#VALUE!</v>
      </c>
      <c r="K30" s="28"/>
      <c r="L30" s="32" t="n">
        <f aca="false">K30*$C30%</f>
        <v>0</v>
      </c>
      <c r="M30" s="28"/>
      <c r="N30" s="32" t="n">
        <f aca="false">M30*$C30%</f>
        <v>0</v>
      </c>
      <c r="O30" s="28"/>
      <c r="P30" s="33" t="n">
        <f aca="false">O30*$C30%</f>
        <v>0</v>
      </c>
    </row>
    <row r="31" customFormat="false" ht="24.75" hidden="false" customHeight="true" outlineLevel="0" collapsed="false">
      <c r="A31" s="24" t="str">
        <v>k</v>
      </c>
      <c r="B31" s="25" t="str">
        <v>Se han reconocido los problemas derivados de la compartición de información entre los hilos de un mismo proceso.</v>
      </c>
      <c r="C31" s="26" t="n">
        <v>10</v>
      </c>
      <c r="D31" s="27" t="n">
        <v>10</v>
      </c>
      <c r="E31" s="28"/>
      <c r="F31" s="29"/>
      <c r="G31" s="30" t="n">
        <f aca="true" t="array" ref="G31:G31">PROMEDIO_CE_INSTRUMENTO1</f>
        <v>0</v>
      </c>
      <c r="H31" s="31" t="e">
        <f aca="true" t="array" ref="H31:H31">PROMEDIO_CE_INSTRUMENTO2</f>
        <v>#VALUE!</v>
      </c>
      <c r="I31" s="31" t="n">
        <f aca="true" t="array" ref="I31:I31">PROMEDIO_CE_INSTRUMENTO3</f>
        <v>10</v>
      </c>
      <c r="J31" s="32" t="e">
        <f aca="false" t="array" ref="J31:J31">SUM($D31:$F31 * G31:I31) / 100</f>
        <v>#VALUE!</v>
      </c>
      <c r="K31" s="28"/>
      <c r="L31" s="32" t="n">
        <f aca="false">K31*$C31%</f>
        <v>0</v>
      </c>
      <c r="M31" s="28"/>
      <c r="N31" s="32" t="n">
        <f aca="false">M31*$C31%</f>
        <v>0</v>
      </c>
      <c r="O31" s="28"/>
      <c r="P31" s="33" t="n">
        <f aca="false">O31*$C31%</f>
        <v>0</v>
      </c>
    </row>
    <row r="32" customFormat="false" ht="24.75" hidden="false" customHeight="true" outlineLevel="0" collapsed="false">
      <c r="A32" s="24"/>
      <c r="B32" s="25"/>
      <c r="C32" s="26"/>
      <c r="D32" s="27"/>
      <c r="E32" s="28"/>
      <c r="F32" s="29"/>
      <c r="G32" s="30" t="n">
        <f aca="true" t="array" ref="G32:G32">PROMEDIO_CE_INSTRUMENTO1</f>
        <v>0</v>
      </c>
      <c r="H32" s="31" t="e">
        <f aca="true" t="array" ref="H32:H32">PROMEDIO_CE_INSTRUMENTO2</f>
        <v>#VALUE!</v>
      </c>
      <c r="I32" s="31" t="n">
        <f aca="true">PROMEDIO_CE_INSTRUMENTO3</f>
        <v>0</v>
      </c>
      <c r="J32" s="32" t="e">
        <f aca="false" t="array" ref="J32:J32">SUM($D32:$F32 * G32:I32) / 100</f>
        <v>#VALUE!</v>
      </c>
      <c r="K32" s="28"/>
      <c r="L32" s="32" t="n">
        <f aca="false">K32*$C32%</f>
        <v>0</v>
      </c>
      <c r="M32" s="28"/>
      <c r="N32" s="32" t="n">
        <f aca="false">M32*$C32%</f>
        <v>0</v>
      </c>
      <c r="O32" s="28"/>
      <c r="P32" s="33" t="n">
        <f aca="false">O32*$C32%</f>
        <v>0</v>
      </c>
    </row>
    <row r="33" customFormat="false" ht="24.75" hidden="false" customHeight="true" outlineLevel="0" collapsed="false">
      <c r="A33" s="24"/>
      <c r="B33" s="25"/>
      <c r="C33" s="26"/>
      <c r="D33" s="27"/>
      <c r="E33" s="28"/>
      <c r="F33" s="29"/>
      <c r="G33" s="30" t="n">
        <f aca="true" t="array" ref="G33:G33">PROMEDIO_CE_INSTRUMENTO1</f>
        <v>0</v>
      </c>
      <c r="H33" s="31" t="e">
        <f aca="true" t="array" ref="H33:H33">PROMEDIO_CE_INSTRUMENTO2</f>
        <v>#VALUE!</v>
      </c>
      <c r="I33" s="31" t="n">
        <f aca="true">PROMEDIO_CE_INSTRUMENTO3</f>
        <v>0</v>
      </c>
      <c r="J33" s="32" t="e">
        <f aca="false" t="array" ref="J33:J33">SUM($D33:$F33 * G33:I33) / 100</f>
        <v>#VALUE!</v>
      </c>
      <c r="K33" s="28"/>
      <c r="L33" s="32" t="n">
        <f aca="false">K33*$C33%</f>
        <v>0</v>
      </c>
      <c r="M33" s="28"/>
      <c r="N33" s="32" t="n">
        <f aca="false">M33*$C33%</f>
        <v>0</v>
      </c>
      <c r="O33" s="28"/>
      <c r="P33" s="33" t="n">
        <f aca="false">O33*$C33%</f>
        <v>0</v>
      </c>
    </row>
    <row r="34" customFormat="false" ht="24.75" hidden="false" customHeight="true" outlineLevel="0" collapsed="false">
      <c r="A34" s="34"/>
      <c r="B34" s="35"/>
      <c r="C34" s="36"/>
      <c r="D34" s="37"/>
      <c r="E34" s="38"/>
      <c r="F34" s="39"/>
      <c r="G34" s="40" t="n">
        <f aca="true" t="array" ref="G34:G34">PROMEDIO_CE_INSTRUMENTO1</f>
        <v>0</v>
      </c>
      <c r="H34" s="41" t="e">
        <f aca="true" t="array" ref="H34:H34">PROMEDIO_CE_INSTRUMENTO2</f>
        <v>#VALUE!</v>
      </c>
      <c r="I34" s="41" t="n">
        <f aca="true">PROMEDIO_CE_INSTRUMENTO3</f>
        <v>0</v>
      </c>
      <c r="J34" s="42" t="e">
        <f aca="false" t="array" ref="J34:J34">SUM($D34:$F34 * G34:I34) / 100</f>
        <v>#VALUE!</v>
      </c>
      <c r="K34" s="38"/>
      <c r="L34" s="42" t="n">
        <f aca="false">K34*$C34%</f>
        <v>0</v>
      </c>
      <c r="M34" s="38"/>
      <c r="N34" s="42" t="n">
        <f aca="false">M34*$C34%</f>
        <v>0</v>
      </c>
      <c r="O34" s="43"/>
      <c r="P34" s="44" t="n">
        <f aca="false">O34*$C34%</f>
        <v>0</v>
      </c>
    </row>
    <row r="35" customFormat="false" ht="24.75" hidden="false" customHeight="true" outlineLevel="0" collapsed="false">
      <c r="C35" s="45" t="n">
        <f aca="false">SUM(C21:C34)</f>
        <v>100</v>
      </c>
      <c r="D35" s="46" t="n">
        <f aca="false">SUM(D21:D34)</f>
        <v>75</v>
      </c>
      <c r="E35" s="47" t="n">
        <f aca="false">SUM(E21:E34)</f>
        <v>25</v>
      </c>
      <c r="F35" s="48" t="n">
        <f aca="false">SUM(F21:F34)</f>
        <v>0</v>
      </c>
      <c r="J35" s="45" t="e">
        <f aca="false">ROUND(SUM(J21:J34),1)</f>
        <v>#VALUE!</v>
      </c>
      <c r="K35" s="3"/>
      <c r="L35" s="45" t="n">
        <f aca="false">ROUND(SUM(L21:L34),1)</f>
        <v>0</v>
      </c>
      <c r="M35" s="3"/>
      <c r="N35" s="45" t="n">
        <f aca="false">ROUND(SUM(N21:N34),1)</f>
        <v>0</v>
      </c>
      <c r="O35" s="3"/>
      <c r="P35" s="45" t="n">
        <f aca="false">ROUND(SUM(P21:P34),1)</f>
        <v>0</v>
      </c>
    </row>
    <row r="36" customFormat="false" ht="24.75" hidden="false" customHeight="true" outlineLevel="0" collapsed="false"/>
    <row r="37" s="3" customFormat="true" ht="23.25" hidden="false" customHeight="true" outlineLevel="0" collapsed="false">
      <c r="A37" s="1" t="n">
        <f aca="true" t="array" ref="A37:A37">IF(ROW() = 1,1, INDIRECT(ADDRESS(ROW() - NUM_FILAS_RAS - 1, 1, 4)) + 1)</f>
        <v>3</v>
      </c>
      <c r="B37" s="2" t="str">
        <f aca="false">"RA" &amp; A37</f>
        <v>RA3</v>
      </c>
      <c r="G37" s="4" t="n">
        <f aca="true" t="array" ref="G37:G37">NUM_ALUMNO_RAS</f>
        <v>1</v>
      </c>
      <c r="H37" s="5" t="e">
        <f aca="false" t="array" ref="H37:H37">NOMBRE_ALUMNO_RAS</f>
        <v>#N/A</v>
      </c>
      <c r="I37" s="5"/>
      <c r="J37" s="5"/>
      <c r="K37" s="5"/>
      <c r="L37" s="5"/>
      <c r="M37" s="5"/>
      <c r="N37" s="5"/>
      <c r="O37" s="5"/>
      <c r="P37" s="6" t="e">
        <f aca="false">MAX(J53,L53,N53,P53)</f>
        <v>#VALUE!</v>
      </c>
    </row>
    <row r="38" customFormat="false" ht="69.75" hidden="false" customHeight="true" outlineLevel="0" collapsed="false">
      <c r="B38" s="7" t="str">
        <f aca="true" t="array" ref="B38:B38">INDIRECT("TEXTO_RA" &amp; A37)</f>
        <v>Programa mecanismos de comunicación en red empleando sockets y analizando el escenario de ejecución.</v>
      </c>
      <c r="D38" s="8" t="str">
        <f aca="false">VLOOKUP(1, TABLA_INSTRUMENTOS, 2)</f>
        <v>Prueba escrita </v>
      </c>
      <c r="E38" s="9" t="str">
        <f aca="false">VLOOKUP(2, TABLA_INSTRUMENTOS, 2)</f>
        <v>Práctica</v>
      </c>
      <c r="F38" s="10" t="str">
        <f aca="false">VLOOKUP(3, TABLA_INSTRUMENTOS, 2)</f>
        <v>No Aplica</v>
      </c>
      <c r="G38" s="8" t="str">
        <f aca="false">$D38</f>
        <v>Prueba escrita </v>
      </c>
      <c r="H38" s="9" t="str">
        <f aca="false">$E38</f>
        <v>Práctica</v>
      </c>
      <c r="I38" s="9" t="str">
        <f aca="false">$F38</f>
        <v>No Aplica</v>
      </c>
      <c r="J38" s="11" t="s">
        <v>0</v>
      </c>
      <c r="K38" s="12" t="s">
        <v>1</v>
      </c>
      <c r="L38" s="11" t="s">
        <v>2</v>
      </c>
      <c r="M38" s="12" t="s">
        <v>3</v>
      </c>
      <c r="N38" s="11" t="s">
        <v>4</v>
      </c>
      <c r="O38" s="12" t="s">
        <v>5</v>
      </c>
      <c r="P38" s="13" t="s">
        <v>6</v>
      </c>
    </row>
    <row r="39" customFormat="false" ht="24.75" hidden="false" customHeight="true" outlineLevel="0" collapsed="false">
      <c r="A39" s="14" t="str">
        <f aca="true" t="array" ref="A39:C48">INDIRECT("TABLA_RA" &amp; A37)</f>
        <v>a</v>
      </c>
      <c r="B39" s="15" t="str">
        <v>Se han identificado escenarios que precisan establecer comunicación en red entre varias aplicaciones.</v>
      </c>
      <c r="C39" s="16" t="n">
        <v>10</v>
      </c>
      <c r="D39" s="17" t="n">
        <v>10</v>
      </c>
      <c r="E39" s="18"/>
      <c r="F39" s="19"/>
      <c r="G39" s="20" t="n">
        <f aca="true" t="array" ref="G39:G39">PROMEDIO_CE_INSTRUMENTO1</f>
        <v>0</v>
      </c>
      <c r="H39" s="21" t="e">
        <f aca="true" t="array" ref="H39:H39">PROMEDIO_CE_INSTRUMENTO2</f>
        <v>#VALUE!</v>
      </c>
      <c r="I39" s="21" t="n">
        <f aca="true" t="array" ref="I39:I39">PROMEDIO_CE_INSTRUMENTO3</f>
        <v>10</v>
      </c>
      <c r="J39" s="22" t="e">
        <f aca="false" t="array" ref="J39:J39">SUM($D39:$F39 * G39:I39) / 100</f>
        <v>#VALUE!</v>
      </c>
      <c r="K39" s="18"/>
      <c r="L39" s="22" t="n">
        <f aca="false">K39*$C39%</f>
        <v>0</v>
      </c>
      <c r="M39" s="18"/>
      <c r="N39" s="22" t="n">
        <f aca="false">M39*$C39%</f>
        <v>0</v>
      </c>
      <c r="O39" s="18"/>
      <c r="P39" s="23" t="n">
        <f aca="false">O39*$C39%</f>
        <v>0</v>
      </c>
    </row>
    <row r="40" customFormat="false" ht="24.75" hidden="false" customHeight="true" outlineLevel="0" collapsed="false">
      <c r="A40" s="24" t="str">
        <v>b</v>
      </c>
      <c r="B40" s="25" t="str">
        <v>Se han identificado los roles de cliente y de servidor y sus funciones asociadas.</v>
      </c>
      <c r="C40" s="26" t="n">
        <v>10</v>
      </c>
      <c r="D40" s="27" t="n">
        <v>10</v>
      </c>
      <c r="E40" s="28"/>
      <c r="F40" s="29"/>
      <c r="G40" s="30" t="n">
        <f aca="true" t="array" ref="G40:G40">PROMEDIO_CE_INSTRUMENTO1</f>
        <v>0</v>
      </c>
      <c r="H40" s="31" t="e">
        <f aca="true" t="array" ref="H40:H40">PROMEDIO_CE_INSTRUMENTO2</f>
        <v>#VALUE!</v>
      </c>
      <c r="I40" s="31" t="n">
        <f aca="true" t="array" ref="I40:I40">PROMEDIO_CE_INSTRUMENTO3</f>
        <v>10</v>
      </c>
      <c r="J40" s="32" t="e">
        <f aca="false" t="array" ref="J40:J40">SUM($D40:$F40 * G40:I40) / 100</f>
        <v>#VALUE!</v>
      </c>
      <c r="K40" s="28"/>
      <c r="L40" s="32" t="n">
        <f aca="false">K40*$C40%</f>
        <v>0</v>
      </c>
      <c r="M40" s="28"/>
      <c r="N40" s="32" t="n">
        <f aca="false">M40*$C40%</f>
        <v>0</v>
      </c>
      <c r="O40" s="28"/>
      <c r="P40" s="33" t="n">
        <f aca="false">O40*$C40%</f>
        <v>0</v>
      </c>
    </row>
    <row r="41" customFormat="false" ht="24.75" hidden="false" customHeight="true" outlineLevel="0" collapsed="false">
      <c r="A41" s="24" t="str">
        <v>c</v>
      </c>
      <c r="B41" s="25" t="str">
        <v>Se han reconocido librerías y mecanismos del lenguaje de programación que permiten programar aplicaciones en red.</v>
      </c>
      <c r="C41" s="26" t="n">
        <v>10</v>
      </c>
      <c r="D41" s="27" t="n">
        <v>10</v>
      </c>
      <c r="E41" s="28"/>
      <c r="F41" s="29"/>
      <c r="G41" s="30" t="n">
        <f aca="true" t="array" ref="G41:G41">PROMEDIO_CE_INSTRUMENTO1</f>
        <v>0</v>
      </c>
      <c r="H41" s="31" t="e">
        <f aca="true" t="array" ref="H41:H41">PROMEDIO_CE_INSTRUMENTO2</f>
        <v>#VALUE!</v>
      </c>
      <c r="I41" s="31" t="n">
        <f aca="true" t="array" ref="I41:I41">PROMEDIO_CE_INSTRUMENTO3</f>
        <v>10</v>
      </c>
      <c r="J41" s="32" t="e">
        <f aca="false" t="array" ref="J41:J41">SUM($D41:$F41 * G41:I41) / 100</f>
        <v>#VALUE!</v>
      </c>
      <c r="K41" s="28"/>
      <c r="L41" s="32" t="n">
        <f aca="false">K41*$C41%</f>
        <v>0</v>
      </c>
      <c r="M41" s="28"/>
      <c r="N41" s="32" t="n">
        <f aca="false">M41*$C41%</f>
        <v>0</v>
      </c>
      <c r="O41" s="28"/>
      <c r="P41" s="33" t="n">
        <f aca="false">O41*$C41%</f>
        <v>0</v>
      </c>
    </row>
    <row r="42" customFormat="false" ht="24.75" hidden="false" customHeight="true" outlineLevel="0" collapsed="false">
      <c r="A42" s="24" t="str">
        <v>d</v>
      </c>
      <c r="B42" s="25" t="str">
        <v>Se ha analizado el concepto de socket, sus tipos y características.</v>
      </c>
      <c r="C42" s="26" t="n">
        <v>10</v>
      </c>
      <c r="D42" s="27" t="n">
        <v>10</v>
      </c>
      <c r="E42" s="28"/>
      <c r="F42" s="29"/>
      <c r="G42" s="30" t="n">
        <f aca="true" t="array" ref="G42:G42">PROMEDIO_CE_INSTRUMENTO1</f>
        <v>0</v>
      </c>
      <c r="H42" s="31" t="e">
        <f aca="true" t="array" ref="H42:H42">PROMEDIO_CE_INSTRUMENTO2</f>
        <v>#VALUE!</v>
      </c>
      <c r="I42" s="31" t="n">
        <f aca="true" t="array" ref="I42:I42">PROMEDIO_CE_INSTRUMENTO3</f>
        <v>10</v>
      </c>
      <c r="J42" s="32" t="e">
        <f aca="false" t="array" ref="J42:J42">SUM($D42:$F42 * G42:I42) / 100</f>
        <v>#VALUE!</v>
      </c>
      <c r="K42" s="28"/>
      <c r="L42" s="32" t="n">
        <f aca="false">K42*$C42%</f>
        <v>0</v>
      </c>
      <c r="M42" s="28"/>
      <c r="N42" s="32" t="n">
        <f aca="false">M42*$C42%</f>
        <v>0</v>
      </c>
      <c r="O42" s="28"/>
      <c r="P42" s="33" t="n">
        <f aca="false">O42*$C42%</f>
        <v>0</v>
      </c>
    </row>
    <row r="43" customFormat="false" ht="24.75" hidden="false" customHeight="true" outlineLevel="0" collapsed="false">
      <c r="A43" s="24" t="str">
        <v>e</v>
      </c>
      <c r="B43" s="25" t="str">
        <v>Se han utilizado sockets para programar una aplicación cliente que se comunique con un servidor.</v>
      </c>
      <c r="C43" s="26" t="n">
        <v>10</v>
      </c>
      <c r="D43" s="27" t="n">
        <v>6</v>
      </c>
      <c r="E43" s="28" t="n">
        <v>4</v>
      </c>
      <c r="F43" s="29"/>
      <c r="G43" s="30" t="n">
        <f aca="true" t="array" ref="G43:G43">PROMEDIO_CE_INSTRUMENTO1</f>
        <v>0</v>
      </c>
      <c r="H43" s="31" t="e">
        <f aca="true" t="array" ref="H43:H43">PROMEDIO_CE_INSTRUMENTO2</f>
        <v>#VALUE!</v>
      </c>
      <c r="I43" s="31" t="n">
        <f aca="true" t="array" ref="I43:I43">PROMEDIO_CE_INSTRUMENTO3</f>
        <v>10</v>
      </c>
      <c r="J43" s="32" t="e">
        <f aca="false" t="array" ref="J43:J43">SUM($D43:$F43 * G43:I43) / 100</f>
        <v>#VALUE!</v>
      </c>
      <c r="K43" s="28"/>
      <c r="L43" s="32" t="n">
        <f aca="false">K43*$C43%</f>
        <v>0</v>
      </c>
      <c r="M43" s="28"/>
      <c r="N43" s="32" t="n">
        <f aca="false">M43*$C43%</f>
        <v>0</v>
      </c>
      <c r="O43" s="28"/>
      <c r="P43" s="33" t="n">
        <f aca="false">O43*$C43%</f>
        <v>0</v>
      </c>
    </row>
    <row r="44" customFormat="false" ht="24.75" hidden="false" customHeight="true" outlineLevel="0" collapsed="false">
      <c r="A44" s="24" t="str">
        <v>f</v>
      </c>
      <c r="B44" s="25" t="str">
        <v>Se ha desarrollado una aplicación servidor en red y verificado su funcionamiento.</v>
      </c>
      <c r="C44" s="26" t="n">
        <v>15</v>
      </c>
      <c r="D44" s="27" t="n">
        <v>9</v>
      </c>
      <c r="E44" s="28" t="n">
        <v>6</v>
      </c>
      <c r="F44" s="29"/>
      <c r="G44" s="30" t="n">
        <f aca="true" t="array" ref="G44:G44">PROMEDIO_CE_INSTRUMENTO1</f>
        <v>0</v>
      </c>
      <c r="H44" s="31" t="e">
        <f aca="true" t="array" ref="H44:H44">PROMEDIO_CE_INSTRUMENTO2</f>
        <v>#VALUE!</v>
      </c>
      <c r="I44" s="31" t="n">
        <f aca="true" t="array" ref="I44:I44">PROMEDIO_CE_INSTRUMENTO3</f>
        <v>15</v>
      </c>
      <c r="J44" s="32" t="e">
        <f aca="false" t="array" ref="J44:J44">SUM($D44:$F44 * G44:I44) / 100</f>
        <v>#VALUE!</v>
      </c>
      <c r="K44" s="28"/>
      <c r="L44" s="32" t="n">
        <f aca="false">K44*$C44%</f>
        <v>0</v>
      </c>
      <c r="M44" s="28"/>
      <c r="N44" s="32" t="n">
        <f aca="false">M44*$C44%</f>
        <v>0</v>
      </c>
      <c r="O44" s="28"/>
      <c r="P44" s="33" t="n">
        <f aca="false">O44*$C44%</f>
        <v>0</v>
      </c>
    </row>
    <row r="45" customFormat="false" ht="24.75" hidden="false" customHeight="true" outlineLevel="0" collapsed="false">
      <c r="A45" s="24" t="str">
        <v>g</v>
      </c>
      <c r="B45" s="25" t="str">
        <v>Se han desarrollado aplicaciones que utilizan sockets para intercambiar información.</v>
      </c>
      <c r="C45" s="26" t="n">
        <v>10</v>
      </c>
      <c r="D45" s="27" t="n">
        <v>6</v>
      </c>
      <c r="E45" s="28" t="n">
        <v>4</v>
      </c>
      <c r="F45" s="29"/>
      <c r="G45" s="30" t="n">
        <f aca="true" t="array" ref="G45:G45">PROMEDIO_CE_INSTRUMENTO1</f>
        <v>0</v>
      </c>
      <c r="H45" s="31" t="e">
        <f aca="true" t="array" ref="H45:H45">PROMEDIO_CE_INSTRUMENTO2</f>
        <v>#VALUE!</v>
      </c>
      <c r="I45" s="31" t="n">
        <f aca="true" t="array" ref="I45:I45">PROMEDIO_CE_INSTRUMENTO3</f>
        <v>10</v>
      </c>
      <c r="J45" s="32" t="e">
        <f aca="false" t="array" ref="J45:J45">SUM($D45:$F45 * G45:I45) / 100</f>
        <v>#VALUE!</v>
      </c>
      <c r="K45" s="28"/>
      <c r="L45" s="32" t="n">
        <f aca="false">K45*$C45%</f>
        <v>0</v>
      </c>
      <c r="M45" s="28"/>
      <c r="N45" s="32" t="n">
        <f aca="false">M45*$C45%</f>
        <v>0</v>
      </c>
      <c r="O45" s="28"/>
      <c r="P45" s="33" t="n">
        <f aca="false">O45*$C45%</f>
        <v>0</v>
      </c>
    </row>
    <row r="46" customFormat="false" ht="24.75" hidden="false" customHeight="true" outlineLevel="0" collapsed="false">
      <c r="A46" s="24" t="str">
        <v>h</v>
      </c>
      <c r="B46" s="25" t="str">
        <v>Se han utilizado hilos para posibilitar la comunicación simultánea de varios clientes con el servidor.</v>
      </c>
      <c r="C46" s="26" t="n">
        <v>10</v>
      </c>
      <c r="D46" s="27" t="n">
        <v>6</v>
      </c>
      <c r="E46" s="28" t="n">
        <v>4</v>
      </c>
      <c r="F46" s="29"/>
      <c r="G46" s="30" t="n">
        <f aca="true" t="array" ref="G46:G46">PROMEDIO_CE_INSTRUMENTO1</f>
        <v>0</v>
      </c>
      <c r="H46" s="31" t="e">
        <f aca="true" t="array" ref="H46:H46">PROMEDIO_CE_INSTRUMENTO2</f>
        <v>#VALUE!</v>
      </c>
      <c r="I46" s="31" t="n">
        <f aca="true" t="array" ref="I46:I46">PROMEDIO_CE_INSTRUMENTO3</f>
        <v>10</v>
      </c>
      <c r="J46" s="32" t="e">
        <f aca="false" t="array" ref="J46:J46">SUM($D46:$F46 * G46:I46) / 100</f>
        <v>#VALUE!</v>
      </c>
      <c r="K46" s="28"/>
      <c r="L46" s="32" t="n">
        <f aca="false">K46*$C46%</f>
        <v>0</v>
      </c>
      <c r="M46" s="28"/>
      <c r="N46" s="32" t="n">
        <f aca="false">M46*$C46%</f>
        <v>0</v>
      </c>
      <c r="O46" s="28"/>
      <c r="P46" s="33" t="n">
        <f aca="false">O46*$C46%</f>
        <v>0</v>
      </c>
    </row>
    <row r="47" customFormat="false" ht="24.75" hidden="false" customHeight="true" outlineLevel="0" collapsed="false">
      <c r="A47" s="24" t="str">
        <v>i</v>
      </c>
      <c r="B47" s="25" t="str">
        <v>Se han caracterizado los modelos de comunicación más usuales en las arquitecturas de aplicaciones distribuidas.</v>
      </c>
      <c r="C47" s="26" t="n">
        <v>10</v>
      </c>
      <c r="D47" s="27" t="n">
        <v>10</v>
      </c>
      <c r="E47" s="28"/>
      <c r="F47" s="29"/>
      <c r="G47" s="30" t="n">
        <f aca="true" t="array" ref="G47:G47">PROMEDIO_CE_INSTRUMENTO1</f>
        <v>0</v>
      </c>
      <c r="H47" s="31" t="e">
        <f aca="true" t="array" ref="H47:H47">PROMEDIO_CE_INSTRUMENTO2</f>
        <v>#VALUE!</v>
      </c>
      <c r="I47" s="31" t="n">
        <f aca="true" t="array" ref="I47:I47">PROMEDIO_CE_INSTRUMENTO3</f>
        <v>10</v>
      </c>
      <c r="J47" s="32" t="e">
        <f aca="false" t="array" ref="J47:J47">SUM($D47:$F47 * G47:I47) / 100</f>
        <v>#VALUE!</v>
      </c>
      <c r="K47" s="28"/>
      <c r="L47" s="32" t="n">
        <f aca="false">K47*$C47%</f>
        <v>0</v>
      </c>
      <c r="M47" s="28"/>
      <c r="N47" s="32" t="n">
        <f aca="false">M47*$C47%</f>
        <v>0</v>
      </c>
      <c r="O47" s="28"/>
      <c r="P47" s="33" t="n">
        <f aca="false">O47*$C47%</f>
        <v>0</v>
      </c>
    </row>
    <row r="48" customFormat="false" ht="24.75" hidden="false" customHeight="true" outlineLevel="0" collapsed="false">
      <c r="A48" s="24" t="str">
        <v>j</v>
      </c>
      <c r="B48" s="25" t="str">
        <v>Se han depurado y documentado las aplicaciones desarrolladas.</v>
      </c>
      <c r="C48" s="26" t="n">
        <v>5</v>
      </c>
      <c r="D48" s="27"/>
      <c r="E48" s="28" t="n">
        <v>5</v>
      </c>
      <c r="F48" s="29"/>
      <c r="G48" s="30" t="n">
        <f aca="true" t="array" ref="G48:G48">PROMEDIO_CE_INSTRUMENTO1</f>
        <v>0</v>
      </c>
      <c r="H48" s="31" t="e">
        <f aca="true" t="array" ref="H48:H48">PROMEDIO_CE_INSTRUMENTO2</f>
        <v>#VALUE!</v>
      </c>
      <c r="I48" s="31" t="n">
        <f aca="true" t="array" ref="I48:I48">PROMEDIO_CE_INSTRUMENTO3</f>
        <v>5</v>
      </c>
      <c r="J48" s="32" t="e">
        <f aca="false" t="array" ref="J48:J48">SUM($D48:$F48 * G48:I48) / 100</f>
        <v>#VALUE!</v>
      </c>
      <c r="K48" s="28"/>
      <c r="L48" s="32" t="n">
        <f aca="false">K48*$C48%</f>
        <v>0</v>
      </c>
      <c r="M48" s="28"/>
      <c r="N48" s="32" t="n">
        <f aca="false">M48*$C48%</f>
        <v>0</v>
      </c>
      <c r="O48" s="28"/>
      <c r="P48" s="33" t="n">
        <f aca="false">O48*$C48%</f>
        <v>0</v>
      </c>
    </row>
    <row r="49" customFormat="false" ht="24.75" hidden="false" customHeight="true" outlineLevel="0" collapsed="false">
      <c r="A49" s="24"/>
      <c r="B49" s="25"/>
      <c r="C49" s="26"/>
      <c r="D49" s="27"/>
      <c r="E49" s="28"/>
      <c r="F49" s="29"/>
      <c r="G49" s="30" t="n">
        <f aca="true" t="array" ref="G49:G49">PROMEDIO_CE_INSTRUMENTO1</f>
        <v>0</v>
      </c>
      <c r="H49" s="31" t="e">
        <f aca="true" t="array" ref="H49:H49">PROMEDIO_CE_INSTRUMENTO2</f>
        <v>#VALUE!</v>
      </c>
      <c r="I49" s="31" t="n">
        <f aca="true">PROMEDIO_CE_INSTRUMENTO3</f>
        <v>0</v>
      </c>
      <c r="J49" s="32" t="e">
        <f aca="false" t="array" ref="J49:J49">SUM($D49:$F49 * G49:I49) / 100</f>
        <v>#VALUE!</v>
      </c>
      <c r="K49" s="28"/>
      <c r="L49" s="32" t="n">
        <f aca="false">K49*$C49%</f>
        <v>0</v>
      </c>
      <c r="M49" s="28"/>
      <c r="N49" s="32" t="n">
        <f aca="false">M49*$C49%</f>
        <v>0</v>
      </c>
      <c r="O49" s="28"/>
      <c r="P49" s="33" t="n">
        <f aca="false">O49*$C49%</f>
        <v>0</v>
      </c>
    </row>
    <row r="50" customFormat="false" ht="24.75" hidden="false" customHeight="true" outlineLevel="0" collapsed="false">
      <c r="A50" s="24"/>
      <c r="B50" s="25"/>
      <c r="C50" s="26"/>
      <c r="D50" s="27"/>
      <c r="E50" s="28"/>
      <c r="F50" s="29"/>
      <c r="G50" s="30" t="n">
        <f aca="true" t="array" ref="G50:G50">PROMEDIO_CE_INSTRUMENTO1</f>
        <v>0</v>
      </c>
      <c r="H50" s="31" t="e">
        <f aca="true" t="array" ref="H50:H50">PROMEDIO_CE_INSTRUMENTO2</f>
        <v>#VALUE!</v>
      </c>
      <c r="I50" s="31" t="n">
        <f aca="true">PROMEDIO_CE_INSTRUMENTO3</f>
        <v>0</v>
      </c>
      <c r="J50" s="32" t="e">
        <f aca="false" t="array" ref="J50:J50">SUM($D50:$F50 * G50:I50) / 100</f>
        <v>#VALUE!</v>
      </c>
      <c r="K50" s="28"/>
      <c r="L50" s="32" t="n">
        <f aca="false">K50*$C50%</f>
        <v>0</v>
      </c>
      <c r="M50" s="28"/>
      <c r="N50" s="32" t="n">
        <f aca="false">M50*$C50%</f>
        <v>0</v>
      </c>
      <c r="O50" s="28"/>
      <c r="P50" s="33" t="n">
        <f aca="false">O50*$C50%</f>
        <v>0</v>
      </c>
    </row>
    <row r="51" customFormat="false" ht="24.75" hidden="false" customHeight="true" outlineLevel="0" collapsed="false">
      <c r="A51" s="24"/>
      <c r="B51" s="25"/>
      <c r="C51" s="26"/>
      <c r="D51" s="27"/>
      <c r="E51" s="28"/>
      <c r="F51" s="29"/>
      <c r="G51" s="30" t="n">
        <f aca="true" t="array" ref="G51:G51">PROMEDIO_CE_INSTRUMENTO1</f>
        <v>0</v>
      </c>
      <c r="H51" s="31" t="e">
        <f aca="true" t="array" ref="H51:H51">PROMEDIO_CE_INSTRUMENTO2</f>
        <v>#VALUE!</v>
      </c>
      <c r="I51" s="31" t="n">
        <f aca="true">PROMEDIO_CE_INSTRUMENTO3</f>
        <v>0</v>
      </c>
      <c r="J51" s="32" t="e">
        <f aca="false" t="array" ref="J51:J51">SUM($D51:$F51 * G51:I51) / 100</f>
        <v>#VALUE!</v>
      </c>
      <c r="K51" s="28"/>
      <c r="L51" s="32" t="n">
        <f aca="false">K51*$C51%</f>
        <v>0</v>
      </c>
      <c r="M51" s="28"/>
      <c r="N51" s="32" t="n">
        <f aca="false">M51*$C51%</f>
        <v>0</v>
      </c>
      <c r="O51" s="28"/>
      <c r="P51" s="33" t="n">
        <f aca="false">O51*$C51%</f>
        <v>0</v>
      </c>
    </row>
    <row r="52" customFormat="false" ht="24.75" hidden="false" customHeight="true" outlineLevel="0" collapsed="false">
      <c r="A52" s="34"/>
      <c r="B52" s="35"/>
      <c r="C52" s="36"/>
      <c r="D52" s="37"/>
      <c r="E52" s="38"/>
      <c r="F52" s="39"/>
      <c r="G52" s="40" t="n">
        <f aca="true" t="array" ref="G52:G52">PROMEDIO_CE_INSTRUMENTO1</f>
        <v>0</v>
      </c>
      <c r="H52" s="41" t="e">
        <f aca="true" t="array" ref="H52:H52">PROMEDIO_CE_INSTRUMENTO2</f>
        <v>#VALUE!</v>
      </c>
      <c r="I52" s="41" t="n">
        <f aca="true">PROMEDIO_CE_INSTRUMENTO3</f>
        <v>0</v>
      </c>
      <c r="J52" s="42" t="e">
        <f aca="false" t="array" ref="J52:J52">SUM($D52:$F52 * G52:I52) / 100</f>
        <v>#VALUE!</v>
      </c>
      <c r="K52" s="38"/>
      <c r="L52" s="42" t="n">
        <f aca="false">K52*$C52%</f>
        <v>0</v>
      </c>
      <c r="M52" s="38"/>
      <c r="N52" s="42" t="n">
        <f aca="false">M52*$C52%</f>
        <v>0</v>
      </c>
      <c r="O52" s="43"/>
      <c r="P52" s="44" t="n">
        <f aca="false">O52*$C52%</f>
        <v>0</v>
      </c>
    </row>
    <row r="53" customFormat="false" ht="24.75" hidden="false" customHeight="true" outlineLevel="0" collapsed="false">
      <c r="C53" s="45" t="n">
        <f aca="false">SUM(C39:C52)</f>
        <v>100</v>
      </c>
      <c r="D53" s="46" t="n">
        <f aca="false">SUM(D39:D52)</f>
        <v>77</v>
      </c>
      <c r="E53" s="47" t="n">
        <f aca="false">SUM(E39:E52)</f>
        <v>23</v>
      </c>
      <c r="F53" s="48" t="n">
        <f aca="false">SUM(F39:F52)</f>
        <v>0</v>
      </c>
      <c r="J53" s="45" t="e">
        <f aca="false">ROUND(SUM(J39:J52),1)</f>
        <v>#VALUE!</v>
      </c>
      <c r="K53" s="3"/>
      <c r="L53" s="45" t="n">
        <f aca="false">ROUND(SUM(L39:L52),1)</f>
        <v>0</v>
      </c>
      <c r="M53" s="3"/>
      <c r="N53" s="45" t="n">
        <f aca="false">ROUND(SUM(N39:N52),1)</f>
        <v>0</v>
      </c>
      <c r="O53" s="3"/>
      <c r="P53" s="45" t="n">
        <f aca="false">ROUND(SUM(P39:P52),1)</f>
        <v>0</v>
      </c>
    </row>
    <row r="54" customFormat="false" ht="24.75" hidden="false" customHeight="true" outlineLevel="0" collapsed="false"/>
    <row r="55" s="3" customFormat="true" ht="23.25" hidden="false" customHeight="true" outlineLevel="0" collapsed="false">
      <c r="A55" s="1" t="n">
        <f aca="true" t="array" ref="A55:A55">IF(ROW() = 1,1, INDIRECT(ADDRESS(ROW() - NUM_FILAS_RAS - 1, 1, 4)) + 1)</f>
        <v>4</v>
      </c>
      <c r="B55" s="2" t="str">
        <f aca="false">"RA" &amp; A55</f>
        <v>RA4</v>
      </c>
      <c r="G55" s="4" t="n">
        <f aca="true" t="array" ref="G55:G55">NUM_ALUMNO_RAS</f>
        <v>1</v>
      </c>
      <c r="H55" s="5" t="e">
        <f aca="false" t="array" ref="H55:H55">NOMBRE_ALUMNO_RAS</f>
        <v>#N/A</v>
      </c>
      <c r="I55" s="5"/>
      <c r="J55" s="5"/>
      <c r="K55" s="5"/>
      <c r="L55" s="5"/>
      <c r="M55" s="5"/>
      <c r="N55" s="5"/>
      <c r="O55" s="5"/>
      <c r="P55" s="6" t="e">
        <f aca="false">MAX(J71,L71,N71,P71)</f>
        <v>#VALUE!</v>
      </c>
    </row>
    <row r="56" customFormat="false" ht="69.75" hidden="false" customHeight="true" outlineLevel="0" collapsed="false">
      <c r="B56" s="7" t="str">
        <f aca="true" t="array" ref="B56:B56">INDIRECT("TEXTO_RA" &amp; A55)</f>
        <v>Desarrolla aplicaciones que ofrecen servicios en red, utilizando librerías de clases y aplicando criterios de eficiencia y disponibilidad.</v>
      </c>
      <c r="D56" s="8" t="str">
        <f aca="false">VLOOKUP(1, TABLA_INSTRUMENTOS, 2)</f>
        <v>Prueba escrita </v>
      </c>
      <c r="E56" s="9" t="str">
        <f aca="false">VLOOKUP(2, TABLA_INSTRUMENTOS, 2)</f>
        <v>Práctica</v>
      </c>
      <c r="F56" s="10" t="str">
        <f aca="false">VLOOKUP(3, TABLA_INSTRUMENTOS, 2)</f>
        <v>No Aplica</v>
      </c>
      <c r="G56" s="8" t="str">
        <f aca="false">$D56</f>
        <v>Prueba escrita </v>
      </c>
      <c r="H56" s="9" t="str">
        <f aca="false">$E56</f>
        <v>Práctica</v>
      </c>
      <c r="I56" s="9" t="str">
        <f aca="false">$F56</f>
        <v>No Aplica</v>
      </c>
      <c r="J56" s="11" t="s">
        <v>0</v>
      </c>
      <c r="K56" s="12" t="s">
        <v>1</v>
      </c>
      <c r="L56" s="11" t="s">
        <v>2</v>
      </c>
      <c r="M56" s="12" t="s">
        <v>3</v>
      </c>
      <c r="N56" s="11" t="s">
        <v>4</v>
      </c>
      <c r="O56" s="12" t="s">
        <v>5</v>
      </c>
      <c r="P56" s="13" t="s">
        <v>6</v>
      </c>
    </row>
    <row r="57" customFormat="false" ht="24.75" hidden="false" customHeight="true" outlineLevel="0" collapsed="false">
      <c r="A57" s="14" t="str">
        <f aca="true" t="array" ref="A57:C64">INDIRECT("TABLA_RA" &amp; A55)</f>
        <v>a</v>
      </c>
      <c r="B57" s="15" t="str">
        <v>Se han identificado diferentes protocolos estándar de comunicación para la implementación de servicios en red.</v>
      </c>
      <c r="C57" s="16" t="n">
        <v>10</v>
      </c>
      <c r="D57" s="17" t="n">
        <v>10</v>
      </c>
      <c r="E57" s="18"/>
      <c r="F57" s="19"/>
      <c r="G57" s="20" t="n">
        <f aca="true" t="array" ref="G57:G57">PROMEDIO_CE_INSTRUMENTO1</f>
        <v>0</v>
      </c>
      <c r="H57" s="21" t="e">
        <f aca="true" t="array" ref="H57:H57">PROMEDIO_CE_INSTRUMENTO2</f>
        <v>#VALUE!</v>
      </c>
      <c r="I57" s="21" t="n">
        <f aca="true" t="array" ref="I57:I57">PROMEDIO_CE_INSTRUMENTO3</f>
        <v>10</v>
      </c>
      <c r="J57" s="22" t="e">
        <f aca="false" t="array" ref="J57:J57">SUM($D57:$F57 * G57:I57) / 100</f>
        <v>#VALUE!</v>
      </c>
      <c r="K57" s="18"/>
      <c r="L57" s="22" t="n">
        <f aca="false">K57*$C57%</f>
        <v>0</v>
      </c>
      <c r="M57" s="18"/>
      <c r="N57" s="22" t="n">
        <f aca="false">M57*$C57%</f>
        <v>0</v>
      </c>
      <c r="O57" s="18"/>
      <c r="P57" s="23" t="n">
        <f aca="false">O57*$C57%</f>
        <v>0</v>
      </c>
    </row>
    <row r="58" customFormat="false" ht="24.75" hidden="false" customHeight="true" outlineLevel="0" collapsed="false">
      <c r="A58" s="24" t="str">
        <v>b</v>
      </c>
      <c r="B58" s="25" t="str">
        <v>Se han reconocido las ventajas de la utilización de protocolos estándar para la comunicación entre aplicaciones y procesos.</v>
      </c>
      <c r="C58" s="26" t="n">
        <v>5</v>
      </c>
      <c r="D58" s="27" t="n">
        <v>5</v>
      </c>
      <c r="E58" s="28"/>
      <c r="F58" s="29"/>
      <c r="G58" s="30" t="n">
        <f aca="true" t="array" ref="G58:G58">PROMEDIO_CE_INSTRUMENTO1</f>
        <v>0</v>
      </c>
      <c r="H58" s="31" t="e">
        <f aca="true" t="array" ref="H58:H58">PROMEDIO_CE_INSTRUMENTO2</f>
        <v>#VALUE!</v>
      </c>
      <c r="I58" s="31" t="n">
        <f aca="true" t="array" ref="I58:I58">PROMEDIO_CE_INSTRUMENTO3</f>
        <v>5</v>
      </c>
      <c r="J58" s="32" t="e">
        <f aca="false" t="array" ref="J58:J58">SUM($D58:$F58 * G58:I58) / 100</f>
        <v>#VALUE!</v>
      </c>
      <c r="K58" s="28"/>
      <c r="L58" s="32" t="n">
        <f aca="false">K58*$C58%</f>
        <v>0</v>
      </c>
      <c r="M58" s="28"/>
      <c r="N58" s="32" t="n">
        <f aca="false">M58*$C58%</f>
        <v>0</v>
      </c>
      <c r="O58" s="28"/>
      <c r="P58" s="33" t="n">
        <f aca="false">O58*$C58%</f>
        <v>0</v>
      </c>
    </row>
    <row r="59" customFormat="false" ht="24.75" hidden="false" customHeight="true" outlineLevel="0" collapsed="false">
      <c r="A59" s="24" t="str">
        <v>c</v>
      </c>
      <c r="B59" s="25" t="str">
        <v>Se han analizado librerías que permitan implementar servicios en red utilizando protocolos estándar de comunicación.</v>
      </c>
      <c r="C59" s="26" t="n">
        <v>20</v>
      </c>
      <c r="D59" s="27" t="n">
        <v>20</v>
      </c>
      <c r="E59" s="28"/>
      <c r="F59" s="29"/>
      <c r="G59" s="30" t="n">
        <f aca="true" t="array" ref="G59:G59">PROMEDIO_CE_INSTRUMENTO1</f>
        <v>0</v>
      </c>
      <c r="H59" s="31" t="e">
        <f aca="true" t="array" ref="H59:H59">PROMEDIO_CE_INSTRUMENTO2</f>
        <v>#VALUE!</v>
      </c>
      <c r="I59" s="31" t="n">
        <f aca="true" t="array" ref="I59:I59">PROMEDIO_CE_INSTRUMENTO3</f>
        <v>20</v>
      </c>
      <c r="J59" s="32" t="e">
        <f aca="false" t="array" ref="J59:J59">SUM($D59:$F59 * G59:I59) / 100</f>
        <v>#VALUE!</v>
      </c>
      <c r="K59" s="28"/>
      <c r="L59" s="32" t="n">
        <f aca="false">K59*$C59%</f>
        <v>0</v>
      </c>
      <c r="M59" s="28"/>
      <c r="N59" s="32" t="n">
        <f aca="false">M59*$C59%</f>
        <v>0</v>
      </c>
      <c r="O59" s="28"/>
      <c r="P59" s="33" t="n">
        <f aca="false">O59*$C59%</f>
        <v>0</v>
      </c>
    </row>
    <row r="60" customFormat="false" ht="24.75" hidden="false" customHeight="true" outlineLevel="0" collapsed="false">
      <c r="A60" s="24" t="str">
        <v>d</v>
      </c>
      <c r="B60" s="25" t="str">
        <v>Se han desarrollado y probado servicios de comunicación en red.</v>
      </c>
      <c r="C60" s="26" t="n">
        <v>25</v>
      </c>
      <c r="D60" s="27" t="n">
        <v>15</v>
      </c>
      <c r="E60" s="28" t="n">
        <v>10</v>
      </c>
      <c r="F60" s="29"/>
      <c r="G60" s="30" t="n">
        <f aca="true" t="array" ref="G60:G60">PROMEDIO_CE_INSTRUMENTO1</f>
        <v>0</v>
      </c>
      <c r="H60" s="31" t="e">
        <f aca="true" t="array" ref="H60:H60">PROMEDIO_CE_INSTRUMENTO2</f>
        <v>#VALUE!</v>
      </c>
      <c r="I60" s="31" t="n">
        <f aca="true" t="array" ref="I60:I60">PROMEDIO_CE_INSTRUMENTO3</f>
        <v>25</v>
      </c>
      <c r="J60" s="32" t="e">
        <f aca="false" t="array" ref="J60:J60">SUM($D60:$F60 * G60:I60) / 100</f>
        <v>#VALUE!</v>
      </c>
      <c r="K60" s="28"/>
      <c r="L60" s="32" t="n">
        <f aca="false">K60*$C60%</f>
        <v>0</v>
      </c>
      <c r="M60" s="28"/>
      <c r="N60" s="32" t="n">
        <f aca="false">M60*$C60%</f>
        <v>0</v>
      </c>
      <c r="O60" s="28"/>
      <c r="P60" s="33" t="n">
        <f aca="false">O60*$C60%</f>
        <v>0</v>
      </c>
    </row>
    <row r="61" customFormat="false" ht="24.75" hidden="false" customHeight="true" outlineLevel="0" collapsed="false">
      <c r="A61" s="24" t="str">
        <v>e</v>
      </c>
      <c r="B61" s="25" t="str">
        <v>Se han utilizado clientes de comunicaciones para verificar el funcionamiento de los servicios.</v>
      </c>
      <c r="C61" s="26" t="n">
        <v>20</v>
      </c>
      <c r="D61" s="27" t="n">
        <v>12</v>
      </c>
      <c r="E61" s="28" t="n">
        <v>8</v>
      </c>
      <c r="F61" s="29"/>
      <c r="G61" s="30" t="n">
        <f aca="true" t="array" ref="G61:G61">PROMEDIO_CE_INSTRUMENTO1</f>
        <v>0</v>
      </c>
      <c r="H61" s="31" t="e">
        <f aca="true" t="array" ref="H61:H61">PROMEDIO_CE_INSTRUMENTO2</f>
        <v>#VALUE!</v>
      </c>
      <c r="I61" s="31" t="n">
        <f aca="true" t="array" ref="I61:I61">PROMEDIO_CE_INSTRUMENTO3</f>
        <v>20</v>
      </c>
      <c r="J61" s="32" t="e">
        <f aca="false" t="array" ref="J61:J61">SUM($D61:$F61 * G61:I61) / 100</f>
        <v>#VALUE!</v>
      </c>
      <c r="K61" s="28"/>
      <c r="L61" s="32" t="n">
        <f aca="false">K61*$C61%</f>
        <v>0</v>
      </c>
      <c r="M61" s="28"/>
      <c r="N61" s="32" t="n">
        <f aca="false">M61*$C61%</f>
        <v>0</v>
      </c>
      <c r="O61" s="28"/>
      <c r="P61" s="33" t="n">
        <f aca="false">O61*$C61%</f>
        <v>0</v>
      </c>
    </row>
    <row r="62" customFormat="false" ht="24.75" hidden="false" customHeight="true" outlineLevel="0" collapsed="false">
      <c r="A62" s="24" t="str">
        <v>f</v>
      </c>
      <c r="B62" s="25" t="str">
        <v>Se han incorporado mecanismos para posibilitar la comunicación simultánea de varios clientes con el servicio.</v>
      </c>
      <c r="C62" s="26" t="n">
        <v>10</v>
      </c>
      <c r="D62" s="27" t="n">
        <v>6</v>
      </c>
      <c r="E62" s="28" t="n">
        <v>4</v>
      </c>
      <c r="F62" s="29"/>
      <c r="G62" s="30" t="n">
        <f aca="true" t="array" ref="G62:G62">PROMEDIO_CE_INSTRUMENTO1</f>
        <v>0</v>
      </c>
      <c r="H62" s="31" t="e">
        <f aca="true" t="array" ref="H62:H62">PROMEDIO_CE_INSTRUMENTO2</f>
        <v>#VALUE!</v>
      </c>
      <c r="I62" s="31" t="n">
        <f aca="true" t="array" ref="I62:I62">PROMEDIO_CE_INSTRUMENTO3</f>
        <v>10</v>
      </c>
      <c r="J62" s="32" t="e">
        <f aca="false" t="array" ref="J62:J62">SUM($D62:$F62 * G62:I62) / 100</f>
        <v>#VALUE!</v>
      </c>
      <c r="K62" s="28"/>
      <c r="L62" s="32" t="n">
        <f aca="false">K62*$C62%</f>
        <v>0</v>
      </c>
      <c r="M62" s="28"/>
      <c r="N62" s="32" t="n">
        <f aca="false">M62*$C62%</f>
        <v>0</v>
      </c>
      <c r="O62" s="28"/>
      <c r="P62" s="33" t="n">
        <f aca="false">O62*$C62%</f>
        <v>0</v>
      </c>
    </row>
    <row r="63" customFormat="false" ht="24.75" hidden="false" customHeight="true" outlineLevel="0" collapsed="false">
      <c r="A63" s="24" t="str">
        <v>g</v>
      </c>
      <c r="B63" s="25" t="str">
        <v>Se ha verificado la disponibilidad del servicio.</v>
      </c>
      <c r="C63" s="26" t="n">
        <v>5</v>
      </c>
      <c r="D63" s="27"/>
      <c r="E63" s="28" t="n">
        <v>5</v>
      </c>
      <c r="F63" s="29"/>
      <c r="G63" s="30" t="n">
        <f aca="true" t="array" ref="G63:G63">PROMEDIO_CE_INSTRUMENTO1</f>
        <v>0</v>
      </c>
      <c r="H63" s="31" t="e">
        <f aca="true" t="array" ref="H63:H63">PROMEDIO_CE_INSTRUMENTO2</f>
        <v>#VALUE!</v>
      </c>
      <c r="I63" s="31" t="n">
        <f aca="true" t="array" ref="I63:I63">PROMEDIO_CE_INSTRUMENTO3</f>
        <v>5</v>
      </c>
      <c r="J63" s="32" t="e">
        <f aca="false" t="array" ref="J63:J63">SUM($D63:$F63 * G63:I63) / 100</f>
        <v>#VALUE!</v>
      </c>
      <c r="K63" s="28"/>
      <c r="L63" s="32" t="n">
        <f aca="false">K63*$C63%</f>
        <v>0</v>
      </c>
      <c r="M63" s="28"/>
      <c r="N63" s="32" t="n">
        <f aca="false">M63*$C63%</f>
        <v>0</v>
      </c>
      <c r="O63" s="28"/>
      <c r="P63" s="33" t="n">
        <f aca="false">O63*$C63%</f>
        <v>0</v>
      </c>
    </row>
    <row r="64" customFormat="false" ht="24.75" hidden="false" customHeight="true" outlineLevel="0" collapsed="false">
      <c r="A64" s="24" t="str">
        <v>h</v>
      </c>
      <c r="B64" s="25" t="str">
        <v>Se han depurado y documentado las aplicaciones desarrolladas.</v>
      </c>
      <c r="C64" s="26" t="n">
        <v>5</v>
      </c>
      <c r="D64" s="27"/>
      <c r="E64" s="28" t="n">
        <v>5</v>
      </c>
      <c r="F64" s="29"/>
      <c r="G64" s="30" t="n">
        <f aca="true" t="array" ref="G64:G64">PROMEDIO_CE_INSTRUMENTO1</f>
        <v>0</v>
      </c>
      <c r="H64" s="31" t="e">
        <f aca="true" t="array" ref="H64:H64">PROMEDIO_CE_INSTRUMENTO2</f>
        <v>#VALUE!</v>
      </c>
      <c r="I64" s="31" t="n">
        <f aca="true" t="array" ref="I64:I64">PROMEDIO_CE_INSTRUMENTO3</f>
        <v>5</v>
      </c>
      <c r="J64" s="32" t="e">
        <f aca="false" t="array" ref="J64:J64">SUM($D64:$F64 * G64:I64) / 100</f>
        <v>#VALUE!</v>
      </c>
      <c r="K64" s="28"/>
      <c r="L64" s="32" t="n">
        <f aca="false">K64*$C64%</f>
        <v>0</v>
      </c>
      <c r="M64" s="28"/>
      <c r="N64" s="32" t="n">
        <f aca="false">M64*$C64%</f>
        <v>0</v>
      </c>
      <c r="O64" s="28"/>
      <c r="P64" s="33" t="n">
        <f aca="false">O64*$C64%</f>
        <v>0</v>
      </c>
    </row>
    <row r="65" customFormat="false" ht="24.75" hidden="false" customHeight="true" outlineLevel="0" collapsed="false">
      <c r="A65" s="24"/>
      <c r="B65" s="25"/>
      <c r="C65" s="26"/>
      <c r="D65" s="27"/>
      <c r="E65" s="28"/>
      <c r="F65" s="29"/>
      <c r="G65" s="30" t="n">
        <f aca="true" t="array" ref="G65:G65">PROMEDIO_CE_INSTRUMENTO1</f>
        <v>0</v>
      </c>
      <c r="H65" s="31" t="e">
        <f aca="true" t="array" ref="H65:H65">PROMEDIO_CE_INSTRUMENTO2</f>
        <v>#VALUE!</v>
      </c>
      <c r="I65" s="31" t="n">
        <f aca="true">PROMEDIO_CE_INSTRUMENTO3</f>
        <v>0</v>
      </c>
      <c r="J65" s="32" t="e">
        <f aca="false" t="array" ref="J65:J65">SUM($D65:$F65 * G65:I65) / 100</f>
        <v>#VALUE!</v>
      </c>
      <c r="K65" s="28"/>
      <c r="L65" s="32" t="n">
        <f aca="false">K65*$C65%</f>
        <v>0</v>
      </c>
      <c r="M65" s="28"/>
      <c r="N65" s="32" t="n">
        <f aca="false">M65*$C65%</f>
        <v>0</v>
      </c>
      <c r="O65" s="28"/>
      <c r="P65" s="33" t="n">
        <f aca="false">O65*$C65%</f>
        <v>0</v>
      </c>
    </row>
    <row r="66" customFormat="false" ht="24.75" hidden="false" customHeight="true" outlineLevel="0" collapsed="false">
      <c r="A66" s="24"/>
      <c r="B66" s="25"/>
      <c r="C66" s="26"/>
      <c r="D66" s="27"/>
      <c r="E66" s="28"/>
      <c r="F66" s="29"/>
      <c r="G66" s="30" t="n">
        <f aca="true" t="array" ref="G66:G66">PROMEDIO_CE_INSTRUMENTO1</f>
        <v>0</v>
      </c>
      <c r="H66" s="31" t="e">
        <f aca="true" t="array" ref="H66:H66">PROMEDIO_CE_INSTRUMENTO2</f>
        <v>#VALUE!</v>
      </c>
      <c r="I66" s="31" t="n">
        <f aca="true">PROMEDIO_CE_INSTRUMENTO3</f>
        <v>0</v>
      </c>
      <c r="J66" s="32" t="e">
        <f aca="false" t="array" ref="J66:J66">SUM($D66:$F66 * G66:I66) / 100</f>
        <v>#VALUE!</v>
      </c>
      <c r="K66" s="28"/>
      <c r="L66" s="32" t="n">
        <f aca="false">K66*$C66%</f>
        <v>0</v>
      </c>
      <c r="M66" s="28"/>
      <c r="N66" s="32" t="n">
        <f aca="false">M66*$C66%</f>
        <v>0</v>
      </c>
      <c r="O66" s="28"/>
      <c r="P66" s="33" t="n">
        <f aca="false">O66*$C66%</f>
        <v>0</v>
      </c>
    </row>
    <row r="67" customFormat="false" ht="24.75" hidden="false" customHeight="true" outlineLevel="0" collapsed="false">
      <c r="A67" s="24"/>
      <c r="B67" s="25"/>
      <c r="C67" s="26"/>
      <c r="D67" s="27"/>
      <c r="E67" s="28"/>
      <c r="F67" s="29"/>
      <c r="G67" s="30" t="n">
        <f aca="true" t="array" ref="G67:G67">PROMEDIO_CE_INSTRUMENTO1</f>
        <v>0</v>
      </c>
      <c r="H67" s="31" t="e">
        <f aca="true" t="array" ref="H67:H67">PROMEDIO_CE_INSTRUMENTO2</f>
        <v>#VALUE!</v>
      </c>
      <c r="I67" s="31" t="n">
        <f aca="true">PROMEDIO_CE_INSTRUMENTO3</f>
        <v>0</v>
      </c>
      <c r="J67" s="32" t="e">
        <f aca="false" t="array" ref="J67:J67">SUM($D67:$F67 * G67:I67) / 100</f>
        <v>#VALUE!</v>
      </c>
      <c r="K67" s="28"/>
      <c r="L67" s="32" t="n">
        <f aca="false">K67*$C67%</f>
        <v>0</v>
      </c>
      <c r="M67" s="28"/>
      <c r="N67" s="32" t="n">
        <f aca="false">M67*$C67%</f>
        <v>0</v>
      </c>
      <c r="O67" s="28"/>
      <c r="P67" s="33" t="n">
        <f aca="false">O67*$C67%</f>
        <v>0</v>
      </c>
    </row>
    <row r="68" customFormat="false" ht="24.75" hidden="false" customHeight="true" outlineLevel="0" collapsed="false">
      <c r="A68" s="24"/>
      <c r="B68" s="25"/>
      <c r="C68" s="26"/>
      <c r="D68" s="27"/>
      <c r="E68" s="28"/>
      <c r="F68" s="29"/>
      <c r="G68" s="30" t="n">
        <f aca="true" t="array" ref="G68:G68">PROMEDIO_CE_INSTRUMENTO1</f>
        <v>0</v>
      </c>
      <c r="H68" s="31" t="e">
        <f aca="true" t="array" ref="H68:H68">PROMEDIO_CE_INSTRUMENTO2</f>
        <v>#VALUE!</v>
      </c>
      <c r="I68" s="31" t="n">
        <f aca="true">PROMEDIO_CE_INSTRUMENTO3</f>
        <v>0</v>
      </c>
      <c r="J68" s="32" t="e">
        <f aca="false" t="array" ref="J68:J68">SUM($D68:$F68 * G68:I68) / 100</f>
        <v>#VALUE!</v>
      </c>
      <c r="K68" s="28"/>
      <c r="L68" s="32" t="n">
        <f aca="false">K68*$C68%</f>
        <v>0</v>
      </c>
      <c r="M68" s="28"/>
      <c r="N68" s="32" t="n">
        <f aca="false">M68*$C68%</f>
        <v>0</v>
      </c>
      <c r="O68" s="28"/>
      <c r="P68" s="33" t="n">
        <f aca="false">O68*$C68%</f>
        <v>0</v>
      </c>
    </row>
    <row r="69" customFormat="false" ht="24.75" hidden="false" customHeight="true" outlineLevel="0" collapsed="false">
      <c r="A69" s="24"/>
      <c r="B69" s="25"/>
      <c r="C69" s="26"/>
      <c r="D69" s="27"/>
      <c r="E69" s="28"/>
      <c r="F69" s="29"/>
      <c r="G69" s="30" t="n">
        <f aca="true" t="array" ref="G69:G69">PROMEDIO_CE_INSTRUMENTO1</f>
        <v>0</v>
      </c>
      <c r="H69" s="31" t="e">
        <f aca="true" t="array" ref="H69:H69">PROMEDIO_CE_INSTRUMENTO2</f>
        <v>#VALUE!</v>
      </c>
      <c r="I69" s="31" t="n">
        <f aca="true">PROMEDIO_CE_INSTRUMENTO3</f>
        <v>0</v>
      </c>
      <c r="J69" s="32" t="e">
        <f aca="false" t="array" ref="J69:J69">SUM($D69:$F69 * G69:I69) / 100</f>
        <v>#VALUE!</v>
      </c>
      <c r="K69" s="28"/>
      <c r="L69" s="32" t="n">
        <f aca="false">K69*$C69%</f>
        <v>0</v>
      </c>
      <c r="M69" s="28"/>
      <c r="N69" s="32" t="n">
        <f aca="false">M69*$C69%</f>
        <v>0</v>
      </c>
      <c r="O69" s="28"/>
      <c r="P69" s="33" t="n">
        <f aca="false">O69*$C69%</f>
        <v>0</v>
      </c>
    </row>
    <row r="70" customFormat="false" ht="24.75" hidden="false" customHeight="true" outlineLevel="0" collapsed="false">
      <c r="A70" s="34"/>
      <c r="B70" s="35"/>
      <c r="C70" s="36"/>
      <c r="D70" s="37"/>
      <c r="E70" s="38"/>
      <c r="F70" s="39"/>
      <c r="G70" s="40" t="n">
        <f aca="true" t="array" ref="G70:G70">PROMEDIO_CE_INSTRUMENTO1</f>
        <v>0</v>
      </c>
      <c r="H70" s="41" t="e">
        <f aca="true" t="array" ref="H70:H70">PROMEDIO_CE_INSTRUMENTO2</f>
        <v>#VALUE!</v>
      </c>
      <c r="I70" s="41" t="n">
        <f aca="true">PROMEDIO_CE_INSTRUMENTO3</f>
        <v>0</v>
      </c>
      <c r="J70" s="42" t="e">
        <f aca="false" t="array" ref="J70:J70">SUM($D70:$F70 * G70:I70) / 100</f>
        <v>#VALUE!</v>
      </c>
      <c r="K70" s="38"/>
      <c r="L70" s="42" t="n">
        <f aca="false">K70*$C70%</f>
        <v>0</v>
      </c>
      <c r="M70" s="38"/>
      <c r="N70" s="42" t="n">
        <f aca="false">M70*$C70%</f>
        <v>0</v>
      </c>
      <c r="O70" s="43"/>
      <c r="P70" s="44" t="n">
        <f aca="false">O70*$C70%</f>
        <v>0</v>
      </c>
    </row>
    <row r="71" customFormat="false" ht="24.75" hidden="false" customHeight="true" outlineLevel="0" collapsed="false">
      <c r="C71" s="45" t="n">
        <f aca="false">SUM(C57:C70)</f>
        <v>100</v>
      </c>
      <c r="D71" s="46" t="n">
        <f aca="false">SUM(D57:D70)</f>
        <v>68</v>
      </c>
      <c r="E71" s="47" t="n">
        <f aca="false">SUM(E57:E70)</f>
        <v>32</v>
      </c>
      <c r="F71" s="48" t="n">
        <f aca="false">SUM(F57:F70)</f>
        <v>0</v>
      </c>
      <c r="J71" s="45" t="e">
        <f aca="false">ROUND(SUM(J57:J70),1)</f>
        <v>#VALUE!</v>
      </c>
      <c r="K71" s="3"/>
      <c r="L71" s="45" t="n">
        <f aca="false">ROUND(SUM(L57:L70),1)</f>
        <v>0</v>
      </c>
      <c r="M71" s="3"/>
      <c r="N71" s="45" t="n">
        <f aca="false">ROUND(SUM(N57:N70),1)</f>
        <v>0</v>
      </c>
      <c r="O71" s="3"/>
      <c r="P71" s="45" t="n">
        <f aca="false">ROUND(SUM(P57:P70),1)</f>
        <v>0</v>
      </c>
    </row>
    <row r="72" customFormat="false" ht="24.75" hidden="false" customHeight="true" outlineLevel="0" collapsed="false"/>
    <row r="73" s="3" customFormat="true" ht="23.25" hidden="false" customHeight="true" outlineLevel="0" collapsed="false">
      <c r="A73" s="1" t="n">
        <f aca="true" t="array" ref="A73:A73">IF(ROW() = 1,1, INDIRECT(ADDRESS(ROW() - NUM_FILAS_RAS - 1, 1, 4)) + 1)</f>
        <v>5</v>
      </c>
      <c r="B73" s="2" t="str">
        <f aca="false">"RA" &amp; A73</f>
        <v>RA5</v>
      </c>
      <c r="G73" s="4" t="n">
        <f aca="true" t="array" ref="G73:G73">NUM_ALUMNO_RAS</f>
        <v>1</v>
      </c>
      <c r="H73" s="5" t="e">
        <f aca="false" t="array" ref="H73:H73">NOMBRE_ALUMNO_RAS</f>
        <v>#N/A</v>
      </c>
      <c r="I73" s="5"/>
      <c r="J73" s="5"/>
      <c r="K73" s="5"/>
      <c r="L73" s="5"/>
      <c r="M73" s="5"/>
      <c r="N73" s="5"/>
      <c r="O73" s="5"/>
      <c r="P73" s="6" t="e">
        <f aca="false">MAX(J89,L89,N89,P89)</f>
        <v>#VALUE!</v>
      </c>
    </row>
    <row r="74" customFormat="false" ht="69.75" hidden="false" customHeight="true" outlineLevel="0" collapsed="false">
      <c r="B74" s="7" t="str">
        <f aca="true" t="array" ref="B74:B74">INDIRECT("TEXTO_RA" &amp; A73)</f>
        <v>Protege las aplicaciones y los datos definiendo y aplicando criterios de seguridad en el acceso, almacenamiento y transmisión de la información.</v>
      </c>
      <c r="D74" s="8" t="str">
        <f aca="false">VLOOKUP(1, TABLA_INSTRUMENTOS, 2)</f>
        <v>Prueba escrita </v>
      </c>
      <c r="E74" s="9" t="str">
        <f aca="false">VLOOKUP(2, TABLA_INSTRUMENTOS, 2)</f>
        <v>Práctica</v>
      </c>
      <c r="F74" s="10" t="str">
        <f aca="false">VLOOKUP(3, TABLA_INSTRUMENTOS, 2)</f>
        <v>No Aplica</v>
      </c>
      <c r="G74" s="8" t="str">
        <f aca="false">$D74</f>
        <v>Prueba escrita </v>
      </c>
      <c r="H74" s="9" t="str">
        <f aca="false">$E74</f>
        <v>Práctica</v>
      </c>
      <c r="I74" s="9" t="str">
        <f aca="false">$F74</f>
        <v>No Aplica</v>
      </c>
      <c r="J74" s="11" t="s">
        <v>0</v>
      </c>
      <c r="K74" s="12" t="s">
        <v>1</v>
      </c>
      <c r="L74" s="11" t="s">
        <v>2</v>
      </c>
      <c r="M74" s="12" t="s">
        <v>3</v>
      </c>
      <c r="N74" s="11" t="s">
        <v>4</v>
      </c>
      <c r="O74" s="12" t="s">
        <v>5</v>
      </c>
      <c r="P74" s="13" t="s">
        <v>6</v>
      </c>
    </row>
    <row r="75" customFormat="false" ht="24.75" hidden="false" customHeight="true" outlineLevel="0" collapsed="false">
      <c r="A75" s="14" t="str">
        <f aca="true" t="array" ref="A75:C82">INDIRECT("TABLA_RA" &amp; A73)</f>
        <v>a</v>
      </c>
      <c r="B75" s="15" t="str">
        <v>Se han identificado y aplicado principios y prácticas de programación segura.</v>
      </c>
      <c r="C75" s="16" t="n">
        <v>15</v>
      </c>
      <c r="D75" s="17" t="n">
        <v>15</v>
      </c>
      <c r="E75" s="18"/>
      <c r="F75" s="19"/>
      <c r="G75" s="20" t="n">
        <f aca="true" t="array" ref="G75:G75">PROMEDIO_CE_INSTRUMENTO1</f>
        <v>0</v>
      </c>
      <c r="H75" s="21" t="e">
        <f aca="true" t="array" ref="H75:H75">PROMEDIO_CE_INSTRUMENTO2</f>
        <v>#VALUE!</v>
      </c>
      <c r="I75" s="21" t="n">
        <f aca="true" t="array" ref="I75:I75">PROMEDIO_CE_INSTRUMENTO3</f>
        <v>15</v>
      </c>
      <c r="J75" s="22" t="e">
        <f aca="false" t="array" ref="J75:J75">SUM($D75:$F75 * G75:I75) / 100</f>
        <v>#VALUE!</v>
      </c>
      <c r="K75" s="18"/>
      <c r="L75" s="22" t="n">
        <f aca="false">K75*$C75%</f>
        <v>0</v>
      </c>
      <c r="M75" s="18"/>
      <c r="N75" s="22" t="n">
        <f aca="false">M75*$C75%</f>
        <v>0</v>
      </c>
      <c r="O75" s="18"/>
      <c r="P75" s="23" t="n">
        <f aca="false">O75*$C75%</f>
        <v>0</v>
      </c>
    </row>
    <row r="76" customFormat="false" ht="24.75" hidden="false" customHeight="true" outlineLevel="0" collapsed="false">
      <c r="A76" s="24" t="str">
        <v>b</v>
      </c>
      <c r="B76" s="25" t="str">
        <v>Se han analizado las principales técnicas y prácticas criptográficas.</v>
      </c>
      <c r="C76" s="26" t="n">
        <v>25</v>
      </c>
      <c r="D76" s="27" t="n">
        <v>25</v>
      </c>
      <c r="E76" s="28"/>
      <c r="F76" s="29"/>
      <c r="G76" s="30" t="n">
        <f aca="true" t="array" ref="G76:G76">PROMEDIO_CE_INSTRUMENTO1</f>
        <v>0</v>
      </c>
      <c r="H76" s="31" t="e">
        <f aca="true" t="array" ref="H76:H76">PROMEDIO_CE_INSTRUMENTO2</f>
        <v>#VALUE!</v>
      </c>
      <c r="I76" s="31" t="n">
        <f aca="true" t="array" ref="I76:I76">PROMEDIO_CE_INSTRUMENTO3</f>
        <v>25</v>
      </c>
      <c r="J76" s="32" t="e">
        <f aca="false" t="array" ref="J76:J76">SUM($D76:$F76 * G76:I76) / 100</f>
        <v>#VALUE!</v>
      </c>
      <c r="K76" s="28"/>
      <c r="L76" s="32" t="n">
        <f aca="false">K76*$C76%</f>
        <v>0</v>
      </c>
      <c r="M76" s="28"/>
      <c r="N76" s="32" t="n">
        <f aca="false">M76*$C76%</f>
        <v>0</v>
      </c>
      <c r="O76" s="28"/>
      <c r="P76" s="33" t="n">
        <f aca="false">O76*$C76%</f>
        <v>0</v>
      </c>
    </row>
    <row r="77" customFormat="false" ht="24.75" hidden="false" customHeight="true" outlineLevel="0" collapsed="false">
      <c r="A77" s="24" t="str">
        <v>c</v>
      </c>
      <c r="B77" s="25" t="str">
        <v>Se han definido e implantado políticas de seguridad para limitar y controlar el acceso de los usuarios a las aplicaciones desarrolladas.</v>
      </c>
      <c r="C77" s="26" t="n">
        <v>10</v>
      </c>
      <c r="D77" s="27" t="n">
        <v>10</v>
      </c>
      <c r="E77" s="28"/>
      <c r="F77" s="29"/>
      <c r="G77" s="30" t="n">
        <f aca="true" t="array" ref="G77:G77">PROMEDIO_CE_INSTRUMENTO1</f>
        <v>0</v>
      </c>
      <c r="H77" s="31" t="e">
        <f aca="true" t="array" ref="H77:H77">PROMEDIO_CE_INSTRUMENTO2</f>
        <v>#VALUE!</v>
      </c>
      <c r="I77" s="31" t="n">
        <f aca="true" t="array" ref="I77:I77">PROMEDIO_CE_INSTRUMENTO3</f>
        <v>10</v>
      </c>
      <c r="J77" s="32" t="e">
        <f aca="false" t="array" ref="J77:J77">SUM($D77:$F77 * G77:I77) / 100</f>
        <v>#VALUE!</v>
      </c>
      <c r="K77" s="28"/>
      <c r="L77" s="32" t="n">
        <f aca="false">K77*$C77%</f>
        <v>0</v>
      </c>
      <c r="M77" s="28"/>
      <c r="N77" s="32" t="n">
        <f aca="false">M77*$C77%</f>
        <v>0</v>
      </c>
      <c r="O77" s="28"/>
      <c r="P77" s="33" t="n">
        <f aca="false">O77*$C77%</f>
        <v>0</v>
      </c>
    </row>
    <row r="78" customFormat="false" ht="24.75" hidden="false" customHeight="true" outlineLevel="0" collapsed="false">
      <c r="A78" s="24" t="str">
        <v>d</v>
      </c>
      <c r="B78" s="25" t="str">
        <v>Se han utilizado esquemas de seguridad basados en roles.</v>
      </c>
      <c r="C78" s="26" t="n">
        <v>5</v>
      </c>
      <c r="D78" s="27" t="n">
        <v>3</v>
      </c>
      <c r="E78" s="28" t="n">
        <v>2</v>
      </c>
      <c r="F78" s="29"/>
      <c r="G78" s="30" t="n">
        <f aca="true" t="array" ref="G78:G78">PROMEDIO_CE_INSTRUMENTO1</f>
        <v>0</v>
      </c>
      <c r="H78" s="31" t="e">
        <f aca="true" t="array" ref="H78:H78">PROMEDIO_CE_INSTRUMENTO2</f>
        <v>#VALUE!</v>
      </c>
      <c r="I78" s="31" t="n">
        <f aca="true" t="array" ref="I78:I78">PROMEDIO_CE_INSTRUMENTO3</f>
        <v>5</v>
      </c>
      <c r="J78" s="32" t="e">
        <f aca="false" t="array" ref="J78:J78">SUM($D78:$F78 * G78:I78) / 100</f>
        <v>#VALUE!</v>
      </c>
      <c r="K78" s="28"/>
      <c r="L78" s="32" t="n">
        <f aca="false">K78*$C78%</f>
        <v>0</v>
      </c>
      <c r="M78" s="28"/>
      <c r="N78" s="32" t="n">
        <f aca="false">M78*$C78%</f>
        <v>0</v>
      </c>
      <c r="O78" s="28"/>
      <c r="P78" s="33" t="n">
        <f aca="false">O78*$C78%</f>
        <v>0</v>
      </c>
    </row>
    <row r="79" customFormat="false" ht="24.75" hidden="false" customHeight="true" outlineLevel="0" collapsed="false">
      <c r="A79" s="24" t="str">
        <v>e</v>
      </c>
      <c r="B79" s="25" t="str">
        <v>Se han empleado algoritmos criptográficos para proteger el acceso a la información almacenada.</v>
      </c>
      <c r="C79" s="26" t="n">
        <v>20</v>
      </c>
      <c r="D79" s="27" t="n">
        <v>12</v>
      </c>
      <c r="E79" s="28" t="n">
        <v>8</v>
      </c>
      <c r="F79" s="29"/>
      <c r="G79" s="30" t="n">
        <f aca="true" t="array" ref="G79:G79">PROMEDIO_CE_INSTRUMENTO1</f>
        <v>0</v>
      </c>
      <c r="H79" s="31" t="e">
        <f aca="true" t="array" ref="H79:H79">PROMEDIO_CE_INSTRUMENTO2</f>
        <v>#VALUE!</v>
      </c>
      <c r="I79" s="31" t="n">
        <f aca="true" t="array" ref="I79:I79">PROMEDIO_CE_INSTRUMENTO3</f>
        <v>20</v>
      </c>
      <c r="J79" s="32" t="e">
        <f aca="false" t="array" ref="J79:J79">SUM($D79:$F79 * G79:I79) / 100</f>
        <v>#VALUE!</v>
      </c>
      <c r="K79" s="28"/>
      <c r="L79" s="32" t="n">
        <f aca="false">K79*$C79%</f>
        <v>0</v>
      </c>
      <c r="M79" s="28"/>
      <c r="N79" s="32" t="n">
        <f aca="false">M79*$C79%</f>
        <v>0</v>
      </c>
      <c r="O79" s="28"/>
      <c r="P79" s="33" t="n">
        <f aca="false">O79*$C79%</f>
        <v>0</v>
      </c>
    </row>
    <row r="80" customFormat="false" ht="24.75" hidden="false" customHeight="true" outlineLevel="0" collapsed="false">
      <c r="A80" s="24" t="str">
        <v>f</v>
      </c>
      <c r="B80" s="25" t="str">
        <v>Se han identificado métodos para asegurar la información transmitida.</v>
      </c>
      <c r="C80" s="26" t="n">
        <v>10</v>
      </c>
      <c r="D80" s="27" t="n">
        <v>10</v>
      </c>
      <c r="E80" s="28"/>
      <c r="F80" s="29"/>
      <c r="G80" s="30" t="n">
        <f aca="true" t="array" ref="G80:G80">PROMEDIO_CE_INSTRUMENTO1</f>
        <v>0</v>
      </c>
      <c r="H80" s="31" t="e">
        <f aca="true" t="array" ref="H80:H80">PROMEDIO_CE_INSTRUMENTO2</f>
        <v>#VALUE!</v>
      </c>
      <c r="I80" s="31" t="n">
        <f aca="true" t="array" ref="I80:I80">PROMEDIO_CE_INSTRUMENTO3</f>
        <v>10</v>
      </c>
      <c r="J80" s="32" t="e">
        <f aca="false" t="array" ref="J80:J80">SUM($D80:$F80 * G80:I80) / 100</f>
        <v>#VALUE!</v>
      </c>
      <c r="K80" s="28"/>
      <c r="L80" s="32" t="n">
        <f aca="false">K80*$C80%</f>
        <v>0</v>
      </c>
      <c r="M80" s="28"/>
      <c r="N80" s="32" t="n">
        <f aca="false">M80*$C80%</f>
        <v>0</v>
      </c>
      <c r="O80" s="28"/>
      <c r="P80" s="33" t="n">
        <f aca="false">O80*$C80%</f>
        <v>0</v>
      </c>
    </row>
    <row r="81" customFormat="false" ht="24.75" hidden="false" customHeight="true" outlineLevel="0" collapsed="false">
      <c r="A81" s="24" t="str">
        <v>g</v>
      </c>
      <c r="B81" s="25" t="str">
        <v>Se han desarrollado aplicaciones que utilicen comunicaciones seguras para la transmisión de información.</v>
      </c>
      <c r="C81" s="26" t="n">
        <v>10</v>
      </c>
      <c r="D81" s="27" t="n">
        <v>6</v>
      </c>
      <c r="E81" s="28" t="n">
        <v>4</v>
      </c>
      <c r="F81" s="29"/>
      <c r="G81" s="30" t="n">
        <f aca="true" t="array" ref="G81:G81">PROMEDIO_CE_INSTRUMENTO1</f>
        <v>0</v>
      </c>
      <c r="H81" s="31" t="e">
        <f aca="true" t="array" ref="H81:H81">PROMEDIO_CE_INSTRUMENTO2</f>
        <v>#VALUE!</v>
      </c>
      <c r="I81" s="31" t="n">
        <f aca="true" t="array" ref="I81:I81">PROMEDIO_CE_INSTRUMENTO3</f>
        <v>10</v>
      </c>
      <c r="J81" s="32" t="e">
        <f aca="false" t="array" ref="J81:J81">SUM($D81:$F81 * G81:I81) / 100</f>
        <v>#VALUE!</v>
      </c>
      <c r="K81" s="28"/>
      <c r="L81" s="32" t="n">
        <f aca="false">K81*$C81%</f>
        <v>0</v>
      </c>
      <c r="M81" s="28"/>
      <c r="N81" s="32" t="n">
        <f aca="false">M81*$C81%</f>
        <v>0</v>
      </c>
      <c r="O81" s="28"/>
      <c r="P81" s="33" t="n">
        <f aca="false">O81*$C81%</f>
        <v>0</v>
      </c>
    </row>
    <row r="82" customFormat="false" ht="24.75" hidden="false" customHeight="true" outlineLevel="0" collapsed="false">
      <c r="A82" s="24" t="str">
        <v>h</v>
      </c>
      <c r="B82" s="25" t="str">
        <v>Se han depurado y documentado las aplicaciones desarrolladas.</v>
      </c>
      <c r="C82" s="26" t="n">
        <v>5</v>
      </c>
      <c r="D82" s="27"/>
      <c r="E82" s="28" t="n">
        <v>5</v>
      </c>
      <c r="F82" s="29"/>
      <c r="G82" s="30" t="n">
        <f aca="true" t="array" ref="G82:G82">PROMEDIO_CE_INSTRUMENTO1</f>
        <v>0</v>
      </c>
      <c r="H82" s="31" t="e">
        <f aca="true" t="array" ref="H82:H82">PROMEDIO_CE_INSTRUMENTO2</f>
        <v>#VALUE!</v>
      </c>
      <c r="I82" s="31" t="n">
        <f aca="true" t="array" ref="I82:I82">PROMEDIO_CE_INSTRUMENTO3</f>
        <v>5</v>
      </c>
      <c r="J82" s="32" t="e">
        <f aca="false" t="array" ref="J82:J82">SUM($D82:$F82 * G82:I82) / 100</f>
        <v>#VALUE!</v>
      </c>
      <c r="K82" s="28"/>
      <c r="L82" s="32" t="n">
        <f aca="false">K82*$C82%</f>
        <v>0</v>
      </c>
      <c r="M82" s="28"/>
      <c r="N82" s="32" t="n">
        <f aca="false">M82*$C82%</f>
        <v>0</v>
      </c>
      <c r="O82" s="28"/>
      <c r="P82" s="33" t="n">
        <f aca="false">O82*$C82%</f>
        <v>0</v>
      </c>
    </row>
    <row r="83" customFormat="false" ht="24.75" hidden="false" customHeight="true" outlineLevel="0" collapsed="false">
      <c r="A83" s="24"/>
      <c r="B83" s="25"/>
      <c r="C83" s="26"/>
      <c r="D83" s="27"/>
      <c r="E83" s="28"/>
      <c r="F83" s="29"/>
      <c r="G83" s="30" t="n">
        <f aca="true" t="array" ref="G83:G83">PROMEDIO_CE_INSTRUMENTO1</f>
        <v>0</v>
      </c>
      <c r="H83" s="31" t="e">
        <f aca="true" t="array" ref="H83:H83">PROMEDIO_CE_INSTRUMENTO2</f>
        <v>#VALUE!</v>
      </c>
      <c r="I83" s="31" t="n">
        <f aca="true">PROMEDIO_CE_INSTRUMENTO3</f>
        <v>0</v>
      </c>
      <c r="J83" s="32" t="e">
        <f aca="false" t="array" ref="J83:J83">SUM($D83:$F83 * G83:I83) / 100</f>
        <v>#VALUE!</v>
      </c>
      <c r="K83" s="28"/>
      <c r="L83" s="32" t="n">
        <f aca="false">K83*$C83%</f>
        <v>0</v>
      </c>
      <c r="M83" s="28"/>
      <c r="N83" s="32" t="n">
        <f aca="false">M83*$C83%</f>
        <v>0</v>
      </c>
      <c r="O83" s="28"/>
      <c r="P83" s="33" t="n">
        <f aca="false">O83*$C83%</f>
        <v>0</v>
      </c>
    </row>
    <row r="84" customFormat="false" ht="24.75" hidden="false" customHeight="true" outlineLevel="0" collapsed="false">
      <c r="A84" s="24"/>
      <c r="B84" s="25"/>
      <c r="C84" s="26"/>
      <c r="D84" s="27"/>
      <c r="E84" s="28"/>
      <c r="F84" s="29"/>
      <c r="G84" s="30" t="n">
        <f aca="true" t="array" ref="G84:G84">PROMEDIO_CE_INSTRUMENTO1</f>
        <v>0</v>
      </c>
      <c r="H84" s="31" t="e">
        <f aca="true" t="array" ref="H84:H84">PROMEDIO_CE_INSTRUMENTO2</f>
        <v>#VALUE!</v>
      </c>
      <c r="I84" s="31" t="n">
        <f aca="true">PROMEDIO_CE_INSTRUMENTO3</f>
        <v>0</v>
      </c>
      <c r="J84" s="32" t="e">
        <f aca="false" t="array" ref="J84:J84">SUM($D84:$F84 * G84:I84) / 100</f>
        <v>#VALUE!</v>
      </c>
      <c r="K84" s="28"/>
      <c r="L84" s="32" t="n">
        <f aca="false">K84*$C84%</f>
        <v>0</v>
      </c>
      <c r="M84" s="28"/>
      <c r="N84" s="32" t="n">
        <f aca="false">M84*$C84%</f>
        <v>0</v>
      </c>
      <c r="O84" s="28"/>
      <c r="P84" s="33" t="n">
        <f aca="false">O84*$C84%</f>
        <v>0</v>
      </c>
    </row>
    <row r="85" customFormat="false" ht="24.75" hidden="false" customHeight="true" outlineLevel="0" collapsed="false">
      <c r="A85" s="24"/>
      <c r="B85" s="25"/>
      <c r="C85" s="26"/>
      <c r="D85" s="27"/>
      <c r="E85" s="28"/>
      <c r="F85" s="29"/>
      <c r="G85" s="30" t="n">
        <f aca="true" t="array" ref="G85:G85">PROMEDIO_CE_INSTRUMENTO1</f>
        <v>0</v>
      </c>
      <c r="H85" s="31" t="e">
        <f aca="true" t="array" ref="H85:H85">PROMEDIO_CE_INSTRUMENTO2</f>
        <v>#VALUE!</v>
      </c>
      <c r="I85" s="31" t="n">
        <f aca="true">PROMEDIO_CE_INSTRUMENTO3</f>
        <v>0</v>
      </c>
      <c r="J85" s="32" t="e">
        <f aca="false" t="array" ref="J85:J85">SUM($D85:$F85 * G85:I85) / 100</f>
        <v>#VALUE!</v>
      </c>
      <c r="K85" s="28"/>
      <c r="L85" s="32" t="n">
        <f aca="false">K85*$C85%</f>
        <v>0</v>
      </c>
      <c r="M85" s="28"/>
      <c r="N85" s="32" t="n">
        <f aca="false">M85*$C85%</f>
        <v>0</v>
      </c>
      <c r="O85" s="28"/>
      <c r="P85" s="33" t="n">
        <f aca="false">O85*$C85%</f>
        <v>0</v>
      </c>
    </row>
    <row r="86" customFormat="false" ht="24.75" hidden="false" customHeight="true" outlineLevel="0" collapsed="false">
      <c r="A86" s="24"/>
      <c r="B86" s="25"/>
      <c r="C86" s="26"/>
      <c r="D86" s="27"/>
      <c r="E86" s="28"/>
      <c r="F86" s="29"/>
      <c r="G86" s="30" t="n">
        <f aca="true" t="array" ref="G86:G86">PROMEDIO_CE_INSTRUMENTO1</f>
        <v>0</v>
      </c>
      <c r="H86" s="31" t="e">
        <f aca="true" t="array" ref="H86:H86">PROMEDIO_CE_INSTRUMENTO2</f>
        <v>#VALUE!</v>
      </c>
      <c r="I86" s="31" t="n">
        <f aca="true">PROMEDIO_CE_INSTRUMENTO3</f>
        <v>0</v>
      </c>
      <c r="J86" s="32" t="e">
        <f aca="false" t="array" ref="J86:J86">SUM($D86:$F86 * G86:I86) / 100</f>
        <v>#VALUE!</v>
      </c>
      <c r="K86" s="28"/>
      <c r="L86" s="32" t="n">
        <f aca="false">K86*$C86%</f>
        <v>0</v>
      </c>
      <c r="M86" s="28"/>
      <c r="N86" s="32" t="n">
        <f aca="false">M86*$C86%</f>
        <v>0</v>
      </c>
      <c r="O86" s="28"/>
      <c r="P86" s="33" t="n">
        <f aca="false">O86*$C86%</f>
        <v>0</v>
      </c>
    </row>
    <row r="87" customFormat="false" ht="24.75" hidden="false" customHeight="true" outlineLevel="0" collapsed="false">
      <c r="A87" s="24"/>
      <c r="B87" s="25"/>
      <c r="C87" s="26"/>
      <c r="D87" s="27"/>
      <c r="E87" s="28"/>
      <c r="F87" s="29"/>
      <c r="G87" s="30" t="n">
        <f aca="true" t="array" ref="G87:G87">PROMEDIO_CE_INSTRUMENTO1</f>
        <v>0</v>
      </c>
      <c r="H87" s="31" t="e">
        <f aca="true" t="array" ref="H87:H87">PROMEDIO_CE_INSTRUMENTO2</f>
        <v>#VALUE!</v>
      </c>
      <c r="I87" s="31" t="n">
        <f aca="true">PROMEDIO_CE_INSTRUMENTO3</f>
        <v>0</v>
      </c>
      <c r="J87" s="32" t="e">
        <f aca="false" t="array" ref="J87:J87">SUM($D87:$F87 * G87:I87) / 100</f>
        <v>#VALUE!</v>
      </c>
      <c r="K87" s="28"/>
      <c r="L87" s="32" t="n">
        <f aca="false">K87*$C87%</f>
        <v>0</v>
      </c>
      <c r="M87" s="28"/>
      <c r="N87" s="32" t="n">
        <f aca="false">M87*$C87%</f>
        <v>0</v>
      </c>
      <c r="O87" s="28"/>
      <c r="P87" s="33" t="n">
        <f aca="false">O87*$C87%</f>
        <v>0</v>
      </c>
    </row>
    <row r="88" customFormat="false" ht="24.75" hidden="false" customHeight="true" outlineLevel="0" collapsed="false">
      <c r="A88" s="34"/>
      <c r="B88" s="35"/>
      <c r="C88" s="36"/>
      <c r="D88" s="37"/>
      <c r="E88" s="38"/>
      <c r="F88" s="39"/>
      <c r="G88" s="40" t="n">
        <f aca="true" t="array" ref="G88:G88">PROMEDIO_CE_INSTRUMENTO1</f>
        <v>0</v>
      </c>
      <c r="H88" s="41" t="e">
        <f aca="true" t="array" ref="H88:H88">PROMEDIO_CE_INSTRUMENTO2</f>
        <v>#VALUE!</v>
      </c>
      <c r="I88" s="41" t="n">
        <f aca="true">PROMEDIO_CE_INSTRUMENTO3</f>
        <v>0</v>
      </c>
      <c r="J88" s="42" t="e">
        <f aca="false" t="array" ref="J88:J88">SUM($D88:$F88 * G88:I88) / 100</f>
        <v>#VALUE!</v>
      </c>
      <c r="K88" s="38"/>
      <c r="L88" s="42" t="n">
        <f aca="false">K88*$C88%</f>
        <v>0</v>
      </c>
      <c r="M88" s="38"/>
      <c r="N88" s="42" t="n">
        <f aca="false">M88*$C88%</f>
        <v>0</v>
      </c>
      <c r="O88" s="43"/>
      <c r="P88" s="44" t="n">
        <f aca="false">O88*$C88%</f>
        <v>0</v>
      </c>
    </row>
    <row r="89" customFormat="false" ht="24.75" hidden="false" customHeight="true" outlineLevel="0" collapsed="false">
      <c r="C89" s="45" t="n">
        <f aca="false">SUM(C75:C88)</f>
        <v>100</v>
      </c>
      <c r="D89" s="46" t="n">
        <f aca="false">SUM(D75:D88)</f>
        <v>81</v>
      </c>
      <c r="E89" s="47" t="n">
        <f aca="false">SUM(E75:E88)</f>
        <v>19</v>
      </c>
      <c r="F89" s="48" t="n">
        <f aca="false">SUM(F75:F88)</f>
        <v>0</v>
      </c>
      <c r="J89" s="45" t="e">
        <f aca="false">ROUND(SUM(J75:J88),1)</f>
        <v>#VALUE!</v>
      </c>
      <c r="K89" s="3"/>
      <c r="L89" s="45" t="n">
        <f aca="false">ROUND(SUM(L75:L88),1)</f>
        <v>0</v>
      </c>
      <c r="M89" s="3"/>
      <c r="N89" s="45" t="n">
        <f aca="false">ROUND(SUM(N75:N88),1)</f>
        <v>0</v>
      </c>
      <c r="O89" s="3"/>
      <c r="P89" s="45" t="n">
        <f aca="false">ROUND(SUM(P75:P88),1)</f>
        <v>0</v>
      </c>
    </row>
    <row r="90" customFormat="false" ht="24.75" hidden="false" customHeight="true" outlineLevel="0" collapsed="false"/>
    <row r="91" customFormat="false" ht="24.75" hidden="false" customHeight="true" outlineLevel="0" collapsed="false"/>
    <row r="92" customFormat="false" ht="24.75" hidden="false" customHeight="true" outlineLevel="0" collapsed="false"/>
    <row r="93" customFormat="false" ht="24.75" hidden="false" customHeight="true" outlineLevel="0" collapsed="false"/>
    <row r="94" customFormat="false" ht="24.75" hidden="false" customHeight="true" outlineLevel="0" collapsed="false"/>
    <row r="95" customFormat="false" ht="24.75" hidden="false" customHeight="true" outlineLevel="0" collapsed="false"/>
    <row r="96" customFormat="false" ht="24.75" hidden="false" customHeight="true" outlineLevel="0" collapsed="false"/>
    <row r="97" customFormat="false" ht="24.75" hidden="false" customHeight="true" outlineLevel="0" collapsed="false"/>
    <row r="98" customFormat="false" ht="24.75" hidden="false" customHeight="true" outlineLevel="0" collapsed="false"/>
    <row r="99" customFormat="false" ht="24.75" hidden="false" customHeight="true" outlineLevel="0" collapsed="false"/>
    <row r="100" customFormat="false" ht="24.75" hidden="false" customHeight="true" outlineLevel="0" collapsed="false"/>
    <row r="101" customFormat="false" ht="24.75" hidden="false" customHeight="true" outlineLevel="0" collapsed="false"/>
    <row r="102" customFormat="false" ht="24.75" hidden="false" customHeight="true" outlineLevel="0" collapsed="false"/>
    <row r="103" customFormat="false" ht="24.75" hidden="false" customHeight="true" outlineLevel="0" collapsed="false"/>
    <row r="104" customFormat="false" ht="24.75" hidden="false" customHeight="true" outlineLevel="0" collapsed="false"/>
    <row r="105" customFormat="false" ht="24.75" hidden="false" customHeight="true" outlineLevel="0" collapsed="false"/>
    <row r="106" customFormat="false" ht="24.75" hidden="false" customHeight="true" outlineLevel="0" collapsed="false"/>
    <row r="107" customFormat="false" ht="24.75" hidden="false" customHeight="true" outlineLevel="0" collapsed="false"/>
    <row r="108" customFormat="false" ht="24.75" hidden="false" customHeight="true" outlineLevel="0" collapsed="false"/>
    <row r="109" customFormat="false" ht="24.75" hidden="false" customHeight="true" outlineLevel="0" collapsed="false"/>
    <row r="110" customFormat="false" ht="24.75" hidden="false" customHeight="true" outlineLevel="0" collapsed="false"/>
    <row r="111" customFormat="false" ht="24.75" hidden="false" customHeight="true" outlineLevel="0" collapsed="false"/>
    <row r="112" customFormat="false" ht="24.75" hidden="false" customHeight="true" outlineLevel="0" collapsed="false"/>
    <row r="113" customFormat="false" ht="24.75" hidden="false" customHeight="true" outlineLevel="0" collapsed="false"/>
    <row r="114" customFormat="false" ht="24.75" hidden="false" customHeight="true" outlineLevel="0" collapsed="false"/>
    <row r="115" customFormat="false" ht="24.75" hidden="false" customHeight="true" outlineLevel="0" collapsed="false"/>
    <row r="116" customFormat="false" ht="24.75" hidden="false" customHeight="true" outlineLevel="0" collapsed="false"/>
    <row r="117" customFormat="false" ht="24.75" hidden="false" customHeight="true" outlineLevel="0" collapsed="false"/>
    <row r="118" customFormat="false" ht="24.75" hidden="false" customHeight="true" outlineLevel="0" collapsed="false"/>
    <row r="119" customFormat="false" ht="24.75" hidden="false" customHeight="true" outlineLevel="0" collapsed="false"/>
    <row r="120" customFormat="false" ht="24.75" hidden="false" customHeight="true" outlineLevel="0" collapsed="false"/>
    <row r="121" customFormat="false" ht="24.75" hidden="false" customHeight="true" outlineLevel="0" collapsed="false"/>
    <row r="122" customFormat="false" ht="24.75" hidden="false" customHeight="true" outlineLevel="0" collapsed="false"/>
    <row r="123" customFormat="false" ht="24.75" hidden="false" customHeight="true" outlineLevel="0" collapsed="false"/>
    <row r="124" customFormat="false" ht="24.75" hidden="false" customHeight="true" outlineLevel="0" collapsed="false"/>
    <row r="125" customFormat="false" ht="24.75" hidden="false" customHeight="true" outlineLevel="0" collapsed="false"/>
    <row r="126" customFormat="false" ht="24.75" hidden="false" customHeight="true" outlineLevel="0" collapsed="false"/>
    <row r="127" customFormat="false" ht="24.75" hidden="false" customHeight="true" outlineLevel="0" collapsed="false"/>
    <row r="128" customFormat="false" ht="24.75" hidden="false" customHeight="true" outlineLevel="0" collapsed="false"/>
    <row r="129" customFormat="false" ht="24.75" hidden="false" customHeight="true" outlineLevel="0" collapsed="false"/>
    <row r="130" customFormat="false" ht="24.75" hidden="false" customHeight="true" outlineLevel="0" collapsed="false"/>
    <row r="131" customFormat="false" ht="24.75" hidden="false" customHeight="true" outlineLevel="0" collapsed="false"/>
    <row r="132" customFormat="false" ht="24.75" hidden="false" customHeight="true" outlineLevel="0" collapsed="false"/>
    <row r="133" customFormat="false" ht="24.75" hidden="false" customHeight="true" outlineLevel="0" collapsed="false"/>
    <row r="134" customFormat="false" ht="24.75" hidden="false" customHeight="true" outlineLevel="0" collapsed="false"/>
    <row r="135" customFormat="false" ht="24.75" hidden="false" customHeight="true" outlineLevel="0" collapsed="false"/>
    <row r="136" customFormat="false" ht="24.75" hidden="false" customHeight="true" outlineLevel="0" collapsed="false"/>
    <row r="137" customFormat="false" ht="24.75" hidden="false" customHeight="true" outlineLevel="0" collapsed="false"/>
    <row r="138" customFormat="false" ht="24.75" hidden="false" customHeight="true" outlineLevel="0" collapsed="false"/>
    <row r="139" customFormat="false" ht="24.75" hidden="false" customHeight="true" outlineLevel="0" collapsed="false"/>
    <row r="140" customFormat="false" ht="24.75" hidden="false" customHeight="true" outlineLevel="0" collapsed="false"/>
    <row r="141" customFormat="false" ht="24.75" hidden="false" customHeight="true" outlineLevel="0" collapsed="false"/>
    <row r="142" customFormat="false" ht="24.75" hidden="false" customHeight="true" outlineLevel="0" collapsed="false"/>
    <row r="143" customFormat="false" ht="24.75" hidden="false" customHeight="true" outlineLevel="0" collapsed="false"/>
    <row r="144" customFormat="false" ht="24.75" hidden="false" customHeight="true" outlineLevel="0" collapsed="false"/>
    <row r="145" customFormat="false" ht="24.75" hidden="false" customHeight="true" outlineLevel="0" collapsed="false"/>
    <row r="146" customFormat="false" ht="24.75" hidden="false" customHeight="true" outlineLevel="0" collapsed="false"/>
    <row r="147" customFormat="false" ht="24.75" hidden="false" customHeight="true" outlineLevel="0" collapsed="false"/>
    <row r="148" customFormat="false" ht="24.75" hidden="false" customHeight="true" outlineLevel="0" collapsed="false"/>
    <row r="149" customFormat="false" ht="24.75" hidden="false" customHeight="true" outlineLevel="0" collapsed="false"/>
    <row r="150" customFormat="false" ht="24.75" hidden="false" customHeight="true" outlineLevel="0" collapsed="false"/>
    <row r="151" customFormat="false" ht="24.75" hidden="false" customHeight="true" outlineLevel="0" collapsed="false"/>
    <row r="152" customFormat="false" ht="24.75" hidden="false" customHeight="true" outlineLevel="0" collapsed="false"/>
    <row r="153" customFormat="false" ht="24.75" hidden="false" customHeight="true" outlineLevel="0" collapsed="false"/>
    <row r="154" customFormat="false" ht="24.75" hidden="false" customHeight="true" outlineLevel="0" collapsed="false"/>
    <row r="155" customFormat="false" ht="24.75" hidden="false" customHeight="true" outlineLevel="0" collapsed="false"/>
    <row r="156" customFormat="false" ht="24.75" hidden="false" customHeight="true" outlineLevel="0" collapsed="false"/>
    <row r="157" customFormat="false" ht="24.75" hidden="false" customHeight="true" outlineLevel="0" collapsed="false"/>
    <row r="158" customFormat="false" ht="24.75" hidden="false" customHeight="true" outlineLevel="0" collapsed="false"/>
    <row r="159" customFormat="false" ht="24.75" hidden="false" customHeight="true" outlineLevel="0" collapsed="false"/>
    <row r="160" customFormat="false" ht="24.75" hidden="false" customHeight="true" outlineLevel="0" collapsed="false"/>
    <row r="161" customFormat="false" ht="24.75" hidden="false" customHeight="true" outlineLevel="0" collapsed="false"/>
    <row r="162" customFormat="false" ht="24.75" hidden="false" customHeight="true" outlineLevel="0" collapsed="false"/>
    <row r="163" customFormat="false" ht="24.75" hidden="false" customHeight="true" outlineLevel="0" collapsed="false"/>
    <row r="164" customFormat="false" ht="24.75" hidden="false" customHeight="true" outlineLevel="0" collapsed="false"/>
    <row r="165" customFormat="false" ht="24.75" hidden="false" customHeight="true" outlineLevel="0" collapsed="false"/>
    <row r="166" customFormat="false" ht="24.75" hidden="false" customHeight="true" outlineLevel="0" collapsed="false"/>
    <row r="167" customFormat="false" ht="24.75" hidden="false" customHeight="true" outlineLevel="0" collapsed="false"/>
    <row r="168" customFormat="false" ht="24.75" hidden="false" customHeight="true" outlineLevel="0" collapsed="false"/>
    <row r="169" customFormat="false" ht="24.75" hidden="false" customHeight="true" outlineLevel="0" collapsed="false"/>
    <row r="170" customFormat="false" ht="24.75" hidden="false" customHeight="true" outlineLevel="0" collapsed="false"/>
    <row r="171" customFormat="false" ht="24.75" hidden="false" customHeight="true" outlineLevel="0" collapsed="false"/>
    <row r="172" customFormat="false" ht="24.75" hidden="false" customHeight="true" outlineLevel="0" collapsed="false"/>
    <row r="173" customFormat="false" ht="24.75" hidden="false" customHeight="true" outlineLevel="0" collapsed="false"/>
    <row r="174" customFormat="false" ht="24.75" hidden="false" customHeight="true" outlineLevel="0" collapsed="false"/>
    <row r="175" customFormat="false" ht="24.75" hidden="false" customHeight="true" outlineLevel="0" collapsed="false"/>
    <row r="176" customFormat="false" ht="24.75" hidden="false" customHeight="true" outlineLevel="0" collapsed="false"/>
    <row r="177" customFormat="false" ht="24.75" hidden="false" customHeight="true" outlineLevel="0" collapsed="false"/>
    <row r="178" customFormat="false" ht="24.75" hidden="false" customHeight="true" outlineLevel="0" collapsed="false"/>
    <row r="179" customFormat="false" ht="24.75" hidden="false" customHeight="true" outlineLevel="0" collapsed="false"/>
    <row r="180" customFormat="false" ht="24.75" hidden="false" customHeight="true" outlineLevel="0" collapsed="false"/>
    <row r="181" customFormat="false" ht="24.75" hidden="false" customHeight="true" outlineLevel="0" collapsed="false"/>
    <row r="182" customFormat="false" ht="24.75" hidden="false" customHeight="true" outlineLevel="0" collapsed="false"/>
    <row r="183" customFormat="false" ht="24.75" hidden="false" customHeight="true" outlineLevel="0" collapsed="false"/>
    <row r="184" customFormat="false" ht="24.75" hidden="false" customHeight="true" outlineLevel="0" collapsed="false"/>
    <row r="185" customFormat="false" ht="24.75" hidden="false" customHeight="true" outlineLevel="0" collapsed="false"/>
    <row r="186" customFormat="false" ht="24.75" hidden="false" customHeight="true" outlineLevel="0" collapsed="false"/>
    <row r="187" customFormat="false" ht="24.75" hidden="false" customHeight="true" outlineLevel="0" collapsed="false"/>
    <row r="188" customFormat="false" ht="24.75" hidden="false" customHeight="true" outlineLevel="0" collapsed="false"/>
    <row r="189" customFormat="false" ht="24.75" hidden="false" customHeight="true" outlineLevel="0" collapsed="false"/>
    <row r="190" customFormat="false" ht="24.75" hidden="false" customHeight="true" outlineLevel="0" collapsed="false"/>
    <row r="191" customFormat="false" ht="24.75" hidden="false" customHeight="true" outlineLevel="0" collapsed="false"/>
    <row r="192" customFormat="false" ht="24.75" hidden="false" customHeight="true" outlineLevel="0" collapsed="false"/>
    <row r="193" customFormat="false" ht="24.75" hidden="false" customHeight="true" outlineLevel="0" collapsed="false"/>
    <row r="194" customFormat="false" ht="24.75" hidden="false" customHeight="true" outlineLevel="0" collapsed="false"/>
    <row r="195" customFormat="false" ht="24.75" hidden="false" customHeight="true" outlineLevel="0" collapsed="false"/>
    <row r="196" customFormat="false" ht="24.75" hidden="false" customHeight="true" outlineLevel="0" collapsed="false"/>
    <row r="197" customFormat="false" ht="24.75" hidden="false" customHeight="true" outlineLevel="0" collapsed="false"/>
    <row r="198" customFormat="false" ht="24.75" hidden="false" customHeight="true" outlineLevel="0" collapsed="false"/>
    <row r="199" customFormat="false" ht="24.75" hidden="false" customHeight="true" outlineLevel="0" collapsed="false"/>
    <row r="200" customFormat="false" ht="24.75" hidden="false" customHeight="true" outlineLevel="0" collapsed="false"/>
    <row r="201" customFormat="false" ht="24.75" hidden="false" customHeight="true" outlineLevel="0" collapsed="false"/>
    <row r="202" customFormat="false" ht="24.75" hidden="false" customHeight="true" outlineLevel="0" collapsed="false"/>
    <row r="203" customFormat="false" ht="24.75" hidden="false" customHeight="true" outlineLevel="0" collapsed="false"/>
    <row r="204" customFormat="false" ht="24.75" hidden="false" customHeight="true" outlineLevel="0" collapsed="false"/>
    <row r="205" customFormat="false" ht="24.75" hidden="false" customHeight="true" outlineLevel="0" collapsed="false"/>
    <row r="206" customFormat="false" ht="24.75" hidden="false" customHeight="true" outlineLevel="0" collapsed="false"/>
    <row r="207" customFormat="false" ht="24.75" hidden="false" customHeight="true" outlineLevel="0" collapsed="false"/>
    <row r="208" customFormat="false" ht="24.75" hidden="false" customHeight="true" outlineLevel="0" collapsed="false"/>
    <row r="209" customFormat="false" ht="24.75" hidden="false" customHeight="true" outlineLevel="0" collapsed="false"/>
    <row r="210" customFormat="false" ht="24.75" hidden="false" customHeight="true" outlineLevel="0" collapsed="false"/>
    <row r="211" customFormat="false" ht="24.75" hidden="false" customHeight="true" outlineLevel="0" collapsed="false"/>
    <row r="212" customFormat="false" ht="24.75" hidden="false" customHeight="true" outlineLevel="0" collapsed="false"/>
    <row r="213" customFormat="false" ht="24.75" hidden="false" customHeight="true" outlineLevel="0" collapsed="false"/>
    <row r="214" customFormat="false" ht="24.75" hidden="false" customHeight="true" outlineLevel="0" collapsed="false"/>
    <row r="215" customFormat="false" ht="24.75" hidden="false" customHeight="true" outlineLevel="0" collapsed="false"/>
    <row r="216" customFormat="false" ht="24.75" hidden="false" customHeight="true" outlineLevel="0" collapsed="false"/>
    <row r="217" customFormat="false" ht="24.75" hidden="false" customHeight="true" outlineLevel="0" collapsed="false"/>
    <row r="218" customFormat="false" ht="24.75" hidden="false" customHeight="true" outlineLevel="0" collapsed="false"/>
    <row r="219" customFormat="false" ht="24.75" hidden="false" customHeight="true" outlineLevel="0" collapsed="false"/>
    <row r="220" customFormat="false" ht="24.75" hidden="false" customHeight="true" outlineLevel="0" collapsed="false"/>
    <row r="221" customFormat="false" ht="24.75" hidden="false" customHeight="true" outlineLevel="0" collapsed="false"/>
    <row r="222" customFormat="false" ht="24.75" hidden="false" customHeight="true" outlineLevel="0" collapsed="false"/>
    <row r="223" customFormat="false" ht="24.75" hidden="false" customHeight="true" outlineLevel="0" collapsed="false"/>
    <row r="224" customFormat="false" ht="24.75" hidden="false" customHeight="true" outlineLevel="0" collapsed="false"/>
    <row r="225" customFormat="false" ht="24.75" hidden="false" customHeight="true" outlineLevel="0" collapsed="false"/>
    <row r="226" customFormat="false" ht="24.75" hidden="false" customHeight="true" outlineLevel="0" collapsed="false"/>
    <row r="227" customFormat="false" ht="24.75" hidden="false" customHeight="true" outlineLevel="0" collapsed="false"/>
    <row r="228" customFormat="false" ht="24.75" hidden="false" customHeight="true" outlineLevel="0" collapsed="false"/>
    <row r="229" customFormat="false" ht="24.75" hidden="false" customHeight="true" outlineLevel="0" collapsed="false"/>
    <row r="230" customFormat="false" ht="24.75" hidden="false" customHeight="true" outlineLevel="0" collapsed="false"/>
    <row r="231" customFormat="false" ht="24.75" hidden="false" customHeight="true" outlineLevel="0" collapsed="false"/>
    <row r="232" customFormat="false" ht="24.75" hidden="false" customHeight="true" outlineLevel="0" collapsed="false"/>
    <row r="233" customFormat="false" ht="24.75" hidden="false" customHeight="true" outlineLevel="0" collapsed="false"/>
    <row r="234" customFormat="false" ht="24.75" hidden="false" customHeight="true" outlineLevel="0" collapsed="false"/>
    <row r="235" customFormat="false" ht="24.75" hidden="false" customHeight="true" outlineLevel="0" collapsed="false"/>
    <row r="236" customFormat="false" ht="24.75" hidden="false" customHeight="true" outlineLevel="0" collapsed="false"/>
    <row r="237" customFormat="false" ht="24.75" hidden="false" customHeight="true" outlineLevel="0" collapsed="false"/>
    <row r="238" customFormat="false" ht="24.75" hidden="false" customHeight="true" outlineLevel="0" collapsed="false"/>
    <row r="239" customFormat="false" ht="24.75" hidden="false" customHeight="true" outlineLevel="0" collapsed="false"/>
    <row r="240" customFormat="false" ht="24.75" hidden="false" customHeight="true" outlineLevel="0" collapsed="false"/>
    <row r="241" customFormat="false" ht="24.75" hidden="false" customHeight="true" outlineLevel="0" collapsed="false"/>
    <row r="242" customFormat="false" ht="24.75" hidden="false" customHeight="true" outlineLevel="0" collapsed="false"/>
    <row r="243" customFormat="false" ht="24.75" hidden="false" customHeight="true" outlineLevel="0" collapsed="false"/>
    <row r="244" customFormat="false" ht="24.75" hidden="false" customHeight="true" outlineLevel="0" collapsed="false"/>
    <row r="245" customFormat="false" ht="24.75" hidden="false" customHeight="true" outlineLevel="0" collapsed="false"/>
    <row r="246" customFormat="false" ht="24.75" hidden="false" customHeight="true" outlineLevel="0" collapsed="false"/>
    <row r="247" customFormat="false" ht="24.75" hidden="false" customHeight="true" outlineLevel="0" collapsed="false"/>
    <row r="248" customFormat="false" ht="24.75" hidden="false" customHeight="true" outlineLevel="0" collapsed="false"/>
    <row r="249" customFormat="false" ht="24.75" hidden="false" customHeight="true" outlineLevel="0" collapsed="false"/>
    <row r="250" customFormat="false" ht="24.75" hidden="false" customHeight="true" outlineLevel="0" collapsed="false"/>
    <row r="251" customFormat="false" ht="24.75" hidden="false" customHeight="true" outlineLevel="0" collapsed="false"/>
    <row r="252" customFormat="false" ht="24.75" hidden="false" customHeight="true" outlineLevel="0" collapsed="false"/>
    <row r="253" customFormat="false" ht="24.75" hidden="false" customHeight="true" outlineLevel="0" collapsed="false"/>
    <row r="254" customFormat="false" ht="24.75" hidden="false" customHeight="true" outlineLevel="0" collapsed="false"/>
    <row r="255" customFormat="false" ht="24.75" hidden="false" customHeight="true" outlineLevel="0" collapsed="false"/>
    <row r="256" customFormat="false" ht="24.75" hidden="false" customHeight="true" outlineLevel="0" collapsed="false"/>
    <row r="257" customFormat="false" ht="24.75" hidden="false" customHeight="true" outlineLevel="0" collapsed="false"/>
    <row r="258" customFormat="false" ht="24.75" hidden="false" customHeight="true" outlineLevel="0" collapsed="false"/>
    <row r="259" customFormat="false" ht="24.75" hidden="false" customHeight="true" outlineLevel="0" collapsed="false"/>
    <row r="260" customFormat="false" ht="24.75" hidden="false" customHeight="true" outlineLevel="0" collapsed="false"/>
  </sheetData>
  <sheetProtection algorithmName="SHA-512" hashValue="5kTiXnJYdjd8lZzSFj81xurBN3gfOqBaylNC/PsLmLpkrsWAYXU/uUGjgXEVCA7LGdhrQ5hOijrESZ2q9e6OVg==" saltValue="Ojrx1AQNMi0VtRIEiVjQZg==" spinCount="100000" sheet="true" objects="true" scenarios="true" selectLockedCells="true"/>
  <mergeCells count="5">
    <mergeCell ref="H1:O1"/>
    <mergeCell ref="H19:O19"/>
    <mergeCell ref="H37:O37"/>
    <mergeCell ref="H55:O55"/>
    <mergeCell ref="H73:O73"/>
  </mergeCells>
  <conditionalFormatting sqref="P73">
    <cfRule type="cellIs" priority="2" operator="lessThan" aboveAverage="0" equalAverage="0" bottom="0" percent="0" rank="0" text="" dxfId="0">
      <formula>5</formula>
    </cfRule>
    <cfRule type="cellIs" priority="3" operator="greaterThanOrEqual" aboveAverage="0" equalAverage="0" bottom="0" percent="0" rank="0" text="" dxfId="1">
      <formula>5</formula>
    </cfRule>
  </conditionalFormatting>
  <conditionalFormatting sqref="G73:H73 G74:P74">
    <cfRule type="expression" priority="4" aboveAverage="0" equalAverage="0" bottom="0" percent="0" rank="0" text="" dxfId="2">
      <formula>MOD(INT((COLUMN(G73) - 7) / 10), 2) = 0</formula>
    </cfRule>
  </conditionalFormatting>
  <conditionalFormatting sqref="A75:C88">
    <cfRule type="expression" priority="5" aboveAverage="0" equalAverage="0" bottom="0" percent="0" rank="0" text="" dxfId="3">
      <formula>MOD(ROW(A75), 2) = 0</formula>
    </cfRule>
  </conditionalFormatting>
  <conditionalFormatting sqref="G75:P88">
    <cfRule type="expression" priority="6" aboveAverage="0" equalAverage="0" bottom="0" percent="0" rank="0" text="" dxfId="4">
      <formula>MOD(ROW(G75), 2) = 0</formula>
    </cfRule>
  </conditionalFormatting>
  <conditionalFormatting sqref="P89">
    <cfRule type="expression" priority="7" aboveAverage="0" equalAverage="0" bottom="0" percent="0" rank="0" text="" dxfId="5">
      <formula>AND(J89 &lt; 5, L89 &lt; 5, N89 &lt; 5, P89 &lt; 5)</formula>
    </cfRule>
  </conditionalFormatting>
  <conditionalFormatting sqref="N89">
    <cfRule type="expression" priority="8" aboveAverage="0" equalAverage="0" bottom="0" percent="0" rank="0" text="" dxfId="6">
      <formula>AND(J89 &lt; 5, L89 &lt; 5, N89 &lt; 5)</formula>
    </cfRule>
  </conditionalFormatting>
  <conditionalFormatting sqref="L89">
    <cfRule type="expression" priority="9" aboveAverage="0" equalAverage="0" bottom="0" percent="0" rank="0" text="" dxfId="7">
      <formula>AND(J89 &lt; 5, L89 &lt; 5)</formula>
    </cfRule>
  </conditionalFormatting>
  <conditionalFormatting sqref="J89">
    <cfRule type="cellIs" priority="10" operator="lessThan" aboveAverage="0" equalAverage="0" bottom="0" percent="0" rank="0" text="" dxfId="8">
      <formula>5</formula>
    </cfRule>
    <cfRule type="cellIs" priority="11" operator="greaterThanOrEqual" aboveAverage="0" equalAverage="0" bottom="0" percent="0" rank="0" text="" dxfId="9">
      <formula>5</formula>
    </cfRule>
  </conditionalFormatting>
  <conditionalFormatting sqref="D75:F89">
    <cfRule type="expression" priority="12" aboveAverage="0" equalAverage="0" bottom="0" percent="0" rank="0" text="" dxfId="10">
      <formula>SUM($D75:$F75) &lt;&gt; $C75</formula>
    </cfRule>
    <cfRule type="expression" priority="13" aboveAverage="0" equalAverage="0" bottom="0" percent="0" rank="0" text="" dxfId="11">
      <formula>SUM($D75:$F75) = $C75</formula>
    </cfRule>
  </conditionalFormatting>
  <conditionalFormatting sqref="C89">
    <cfRule type="cellIs" priority="14" operator="notEqual" aboveAverage="0" equalAverage="0" bottom="0" percent="0" rank="0" text="" dxfId="12">
      <formula>100</formula>
    </cfRule>
    <cfRule type="cellIs" priority="15" operator="equal" aboveAverage="0" equalAverage="0" bottom="0" percent="0" rank="0" text="" dxfId="13">
      <formula>100</formula>
    </cfRule>
  </conditionalFormatting>
  <conditionalFormatting sqref="P55">
    <cfRule type="cellIs" priority="16" operator="lessThan" aboveAverage="0" equalAverage="0" bottom="0" percent="0" rank="0" text="" dxfId="14">
      <formula>5</formula>
    </cfRule>
    <cfRule type="cellIs" priority="17" operator="greaterThanOrEqual" aboveAverage="0" equalAverage="0" bottom="0" percent="0" rank="0" text="" dxfId="15">
      <formula>5</formula>
    </cfRule>
  </conditionalFormatting>
  <conditionalFormatting sqref="G55:H55 G56:P56">
    <cfRule type="expression" priority="18" aboveAverage="0" equalAverage="0" bottom="0" percent="0" rank="0" text="" dxfId="16">
      <formula>MOD(INT((COLUMN(G55) - 7) / 10), 2) = 0</formula>
    </cfRule>
  </conditionalFormatting>
  <conditionalFormatting sqref="A57:C70">
    <cfRule type="expression" priority="19" aboveAverage="0" equalAverage="0" bottom="0" percent="0" rank="0" text="" dxfId="17">
      <formula>MOD(ROW(A57), 2) = 0</formula>
    </cfRule>
  </conditionalFormatting>
  <conditionalFormatting sqref="G57:P70">
    <cfRule type="expression" priority="20" aboveAverage="0" equalAverage="0" bottom="0" percent="0" rank="0" text="" dxfId="18">
      <formula>MOD(ROW(G57), 2) = 0</formula>
    </cfRule>
  </conditionalFormatting>
  <conditionalFormatting sqref="P71">
    <cfRule type="expression" priority="21" aboveAverage="0" equalAverage="0" bottom="0" percent="0" rank="0" text="" dxfId="19">
      <formula>AND(J71 &lt; 5, L71 &lt; 5, N71 &lt; 5, P71 &lt; 5)</formula>
    </cfRule>
  </conditionalFormatting>
  <conditionalFormatting sqref="N71">
    <cfRule type="expression" priority="22" aboveAverage="0" equalAverage="0" bottom="0" percent="0" rank="0" text="" dxfId="20">
      <formula>AND(J71 &lt; 5, L71 &lt; 5, N71 &lt; 5)</formula>
    </cfRule>
  </conditionalFormatting>
  <conditionalFormatting sqref="L71">
    <cfRule type="expression" priority="23" aboveAverage="0" equalAverage="0" bottom="0" percent="0" rank="0" text="" dxfId="21">
      <formula>AND(J71 &lt; 5, L71 &lt; 5)</formula>
    </cfRule>
  </conditionalFormatting>
  <conditionalFormatting sqref="J71">
    <cfRule type="cellIs" priority="24" operator="lessThan" aboveAverage="0" equalAverage="0" bottom="0" percent="0" rank="0" text="" dxfId="22">
      <formula>5</formula>
    </cfRule>
    <cfRule type="cellIs" priority="25" operator="greaterThanOrEqual" aboveAverage="0" equalAverage="0" bottom="0" percent="0" rank="0" text="" dxfId="23">
      <formula>5</formula>
    </cfRule>
  </conditionalFormatting>
  <conditionalFormatting sqref="D57:F71">
    <cfRule type="expression" priority="26" aboveAverage="0" equalAverage="0" bottom="0" percent="0" rank="0" text="" dxfId="24">
      <formula>SUM($D57:$F57) &lt;&gt; $C57</formula>
    </cfRule>
    <cfRule type="expression" priority="27" aboveAverage="0" equalAverage="0" bottom="0" percent="0" rank="0" text="" dxfId="25">
      <formula>SUM($D57:$F57) = $C57</formula>
    </cfRule>
  </conditionalFormatting>
  <conditionalFormatting sqref="C71">
    <cfRule type="cellIs" priority="28" operator="notEqual" aboveAverage="0" equalAverage="0" bottom="0" percent="0" rank="0" text="" dxfId="26">
      <formula>100</formula>
    </cfRule>
    <cfRule type="cellIs" priority="29" operator="equal" aboveAverage="0" equalAverage="0" bottom="0" percent="0" rank="0" text="" dxfId="27">
      <formula>100</formula>
    </cfRule>
  </conditionalFormatting>
  <conditionalFormatting sqref="P37">
    <cfRule type="cellIs" priority="30" operator="lessThan" aboveAverage="0" equalAverage="0" bottom="0" percent="0" rank="0" text="" dxfId="28">
      <formula>5</formula>
    </cfRule>
    <cfRule type="cellIs" priority="31" operator="greaterThanOrEqual" aboveAverage="0" equalAverage="0" bottom="0" percent="0" rank="0" text="" dxfId="29">
      <formula>5</formula>
    </cfRule>
  </conditionalFormatting>
  <conditionalFormatting sqref="G37:H37 G38:P38">
    <cfRule type="expression" priority="32" aboveAverage="0" equalAverage="0" bottom="0" percent="0" rank="0" text="" dxfId="30">
      <formula>MOD(INT((COLUMN(G37) - 7) / 10), 2) = 0</formula>
    </cfRule>
  </conditionalFormatting>
  <conditionalFormatting sqref="A39:C52">
    <cfRule type="expression" priority="33" aboveAverage="0" equalAverage="0" bottom="0" percent="0" rank="0" text="" dxfId="31">
      <formula>MOD(ROW(A39), 2) = 0</formula>
    </cfRule>
  </conditionalFormatting>
  <conditionalFormatting sqref="G39:P52">
    <cfRule type="expression" priority="34" aboveAverage="0" equalAverage="0" bottom="0" percent="0" rank="0" text="" dxfId="32">
      <formula>MOD(ROW(G39), 2) = 0</formula>
    </cfRule>
  </conditionalFormatting>
  <conditionalFormatting sqref="P53">
    <cfRule type="expression" priority="35" aboveAverage="0" equalAverage="0" bottom="0" percent="0" rank="0" text="" dxfId="33">
      <formula>AND(J53 &lt; 5, L53 &lt; 5, N53 &lt; 5, P53 &lt; 5)</formula>
    </cfRule>
  </conditionalFormatting>
  <conditionalFormatting sqref="N53">
    <cfRule type="expression" priority="36" aboveAverage="0" equalAverage="0" bottom="0" percent="0" rank="0" text="" dxfId="34">
      <formula>AND(J53 &lt; 5, L53 &lt; 5, N53 &lt; 5)</formula>
    </cfRule>
  </conditionalFormatting>
  <conditionalFormatting sqref="L53">
    <cfRule type="expression" priority="37" aboveAverage="0" equalAverage="0" bottom="0" percent="0" rank="0" text="" dxfId="35">
      <formula>AND(J53 &lt; 5, L53 &lt; 5)</formula>
    </cfRule>
  </conditionalFormatting>
  <conditionalFormatting sqref="J53">
    <cfRule type="cellIs" priority="38" operator="lessThan" aboveAverage="0" equalAverage="0" bottom="0" percent="0" rank="0" text="" dxfId="36">
      <formula>5</formula>
    </cfRule>
    <cfRule type="cellIs" priority="39" operator="greaterThanOrEqual" aboveAverage="0" equalAverage="0" bottom="0" percent="0" rank="0" text="" dxfId="37">
      <formula>5</formula>
    </cfRule>
  </conditionalFormatting>
  <conditionalFormatting sqref="D39:F53">
    <cfRule type="expression" priority="40" aboveAverage="0" equalAverage="0" bottom="0" percent="0" rank="0" text="" dxfId="38">
      <formula>SUM($D39:$F39) &lt;&gt; $C39</formula>
    </cfRule>
    <cfRule type="expression" priority="41" aboveAverage="0" equalAverage="0" bottom="0" percent="0" rank="0" text="" dxfId="39">
      <formula>SUM($D39:$F39) = $C39</formula>
    </cfRule>
  </conditionalFormatting>
  <conditionalFormatting sqref="C53">
    <cfRule type="cellIs" priority="42" operator="notEqual" aboveAverage="0" equalAverage="0" bottom="0" percent="0" rank="0" text="" dxfId="40">
      <formula>100</formula>
    </cfRule>
    <cfRule type="cellIs" priority="43" operator="equal" aboveAverage="0" equalAverage="0" bottom="0" percent="0" rank="0" text="" dxfId="41">
      <formula>100</formula>
    </cfRule>
  </conditionalFormatting>
  <conditionalFormatting sqref="P19">
    <cfRule type="cellIs" priority="44" operator="lessThan" aboveAverage="0" equalAverage="0" bottom="0" percent="0" rank="0" text="" dxfId="42">
      <formula>5</formula>
    </cfRule>
    <cfRule type="cellIs" priority="45" operator="greaterThanOrEqual" aboveAverage="0" equalAverage="0" bottom="0" percent="0" rank="0" text="" dxfId="43">
      <formula>5</formula>
    </cfRule>
  </conditionalFormatting>
  <conditionalFormatting sqref="G19:H19 G20:P20">
    <cfRule type="expression" priority="46" aboveAverage="0" equalAverage="0" bottom="0" percent="0" rank="0" text="" dxfId="44">
      <formula>MOD(INT((COLUMN(G19) - 7) / 10), 2) = 0</formula>
    </cfRule>
  </conditionalFormatting>
  <conditionalFormatting sqref="A21:C34">
    <cfRule type="expression" priority="47" aboveAverage="0" equalAverage="0" bottom="0" percent="0" rank="0" text="" dxfId="45">
      <formula>MOD(ROW(A21), 2) = 0</formula>
    </cfRule>
  </conditionalFormatting>
  <conditionalFormatting sqref="G21:P34">
    <cfRule type="expression" priority="48" aboveAverage="0" equalAverage="0" bottom="0" percent="0" rank="0" text="" dxfId="46">
      <formula>MOD(ROW(G21), 2) = 0</formula>
    </cfRule>
  </conditionalFormatting>
  <conditionalFormatting sqref="P35">
    <cfRule type="expression" priority="49" aboveAverage="0" equalAverage="0" bottom="0" percent="0" rank="0" text="" dxfId="47">
      <formula>AND(J35 &lt; 5, L35 &lt; 5, N35 &lt; 5, P35 &lt; 5)</formula>
    </cfRule>
  </conditionalFormatting>
  <conditionalFormatting sqref="N35">
    <cfRule type="expression" priority="50" aboveAverage="0" equalAverage="0" bottom="0" percent="0" rank="0" text="" dxfId="48">
      <formula>AND(J35 &lt; 5, L35 &lt; 5, N35 &lt; 5)</formula>
    </cfRule>
  </conditionalFormatting>
  <conditionalFormatting sqref="L35">
    <cfRule type="expression" priority="51" aboveAverage="0" equalAverage="0" bottom="0" percent="0" rank="0" text="" dxfId="49">
      <formula>AND(J35 &lt; 5, L35 &lt; 5)</formula>
    </cfRule>
  </conditionalFormatting>
  <conditionalFormatting sqref="J35">
    <cfRule type="cellIs" priority="52" operator="lessThan" aboveAverage="0" equalAverage="0" bottom="0" percent="0" rank="0" text="" dxfId="50">
      <formula>5</formula>
    </cfRule>
    <cfRule type="cellIs" priority="53" operator="greaterThanOrEqual" aboveAverage="0" equalAverage="0" bottom="0" percent="0" rank="0" text="" dxfId="51">
      <formula>5</formula>
    </cfRule>
  </conditionalFormatting>
  <conditionalFormatting sqref="D21:F35">
    <cfRule type="expression" priority="54" aboveAverage="0" equalAverage="0" bottom="0" percent="0" rank="0" text="" dxfId="52">
      <formula>SUM($D21:$F21) &lt;&gt; $C21</formula>
    </cfRule>
    <cfRule type="expression" priority="55" aboveAverage="0" equalAverage="0" bottom="0" percent="0" rank="0" text="" dxfId="53">
      <formula>SUM($D21:$F21) = $C21</formula>
    </cfRule>
  </conditionalFormatting>
  <conditionalFormatting sqref="C35">
    <cfRule type="cellIs" priority="56" operator="notEqual" aboveAverage="0" equalAverage="0" bottom="0" percent="0" rank="0" text="" dxfId="54">
      <formula>100</formula>
    </cfRule>
    <cfRule type="cellIs" priority="57" operator="equal" aboveAverage="0" equalAverage="0" bottom="0" percent="0" rank="0" text="" dxfId="55">
      <formula>100</formula>
    </cfRule>
  </conditionalFormatting>
  <conditionalFormatting sqref="P1">
    <cfRule type="cellIs" priority="58" operator="lessThan" aboveAverage="0" equalAverage="0" bottom="0" percent="0" rank="0" text="" dxfId="56">
      <formula>5</formula>
    </cfRule>
    <cfRule type="cellIs" priority="59" operator="greaterThanOrEqual" aboveAverage="0" equalAverage="0" bottom="0" percent="0" rank="0" text="" dxfId="57">
      <formula>5</formula>
    </cfRule>
  </conditionalFormatting>
  <conditionalFormatting sqref="G1:H1 G2:P2">
    <cfRule type="expression" priority="60" aboveAverage="0" equalAverage="0" bottom="0" percent="0" rank="0" text="" dxfId="58">
      <formula>MOD(INT((COLUMN(G1) - 7) / 10), 2) = 0</formula>
    </cfRule>
  </conditionalFormatting>
  <conditionalFormatting sqref="A3:C16">
    <cfRule type="expression" priority="61" aboveAverage="0" equalAverage="0" bottom="0" percent="0" rank="0" text="" dxfId="59">
      <formula>MOD(ROW(A3), 2) = 0</formula>
    </cfRule>
  </conditionalFormatting>
  <conditionalFormatting sqref="G3:P16">
    <cfRule type="expression" priority="62" aboveAverage="0" equalAverage="0" bottom="0" percent="0" rank="0" text="" dxfId="60">
      <formula>MOD(ROW(G3), 2) = 0</formula>
    </cfRule>
  </conditionalFormatting>
  <conditionalFormatting sqref="P17">
    <cfRule type="expression" priority="63" aboveAverage="0" equalAverage="0" bottom="0" percent="0" rank="0" text="" dxfId="61">
      <formula>AND(J17 &lt; 5, L17 &lt; 5, N17 &lt; 5, P17 &lt; 5)</formula>
    </cfRule>
  </conditionalFormatting>
  <conditionalFormatting sqref="N17">
    <cfRule type="expression" priority="64" aboveAverage="0" equalAverage="0" bottom="0" percent="0" rank="0" text="" dxfId="62">
      <formula>AND(J17 &lt; 5, L17 &lt; 5, N17 &lt; 5)</formula>
    </cfRule>
  </conditionalFormatting>
  <conditionalFormatting sqref="L17">
    <cfRule type="expression" priority="65" aboveAverage="0" equalAverage="0" bottom="0" percent="0" rank="0" text="" dxfId="63">
      <formula>AND(J17 &lt; 5, L17 &lt; 5)</formula>
    </cfRule>
  </conditionalFormatting>
  <conditionalFormatting sqref="J17">
    <cfRule type="cellIs" priority="66" operator="lessThan" aboveAverage="0" equalAverage="0" bottom="0" percent="0" rank="0" text="" dxfId="64">
      <formula>5</formula>
    </cfRule>
    <cfRule type="cellIs" priority="67" operator="greaterThanOrEqual" aboveAverage="0" equalAverage="0" bottom="0" percent="0" rank="0" text="" dxfId="65">
      <formula>5</formula>
    </cfRule>
  </conditionalFormatting>
  <conditionalFormatting sqref="D3:F16">
    <cfRule type="expression" priority="68" aboveAverage="0" equalAverage="0" bottom="0" percent="0" rank="0" text="" dxfId="66">
      <formula>SUM($D3:$F3) &lt;&gt; $C3</formula>
    </cfRule>
    <cfRule type="expression" priority="69" aboveAverage="0" equalAverage="0" bottom="0" percent="0" rank="0" text="" dxfId="67">
      <formula>SUM($D3:$F3) = $C3</formula>
    </cfRule>
  </conditionalFormatting>
  <conditionalFormatting sqref="C17">
    <cfRule type="cellIs" priority="70" operator="notEqual" aboveAverage="0" equalAverage="0" bottom="0" percent="0" rank="0" text="" dxfId="68">
      <formula>100</formula>
    </cfRule>
    <cfRule type="cellIs" priority="71" operator="equal" aboveAverage="0" equalAverage="0" bottom="0" percent="0" rank="0" text="" dxfId="69">
      <formula>100</formula>
    </cfRule>
  </conditionalFormatting>
  <conditionalFormatting sqref="D17:F17">
    <cfRule type="expression" priority="72" aboveAverage="0" equalAverage="0" bottom="0" percent="0" rank="0" text="" dxfId="70">
      <formula>SUM($D17:$F17) &lt;&gt; $C17</formula>
    </cfRule>
    <cfRule type="expression" priority="73" aboveAverage="0" equalAverage="0" bottom="0" percent="0" rank="0" text="" dxfId="71">
      <formula>SUM($D17:$F17) = $C17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6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1" activeCellId="0" sqref="F1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2.86"/>
    <col collapsed="false" customWidth="true" hidden="false" outlineLevel="0" max="3" min="3" style="0" width="37.29"/>
    <col collapsed="false" customWidth="true" hidden="false" outlineLevel="0" max="19" min="4" style="0" width="4.71"/>
  </cols>
  <sheetData>
    <row r="1" s="3" customFormat="true" ht="23.25" hidden="false" customHeight="true" outlineLevel="0" collapsed="false">
      <c r="A1" s="1" t="n">
        <f aca="true" t="array" ref="A1:A1">IF(ROW() = 1,1, INDIRECT(ADDRESS(ROW() - NUM_FILAS_NOTAS - 1, 1, 4)) + 1)</f>
        <v>1</v>
      </c>
      <c r="C1" s="49" t="str">
        <f aca="true" t="array" ref="C1:C1">INDIRECT("TEXTO_RA"&amp;A1)</f>
        <v>Desarrolla aplicaciones compuestas por varios procesos reconociendo y aplicando principios de programación paralela.</v>
      </c>
      <c r="E1" s="4" t="n">
        <f aca="true" t="array" ref="E1:E1">NUM_ALUMNO_NOTAS</f>
        <v>1</v>
      </c>
      <c r="F1" s="6" t="e">
        <f aca="false" t="array" ref="F1:F1">NOMBRE_ALUMNO_NOTAS</f>
        <v>#N/A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="3" customFormat="true" ht="28.5" hidden="false" customHeight="true" outlineLevel="0" collapsed="false">
      <c r="C2" s="49"/>
      <c r="E2" s="50" t="str">
        <f aca="false">VLOOKUP(1, TABLA_INSTRUMENTOS, 2)</f>
        <v>Prueba escrita </v>
      </c>
      <c r="F2" s="50"/>
      <c r="G2" s="50"/>
      <c r="H2" s="50"/>
      <c r="I2" s="50"/>
      <c r="J2" s="50" t="str">
        <f aca="false">VLOOKUP(2, TABLA_INSTRUMENTOS, 2)</f>
        <v>Práctica</v>
      </c>
      <c r="K2" s="50"/>
      <c r="L2" s="50"/>
      <c r="M2" s="50"/>
      <c r="N2" s="50"/>
      <c r="O2" s="50" t="str">
        <f aca="false">VLOOKUP(3, TABLA_INSTRUMENTOS, 2)</f>
        <v>No Aplica</v>
      </c>
      <c r="P2" s="50"/>
      <c r="Q2" s="50"/>
      <c r="R2" s="50"/>
      <c r="S2" s="50"/>
    </row>
    <row r="3" customFormat="false" ht="60" hidden="false" customHeight="true" outlineLevel="0" collapsed="false">
      <c r="C3" s="49"/>
      <c r="E3" s="51" t="s">
        <v>7</v>
      </c>
      <c r="F3" s="52" t="s">
        <v>8</v>
      </c>
      <c r="G3" s="52" t="s">
        <v>9</v>
      </c>
      <c r="H3" s="53" t="s">
        <v>10</v>
      </c>
      <c r="I3" s="54" t="s">
        <v>11</v>
      </c>
      <c r="J3" s="55" t="s">
        <v>7</v>
      </c>
      <c r="K3" s="52" t="s">
        <v>8</v>
      </c>
      <c r="L3" s="52" t="s">
        <v>9</v>
      </c>
      <c r="M3" s="52" t="s">
        <v>10</v>
      </c>
      <c r="N3" s="54" t="s">
        <v>11</v>
      </c>
      <c r="O3" s="55" t="s">
        <v>7</v>
      </c>
      <c r="P3" s="52" t="s">
        <v>8</v>
      </c>
      <c r="Q3" s="52" t="s">
        <v>9</v>
      </c>
      <c r="R3" s="52" t="s">
        <v>10</v>
      </c>
      <c r="S3" s="56" t="s">
        <v>11</v>
      </c>
    </row>
    <row r="4" customFormat="false" ht="24.75" hidden="false" customHeight="true" outlineLevel="0" collapsed="false">
      <c r="A4" s="57" t="str">
        <f aca="false">"RA" &amp; A1</f>
        <v>RA1</v>
      </c>
      <c r="B4" s="14" t="str">
        <f aca="true" t="array" ref="B4:D12">INDIRECT("TABLA_RA" &amp; A1)</f>
        <v>a</v>
      </c>
      <c r="C4" s="15" t="str">
        <v>Se han reconocido las características de la programación concurrente y sus ámbitos de aplicación.</v>
      </c>
      <c r="D4" s="16" t="n">
        <v>5</v>
      </c>
      <c r="E4" s="17" t="n">
        <v>10</v>
      </c>
      <c r="F4" s="18"/>
      <c r="G4" s="18"/>
      <c r="H4" s="18"/>
      <c r="I4" s="22" t="n">
        <f aca="false">IFERROR(ROUND(AVERAGE(E4:H4),1),0)</f>
        <v>10</v>
      </c>
      <c r="J4" s="18"/>
      <c r="K4" s="18"/>
      <c r="L4" s="18"/>
      <c r="M4" s="18"/>
      <c r="N4" s="22" t="n">
        <f aca="false">IFERROR(ROUND(AVERAGE(J4:M4),1),0)</f>
        <v>0</v>
      </c>
      <c r="O4" s="18"/>
      <c r="P4" s="18"/>
      <c r="Q4" s="18"/>
      <c r="R4" s="18"/>
      <c r="S4" s="23" t="n">
        <f aca="false">IFERROR(ROUND(AVERAGE(O4:R4),1),0)</f>
        <v>0</v>
      </c>
    </row>
    <row r="5" customFormat="false" ht="24.75" hidden="false" customHeight="true" outlineLevel="0" collapsed="false">
      <c r="A5" s="57"/>
      <c r="B5" s="24" t="str">
        <v>b</v>
      </c>
      <c r="C5" s="25" t="str">
        <v>Se han identificado las diferencias entre programación paralela y programación distribuida, sus ventajas e inconvenientes.</v>
      </c>
      <c r="D5" s="26" t="n">
        <v>5</v>
      </c>
      <c r="E5" s="27" t="n">
        <v>10</v>
      </c>
      <c r="F5" s="28"/>
      <c r="G5" s="28"/>
      <c r="H5" s="28"/>
      <c r="I5" s="32" t="n">
        <f aca="false">IFERROR(ROUND(AVERAGE(E5:H5),1),0)</f>
        <v>10</v>
      </c>
      <c r="J5" s="28"/>
      <c r="K5" s="28"/>
      <c r="L5" s="28"/>
      <c r="M5" s="28"/>
      <c r="N5" s="32" t="n">
        <f aca="false">IFERROR(ROUND(AVERAGE(J5:M5),1),0)</f>
        <v>0</v>
      </c>
      <c r="O5" s="28"/>
      <c r="P5" s="28"/>
      <c r="Q5" s="28"/>
      <c r="R5" s="28"/>
      <c r="S5" s="33" t="n">
        <f aca="false">IFERROR(ROUND(AVERAGE(O5:R5),1),0)</f>
        <v>0</v>
      </c>
    </row>
    <row r="6" customFormat="false" ht="24.75" hidden="false" customHeight="true" outlineLevel="0" collapsed="false">
      <c r="A6" s="57"/>
      <c r="B6" s="24" t="str">
        <v>c</v>
      </c>
      <c r="C6" s="25" t="str">
        <v>Se han analizado las características de los procesos y de su ejecución por el sistema operativo.</v>
      </c>
      <c r="D6" s="26" t="n">
        <v>10</v>
      </c>
      <c r="E6" s="27" t="n">
        <v>3.3</v>
      </c>
      <c r="F6" s="28"/>
      <c r="G6" s="28"/>
      <c r="H6" s="28"/>
      <c r="I6" s="32" t="n">
        <f aca="false">IFERROR(ROUND(AVERAGE(E6:H6),1),0)</f>
        <v>3.3</v>
      </c>
      <c r="J6" s="28"/>
      <c r="K6" s="28"/>
      <c r="L6" s="28"/>
      <c r="M6" s="28"/>
      <c r="N6" s="32" t="n">
        <f aca="false">IFERROR(ROUND(AVERAGE(J6:M6),1),0)</f>
        <v>0</v>
      </c>
      <c r="O6" s="28"/>
      <c r="P6" s="28"/>
      <c r="Q6" s="28"/>
      <c r="R6" s="28"/>
      <c r="S6" s="33" t="n">
        <f aca="false">IFERROR(ROUND(AVERAGE(O6:R6),1),0)</f>
        <v>0</v>
      </c>
    </row>
    <row r="7" customFormat="false" ht="24.75" hidden="false" customHeight="true" outlineLevel="0" collapsed="false">
      <c r="A7" s="57"/>
      <c r="B7" s="24" t="str">
        <v>d</v>
      </c>
      <c r="C7" s="25" t="str">
        <v>Se han caracterizado los hilos de ejecución y descrito su relación con los procesos.</v>
      </c>
      <c r="D7" s="26" t="n">
        <v>10</v>
      </c>
      <c r="E7" s="27"/>
      <c r="F7" s="28"/>
      <c r="G7" s="28"/>
      <c r="H7" s="28"/>
      <c r="I7" s="32" t="n">
        <f aca="false">IFERROR(ROUND(AVERAGE(E7:H7),1),0)</f>
        <v>0</v>
      </c>
      <c r="J7" s="28"/>
      <c r="K7" s="28"/>
      <c r="L7" s="28"/>
      <c r="M7" s="28"/>
      <c r="N7" s="32" t="n">
        <f aca="false">IFERROR(ROUND(AVERAGE(J7:M7),1),0)</f>
        <v>0</v>
      </c>
      <c r="O7" s="28"/>
      <c r="P7" s="28"/>
      <c r="Q7" s="28"/>
      <c r="R7" s="28"/>
      <c r="S7" s="33" t="n">
        <f aca="false">IFERROR(ROUND(AVERAGE(O7:R7),1),0)</f>
        <v>0</v>
      </c>
    </row>
    <row r="8" customFormat="false" ht="24.75" hidden="false" customHeight="true" outlineLevel="0" collapsed="false">
      <c r="A8" s="57"/>
      <c r="B8" s="24" t="str">
        <v>e</v>
      </c>
      <c r="C8" s="25" t="str">
        <v>Se han utilizado clases para programar aplicaciones que crean subprocesos.</v>
      </c>
      <c r="D8" s="26" t="n">
        <v>15</v>
      </c>
      <c r="E8" s="27"/>
      <c r="F8" s="28"/>
      <c r="G8" s="28"/>
      <c r="H8" s="28"/>
      <c r="I8" s="32" t="n">
        <f aca="false">IFERROR(ROUND(AVERAGE(E8:H8),1),0)</f>
        <v>0</v>
      </c>
      <c r="J8" s="28"/>
      <c r="K8" s="28"/>
      <c r="L8" s="28"/>
      <c r="M8" s="28"/>
      <c r="N8" s="32" t="n">
        <f aca="false">IFERROR(ROUND(AVERAGE(J8:M8),1),0)</f>
        <v>0</v>
      </c>
      <c r="O8" s="28"/>
      <c r="P8" s="28"/>
      <c r="Q8" s="28"/>
      <c r="R8" s="28"/>
      <c r="S8" s="33" t="n">
        <f aca="false">IFERROR(ROUND(AVERAGE(O8:R8),1),0)</f>
        <v>0</v>
      </c>
    </row>
    <row r="9" customFormat="false" ht="24.75" hidden="false" customHeight="true" outlineLevel="0" collapsed="false">
      <c r="A9" s="57"/>
      <c r="B9" s="24" t="str">
        <v>f</v>
      </c>
      <c r="C9" s="25" t="str">
        <v>Se han utilizado mecanismos para compartir información con los subprocesos iniciados</v>
      </c>
      <c r="D9" s="26" t="n">
        <v>15</v>
      </c>
      <c r="E9" s="27"/>
      <c r="F9" s="28"/>
      <c r="G9" s="28"/>
      <c r="H9" s="28"/>
      <c r="I9" s="32" t="n">
        <f aca="false">IFERROR(ROUND(AVERAGE(E9:H9),1),0)</f>
        <v>0</v>
      </c>
      <c r="J9" s="28"/>
      <c r="K9" s="28"/>
      <c r="L9" s="28"/>
      <c r="M9" s="28"/>
      <c r="N9" s="32" t="n">
        <f aca="false">IFERROR(ROUND(AVERAGE(J9:M9),1),0)</f>
        <v>0</v>
      </c>
      <c r="O9" s="28"/>
      <c r="P9" s="28"/>
      <c r="Q9" s="28"/>
      <c r="R9" s="28"/>
      <c r="S9" s="33" t="n">
        <f aca="false">IFERROR(ROUND(AVERAGE(O9:R9),1),0)</f>
        <v>0</v>
      </c>
    </row>
    <row r="10" customFormat="false" ht="24.75" hidden="false" customHeight="true" outlineLevel="0" collapsed="false">
      <c r="A10" s="57"/>
      <c r="B10" s="24" t="str">
        <v>g</v>
      </c>
      <c r="C10" s="25" t="str">
        <v>Se han utilizado mecanismos para sincronizar y obtener el valor devuelto por los subprocesos iniciados.</v>
      </c>
      <c r="D10" s="26" t="n">
        <v>10</v>
      </c>
      <c r="E10" s="27" t="n">
        <v>10</v>
      </c>
      <c r="F10" s="28"/>
      <c r="G10" s="28"/>
      <c r="H10" s="28"/>
      <c r="I10" s="32" t="n">
        <f aca="false">IFERROR(ROUND(AVERAGE(E10:H10),1),0)</f>
        <v>10</v>
      </c>
      <c r="J10" s="28"/>
      <c r="K10" s="28"/>
      <c r="L10" s="28"/>
      <c r="M10" s="28"/>
      <c r="N10" s="32" t="n">
        <f aca="false">IFERROR(ROUND(AVERAGE(J10:M10),1),0)</f>
        <v>0</v>
      </c>
      <c r="O10" s="28"/>
      <c r="P10" s="28"/>
      <c r="Q10" s="28"/>
      <c r="R10" s="28"/>
      <c r="S10" s="33" t="n">
        <f aca="false">IFERROR(ROUND(AVERAGE(O10:R10),1),0)</f>
        <v>0</v>
      </c>
    </row>
    <row r="11" customFormat="false" ht="24.75" hidden="false" customHeight="true" outlineLevel="0" collapsed="false">
      <c r="A11" s="57"/>
      <c r="B11" s="24" t="str">
        <v>h</v>
      </c>
      <c r="C11" s="25" t="str">
        <v>Se han desarrollado aplicaciones que gestionen y utilicen procesos para la ejecución de varias tareas en paralelo.</v>
      </c>
      <c r="D11" s="26" t="n">
        <v>25</v>
      </c>
      <c r="E11" s="27" t="n">
        <v>3.3</v>
      </c>
      <c r="F11" s="28"/>
      <c r="G11" s="28"/>
      <c r="H11" s="28"/>
      <c r="I11" s="32" t="n">
        <f aca="false">IFERROR(ROUND(AVERAGE(E11:H11),1),0)</f>
        <v>3.3</v>
      </c>
      <c r="J11" s="28"/>
      <c r="K11" s="28"/>
      <c r="L11" s="28"/>
      <c r="M11" s="28"/>
      <c r="N11" s="32" t="n">
        <f aca="false">IFERROR(ROUND(AVERAGE(J11:M11),1),0)</f>
        <v>0</v>
      </c>
      <c r="O11" s="28"/>
      <c r="P11" s="28"/>
      <c r="Q11" s="28"/>
      <c r="R11" s="28"/>
      <c r="S11" s="33" t="n">
        <f aca="false">IFERROR(ROUND(AVERAGE(O11:R11),1),0)</f>
        <v>0</v>
      </c>
    </row>
    <row r="12" customFormat="false" ht="24.75" hidden="false" customHeight="true" outlineLevel="0" collapsed="false">
      <c r="A12" s="57"/>
      <c r="B12" s="24" t="str">
        <v>i</v>
      </c>
      <c r="C12" s="25" t="str">
        <v>Se han depurado y documentado las aplicaciones desarrolladas.</v>
      </c>
      <c r="D12" s="26" t="n">
        <v>5</v>
      </c>
      <c r="E12" s="27"/>
      <c r="F12" s="28"/>
      <c r="G12" s="28"/>
      <c r="H12" s="28"/>
      <c r="I12" s="32" t="n">
        <f aca="false">IFERROR(ROUND(AVERAGE(E12:H12),1),0)</f>
        <v>0</v>
      </c>
      <c r="J12" s="28"/>
      <c r="K12" s="28"/>
      <c r="L12" s="28"/>
      <c r="M12" s="28"/>
      <c r="N12" s="32" t="n">
        <f aca="false">IFERROR(ROUND(AVERAGE(J12:M12),1),0)</f>
        <v>0</v>
      </c>
      <c r="O12" s="28"/>
      <c r="P12" s="28"/>
      <c r="Q12" s="28"/>
      <c r="R12" s="28"/>
      <c r="S12" s="33" t="n">
        <f aca="false">IFERROR(ROUND(AVERAGE(O12:R12),1),0)</f>
        <v>0</v>
      </c>
    </row>
    <row r="13" customFormat="false" ht="24.75" hidden="false" customHeight="true" outlineLevel="0" collapsed="false">
      <c r="A13" s="57"/>
      <c r="B13" s="24"/>
      <c r="C13" s="25"/>
      <c r="D13" s="26"/>
      <c r="E13" s="27"/>
      <c r="F13" s="28"/>
      <c r="G13" s="28"/>
      <c r="H13" s="28"/>
      <c r="I13" s="32" t="n">
        <f aca="false">IFERROR(ROUND(AVERAGE(E13:H13),1),0)</f>
        <v>0</v>
      </c>
      <c r="J13" s="28"/>
      <c r="K13" s="28"/>
      <c r="L13" s="28"/>
      <c r="M13" s="28"/>
      <c r="N13" s="32" t="n">
        <f aca="false">IFERROR(ROUND(AVERAGE(J13:M13),1),0)</f>
        <v>0</v>
      </c>
      <c r="O13" s="28"/>
      <c r="P13" s="28"/>
      <c r="Q13" s="28"/>
      <c r="R13" s="28"/>
      <c r="S13" s="33" t="n">
        <f aca="false">IFERROR(ROUND(AVERAGE(O13:R13),1),0)</f>
        <v>0</v>
      </c>
    </row>
    <row r="14" customFormat="false" ht="24.75" hidden="false" customHeight="true" outlineLevel="0" collapsed="false">
      <c r="A14" s="57"/>
      <c r="B14" s="24"/>
      <c r="C14" s="25"/>
      <c r="D14" s="26"/>
      <c r="E14" s="27"/>
      <c r="F14" s="28"/>
      <c r="G14" s="28"/>
      <c r="H14" s="28"/>
      <c r="I14" s="32" t="n">
        <f aca="false">IFERROR(ROUND(AVERAGE(E14:H14),1),0)</f>
        <v>0</v>
      </c>
      <c r="J14" s="28"/>
      <c r="K14" s="28"/>
      <c r="L14" s="28"/>
      <c r="M14" s="28"/>
      <c r="N14" s="32" t="n">
        <f aca="false">IFERROR(ROUND(AVERAGE(J14:M14),1),0)</f>
        <v>0</v>
      </c>
      <c r="O14" s="28"/>
      <c r="P14" s="28"/>
      <c r="Q14" s="28"/>
      <c r="R14" s="28"/>
      <c r="S14" s="33" t="n">
        <f aca="false">IFERROR(ROUND(AVERAGE(O14:R14),1),0)</f>
        <v>0</v>
      </c>
    </row>
    <row r="15" customFormat="false" ht="24.75" hidden="false" customHeight="true" outlineLevel="0" collapsed="false">
      <c r="A15" s="57"/>
      <c r="B15" s="24"/>
      <c r="C15" s="25"/>
      <c r="D15" s="26"/>
      <c r="E15" s="27"/>
      <c r="F15" s="28"/>
      <c r="G15" s="28"/>
      <c r="H15" s="28"/>
      <c r="I15" s="32" t="n">
        <f aca="false">IFERROR(ROUND(AVERAGE(E15:H15),1),0)</f>
        <v>0</v>
      </c>
      <c r="J15" s="28"/>
      <c r="K15" s="28"/>
      <c r="L15" s="28"/>
      <c r="M15" s="28"/>
      <c r="N15" s="32" t="n">
        <f aca="false">IFERROR(ROUND(AVERAGE(J15:M15),1),0)</f>
        <v>0</v>
      </c>
      <c r="O15" s="28"/>
      <c r="P15" s="28"/>
      <c r="Q15" s="28"/>
      <c r="R15" s="28"/>
      <c r="S15" s="33" t="n">
        <f aca="false">IFERROR(ROUND(AVERAGE(O15:R15),1),0)</f>
        <v>0</v>
      </c>
    </row>
    <row r="16" customFormat="false" ht="24.75" hidden="false" customHeight="true" outlineLevel="0" collapsed="false">
      <c r="A16" s="57"/>
      <c r="B16" s="24"/>
      <c r="C16" s="25"/>
      <c r="D16" s="26"/>
      <c r="E16" s="27"/>
      <c r="F16" s="28"/>
      <c r="G16" s="28"/>
      <c r="H16" s="28"/>
      <c r="I16" s="32" t="n">
        <f aca="false">IFERROR(ROUND(AVERAGE(E16:H16),1),0)</f>
        <v>0</v>
      </c>
      <c r="J16" s="28"/>
      <c r="K16" s="28"/>
      <c r="L16" s="28"/>
      <c r="M16" s="28"/>
      <c r="N16" s="32" t="n">
        <f aca="false">IFERROR(ROUND(AVERAGE(J16:M16),1),0)</f>
        <v>0</v>
      </c>
      <c r="O16" s="28"/>
      <c r="P16" s="28"/>
      <c r="Q16" s="28"/>
      <c r="R16" s="28"/>
      <c r="S16" s="33" t="n">
        <f aca="false">IFERROR(ROUND(AVERAGE(O16:R16),1),0)</f>
        <v>0</v>
      </c>
    </row>
    <row r="17" customFormat="false" ht="24.75" hidden="false" customHeight="true" outlineLevel="0" collapsed="false">
      <c r="A17" s="57"/>
      <c r="B17" s="34"/>
      <c r="C17" s="35"/>
      <c r="D17" s="36"/>
      <c r="E17" s="37"/>
      <c r="F17" s="38"/>
      <c r="G17" s="38"/>
      <c r="H17" s="38"/>
      <c r="I17" s="42" t="n">
        <f aca="false">IFERROR(ROUND(AVERAGE(E17:H17),1),0)</f>
        <v>0</v>
      </c>
      <c r="J17" s="38"/>
      <c r="K17" s="38"/>
      <c r="L17" s="38"/>
      <c r="M17" s="38"/>
      <c r="N17" s="42" t="n">
        <f aca="false">IFERROR(ROUND(AVERAGE(J17:M17),1),0)</f>
        <v>0</v>
      </c>
      <c r="O17" s="38"/>
      <c r="P17" s="38"/>
      <c r="Q17" s="38"/>
      <c r="R17" s="38"/>
      <c r="S17" s="44" t="n">
        <f aca="false">IFERROR(ROUND(AVERAGE(O17:R17),1),0)</f>
        <v>0</v>
      </c>
    </row>
    <row r="18" customFormat="false" ht="24.75" hidden="false" customHeight="true" outlineLevel="0" collapsed="false"/>
    <row r="19" s="3" customFormat="true" ht="23.25" hidden="false" customHeight="true" outlineLevel="0" collapsed="false">
      <c r="A19" s="1" t="n">
        <f aca="true" t="array" ref="A19:A19">IF(ROW() = 1,1, INDIRECT(ADDRESS(ROW() - NUM_FILAS_NOTAS - 1, 1, 4)) + 1)</f>
        <v>2</v>
      </c>
      <c r="C19" s="49" t="str">
        <f aca="true" t="array" ref="C19:C19">INDIRECT("TEXTO_RA"&amp;A19)</f>
        <v>Desarrolla aplicaciones compuestas por varios hilos de ejecución analizando y aplicando librerías específicas del lenguaje de programación.</v>
      </c>
      <c r="E19" s="4" t="n">
        <f aca="true" t="array" ref="E19:E19">NUM_ALUMNO_NOTAS</f>
        <v>1</v>
      </c>
      <c r="F19" s="6" t="e">
        <f aca="false" t="array" ref="F19:F19">NOMBRE_ALUMNO_NOTAS</f>
        <v>#N/A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="3" customFormat="true" ht="28.5" hidden="false" customHeight="true" outlineLevel="0" collapsed="false">
      <c r="C20" s="49"/>
      <c r="E20" s="50" t="str">
        <f aca="false">VLOOKUP(1, TABLA_INSTRUMENTOS, 2)</f>
        <v>Prueba escrita </v>
      </c>
      <c r="F20" s="50"/>
      <c r="G20" s="50"/>
      <c r="H20" s="50"/>
      <c r="I20" s="50"/>
      <c r="J20" s="50" t="str">
        <f aca="false">VLOOKUP(2, TABLA_INSTRUMENTOS, 2)</f>
        <v>Práctica</v>
      </c>
      <c r="K20" s="50"/>
      <c r="L20" s="50"/>
      <c r="M20" s="50"/>
      <c r="N20" s="50"/>
      <c r="O20" s="50" t="str">
        <f aca="false">VLOOKUP(3, TABLA_INSTRUMENTOS, 2)</f>
        <v>No Aplica</v>
      </c>
      <c r="P20" s="50"/>
      <c r="Q20" s="50"/>
      <c r="R20" s="50"/>
      <c r="S20" s="50"/>
    </row>
    <row r="21" customFormat="false" ht="60" hidden="false" customHeight="true" outlineLevel="0" collapsed="false">
      <c r="C21" s="49"/>
      <c r="E21" s="51" t="s">
        <v>7</v>
      </c>
      <c r="F21" s="52" t="s">
        <v>8</v>
      </c>
      <c r="G21" s="52" t="s">
        <v>9</v>
      </c>
      <c r="H21" s="53" t="s">
        <v>10</v>
      </c>
      <c r="I21" s="54" t="s">
        <v>11</v>
      </c>
      <c r="J21" s="55" t="s">
        <v>7</v>
      </c>
      <c r="K21" s="52" t="s">
        <v>8</v>
      </c>
      <c r="L21" s="52" t="s">
        <v>9</v>
      </c>
      <c r="M21" s="52" t="s">
        <v>10</v>
      </c>
      <c r="N21" s="54" t="s">
        <v>11</v>
      </c>
      <c r="O21" s="55" t="s">
        <v>7</v>
      </c>
      <c r="P21" s="52" t="s">
        <v>8</v>
      </c>
      <c r="Q21" s="52" t="s">
        <v>9</v>
      </c>
      <c r="R21" s="52" t="s">
        <v>10</v>
      </c>
      <c r="S21" s="56" t="s">
        <v>11</v>
      </c>
    </row>
    <row r="22" customFormat="false" ht="24.75" hidden="false" customHeight="true" outlineLevel="0" collapsed="false">
      <c r="A22" s="57" t="str">
        <f aca="false">"RA" &amp; A19</f>
        <v>RA2</v>
      </c>
      <c r="B22" s="14" t="str">
        <f aca="true" t="array" ref="B22:D32">INDIRECT("TABLA_RA" &amp; A19)</f>
        <v>a</v>
      </c>
      <c r="C22" s="15" t="str">
        <v>Se han identificado situaciones en las que resulte útil la utilización de varios hilos en un programa.</v>
      </c>
      <c r="D22" s="16" t="n">
        <v>10</v>
      </c>
      <c r="E22" s="17"/>
      <c r="F22" s="18"/>
      <c r="G22" s="18"/>
      <c r="H22" s="18"/>
      <c r="I22" s="22" t="n">
        <f aca="false">IFERROR(ROUND(AVERAGE(E22:H22),1),0)</f>
        <v>0</v>
      </c>
      <c r="J22" s="18"/>
      <c r="K22" s="18"/>
      <c r="L22" s="18"/>
      <c r="M22" s="18"/>
      <c r="N22" s="22" t="n">
        <f aca="false">IFERROR(ROUND(AVERAGE(J22:M22),1),0)</f>
        <v>0</v>
      </c>
      <c r="O22" s="18"/>
      <c r="P22" s="18"/>
      <c r="Q22" s="18"/>
      <c r="R22" s="18"/>
      <c r="S22" s="23" t="n">
        <f aca="false">IFERROR(ROUND(AVERAGE(O22:R22),1),0)</f>
        <v>0</v>
      </c>
    </row>
    <row r="23" customFormat="false" ht="24.75" hidden="false" customHeight="true" outlineLevel="0" collapsed="false">
      <c r="A23" s="57"/>
      <c r="B23" s="24" t="str">
        <v>b</v>
      </c>
      <c r="C23" s="25" t="str">
        <v>Se han reconocido los mecanismos para crear, iniciar y finalizar hilos.</v>
      </c>
      <c r="D23" s="26" t="n">
        <v>10</v>
      </c>
      <c r="E23" s="27"/>
      <c r="F23" s="28"/>
      <c r="G23" s="28"/>
      <c r="H23" s="28"/>
      <c r="I23" s="32" t="n">
        <f aca="false">IFERROR(ROUND(AVERAGE(E23:H23),1),0)</f>
        <v>0</v>
      </c>
      <c r="J23" s="28"/>
      <c r="K23" s="28"/>
      <c r="L23" s="28"/>
      <c r="M23" s="28"/>
      <c r="N23" s="32" t="n">
        <f aca="false">IFERROR(ROUND(AVERAGE(J23:M23),1),0)</f>
        <v>0</v>
      </c>
      <c r="O23" s="28"/>
      <c r="P23" s="28"/>
      <c r="Q23" s="28"/>
      <c r="R23" s="28"/>
      <c r="S23" s="33" t="n">
        <f aca="false">IFERROR(ROUND(AVERAGE(O23:R23),1),0)</f>
        <v>0</v>
      </c>
    </row>
    <row r="24" customFormat="false" ht="24.75" hidden="false" customHeight="true" outlineLevel="0" collapsed="false">
      <c r="A24" s="57"/>
      <c r="B24" s="24" t="str">
        <v>c</v>
      </c>
      <c r="C24" s="25" t="str">
        <v>Se han programado aplicaciones que implementen varios hilos.</v>
      </c>
      <c r="D24" s="26" t="n">
        <v>10</v>
      </c>
      <c r="E24" s="27"/>
      <c r="F24" s="28"/>
      <c r="G24" s="28"/>
      <c r="H24" s="28"/>
      <c r="I24" s="32" t="n">
        <f aca="false">IFERROR(ROUND(AVERAGE(E24:H24),1),0)</f>
        <v>0</v>
      </c>
      <c r="J24" s="28"/>
      <c r="K24" s="28"/>
      <c r="L24" s="28"/>
      <c r="M24" s="28"/>
      <c r="N24" s="32" t="n">
        <f aca="false">IFERROR(ROUND(AVERAGE(J24:M24),1),0)</f>
        <v>0</v>
      </c>
      <c r="O24" s="28"/>
      <c r="P24" s="28"/>
      <c r="Q24" s="28"/>
      <c r="R24" s="28"/>
      <c r="S24" s="33" t="n">
        <f aca="false">IFERROR(ROUND(AVERAGE(O24:R24),1),0)</f>
        <v>0</v>
      </c>
    </row>
    <row r="25" customFormat="false" ht="24.75" hidden="false" customHeight="true" outlineLevel="0" collapsed="false">
      <c r="A25" s="57"/>
      <c r="B25" s="24" t="str">
        <v>d</v>
      </c>
      <c r="C25" s="25" t="str">
        <v>Se han identificado los posibles estados de ejecución de un hilo y programado aplicaciones que los gestionen</v>
      </c>
      <c r="D25" s="26" t="n">
        <v>5</v>
      </c>
      <c r="E25" s="27"/>
      <c r="F25" s="28"/>
      <c r="G25" s="28"/>
      <c r="H25" s="28"/>
      <c r="I25" s="32" t="n">
        <f aca="false">IFERROR(ROUND(AVERAGE(E25:H25),1),0)</f>
        <v>0</v>
      </c>
      <c r="J25" s="28"/>
      <c r="K25" s="28"/>
      <c r="L25" s="28"/>
      <c r="M25" s="28"/>
      <c r="N25" s="32" t="n">
        <f aca="false">IFERROR(ROUND(AVERAGE(J25:M25),1),0)</f>
        <v>0</v>
      </c>
      <c r="O25" s="28"/>
      <c r="P25" s="28"/>
      <c r="Q25" s="28"/>
      <c r="R25" s="28"/>
      <c r="S25" s="33" t="n">
        <f aca="false">IFERROR(ROUND(AVERAGE(O25:R25),1),0)</f>
        <v>0</v>
      </c>
    </row>
    <row r="26" customFormat="false" ht="24.75" hidden="false" customHeight="true" outlineLevel="0" collapsed="false">
      <c r="A26" s="57"/>
      <c r="B26" s="24" t="str">
        <v>e</v>
      </c>
      <c r="C26" s="25" t="str">
        <v>Se han utilizado mecanismos para compartir información entre varios hilos de un mismo proceso.</v>
      </c>
      <c r="D26" s="26" t="n">
        <v>15</v>
      </c>
      <c r="E26" s="27"/>
      <c r="F26" s="28"/>
      <c r="G26" s="28"/>
      <c r="H26" s="28"/>
      <c r="I26" s="32" t="n">
        <f aca="false">IFERROR(ROUND(AVERAGE(E26:H26),1),0)</f>
        <v>0</v>
      </c>
      <c r="J26" s="28"/>
      <c r="K26" s="28"/>
      <c r="L26" s="28"/>
      <c r="M26" s="28"/>
      <c r="N26" s="32" t="n">
        <f aca="false">IFERROR(ROUND(AVERAGE(J26:M26),1),0)</f>
        <v>0</v>
      </c>
      <c r="O26" s="28"/>
      <c r="P26" s="28"/>
      <c r="Q26" s="28"/>
      <c r="R26" s="28"/>
      <c r="S26" s="33" t="n">
        <f aca="false">IFERROR(ROUND(AVERAGE(O26:R26),1),0)</f>
        <v>0</v>
      </c>
    </row>
    <row r="27" customFormat="false" ht="24.75" hidden="false" customHeight="true" outlineLevel="0" collapsed="false">
      <c r="A27" s="57"/>
      <c r="B27" s="24" t="str">
        <v>f</v>
      </c>
      <c r="C27" s="25" t="str">
        <v>Se han desarrollado programas formados por varios hilos sincronizados mediante técnicas específicas.</v>
      </c>
      <c r="D27" s="26" t="n">
        <v>15</v>
      </c>
      <c r="E27" s="27"/>
      <c r="F27" s="28"/>
      <c r="G27" s="28"/>
      <c r="H27" s="28"/>
      <c r="I27" s="32" t="n">
        <f aca="false">IFERROR(ROUND(AVERAGE(E27:H27),1),0)</f>
        <v>0</v>
      </c>
      <c r="J27" s="28"/>
      <c r="K27" s="28"/>
      <c r="L27" s="28"/>
      <c r="M27" s="28"/>
      <c r="N27" s="32" t="n">
        <f aca="false">IFERROR(ROUND(AVERAGE(J27:M27),1),0)</f>
        <v>0</v>
      </c>
      <c r="O27" s="28"/>
      <c r="P27" s="28"/>
      <c r="Q27" s="28"/>
      <c r="R27" s="28"/>
      <c r="S27" s="33" t="n">
        <f aca="false">IFERROR(ROUND(AVERAGE(O27:R27),1),0)</f>
        <v>0</v>
      </c>
    </row>
    <row r="28" customFormat="false" ht="24.75" hidden="false" customHeight="true" outlineLevel="0" collapsed="false">
      <c r="A28" s="57"/>
      <c r="B28" s="24" t="str">
        <v>g</v>
      </c>
      <c r="C28" s="25" t="str">
        <v>Se ha establecido y controlado la prioridad de cada uno de los hilos de ejecución.</v>
      </c>
      <c r="D28" s="26" t="n">
        <v>5</v>
      </c>
      <c r="E28" s="27"/>
      <c r="F28" s="28"/>
      <c r="G28" s="28"/>
      <c r="H28" s="28"/>
      <c r="I28" s="32" t="n">
        <f aca="false">IFERROR(ROUND(AVERAGE(E28:H28),1),0)</f>
        <v>0</v>
      </c>
      <c r="J28" s="28"/>
      <c r="K28" s="28"/>
      <c r="L28" s="28"/>
      <c r="M28" s="28"/>
      <c r="N28" s="32" t="n">
        <f aca="false">IFERROR(ROUND(AVERAGE(J28:M28),1),0)</f>
        <v>0</v>
      </c>
      <c r="O28" s="28"/>
      <c r="P28" s="28"/>
      <c r="Q28" s="28"/>
      <c r="R28" s="28"/>
      <c r="S28" s="33" t="n">
        <f aca="false">IFERROR(ROUND(AVERAGE(O28:R28),1),0)</f>
        <v>0</v>
      </c>
    </row>
    <row r="29" customFormat="false" ht="24.75" hidden="false" customHeight="true" outlineLevel="0" collapsed="false">
      <c r="A29" s="57"/>
      <c r="B29" s="24" t="str">
        <v>h</v>
      </c>
      <c r="C29" s="25" t="str">
        <v>Se han depurado y documentado los programas desarrollados.</v>
      </c>
      <c r="D29" s="26" t="n">
        <v>5</v>
      </c>
      <c r="E29" s="27"/>
      <c r="F29" s="28"/>
      <c r="G29" s="28"/>
      <c r="H29" s="28"/>
      <c r="I29" s="32" t="n">
        <f aca="false">IFERROR(ROUND(AVERAGE(E29:H29),1),0)</f>
        <v>0</v>
      </c>
      <c r="J29" s="28"/>
      <c r="K29" s="28"/>
      <c r="L29" s="28"/>
      <c r="M29" s="28"/>
      <c r="N29" s="32" t="n">
        <f aca="false">IFERROR(ROUND(AVERAGE(J29:M29),1),0)</f>
        <v>0</v>
      </c>
      <c r="O29" s="28"/>
      <c r="P29" s="28"/>
      <c r="Q29" s="28"/>
      <c r="R29" s="28"/>
      <c r="S29" s="33" t="n">
        <f aca="false">IFERROR(ROUND(AVERAGE(O29:R29),1),0)</f>
        <v>0</v>
      </c>
    </row>
    <row r="30" customFormat="false" ht="24.75" hidden="false" customHeight="true" outlineLevel="0" collapsed="false">
      <c r="A30" s="57"/>
      <c r="B30" s="24" t="str">
        <v>i</v>
      </c>
      <c r="C30" s="25" t="str">
        <v>Se ha analizado el contexto de ejecución de los hilos.</v>
      </c>
      <c r="D30" s="26" t="n">
        <v>5</v>
      </c>
      <c r="E30" s="27"/>
      <c r="F30" s="28"/>
      <c r="G30" s="28"/>
      <c r="H30" s="28"/>
      <c r="I30" s="32" t="n">
        <f aca="false">IFERROR(ROUND(AVERAGE(E30:H30),1),0)</f>
        <v>0</v>
      </c>
      <c r="J30" s="28"/>
      <c r="K30" s="28"/>
      <c r="L30" s="28"/>
      <c r="M30" s="28"/>
      <c r="N30" s="32" t="n">
        <f aca="false">IFERROR(ROUND(AVERAGE(J30:M30),1),0)</f>
        <v>0</v>
      </c>
      <c r="O30" s="28"/>
      <c r="P30" s="28"/>
      <c r="Q30" s="28"/>
      <c r="R30" s="28"/>
      <c r="S30" s="33" t="n">
        <f aca="false">IFERROR(ROUND(AVERAGE(O30:R30),1),0)</f>
        <v>0</v>
      </c>
    </row>
    <row r="31" customFormat="false" ht="24.75" hidden="false" customHeight="true" outlineLevel="0" collapsed="false">
      <c r="A31" s="57"/>
      <c r="B31" s="24" t="str">
        <v>j</v>
      </c>
      <c r="C31" s="25" t="str">
        <v>Se han analizado librerías específicas del lenguaje de programación que permiten la programación multihilo.</v>
      </c>
      <c r="D31" s="26" t="n">
        <v>10</v>
      </c>
      <c r="E31" s="27"/>
      <c r="F31" s="28"/>
      <c r="G31" s="28"/>
      <c r="H31" s="28"/>
      <c r="I31" s="32" t="n">
        <f aca="false">IFERROR(ROUND(AVERAGE(E31:H31),1),0)</f>
        <v>0</v>
      </c>
      <c r="J31" s="28"/>
      <c r="K31" s="28"/>
      <c r="L31" s="28"/>
      <c r="M31" s="28"/>
      <c r="N31" s="32" t="n">
        <f aca="false">IFERROR(ROUND(AVERAGE(J31:M31),1),0)</f>
        <v>0</v>
      </c>
      <c r="O31" s="28"/>
      <c r="P31" s="28"/>
      <c r="Q31" s="28"/>
      <c r="R31" s="28"/>
      <c r="S31" s="33" t="n">
        <f aca="false">IFERROR(ROUND(AVERAGE(O31:R31),1),0)</f>
        <v>0</v>
      </c>
    </row>
    <row r="32" customFormat="false" ht="24.75" hidden="false" customHeight="true" outlineLevel="0" collapsed="false">
      <c r="A32" s="57"/>
      <c r="B32" s="24" t="str">
        <v>k</v>
      </c>
      <c r="C32" s="25" t="str">
        <v>Se han reconocido los problemas derivados de la compartición de información entre los hilos de un mismo proceso.</v>
      </c>
      <c r="D32" s="26" t="n">
        <v>10</v>
      </c>
      <c r="E32" s="27"/>
      <c r="F32" s="28"/>
      <c r="G32" s="28"/>
      <c r="H32" s="28"/>
      <c r="I32" s="32" t="n">
        <f aca="false">IFERROR(ROUND(AVERAGE(E32:H32),1),0)</f>
        <v>0</v>
      </c>
      <c r="J32" s="28"/>
      <c r="K32" s="28"/>
      <c r="L32" s="28"/>
      <c r="M32" s="28"/>
      <c r="N32" s="32" t="n">
        <f aca="false">IFERROR(ROUND(AVERAGE(J32:M32),1),0)</f>
        <v>0</v>
      </c>
      <c r="O32" s="28"/>
      <c r="P32" s="28"/>
      <c r="Q32" s="28"/>
      <c r="R32" s="28"/>
      <c r="S32" s="33" t="n">
        <f aca="false">IFERROR(ROUND(AVERAGE(O32:R32),1),0)</f>
        <v>0</v>
      </c>
    </row>
    <row r="33" customFormat="false" ht="24.75" hidden="false" customHeight="true" outlineLevel="0" collapsed="false">
      <c r="A33" s="57"/>
      <c r="B33" s="24"/>
      <c r="C33" s="25"/>
      <c r="D33" s="26"/>
      <c r="E33" s="27"/>
      <c r="F33" s="28"/>
      <c r="G33" s="28"/>
      <c r="H33" s="28"/>
      <c r="I33" s="32" t="n">
        <f aca="false">IFERROR(ROUND(AVERAGE(E33:H33),1),0)</f>
        <v>0</v>
      </c>
      <c r="J33" s="28"/>
      <c r="K33" s="28"/>
      <c r="L33" s="28"/>
      <c r="M33" s="28"/>
      <c r="N33" s="32" t="n">
        <f aca="false">IFERROR(ROUND(AVERAGE(J33:M33),1),0)</f>
        <v>0</v>
      </c>
      <c r="O33" s="28"/>
      <c r="P33" s="28"/>
      <c r="Q33" s="28"/>
      <c r="R33" s="28"/>
      <c r="S33" s="33" t="n">
        <f aca="false">IFERROR(ROUND(AVERAGE(O33:R33),1),0)</f>
        <v>0</v>
      </c>
    </row>
    <row r="34" customFormat="false" ht="24.75" hidden="false" customHeight="true" outlineLevel="0" collapsed="false">
      <c r="A34" s="57"/>
      <c r="B34" s="24"/>
      <c r="C34" s="25"/>
      <c r="D34" s="26"/>
      <c r="E34" s="27"/>
      <c r="F34" s="28"/>
      <c r="G34" s="28"/>
      <c r="H34" s="28"/>
      <c r="I34" s="32" t="n">
        <f aca="false">IFERROR(ROUND(AVERAGE(E34:H34),1),0)</f>
        <v>0</v>
      </c>
      <c r="J34" s="28"/>
      <c r="K34" s="28"/>
      <c r="L34" s="28"/>
      <c r="M34" s="28"/>
      <c r="N34" s="32" t="n">
        <f aca="false">IFERROR(ROUND(AVERAGE(J34:M34),1),0)</f>
        <v>0</v>
      </c>
      <c r="O34" s="28"/>
      <c r="P34" s="28"/>
      <c r="Q34" s="28"/>
      <c r="R34" s="28"/>
      <c r="S34" s="33" t="n">
        <f aca="false">IFERROR(ROUND(AVERAGE(O34:R34),1),0)</f>
        <v>0</v>
      </c>
    </row>
    <row r="35" customFormat="false" ht="24.75" hidden="false" customHeight="true" outlineLevel="0" collapsed="false">
      <c r="A35" s="57"/>
      <c r="B35" s="34"/>
      <c r="C35" s="35"/>
      <c r="D35" s="36"/>
      <c r="E35" s="37"/>
      <c r="F35" s="38"/>
      <c r="G35" s="38"/>
      <c r="H35" s="38"/>
      <c r="I35" s="42" t="n">
        <f aca="false">IFERROR(ROUND(AVERAGE(E35:H35),1),0)</f>
        <v>0</v>
      </c>
      <c r="J35" s="38"/>
      <c r="K35" s="38"/>
      <c r="L35" s="38"/>
      <c r="M35" s="38"/>
      <c r="N35" s="42" t="n">
        <f aca="false">IFERROR(ROUND(AVERAGE(J35:M35),1),0)</f>
        <v>0</v>
      </c>
      <c r="O35" s="38"/>
      <c r="P35" s="38"/>
      <c r="Q35" s="38"/>
      <c r="R35" s="38"/>
      <c r="S35" s="44" t="n">
        <f aca="false">IFERROR(ROUND(AVERAGE(O35:R35),1),0)</f>
        <v>0</v>
      </c>
    </row>
    <row r="36" customFormat="false" ht="24.75" hidden="false" customHeight="true" outlineLevel="0" collapsed="false"/>
    <row r="37" s="3" customFormat="true" ht="23.25" hidden="false" customHeight="true" outlineLevel="0" collapsed="false">
      <c r="A37" s="1" t="n">
        <f aca="true" t="array" ref="A37:A37">IF(ROW() = 1,1, INDIRECT(ADDRESS(ROW() - NUM_FILAS_NOTAS - 1, 1, 4)) + 1)</f>
        <v>3</v>
      </c>
      <c r="C37" s="49" t="str">
        <f aca="true" t="array" ref="C37:C37">INDIRECT("TEXTO_RA"&amp;A37)</f>
        <v>Programa mecanismos de comunicación en red empleando sockets y analizando el escenario de ejecución.</v>
      </c>
      <c r="E37" s="4" t="n">
        <f aca="true" t="array" ref="E37:E37">NUM_ALUMNO_NOTAS</f>
        <v>1</v>
      </c>
      <c r="F37" s="6" t="e">
        <f aca="false" t="array" ref="F37:F37">NOMBRE_ALUMNO_NOTAS</f>
        <v>#N/A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="3" customFormat="true" ht="28.5" hidden="false" customHeight="true" outlineLevel="0" collapsed="false">
      <c r="C38" s="49"/>
      <c r="E38" s="50" t="str">
        <f aca="false">VLOOKUP(1, TABLA_INSTRUMENTOS, 2)</f>
        <v>Prueba escrita </v>
      </c>
      <c r="F38" s="50"/>
      <c r="G38" s="50"/>
      <c r="H38" s="50"/>
      <c r="I38" s="50"/>
      <c r="J38" s="50" t="str">
        <f aca="false">VLOOKUP(2, TABLA_INSTRUMENTOS, 2)</f>
        <v>Práctica</v>
      </c>
      <c r="K38" s="50"/>
      <c r="L38" s="50"/>
      <c r="M38" s="50"/>
      <c r="N38" s="50"/>
      <c r="O38" s="50" t="str">
        <f aca="false">VLOOKUP(3, TABLA_INSTRUMENTOS, 2)</f>
        <v>No Aplica</v>
      </c>
      <c r="P38" s="50"/>
      <c r="Q38" s="50"/>
      <c r="R38" s="50"/>
      <c r="S38" s="50"/>
    </row>
    <row r="39" customFormat="false" ht="60" hidden="false" customHeight="true" outlineLevel="0" collapsed="false">
      <c r="C39" s="49"/>
      <c r="E39" s="51" t="s">
        <v>7</v>
      </c>
      <c r="F39" s="52" t="s">
        <v>8</v>
      </c>
      <c r="G39" s="52" t="s">
        <v>9</v>
      </c>
      <c r="H39" s="53" t="s">
        <v>10</v>
      </c>
      <c r="I39" s="54" t="s">
        <v>11</v>
      </c>
      <c r="J39" s="55" t="s">
        <v>7</v>
      </c>
      <c r="K39" s="52" t="s">
        <v>8</v>
      </c>
      <c r="L39" s="52" t="s">
        <v>9</v>
      </c>
      <c r="M39" s="52" t="s">
        <v>10</v>
      </c>
      <c r="N39" s="54" t="s">
        <v>11</v>
      </c>
      <c r="O39" s="55" t="s">
        <v>7</v>
      </c>
      <c r="P39" s="52" t="s">
        <v>8</v>
      </c>
      <c r="Q39" s="52" t="s">
        <v>9</v>
      </c>
      <c r="R39" s="52" t="s">
        <v>10</v>
      </c>
      <c r="S39" s="56" t="s">
        <v>11</v>
      </c>
    </row>
    <row r="40" customFormat="false" ht="24.75" hidden="false" customHeight="true" outlineLevel="0" collapsed="false">
      <c r="A40" s="57" t="str">
        <f aca="false">"RA" &amp; A37</f>
        <v>RA3</v>
      </c>
      <c r="B40" s="14" t="str">
        <f aca="true" t="array" ref="B40:D49">INDIRECT("TABLA_RA" &amp; A37)</f>
        <v>a</v>
      </c>
      <c r="C40" s="15" t="str">
        <v>Se han identificado escenarios que precisan establecer comunicación en red entre varias aplicaciones.</v>
      </c>
      <c r="D40" s="16" t="n">
        <v>10</v>
      </c>
      <c r="E40" s="17"/>
      <c r="F40" s="18"/>
      <c r="G40" s="18"/>
      <c r="H40" s="18"/>
      <c r="I40" s="22" t="n">
        <f aca="false">IFERROR(ROUND(AVERAGE(E40:H40),1),0)</f>
        <v>0</v>
      </c>
      <c r="J40" s="18"/>
      <c r="K40" s="18"/>
      <c r="L40" s="18"/>
      <c r="M40" s="18"/>
      <c r="N40" s="22" t="n">
        <f aca="false">IFERROR(ROUND(AVERAGE(J40:M40),1),0)</f>
        <v>0</v>
      </c>
      <c r="O40" s="18"/>
      <c r="P40" s="18"/>
      <c r="Q40" s="18"/>
      <c r="R40" s="18"/>
      <c r="S40" s="23" t="n">
        <f aca="false">IFERROR(ROUND(AVERAGE(O40:R40),1),0)</f>
        <v>0</v>
      </c>
    </row>
    <row r="41" customFormat="false" ht="24.75" hidden="false" customHeight="true" outlineLevel="0" collapsed="false">
      <c r="A41" s="57"/>
      <c r="B41" s="24" t="str">
        <v>b</v>
      </c>
      <c r="C41" s="25" t="str">
        <v>Se han identificado los roles de cliente y de servidor y sus funciones asociadas.</v>
      </c>
      <c r="D41" s="26" t="n">
        <v>10</v>
      </c>
      <c r="E41" s="27"/>
      <c r="F41" s="28"/>
      <c r="G41" s="28"/>
      <c r="H41" s="28"/>
      <c r="I41" s="32" t="n">
        <f aca="false">IFERROR(ROUND(AVERAGE(E41:H41),1),0)</f>
        <v>0</v>
      </c>
      <c r="J41" s="28"/>
      <c r="K41" s="28"/>
      <c r="L41" s="28"/>
      <c r="M41" s="28"/>
      <c r="N41" s="32" t="n">
        <f aca="false">IFERROR(ROUND(AVERAGE(J41:M41),1),0)</f>
        <v>0</v>
      </c>
      <c r="O41" s="28"/>
      <c r="P41" s="28"/>
      <c r="Q41" s="28"/>
      <c r="R41" s="28"/>
      <c r="S41" s="33" t="n">
        <f aca="false">IFERROR(ROUND(AVERAGE(O41:R41),1),0)</f>
        <v>0</v>
      </c>
    </row>
    <row r="42" customFormat="false" ht="24.75" hidden="false" customHeight="true" outlineLevel="0" collapsed="false">
      <c r="A42" s="57"/>
      <c r="B42" s="24" t="str">
        <v>c</v>
      </c>
      <c r="C42" s="25" t="str">
        <v>Se han reconocido librerías y mecanismos del lenguaje de programación que permiten programar aplicaciones en red.</v>
      </c>
      <c r="D42" s="26" t="n">
        <v>10</v>
      </c>
      <c r="E42" s="27"/>
      <c r="F42" s="28"/>
      <c r="G42" s="28"/>
      <c r="H42" s="28"/>
      <c r="I42" s="32" t="n">
        <f aca="false">IFERROR(ROUND(AVERAGE(E42:H42),1),0)</f>
        <v>0</v>
      </c>
      <c r="J42" s="28"/>
      <c r="K42" s="28"/>
      <c r="L42" s="28"/>
      <c r="M42" s="28"/>
      <c r="N42" s="32" t="n">
        <f aca="false">IFERROR(ROUND(AVERAGE(J42:M42),1),0)</f>
        <v>0</v>
      </c>
      <c r="O42" s="28"/>
      <c r="P42" s="28"/>
      <c r="Q42" s="28"/>
      <c r="R42" s="28"/>
      <c r="S42" s="33" t="n">
        <f aca="false">IFERROR(ROUND(AVERAGE(O42:R42),1),0)</f>
        <v>0</v>
      </c>
    </row>
    <row r="43" customFormat="false" ht="24.75" hidden="false" customHeight="true" outlineLevel="0" collapsed="false">
      <c r="A43" s="57"/>
      <c r="B43" s="24" t="str">
        <v>d</v>
      </c>
      <c r="C43" s="25" t="str">
        <v>Se ha analizado el concepto de socket, sus tipos y características.</v>
      </c>
      <c r="D43" s="26" t="n">
        <v>10</v>
      </c>
      <c r="E43" s="27"/>
      <c r="F43" s="28"/>
      <c r="G43" s="28"/>
      <c r="H43" s="28"/>
      <c r="I43" s="32" t="n">
        <f aca="false">IFERROR(ROUND(AVERAGE(E43:H43),1),0)</f>
        <v>0</v>
      </c>
      <c r="J43" s="28"/>
      <c r="K43" s="28"/>
      <c r="L43" s="28"/>
      <c r="M43" s="28"/>
      <c r="N43" s="32" t="n">
        <f aca="false">IFERROR(ROUND(AVERAGE(J43:M43),1),0)</f>
        <v>0</v>
      </c>
      <c r="O43" s="28"/>
      <c r="P43" s="28"/>
      <c r="Q43" s="28"/>
      <c r="R43" s="28"/>
      <c r="S43" s="33" t="n">
        <f aca="false">IFERROR(ROUND(AVERAGE(O43:R43),1),0)</f>
        <v>0</v>
      </c>
    </row>
    <row r="44" customFormat="false" ht="24.75" hidden="false" customHeight="true" outlineLevel="0" collapsed="false">
      <c r="A44" s="57"/>
      <c r="B44" s="24" t="str">
        <v>e</v>
      </c>
      <c r="C44" s="25" t="str">
        <v>Se han utilizado sockets para programar una aplicación cliente que se comunique con un servidor.</v>
      </c>
      <c r="D44" s="26" t="n">
        <v>10</v>
      </c>
      <c r="E44" s="27"/>
      <c r="F44" s="28"/>
      <c r="G44" s="28"/>
      <c r="H44" s="28"/>
      <c r="I44" s="32" t="n">
        <f aca="false">IFERROR(ROUND(AVERAGE(E44:H44),1),0)</f>
        <v>0</v>
      </c>
      <c r="J44" s="28"/>
      <c r="K44" s="28"/>
      <c r="L44" s="28"/>
      <c r="M44" s="28"/>
      <c r="N44" s="32" t="n">
        <f aca="false">IFERROR(ROUND(AVERAGE(J44:M44),1),0)</f>
        <v>0</v>
      </c>
      <c r="O44" s="28"/>
      <c r="P44" s="28"/>
      <c r="Q44" s="28"/>
      <c r="R44" s="28"/>
      <c r="S44" s="33" t="n">
        <f aca="false">IFERROR(ROUND(AVERAGE(O44:R44),1),0)</f>
        <v>0</v>
      </c>
    </row>
    <row r="45" customFormat="false" ht="24.75" hidden="false" customHeight="true" outlineLevel="0" collapsed="false">
      <c r="A45" s="57"/>
      <c r="B45" s="24" t="str">
        <v>f</v>
      </c>
      <c r="C45" s="25" t="str">
        <v>Se ha desarrollado una aplicación servidor en red y verificado su funcionamiento.</v>
      </c>
      <c r="D45" s="26" t="n">
        <v>15</v>
      </c>
      <c r="E45" s="27"/>
      <c r="F45" s="28"/>
      <c r="G45" s="28"/>
      <c r="H45" s="28"/>
      <c r="I45" s="32" t="n">
        <f aca="false">IFERROR(ROUND(AVERAGE(E45:H45),1),0)</f>
        <v>0</v>
      </c>
      <c r="J45" s="28"/>
      <c r="K45" s="28"/>
      <c r="L45" s="28"/>
      <c r="M45" s="28"/>
      <c r="N45" s="32" t="n">
        <f aca="false">IFERROR(ROUND(AVERAGE(J45:M45),1),0)</f>
        <v>0</v>
      </c>
      <c r="O45" s="28"/>
      <c r="P45" s="28"/>
      <c r="Q45" s="28"/>
      <c r="R45" s="28"/>
      <c r="S45" s="33" t="n">
        <f aca="false">IFERROR(ROUND(AVERAGE(O45:R45),1),0)</f>
        <v>0</v>
      </c>
    </row>
    <row r="46" customFormat="false" ht="24.75" hidden="false" customHeight="true" outlineLevel="0" collapsed="false">
      <c r="A46" s="57"/>
      <c r="B46" s="24" t="str">
        <v>g</v>
      </c>
      <c r="C46" s="25" t="str">
        <v>Se han desarrollado aplicaciones que utilizan sockets para intercambiar información.</v>
      </c>
      <c r="D46" s="26" t="n">
        <v>10</v>
      </c>
      <c r="E46" s="27"/>
      <c r="F46" s="28"/>
      <c r="G46" s="28"/>
      <c r="H46" s="28"/>
      <c r="I46" s="32" t="n">
        <f aca="false">IFERROR(ROUND(AVERAGE(E46:H46),1),0)</f>
        <v>0</v>
      </c>
      <c r="J46" s="28"/>
      <c r="K46" s="28"/>
      <c r="L46" s="28"/>
      <c r="M46" s="28"/>
      <c r="N46" s="32" t="n">
        <f aca="false">IFERROR(ROUND(AVERAGE(J46:M46),1),0)</f>
        <v>0</v>
      </c>
      <c r="O46" s="28"/>
      <c r="P46" s="28"/>
      <c r="Q46" s="28"/>
      <c r="R46" s="28"/>
      <c r="S46" s="33" t="n">
        <f aca="false">IFERROR(ROUND(AVERAGE(O46:R46),1),0)</f>
        <v>0</v>
      </c>
    </row>
    <row r="47" customFormat="false" ht="24.75" hidden="false" customHeight="true" outlineLevel="0" collapsed="false">
      <c r="A47" s="57"/>
      <c r="B47" s="24" t="str">
        <v>h</v>
      </c>
      <c r="C47" s="25" t="str">
        <v>Se han utilizado hilos para posibilitar la comunicación simultánea de varios clientes con el servidor.</v>
      </c>
      <c r="D47" s="26" t="n">
        <v>10</v>
      </c>
      <c r="E47" s="27"/>
      <c r="F47" s="28"/>
      <c r="G47" s="28"/>
      <c r="H47" s="28"/>
      <c r="I47" s="32" t="n">
        <f aca="false">IFERROR(ROUND(AVERAGE(E47:H47),1),0)</f>
        <v>0</v>
      </c>
      <c r="J47" s="28"/>
      <c r="K47" s="28"/>
      <c r="L47" s="28"/>
      <c r="M47" s="28"/>
      <c r="N47" s="32" t="n">
        <f aca="false">IFERROR(ROUND(AVERAGE(J47:M47),1),0)</f>
        <v>0</v>
      </c>
      <c r="O47" s="28"/>
      <c r="P47" s="28"/>
      <c r="Q47" s="28"/>
      <c r="R47" s="28"/>
      <c r="S47" s="33" t="n">
        <f aca="false">IFERROR(ROUND(AVERAGE(O47:R47),1),0)</f>
        <v>0</v>
      </c>
    </row>
    <row r="48" customFormat="false" ht="24.75" hidden="false" customHeight="true" outlineLevel="0" collapsed="false">
      <c r="A48" s="57"/>
      <c r="B48" s="24" t="str">
        <v>i</v>
      </c>
      <c r="C48" s="25" t="str">
        <v>Se han caracterizado los modelos de comunicación más usuales en las arquitecturas de aplicaciones distribuidas.</v>
      </c>
      <c r="D48" s="26" t="n">
        <v>10</v>
      </c>
      <c r="E48" s="27"/>
      <c r="F48" s="28"/>
      <c r="G48" s="28"/>
      <c r="H48" s="28"/>
      <c r="I48" s="32" t="n">
        <f aca="false">IFERROR(ROUND(AVERAGE(E48:H48),1),0)</f>
        <v>0</v>
      </c>
      <c r="J48" s="28"/>
      <c r="K48" s="28"/>
      <c r="L48" s="28"/>
      <c r="M48" s="28"/>
      <c r="N48" s="32" t="n">
        <f aca="false">IFERROR(ROUND(AVERAGE(J48:M48),1),0)</f>
        <v>0</v>
      </c>
      <c r="O48" s="28"/>
      <c r="P48" s="28"/>
      <c r="Q48" s="28"/>
      <c r="R48" s="28"/>
      <c r="S48" s="33" t="n">
        <f aca="false">IFERROR(ROUND(AVERAGE(O48:R48),1),0)</f>
        <v>0</v>
      </c>
    </row>
    <row r="49" customFormat="false" ht="24.75" hidden="false" customHeight="true" outlineLevel="0" collapsed="false">
      <c r="A49" s="57"/>
      <c r="B49" s="24" t="str">
        <v>j</v>
      </c>
      <c r="C49" s="25" t="str">
        <v>Se han depurado y documentado las aplicaciones desarrolladas.</v>
      </c>
      <c r="D49" s="26" t="n">
        <v>5</v>
      </c>
      <c r="E49" s="27"/>
      <c r="F49" s="28"/>
      <c r="G49" s="28"/>
      <c r="H49" s="28"/>
      <c r="I49" s="32" t="n">
        <f aca="false">IFERROR(ROUND(AVERAGE(E49:H49),1),0)</f>
        <v>0</v>
      </c>
      <c r="J49" s="28"/>
      <c r="K49" s="28"/>
      <c r="L49" s="28"/>
      <c r="M49" s="28"/>
      <c r="N49" s="32" t="n">
        <f aca="false">IFERROR(ROUND(AVERAGE(J49:M49),1),0)</f>
        <v>0</v>
      </c>
      <c r="O49" s="28"/>
      <c r="P49" s="28"/>
      <c r="Q49" s="28"/>
      <c r="R49" s="28"/>
      <c r="S49" s="33" t="n">
        <f aca="false">IFERROR(ROUND(AVERAGE(O49:R49),1),0)</f>
        <v>0</v>
      </c>
    </row>
    <row r="50" customFormat="false" ht="24.75" hidden="false" customHeight="true" outlineLevel="0" collapsed="false">
      <c r="A50" s="57"/>
      <c r="B50" s="24"/>
      <c r="C50" s="25"/>
      <c r="D50" s="26"/>
      <c r="E50" s="27"/>
      <c r="F50" s="28"/>
      <c r="G50" s="28"/>
      <c r="H50" s="28"/>
      <c r="I50" s="32" t="n">
        <f aca="false">IFERROR(ROUND(AVERAGE(E50:H50),1),0)</f>
        <v>0</v>
      </c>
      <c r="J50" s="28"/>
      <c r="K50" s="28"/>
      <c r="L50" s="28"/>
      <c r="M50" s="28"/>
      <c r="N50" s="32" t="n">
        <f aca="false">IFERROR(ROUND(AVERAGE(J50:M50),1),0)</f>
        <v>0</v>
      </c>
      <c r="O50" s="28"/>
      <c r="P50" s="28"/>
      <c r="Q50" s="28"/>
      <c r="R50" s="28"/>
      <c r="S50" s="33" t="n">
        <f aca="false">IFERROR(ROUND(AVERAGE(O50:R50),1),0)</f>
        <v>0</v>
      </c>
    </row>
    <row r="51" customFormat="false" ht="24.75" hidden="false" customHeight="true" outlineLevel="0" collapsed="false">
      <c r="A51" s="57"/>
      <c r="B51" s="24"/>
      <c r="C51" s="25"/>
      <c r="D51" s="26"/>
      <c r="E51" s="27"/>
      <c r="F51" s="28"/>
      <c r="G51" s="28"/>
      <c r="H51" s="28"/>
      <c r="I51" s="32" t="n">
        <f aca="false">IFERROR(ROUND(AVERAGE(E51:H51),1),0)</f>
        <v>0</v>
      </c>
      <c r="J51" s="28"/>
      <c r="K51" s="28"/>
      <c r="L51" s="28"/>
      <c r="M51" s="28"/>
      <c r="N51" s="32" t="n">
        <f aca="false">IFERROR(ROUND(AVERAGE(J51:M51),1),0)</f>
        <v>0</v>
      </c>
      <c r="O51" s="28"/>
      <c r="P51" s="28"/>
      <c r="Q51" s="28"/>
      <c r="R51" s="28"/>
      <c r="S51" s="33" t="n">
        <f aca="false">IFERROR(ROUND(AVERAGE(O51:R51),1),0)</f>
        <v>0</v>
      </c>
    </row>
    <row r="52" customFormat="false" ht="24.75" hidden="false" customHeight="true" outlineLevel="0" collapsed="false">
      <c r="A52" s="57"/>
      <c r="B52" s="24"/>
      <c r="C52" s="25"/>
      <c r="D52" s="26"/>
      <c r="E52" s="27"/>
      <c r="F52" s="28"/>
      <c r="G52" s="28"/>
      <c r="H52" s="28"/>
      <c r="I52" s="32" t="n">
        <f aca="false">IFERROR(ROUND(AVERAGE(E52:H52),1),0)</f>
        <v>0</v>
      </c>
      <c r="J52" s="28"/>
      <c r="K52" s="28"/>
      <c r="L52" s="28"/>
      <c r="M52" s="28"/>
      <c r="N52" s="32" t="n">
        <f aca="false">IFERROR(ROUND(AVERAGE(J52:M52),1),0)</f>
        <v>0</v>
      </c>
      <c r="O52" s="28"/>
      <c r="P52" s="28"/>
      <c r="Q52" s="28"/>
      <c r="R52" s="28"/>
      <c r="S52" s="33" t="n">
        <f aca="false">IFERROR(ROUND(AVERAGE(O52:R52),1),0)</f>
        <v>0</v>
      </c>
    </row>
    <row r="53" customFormat="false" ht="24.75" hidden="false" customHeight="true" outlineLevel="0" collapsed="false">
      <c r="A53" s="57"/>
      <c r="B53" s="34"/>
      <c r="C53" s="35"/>
      <c r="D53" s="36"/>
      <c r="E53" s="37"/>
      <c r="F53" s="38"/>
      <c r="G53" s="38"/>
      <c r="H53" s="38"/>
      <c r="I53" s="42" t="n">
        <f aca="false">IFERROR(ROUND(AVERAGE(E53:H53),1),0)</f>
        <v>0</v>
      </c>
      <c r="J53" s="38"/>
      <c r="K53" s="38"/>
      <c r="L53" s="38"/>
      <c r="M53" s="38"/>
      <c r="N53" s="42" t="n">
        <f aca="false">IFERROR(ROUND(AVERAGE(J53:M53),1),0)</f>
        <v>0</v>
      </c>
      <c r="O53" s="38"/>
      <c r="P53" s="38"/>
      <c r="Q53" s="38"/>
      <c r="R53" s="38"/>
      <c r="S53" s="44" t="n">
        <f aca="false">IFERROR(ROUND(AVERAGE(O53:R53),1),0)</f>
        <v>0</v>
      </c>
    </row>
    <row r="54" customFormat="false" ht="24.75" hidden="false" customHeight="true" outlineLevel="0" collapsed="false"/>
    <row r="55" s="3" customFormat="true" ht="23.25" hidden="false" customHeight="true" outlineLevel="0" collapsed="false">
      <c r="A55" s="1" t="n">
        <f aca="true" t="array" ref="A55:A55">IF(ROW() = 1,1, INDIRECT(ADDRESS(ROW() - NUM_FILAS_NOTAS - 1, 1, 4)) + 1)</f>
        <v>4</v>
      </c>
      <c r="C55" s="49" t="str">
        <f aca="true" t="array" ref="C55:C55">INDIRECT("TEXTO_RA"&amp;A55)</f>
        <v>Desarrolla aplicaciones que ofrecen servicios en red, utilizando librerías de clases y aplicando criterios de eficiencia y disponibilidad.</v>
      </c>
      <c r="E55" s="4" t="n">
        <f aca="true" t="array" ref="E55:E55">NUM_ALUMNO_NOTAS</f>
        <v>1</v>
      </c>
      <c r="F55" s="6" t="e">
        <f aca="false" t="array" ref="F55:F55">NOMBRE_ALUMNO_NOTAS</f>
        <v>#N/A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="3" customFormat="true" ht="28.5" hidden="false" customHeight="true" outlineLevel="0" collapsed="false">
      <c r="C56" s="49"/>
      <c r="E56" s="50" t="str">
        <f aca="false">VLOOKUP(1, TABLA_INSTRUMENTOS, 2)</f>
        <v>Prueba escrita </v>
      </c>
      <c r="F56" s="50"/>
      <c r="G56" s="50"/>
      <c r="H56" s="50"/>
      <c r="I56" s="50"/>
      <c r="J56" s="50" t="str">
        <f aca="false">VLOOKUP(2, TABLA_INSTRUMENTOS, 2)</f>
        <v>Práctica</v>
      </c>
      <c r="K56" s="50"/>
      <c r="L56" s="50"/>
      <c r="M56" s="50"/>
      <c r="N56" s="50"/>
      <c r="O56" s="50" t="str">
        <f aca="false">VLOOKUP(3, TABLA_INSTRUMENTOS, 2)</f>
        <v>No Aplica</v>
      </c>
      <c r="P56" s="50"/>
      <c r="Q56" s="50"/>
      <c r="R56" s="50"/>
      <c r="S56" s="50"/>
    </row>
    <row r="57" customFormat="false" ht="60" hidden="false" customHeight="true" outlineLevel="0" collapsed="false">
      <c r="C57" s="49"/>
      <c r="E57" s="51" t="s">
        <v>7</v>
      </c>
      <c r="F57" s="52" t="s">
        <v>8</v>
      </c>
      <c r="G57" s="52" t="s">
        <v>9</v>
      </c>
      <c r="H57" s="53" t="s">
        <v>10</v>
      </c>
      <c r="I57" s="54" t="s">
        <v>11</v>
      </c>
      <c r="J57" s="55" t="s">
        <v>7</v>
      </c>
      <c r="K57" s="52" t="s">
        <v>8</v>
      </c>
      <c r="L57" s="52" t="s">
        <v>9</v>
      </c>
      <c r="M57" s="52" t="s">
        <v>10</v>
      </c>
      <c r="N57" s="54" t="s">
        <v>11</v>
      </c>
      <c r="O57" s="55" t="s">
        <v>7</v>
      </c>
      <c r="P57" s="52" t="s">
        <v>8</v>
      </c>
      <c r="Q57" s="52" t="s">
        <v>9</v>
      </c>
      <c r="R57" s="52" t="s">
        <v>10</v>
      </c>
      <c r="S57" s="56" t="s">
        <v>11</v>
      </c>
    </row>
    <row r="58" customFormat="false" ht="24.75" hidden="false" customHeight="true" outlineLevel="0" collapsed="false">
      <c r="A58" s="57" t="str">
        <f aca="false">"RA" &amp; A55</f>
        <v>RA4</v>
      </c>
      <c r="B58" s="14" t="str">
        <f aca="true" t="array" ref="B58:D65">INDIRECT("TABLA_RA" &amp; A55)</f>
        <v>a</v>
      </c>
      <c r="C58" s="15" t="str">
        <v>Se han identificado diferentes protocolos estándar de comunicación para la implementación de servicios en red.</v>
      </c>
      <c r="D58" s="16" t="n">
        <v>10</v>
      </c>
      <c r="E58" s="17"/>
      <c r="F58" s="18"/>
      <c r="G58" s="18"/>
      <c r="H58" s="18"/>
      <c r="I58" s="22" t="n">
        <f aca="false">IFERROR(ROUND(AVERAGE(E58:H58),1),0)</f>
        <v>0</v>
      </c>
      <c r="J58" s="18"/>
      <c r="K58" s="18"/>
      <c r="L58" s="18"/>
      <c r="M58" s="18"/>
      <c r="N58" s="22" t="n">
        <f aca="false">IFERROR(ROUND(AVERAGE(J58:M58),1),0)</f>
        <v>0</v>
      </c>
      <c r="O58" s="18"/>
      <c r="P58" s="18"/>
      <c r="Q58" s="18"/>
      <c r="R58" s="18"/>
      <c r="S58" s="23" t="n">
        <f aca="false">IFERROR(ROUND(AVERAGE(O58:R58),1),0)</f>
        <v>0</v>
      </c>
    </row>
    <row r="59" customFormat="false" ht="24.75" hidden="false" customHeight="true" outlineLevel="0" collapsed="false">
      <c r="A59" s="57"/>
      <c r="B59" s="24" t="str">
        <v>b</v>
      </c>
      <c r="C59" s="25" t="str">
        <v>Se han reconocido las ventajas de la utilización de protocolos estándar para la comunicación entre aplicaciones y procesos.</v>
      </c>
      <c r="D59" s="26" t="n">
        <v>5</v>
      </c>
      <c r="E59" s="27"/>
      <c r="F59" s="28"/>
      <c r="G59" s="28"/>
      <c r="H59" s="28"/>
      <c r="I59" s="32" t="n">
        <f aca="false">IFERROR(ROUND(AVERAGE(E59:H59),1),0)</f>
        <v>0</v>
      </c>
      <c r="J59" s="28"/>
      <c r="K59" s="28"/>
      <c r="L59" s="28"/>
      <c r="M59" s="28"/>
      <c r="N59" s="32" t="n">
        <f aca="false">IFERROR(ROUND(AVERAGE(J59:M59),1),0)</f>
        <v>0</v>
      </c>
      <c r="O59" s="28"/>
      <c r="P59" s="28"/>
      <c r="Q59" s="28"/>
      <c r="R59" s="28"/>
      <c r="S59" s="33" t="n">
        <f aca="false">IFERROR(ROUND(AVERAGE(O59:R59),1),0)</f>
        <v>0</v>
      </c>
    </row>
    <row r="60" customFormat="false" ht="24.75" hidden="false" customHeight="true" outlineLevel="0" collapsed="false">
      <c r="A60" s="57"/>
      <c r="B60" s="24" t="str">
        <v>c</v>
      </c>
      <c r="C60" s="25" t="str">
        <v>Se han analizado librerías que permitan implementar servicios en red utilizando protocolos estándar de comunicación.</v>
      </c>
      <c r="D60" s="26" t="n">
        <v>20</v>
      </c>
      <c r="E60" s="27"/>
      <c r="F60" s="28"/>
      <c r="G60" s="28"/>
      <c r="H60" s="28"/>
      <c r="I60" s="32" t="n">
        <f aca="false">IFERROR(ROUND(AVERAGE(E60:H60),1),0)</f>
        <v>0</v>
      </c>
      <c r="J60" s="28"/>
      <c r="K60" s="28"/>
      <c r="L60" s="28"/>
      <c r="M60" s="28"/>
      <c r="N60" s="32" t="n">
        <f aca="false">IFERROR(ROUND(AVERAGE(J60:M60),1),0)</f>
        <v>0</v>
      </c>
      <c r="O60" s="28"/>
      <c r="P60" s="28"/>
      <c r="Q60" s="28"/>
      <c r="R60" s="28"/>
      <c r="S60" s="33" t="n">
        <f aca="false">IFERROR(ROUND(AVERAGE(O60:R60),1),0)</f>
        <v>0</v>
      </c>
    </row>
    <row r="61" customFormat="false" ht="24.75" hidden="false" customHeight="true" outlineLevel="0" collapsed="false">
      <c r="A61" s="57"/>
      <c r="B61" s="24" t="str">
        <v>d</v>
      </c>
      <c r="C61" s="25" t="str">
        <v>Se han desarrollado y probado servicios de comunicación en red.</v>
      </c>
      <c r="D61" s="26" t="n">
        <v>25</v>
      </c>
      <c r="E61" s="27"/>
      <c r="F61" s="28"/>
      <c r="G61" s="28"/>
      <c r="H61" s="28"/>
      <c r="I61" s="32" t="n">
        <f aca="false">IFERROR(ROUND(AVERAGE(E61:H61),1),0)</f>
        <v>0</v>
      </c>
      <c r="J61" s="28"/>
      <c r="K61" s="28"/>
      <c r="L61" s="28"/>
      <c r="M61" s="28"/>
      <c r="N61" s="32" t="n">
        <f aca="false">IFERROR(ROUND(AVERAGE(J61:M61),1),0)</f>
        <v>0</v>
      </c>
      <c r="O61" s="28"/>
      <c r="P61" s="28"/>
      <c r="Q61" s="28"/>
      <c r="R61" s="28"/>
      <c r="S61" s="33" t="n">
        <f aca="false">IFERROR(ROUND(AVERAGE(O61:R61),1),0)</f>
        <v>0</v>
      </c>
    </row>
    <row r="62" customFormat="false" ht="24.75" hidden="false" customHeight="true" outlineLevel="0" collapsed="false">
      <c r="A62" s="57"/>
      <c r="B62" s="24" t="str">
        <v>e</v>
      </c>
      <c r="C62" s="25" t="str">
        <v>Se han utilizado clientes de comunicaciones para verificar el funcionamiento de los servicios.</v>
      </c>
      <c r="D62" s="26" t="n">
        <v>20</v>
      </c>
      <c r="E62" s="27"/>
      <c r="F62" s="28"/>
      <c r="G62" s="28"/>
      <c r="H62" s="28"/>
      <c r="I62" s="32" t="n">
        <f aca="false">IFERROR(ROUND(AVERAGE(E62:H62),1),0)</f>
        <v>0</v>
      </c>
      <c r="J62" s="28"/>
      <c r="K62" s="28"/>
      <c r="L62" s="28"/>
      <c r="M62" s="28"/>
      <c r="N62" s="32" t="n">
        <f aca="false">IFERROR(ROUND(AVERAGE(J62:M62),1),0)</f>
        <v>0</v>
      </c>
      <c r="O62" s="28"/>
      <c r="P62" s="28"/>
      <c r="Q62" s="28"/>
      <c r="R62" s="28"/>
      <c r="S62" s="33" t="n">
        <f aca="false">IFERROR(ROUND(AVERAGE(O62:R62),1),0)</f>
        <v>0</v>
      </c>
    </row>
    <row r="63" customFormat="false" ht="24.75" hidden="false" customHeight="true" outlineLevel="0" collapsed="false">
      <c r="A63" s="57"/>
      <c r="B63" s="24" t="str">
        <v>f</v>
      </c>
      <c r="C63" s="25" t="str">
        <v>Se han incorporado mecanismos para posibilitar la comunicación simultánea de varios clientes con el servicio.</v>
      </c>
      <c r="D63" s="26" t="n">
        <v>10</v>
      </c>
      <c r="E63" s="27"/>
      <c r="F63" s="28"/>
      <c r="G63" s="28"/>
      <c r="H63" s="28"/>
      <c r="I63" s="32" t="n">
        <f aca="false">IFERROR(ROUND(AVERAGE(E63:H63),1),0)</f>
        <v>0</v>
      </c>
      <c r="J63" s="28"/>
      <c r="K63" s="28"/>
      <c r="L63" s="28"/>
      <c r="M63" s="28"/>
      <c r="N63" s="32" t="n">
        <f aca="false">IFERROR(ROUND(AVERAGE(J63:M63),1),0)</f>
        <v>0</v>
      </c>
      <c r="O63" s="28"/>
      <c r="P63" s="28"/>
      <c r="Q63" s="28"/>
      <c r="R63" s="28"/>
      <c r="S63" s="33" t="n">
        <f aca="false">IFERROR(ROUND(AVERAGE(O63:R63),1),0)</f>
        <v>0</v>
      </c>
    </row>
    <row r="64" customFormat="false" ht="24.75" hidden="false" customHeight="true" outlineLevel="0" collapsed="false">
      <c r="A64" s="57"/>
      <c r="B64" s="24" t="str">
        <v>g</v>
      </c>
      <c r="C64" s="25" t="str">
        <v>Se ha verificado la disponibilidad del servicio.</v>
      </c>
      <c r="D64" s="26" t="n">
        <v>5</v>
      </c>
      <c r="E64" s="27"/>
      <c r="F64" s="28"/>
      <c r="G64" s="28"/>
      <c r="H64" s="28"/>
      <c r="I64" s="32" t="n">
        <f aca="false">IFERROR(ROUND(AVERAGE(E64:H64),1),0)</f>
        <v>0</v>
      </c>
      <c r="J64" s="28"/>
      <c r="K64" s="28"/>
      <c r="L64" s="28"/>
      <c r="M64" s="28"/>
      <c r="N64" s="32" t="n">
        <f aca="false">IFERROR(ROUND(AVERAGE(J64:M64),1),0)</f>
        <v>0</v>
      </c>
      <c r="O64" s="28"/>
      <c r="P64" s="28"/>
      <c r="Q64" s="28"/>
      <c r="R64" s="28"/>
      <c r="S64" s="33" t="n">
        <f aca="false">IFERROR(ROUND(AVERAGE(O64:R64),1),0)</f>
        <v>0</v>
      </c>
    </row>
    <row r="65" customFormat="false" ht="24.75" hidden="false" customHeight="true" outlineLevel="0" collapsed="false">
      <c r="A65" s="57"/>
      <c r="B65" s="24" t="str">
        <v>h</v>
      </c>
      <c r="C65" s="25" t="str">
        <v>Se han depurado y documentado las aplicaciones desarrolladas.</v>
      </c>
      <c r="D65" s="26" t="n">
        <v>5</v>
      </c>
      <c r="E65" s="27"/>
      <c r="F65" s="28"/>
      <c r="G65" s="28"/>
      <c r="H65" s="28"/>
      <c r="I65" s="32" t="n">
        <f aca="false">IFERROR(ROUND(AVERAGE(E65:H65),1),0)</f>
        <v>0</v>
      </c>
      <c r="J65" s="28"/>
      <c r="K65" s="28"/>
      <c r="L65" s="28"/>
      <c r="M65" s="28"/>
      <c r="N65" s="32" t="n">
        <f aca="false">IFERROR(ROUND(AVERAGE(J65:M65),1),0)</f>
        <v>0</v>
      </c>
      <c r="O65" s="28"/>
      <c r="P65" s="28"/>
      <c r="Q65" s="28"/>
      <c r="R65" s="28"/>
      <c r="S65" s="33" t="n">
        <f aca="false">IFERROR(ROUND(AVERAGE(O65:R65),1),0)</f>
        <v>0</v>
      </c>
    </row>
    <row r="66" customFormat="false" ht="24.75" hidden="false" customHeight="true" outlineLevel="0" collapsed="false">
      <c r="A66" s="57"/>
      <c r="B66" s="24"/>
      <c r="C66" s="25"/>
      <c r="D66" s="26"/>
      <c r="E66" s="27"/>
      <c r="F66" s="28"/>
      <c r="G66" s="28"/>
      <c r="H66" s="28"/>
      <c r="I66" s="32" t="n">
        <f aca="false">IFERROR(ROUND(AVERAGE(E66:H66),1),0)</f>
        <v>0</v>
      </c>
      <c r="J66" s="28"/>
      <c r="K66" s="28"/>
      <c r="L66" s="28"/>
      <c r="M66" s="28"/>
      <c r="N66" s="32" t="n">
        <f aca="false">IFERROR(ROUND(AVERAGE(J66:M66),1),0)</f>
        <v>0</v>
      </c>
      <c r="O66" s="28"/>
      <c r="P66" s="28"/>
      <c r="Q66" s="28"/>
      <c r="R66" s="28"/>
      <c r="S66" s="33" t="n">
        <f aca="false">IFERROR(ROUND(AVERAGE(O66:R66),1),0)</f>
        <v>0</v>
      </c>
    </row>
    <row r="67" customFormat="false" ht="24.75" hidden="false" customHeight="true" outlineLevel="0" collapsed="false">
      <c r="A67" s="57"/>
      <c r="B67" s="24"/>
      <c r="C67" s="25"/>
      <c r="D67" s="26"/>
      <c r="E67" s="27"/>
      <c r="F67" s="28"/>
      <c r="G67" s="28"/>
      <c r="H67" s="28"/>
      <c r="I67" s="32" t="n">
        <f aca="false">IFERROR(ROUND(AVERAGE(E67:H67),1),0)</f>
        <v>0</v>
      </c>
      <c r="J67" s="28"/>
      <c r="K67" s="28"/>
      <c r="L67" s="28"/>
      <c r="M67" s="28"/>
      <c r="N67" s="32" t="n">
        <f aca="false">IFERROR(ROUND(AVERAGE(J67:M67),1),0)</f>
        <v>0</v>
      </c>
      <c r="O67" s="28"/>
      <c r="P67" s="28"/>
      <c r="Q67" s="28"/>
      <c r="R67" s="28"/>
      <c r="S67" s="33" t="n">
        <f aca="false">IFERROR(ROUND(AVERAGE(O67:R67),1),0)</f>
        <v>0</v>
      </c>
    </row>
    <row r="68" customFormat="false" ht="24.75" hidden="false" customHeight="true" outlineLevel="0" collapsed="false">
      <c r="A68" s="57"/>
      <c r="B68" s="24"/>
      <c r="C68" s="25"/>
      <c r="D68" s="26"/>
      <c r="E68" s="27"/>
      <c r="F68" s="28"/>
      <c r="G68" s="28"/>
      <c r="H68" s="28"/>
      <c r="I68" s="32" t="n">
        <f aca="false">IFERROR(ROUND(AVERAGE(E68:H68),1),0)</f>
        <v>0</v>
      </c>
      <c r="J68" s="28"/>
      <c r="K68" s="28"/>
      <c r="L68" s="28"/>
      <c r="M68" s="28"/>
      <c r="N68" s="32" t="n">
        <f aca="false">IFERROR(ROUND(AVERAGE(J68:M68),1),0)</f>
        <v>0</v>
      </c>
      <c r="O68" s="28"/>
      <c r="P68" s="28"/>
      <c r="Q68" s="28"/>
      <c r="R68" s="28"/>
      <c r="S68" s="33" t="n">
        <f aca="false">IFERROR(ROUND(AVERAGE(O68:R68),1),0)</f>
        <v>0</v>
      </c>
    </row>
    <row r="69" customFormat="false" ht="24.75" hidden="false" customHeight="true" outlineLevel="0" collapsed="false">
      <c r="A69" s="57"/>
      <c r="B69" s="24"/>
      <c r="C69" s="25"/>
      <c r="D69" s="26"/>
      <c r="E69" s="27"/>
      <c r="F69" s="28"/>
      <c r="G69" s="28"/>
      <c r="H69" s="28"/>
      <c r="I69" s="32" t="n">
        <f aca="false">IFERROR(ROUND(AVERAGE(E69:H69),1),0)</f>
        <v>0</v>
      </c>
      <c r="J69" s="28"/>
      <c r="K69" s="28"/>
      <c r="L69" s="28"/>
      <c r="M69" s="28"/>
      <c r="N69" s="32" t="n">
        <f aca="false">IFERROR(ROUND(AVERAGE(J69:M69),1),0)</f>
        <v>0</v>
      </c>
      <c r="O69" s="28"/>
      <c r="P69" s="28"/>
      <c r="Q69" s="28"/>
      <c r="R69" s="28"/>
      <c r="S69" s="33" t="n">
        <f aca="false">IFERROR(ROUND(AVERAGE(O69:R69),1),0)</f>
        <v>0</v>
      </c>
    </row>
    <row r="70" customFormat="false" ht="24.75" hidden="false" customHeight="true" outlineLevel="0" collapsed="false">
      <c r="A70" s="57"/>
      <c r="B70" s="24"/>
      <c r="C70" s="25"/>
      <c r="D70" s="26"/>
      <c r="E70" s="27"/>
      <c r="F70" s="28"/>
      <c r="G70" s="28"/>
      <c r="H70" s="28"/>
      <c r="I70" s="32" t="n">
        <f aca="false">IFERROR(ROUND(AVERAGE(E70:H70),1),0)</f>
        <v>0</v>
      </c>
      <c r="J70" s="28"/>
      <c r="K70" s="28"/>
      <c r="L70" s="28"/>
      <c r="M70" s="28"/>
      <c r="N70" s="32" t="n">
        <f aca="false">IFERROR(ROUND(AVERAGE(J70:M70),1),0)</f>
        <v>0</v>
      </c>
      <c r="O70" s="28"/>
      <c r="P70" s="28"/>
      <c r="Q70" s="28"/>
      <c r="R70" s="28"/>
      <c r="S70" s="33" t="n">
        <f aca="false">IFERROR(ROUND(AVERAGE(O70:R70),1),0)</f>
        <v>0</v>
      </c>
    </row>
    <row r="71" customFormat="false" ht="24.75" hidden="false" customHeight="true" outlineLevel="0" collapsed="false">
      <c r="A71" s="57"/>
      <c r="B71" s="34"/>
      <c r="C71" s="35"/>
      <c r="D71" s="36"/>
      <c r="E71" s="37"/>
      <c r="F71" s="38"/>
      <c r="G71" s="38"/>
      <c r="H71" s="38"/>
      <c r="I71" s="42" t="n">
        <f aca="false">IFERROR(ROUND(AVERAGE(E71:H71),1),0)</f>
        <v>0</v>
      </c>
      <c r="J71" s="38"/>
      <c r="K71" s="38"/>
      <c r="L71" s="38"/>
      <c r="M71" s="38"/>
      <c r="N71" s="42" t="n">
        <f aca="false">IFERROR(ROUND(AVERAGE(J71:M71),1),0)</f>
        <v>0</v>
      </c>
      <c r="O71" s="38"/>
      <c r="P71" s="38"/>
      <c r="Q71" s="38"/>
      <c r="R71" s="38"/>
      <c r="S71" s="44" t="n">
        <f aca="false">IFERROR(ROUND(AVERAGE(O71:R71),1),0)</f>
        <v>0</v>
      </c>
    </row>
    <row r="72" customFormat="false" ht="24.75" hidden="false" customHeight="true" outlineLevel="0" collapsed="false"/>
    <row r="73" s="3" customFormat="true" ht="23.25" hidden="false" customHeight="true" outlineLevel="0" collapsed="false">
      <c r="A73" s="1" t="n">
        <f aca="true" t="array" ref="A73:A73">IF(ROW() = 1,1, INDIRECT(ADDRESS(ROW() - NUM_FILAS_NOTAS - 1, 1, 4)) + 1)</f>
        <v>5</v>
      </c>
      <c r="C73" s="49" t="str">
        <f aca="true" t="array" ref="C73:C73">INDIRECT("TEXTO_RA"&amp;A73)</f>
        <v>Protege las aplicaciones y los datos definiendo y aplicando criterios de seguridad en el acceso, almacenamiento y transmisión de la información.</v>
      </c>
      <c r="E73" s="4" t="n">
        <f aca="true" t="array" ref="E73:E73">NUM_ALUMNO_NOTAS</f>
        <v>1</v>
      </c>
      <c r="F73" s="6" t="e">
        <f aca="false" t="array" ref="F73:F73">NOMBRE_ALUMNO_NOTAS</f>
        <v>#N/A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="3" customFormat="true" ht="28.5" hidden="false" customHeight="true" outlineLevel="0" collapsed="false">
      <c r="C74" s="49"/>
      <c r="E74" s="50" t="str">
        <f aca="false">VLOOKUP(1, TABLA_INSTRUMENTOS, 2)</f>
        <v>Prueba escrita </v>
      </c>
      <c r="F74" s="50"/>
      <c r="G74" s="50"/>
      <c r="H74" s="50"/>
      <c r="I74" s="50"/>
      <c r="J74" s="50" t="str">
        <f aca="false">VLOOKUP(2, TABLA_INSTRUMENTOS, 2)</f>
        <v>Práctica</v>
      </c>
      <c r="K74" s="50"/>
      <c r="L74" s="50"/>
      <c r="M74" s="50"/>
      <c r="N74" s="50"/>
      <c r="O74" s="50" t="str">
        <f aca="false">VLOOKUP(3, TABLA_INSTRUMENTOS, 2)</f>
        <v>No Aplica</v>
      </c>
      <c r="P74" s="50"/>
      <c r="Q74" s="50"/>
      <c r="R74" s="50"/>
      <c r="S74" s="50"/>
    </row>
    <row r="75" customFormat="false" ht="60" hidden="false" customHeight="true" outlineLevel="0" collapsed="false">
      <c r="C75" s="49"/>
      <c r="E75" s="51" t="s">
        <v>7</v>
      </c>
      <c r="F75" s="52" t="s">
        <v>8</v>
      </c>
      <c r="G75" s="52" t="s">
        <v>9</v>
      </c>
      <c r="H75" s="53" t="s">
        <v>10</v>
      </c>
      <c r="I75" s="54" t="s">
        <v>11</v>
      </c>
      <c r="J75" s="55" t="s">
        <v>7</v>
      </c>
      <c r="K75" s="52" t="s">
        <v>8</v>
      </c>
      <c r="L75" s="52" t="s">
        <v>9</v>
      </c>
      <c r="M75" s="52" t="s">
        <v>10</v>
      </c>
      <c r="N75" s="54" t="s">
        <v>11</v>
      </c>
      <c r="O75" s="55" t="s">
        <v>7</v>
      </c>
      <c r="P75" s="52" t="s">
        <v>8</v>
      </c>
      <c r="Q75" s="52" t="s">
        <v>9</v>
      </c>
      <c r="R75" s="52" t="s">
        <v>10</v>
      </c>
      <c r="S75" s="56" t="s">
        <v>11</v>
      </c>
    </row>
    <row r="76" customFormat="false" ht="24.75" hidden="false" customHeight="true" outlineLevel="0" collapsed="false">
      <c r="A76" s="57" t="str">
        <f aca="false">"RA" &amp; A73</f>
        <v>RA5</v>
      </c>
      <c r="B76" s="14" t="str">
        <f aca="true" t="array" ref="B76:D83">INDIRECT("TABLA_RA" &amp; A73)</f>
        <v>a</v>
      </c>
      <c r="C76" s="15" t="str">
        <v>Se han identificado y aplicado principios y prácticas de programación segura.</v>
      </c>
      <c r="D76" s="16" t="n">
        <v>15</v>
      </c>
      <c r="E76" s="17"/>
      <c r="F76" s="18"/>
      <c r="G76" s="18"/>
      <c r="H76" s="18"/>
      <c r="I76" s="22" t="n">
        <f aca="false">IFERROR(ROUND(AVERAGE(E76:H76),1),0)</f>
        <v>0</v>
      </c>
      <c r="J76" s="18"/>
      <c r="K76" s="18"/>
      <c r="L76" s="18"/>
      <c r="M76" s="18"/>
      <c r="N76" s="22" t="n">
        <f aca="false">IFERROR(ROUND(AVERAGE(J76:M76),1),0)</f>
        <v>0</v>
      </c>
      <c r="O76" s="18"/>
      <c r="P76" s="18"/>
      <c r="Q76" s="18"/>
      <c r="R76" s="18"/>
      <c r="S76" s="23" t="n">
        <f aca="false">IFERROR(ROUND(AVERAGE(O76:R76),1),0)</f>
        <v>0</v>
      </c>
    </row>
    <row r="77" customFormat="false" ht="24.75" hidden="false" customHeight="true" outlineLevel="0" collapsed="false">
      <c r="A77" s="57"/>
      <c r="B77" s="24" t="str">
        <v>b</v>
      </c>
      <c r="C77" s="25" t="str">
        <v>Se han analizado las principales técnicas y prácticas criptográficas.</v>
      </c>
      <c r="D77" s="26" t="n">
        <v>25</v>
      </c>
      <c r="E77" s="27"/>
      <c r="F77" s="28"/>
      <c r="G77" s="28"/>
      <c r="H77" s="28"/>
      <c r="I77" s="32" t="n">
        <f aca="false">IFERROR(ROUND(AVERAGE(E77:H77),1),0)</f>
        <v>0</v>
      </c>
      <c r="J77" s="28"/>
      <c r="K77" s="28"/>
      <c r="L77" s="28"/>
      <c r="M77" s="28"/>
      <c r="N77" s="32" t="n">
        <f aca="false">IFERROR(ROUND(AVERAGE(J77:M77),1),0)</f>
        <v>0</v>
      </c>
      <c r="O77" s="28"/>
      <c r="P77" s="28"/>
      <c r="Q77" s="28"/>
      <c r="R77" s="28"/>
      <c r="S77" s="33" t="n">
        <f aca="false">IFERROR(ROUND(AVERAGE(O77:R77),1),0)</f>
        <v>0</v>
      </c>
    </row>
    <row r="78" customFormat="false" ht="24.75" hidden="false" customHeight="true" outlineLevel="0" collapsed="false">
      <c r="A78" s="57"/>
      <c r="B78" s="24" t="str">
        <v>c</v>
      </c>
      <c r="C78" s="25" t="str">
        <v>Se han definido e implantado políticas de seguridad para limitar y controlar el acceso de los usuarios a las aplicaciones desarrolladas.</v>
      </c>
      <c r="D78" s="26" t="n">
        <v>10</v>
      </c>
      <c r="E78" s="27"/>
      <c r="F78" s="28"/>
      <c r="G78" s="28"/>
      <c r="H78" s="28"/>
      <c r="I78" s="32" t="n">
        <f aca="false">IFERROR(ROUND(AVERAGE(E78:H78),1),0)</f>
        <v>0</v>
      </c>
      <c r="J78" s="28"/>
      <c r="K78" s="28"/>
      <c r="L78" s="28"/>
      <c r="M78" s="28"/>
      <c r="N78" s="32" t="n">
        <f aca="false">IFERROR(ROUND(AVERAGE(J78:M78),1),0)</f>
        <v>0</v>
      </c>
      <c r="O78" s="28"/>
      <c r="P78" s="28"/>
      <c r="Q78" s="28"/>
      <c r="R78" s="28"/>
      <c r="S78" s="33" t="n">
        <f aca="false">IFERROR(ROUND(AVERAGE(O78:R78),1),0)</f>
        <v>0</v>
      </c>
    </row>
    <row r="79" customFormat="false" ht="24.75" hidden="false" customHeight="true" outlineLevel="0" collapsed="false">
      <c r="A79" s="57"/>
      <c r="B79" s="24" t="str">
        <v>d</v>
      </c>
      <c r="C79" s="25" t="str">
        <v>Se han utilizado esquemas de seguridad basados en roles.</v>
      </c>
      <c r="D79" s="26" t="n">
        <v>5</v>
      </c>
      <c r="E79" s="27"/>
      <c r="F79" s="28"/>
      <c r="G79" s="28"/>
      <c r="H79" s="28"/>
      <c r="I79" s="32" t="n">
        <f aca="false">IFERROR(ROUND(AVERAGE(E79:H79),1),0)</f>
        <v>0</v>
      </c>
      <c r="J79" s="28"/>
      <c r="K79" s="28"/>
      <c r="L79" s="28"/>
      <c r="M79" s="28"/>
      <c r="N79" s="32" t="n">
        <f aca="false">IFERROR(ROUND(AVERAGE(J79:M79),1),0)</f>
        <v>0</v>
      </c>
      <c r="O79" s="28"/>
      <c r="P79" s="28"/>
      <c r="Q79" s="28"/>
      <c r="R79" s="28"/>
      <c r="S79" s="33" t="n">
        <f aca="false">IFERROR(ROUND(AVERAGE(O79:R79),1),0)</f>
        <v>0</v>
      </c>
    </row>
    <row r="80" customFormat="false" ht="24.75" hidden="false" customHeight="true" outlineLevel="0" collapsed="false">
      <c r="A80" s="57"/>
      <c r="B80" s="24" t="str">
        <v>e</v>
      </c>
      <c r="C80" s="25" t="str">
        <v>Se han empleado algoritmos criptográficos para proteger el acceso a la información almacenada.</v>
      </c>
      <c r="D80" s="26" t="n">
        <v>20</v>
      </c>
      <c r="E80" s="27"/>
      <c r="F80" s="28"/>
      <c r="G80" s="28"/>
      <c r="H80" s="28"/>
      <c r="I80" s="32" t="n">
        <f aca="false">IFERROR(ROUND(AVERAGE(E80:H80),1),0)</f>
        <v>0</v>
      </c>
      <c r="J80" s="28"/>
      <c r="K80" s="28"/>
      <c r="L80" s="28"/>
      <c r="M80" s="28"/>
      <c r="N80" s="32" t="n">
        <f aca="false">IFERROR(ROUND(AVERAGE(J80:M80),1),0)</f>
        <v>0</v>
      </c>
      <c r="O80" s="28"/>
      <c r="P80" s="28"/>
      <c r="Q80" s="28"/>
      <c r="R80" s="28"/>
      <c r="S80" s="33" t="n">
        <f aca="false">IFERROR(ROUND(AVERAGE(O80:R80),1),0)</f>
        <v>0</v>
      </c>
    </row>
    <row r="81" customFormat="false" ht="24.75" hidden="false" customHeight="true" outlineLevel="0" collapsed="false">
      <c r="A81" s="57"/>
      <c r="B81" s="24" t="str">
        <v>f</v>
      </c>
      <c r="C81" s="25" t="str">
        <v>Se han identificado métodos para asegurar la información transmitida.</v>
      </c>
      <c r="D81" s="26" t="n">
        <v>10</v>
      </c>
      <c r="E81" s="27"/>
      <c r="F81" s="28"/>
      <c r="G81" s="28"/>
      <c r="H81" s="28"/>
      <c r="I81" s="32" t="n">
        <f aca="false">IFERROR(ROUND(AVERAGE(E81:H81),1),0)</f>
        <v>0</v>
      </c>
      <c r="J81" s="28"/>
      <c r="K81" s="28"/>
      <c r="L81" s="28"/>
      <c r="M81" s="28"/>
      <c r="N81" s="32" t="n">
        <f aca="false">IFERROR(ROUND(AVERAGE(J81:M81),1),0)</f>
        <v>0</v>
      </c>
      <c r="O81" s="28"/>
      <c r="P81" s="28"/>
      <c r="Q81" s="28"/>
      <c r="R81" s="28"/>
      <c r="S81" s="33" t="n">
        <f aca="false">IFERROR(ROUND(AVERAGE(O81:R81),1),0)</f>
        <v>0</v>
      </c>
    </row>
    <row r="82" customFormat="false" ht="24.75" hidden="false" customHeight="true" outlineLevel="0" collapsed="false">
      <c r="A82" s="57"/>
      <c r="B82" s="24" t="str">
        <v>g</v>
      </c>
      <c r="C82" s="25" t="str">
        <v>Se han desarrollado aplicaciones que utilicen comunicaciones seguras para la transmisión de información.</v>
      </c>
      <c r="D82" s="26" t="n">
        <v>10</v>
      </c>
      <c r="E82" s="27"/>
      <c r="F82" s="28"/>
      <c r="G82" s="28"/>
      <c r="H82" s="28"/>
      <c r="I82" s="32" t="n">
        <f aca="false">IFERROR(ROUND(AVERAGE(E82:H82),1),0)</f>
        <v>0</v>
      </c>
      <c r="J82" s="28"/>
      <c r="K82" s="28"/>
      <c r="L82" s="28"/>
      <c r="M82" s="28"/>
      <c r="N82" s="32" t="n">
        <f aca="false">IFERROR(ROUND(AVERAGE(J82:M82),1),0)</f>
        <v>0</v>
      </c>
      <c r="O82" s="28"/>
      <c r="P82" s="28"/>
      <c r="Q82" s="28"/>
      <c r="R82" s="28"/>
      <c r="S82" s="33" t="n">
        <f aca="false">IFERROR(ROUND(AVERAGE(O82:R82),1),0)</f>
        <v>0</v>
      </c>
    </row>
    <row r="83" customFormat="false" ht="24.75" hidden="false" customHeight="true" outlineLevel="0" collapsed="false">
      <c r="A83" s="57"/>
      <c r="B83" s="24" t="str">
        <v>h</v>
      </c>
      <c r="C83" s="25" t="str">
        <v>Se han depurado y documentado las aplicaciones desarrolladas.</v>
      </c>
      <c r="D83" s="26" t="n">
        <v>5</v>
      </c>
      <c r="E83" s="27"/>
      <c r="F83" s="28"/>
      <c r="G83" s="28"/>
      <c r="H83" s="28"/>
      <c r="I83" s="32" t="n">
        <f aca="false">IFERROR(ROUND(AVERAGE(E83:H83),1),0)</f>
        <v>0</v>
      </c>
      <c r="J83" s="28"/>
      <c r="K83" s="28"/>
      <c r="L83" s="28"/>
      <c r="M83" s="28"/>
      <c r="N83" s="32" t="n">
        <f aca="false">IFERROR(ROUND(AVERAGE(J83:M83),1),0)</f>
        <v>0</v>
      </c>
      <c r="O83" s="28"/>
      <c r="P83" s="28"/>
      <c r="Q83" s="28"/>
      <c r="R83" s="28"/>
      <c r="S83" s="33" t="n">
        <f aca="false">IFERROR(ROUND(AVERAGE(O83:R83),1),0)</f>
        <v>0</v>
      </c>
    </row>
    <row r="84" customFormat="false" ht="24.75" hidden="false" customHeight="true" outlineLevel="0" collapsed="false">
      <c r="A84" s="57"/>
      <c r="B84" s="24"/>
      <c r="C84" s="25"/>
      <c r="D84" s="26"/>
      <c r="E84" s="27"/>
      <c r="F84" s="28"/>
      <c r="G84" s="28"/>
      <c r="H84" s="28"/>
      <c r="I84" s="32" t="n">
        <f aca="false">IFERROR(ROUND(AVERAGE(E84:H84),1),0)</f>
        <v>0</v>
      </c>
      <c r="J84" s="28"/>
      <c r="K84" s="28"/>
      <c r="L84" s="28"/>
      <c r="M84" s="28"/>
      <c r="N84" s="32" t="n">
        <f aca="false">IFERROR(ROUND(AVERAGE(J84:M84),1),0)</f>
        <v>0</v>
      </c>
      <c r="O84" s="28"/>
      <c r="P84" s="28"/>
      <c r="Q84" s="28"/>
      <c r="R84" s="28"/>
      <c r="S84" s="33" t="n">
        <f aca="false">IFERROR(ROUND(AVERAGE(O84:R84),1),0)</f>
        <v>0</v>
      </c>
    </row>
    <row r="85" customFormat="false" ht="24.75" hidden="false" customHeight="true" outlineLevel="0" collapsed="false">
      <c r="A85" s="57"/>
      <c r="B85" s="24"/>
      <c r="C85" s="25"/>
      <c r="D85" s="26"/>
      <c r="E85" s="27"/>
      <c r="F85" s="28"/>
      <c r="G85" s="28"/>
      <c r="H85" s="28"/>
      <c r="I85" s="32" t="n">
        <f aca="false">IFERROR(ROUND(AVERAGE(E85:H85),1),0)</f>
        <v>0</v>
      </c>
      <c r="J85" s="28"/>
      <c r="K85" s="28"/>
      <c r="L85" s="28"/>
      <c r="M85" s="28"/>
      <c r="N85" s="32" t="n">
        <f aca="false">IFERROR(ROUND(AVERAGE(J85:M85),1),0)</f>
        <v>0</v>
      </c>
      <c r="O85" s="28"/>
      <c r="P85" s="28"/>
      <c r="Q85" s="28"/>
      <c r="R85" s="28"/>
      <c r="S85" s="33" t="n">
        <f aca="false">IFERROR(ROUND(AVERAGE(O85:R85),1),0)</f>
        <v>0</v>
      </c>
    </row>
    <row r="86" customFormat="false" ht="24.75" hidden="false" customHeight="true" outlineLevel="0" collapsed="false">
      <c r="A86" s="57"/>
      <c r="B86" s="24"/>
      <c r="C86" s="25"/>
      <c r="D86" s="26"/>
      <c r="E86" s="27"/>
      <c r="F86" s="28"/>
      <c r="G86" s="28"/>
      <c r="H86" s="28"/>
      <c r="I86" s="32" t="n">
        <f aca="false">IFERROR(ROUND(AVERAGE(E86:H86),1),0)</f>
        <v>0</v>
      </c>
      <c r="J86" s="28"/>
      <c r="K86" s="28"/>
      <c r="L86" s="28"/>
      <c r="M86" s="28"/>
      <c r="N86" s="32" t="n">
        <f aca="false">IFERROR(ROUND(AVERAGE(J86:M86),1),0)</f>
        <v>0</v>
      </c>
      <c r="O86" s="28"/>
      <c r="P86" s="28"/>
      <c r="Q86" s="28"/>
      <c r="R86" s="28"/>
      <c r="S86" s="33" t="n">
        <f aca="false">IFERROR(ROUND(AVERAGE(O86:R86),1),0)</f>
        <v>0</v>
      </c>
    </row>
    <row r="87" customFormat="false" ht="24.75" hidden="false" customHeight="true" outlineLevel="0" collapsed="false">
      <c r="A87" s="57"/>
      <c r="B87" s="24"/>
      <c r="C87" s="25"/>
      <c r="D87" s="26"/>
      <c r="E87" s="27"/>
      <c r="F87" s="28"/>
      <c r="G87" s="28"/>
      <c r="H87" s="28"/>
      <c r="I87" s="32" t="n">
        <f aca="false">IFERROR(ROUND(AVERAGE(E87:H87),1),0)</f>
        <v>0</v>
      </c>
      <c r="J87" s="28"/>
      <c r="K87" s="28"/>
      <c r="L87" s="28"/>
      <c r="M87" s="28"/>
      <c r="N87" s="32" t="n">
        <f aca="false">IFERROR(ROUND(AVERAGE(J87:M87),1),0)</f>
        <v>0</v>
      </c>
      <c r="O87" s="28"/>
      <c r="P87" s="28"/>
      <c r="Q87" s="28"/>
      <c r="R87" s="28"/>
      <c r="S87" s="33" t="n">
        <f aca="false">IFERROR(ROUND(AVERAGE(O87:R87),1),0)</f>
        <v>0</v>
      </c>
    </row>
    <row r="88" customFormat="false" ht="24.75" hidden="false" customHeight="true" outlineLevel="0" collapsed="false">
      <c r="A88" s="57"/>
      <c r="B88" s="24"/>
      <c r="C88" s="25"/>
      <c r="D88" s="26"/>
      <c r="E88" s="27"/>
      <c r="F88" s="28"/>
      <c r="G88" s="28"/>
      <c r="H88" s="28"/>
      <c r="I88" s="32" t="n">
        <f aca="false">IFERROR(ROUND(AVERAGE(E88:H88),1),0)</f>
        <v>0</v>
      </c>
      <c r="J88" s="28"/>
      <c r="K88" s="28"/>
      <c r="L88" s="28"/>
      <c r="M88" s="28"/>
      <c r="N88" s="32" t="n">
        <f aca="false">IFERROR(ROUND(AVERAGE(J88:M88),1),0)</f>
        <v>0</v>
      </c>
      <c r="O88" s="28"/>
      <c r="P88" s="28"/>
      <c r="Q88" s="28"/>
      <c r="R88" s="28"/>
      <c r="S88" s="33" t="n">
        <f aca="false">IFERROR(ROUND(AVERAGE(O88:R88),1),0)</f>
        <v>0</v>
      </c>
    </row>
    <row r="89" customFormat="false" ht="24.75" hidden="false" customHeight="true" outlineLevel="0" collapsed="false">
      <c r="A89" s="57"/>
      <c r="B89" s="34"/>
      <c r="C89" s="35"/>
      <c r="D89" s="36"/>
      <c r="E89" s="37"/>
      <c r="F89" s="38"/>
      <c r="G89" s="38"/>
      <c r="H89" s="38"/>
      <c r="I89" s="42" t="n">
        <f aca="false">IFERROR(ROUND(AVERAGE(E89:H89),1),0)</f>
        <v>0</v>
      </c>
      <c r="J89" s="38"/>
      <c r="K89" s="38"/>
      <c r="L89" s="38"/>
      <c r="M89" s="38"/>
      <c r="N89" s="42" t="n">
        <f aca="false">IFERROR(ROUND(AVERAGE(J89:M89),1),0)</f>
        <v>0</v>
      </c>
      <c r="O89" s="38"/>
      <c r="P89" s="38"/>
      <c r="Q89" s="38"/>
      <c r="R89" s="38"/>
      <c r="S89" s="44" t="n">
        <f aca="false">IFERROR(ROUND(AVERAGE(O89:R89),1),0)</f>
        <v>0</v>
      </c>
    </row>
    <row r="90" customFormat="false" ht="24.75" hidden="false" customHeight="true" outlineLevel="0" collapsed="false"/>
    <row r="91" customFormat="false" ht="24.75" hidden="false" customHeight="true" outlineLevel="0" collapsed="false"/>
    <row r="92" customFormat="false" ht="24.75" hidden="false" customHeight="true" outlineLevel="0" collapsed="false"/>
    <row r="93" customFormat="false" ht="24.75" hidden="false" customHeight="true" outlineLevel="0" collapsed="false"/>
    <row r="94" customFormat="false" ht="24.75" hidden="false" customHeight="true" outlineLevel="0" collapsed="false"/>
    <row r="95" customFormat="false" ht="24.75" hidden="false" customHeight="true" outlineLevel="0" collapsed="false"/>
    <row r="96" customFormat="false" ht="24.75" hidden="false" customHeight="true" outlineLevel="0" collapsed="false"/>
    <row r="97" customFormat="false" ht="24.75" hidden="false" customHeight="true" outlineLevel="0" collapsed="false"/>
    <row r="98" customFormat="false" ht="24.75" hidden="false" customHeight="true" outlineLevel="0" collapsed="false"/>
    <row r="99" customFormat="false" ht="24.75" hidden="false" customHeight="true" outlineLevel="0" collapsed="false"/>
    <row r="100" customFormat="false" ht="24.75" hidden="false" customHeight="true" outlineLevel="0" collapsed="false"/>
    <row r="101" customFormat="false" ht="24.75" hidden="false" customHeight="true" outlineLevel="0" collapsed="false"/>
    <row r="102" customFormat="false" ht="24.75" hidden="false" customHeight="true" outlineLevel="0" collapsed="false"/>
    <row r="103" customFormat="false" ht="24.75" hidden="false" customHeight="true" outlineLevel="0" collapsed="false"/>
    <row r="104" customFormat="false" ht="24.75" hidden="false" customHeight="true" outlineLevel="0" collapsed="false"/>
    <row r="105" customFormat="false" ht="24.75" hidden="false" customHeight="true" outlineLevel="0" collapsed="false"/>
    <row r="106" customFormat="false" ht="24.75" hidden="false" customHeight="true" outlineLevel="0" collapsed="false"/>
    <row r="107" customFormat="false" ht="24.75" hidden="false" customHeight="true" outlineLevel="0" collapsed="false"/>
    <row r="108" customFormat="false" ht="24.75" hidden="false" customHeight="true" outlineLevel="0" collapsed="false"/>
    <row r="109" customFormat="false" ht="24.75" hidden="false" customHeight="true" outlineLevel="0" collapsed="false"/>
    <row r="110" customFormat="false" ht="24.75" hidden="false" customHeight="true" outlineLevel="0" collapsed="false"/>
    <row r="111" customFormat="false" ht="24.75" hidden="false" customHeight="true" outlineLevel="0" collapsed="false"/>
    <row r="112" customFormat="false" ht="24.75" hidden="false" customHeight="true" outlineLevel="0" collapsed="false"/>
    <row r="113" customFormat="false" ht="24.75" hidden="false" customHeight="true" outlineLevel="0" collapsed="false"/>
    <row r="114" customFormat="false" ht="24.75" hidden="false" customHeight="true" outlineLevel="0" collapsed="false"/>
    <row r="115" customFormat="false" ht="24.75" hidden="false" customHeight="true" outlineLevel="0" collapsed="false"/>
    <row r="116" customFormat="false" ht="24.75" hidden="false" customHeight="true" outlineLevel="0" collapsed="false"/>
    <row r="117" customFormat="false" ht="24.75" hidden="false" customHeight="true" outlineLevel="0" collapsed="false"/>
    <row r="118" customFormat="false" ht="24.75" hidden="false" customHeight="true" outlineLevel="0" collapsed="false"/>
    <row r="119" customFormat="false" ht="24.75" hidden="false" customHeight="true" outlineLevel="0" collapsed="false"/>
    <row r="120" customFormat="false" ht="24.75" hidden="false" customHeight="true" outlineLevel="0" collapsed="false"/>
    <row r="121" customFormat="false" ht="24.75" hidden="false" customHeight="true" outlineLevel="0" collapsed="false"/>
    <row r="122" customFormat="false" ht="24.75" hidden="false" customHeight="true" outlineLevel="0" collapsed="false"/>
    <row r="123" customFormat="false" ht="24.75" hidden="false" customHeight="true" outlineLevel="0" collapsed="false"/>
    <row r="124" customFormat="false" ht="24.75" hidden="false" customHeight="true" outlineLevel="0" collapsed="false"/>
    <row r="125" customFormat="false" ht="24.75" hidden="false" customHeight="true" outlineLevel="0" collapsed="false"/>
    <row r="126" customFormat="false" ht="24.75" hidden="false" customHeight="true" outlineLevel="0" collapsed="false"/>
    <row r="127" customFormat="false" ht="24.75" hidden="false" customHeight="true" outlineLevel="0" collapsed="false"/>
    <row r="128" customFormat="false" ht="24.75" hidden="false" customHeight="true" outlineLevel="0" collapsed="false"/>
    <row r="129" customFormat="false" ht="24.75" hidden="false" customHeight="true" outlineLevel="0" collapsed="false"/>
    <row r="130" customFormat="false" ht="24.75" hidden="false" customHeight="true" outlineLevel="0" collapsed="false"/>
    <row r="131" customFormat="false" ht="24.75" hidden="false" customHeight="true" outlineLevel="0" collapsed="false"/>
    <row r="132" customFormat="false" ht="24.75" hidden="false" customHeight="true" outlineLevel="0" collapsed="false"/>
    <row r="133" customFormat="false" ht="24.75" hidden="false" customHeight="true" outlineLevel="0" collapsed="false"/>
    <row r="134" customFormat="false" ht="24.75" hidden="false" customHeight="true" outlineLevel="0" collapsed="false"/>
    <row r="135" customFormat="false" ht="24.75" hidden="false" customHeight="true" outlineLevel="0" collapsed="false"/>
    <row r="136" customFormat="false" ht="24.75" hidden="false" customHeight="true" outlineLevel="0" collapsed="false"/>
    <row r="137" customFormat="false" ht="24.75" hidden="false" customHeight="true" outlineLevel="0" collapsed="false"/>
    <row r="138" customFormat="false" ht="24.75" hidden="false" customHeight="true" outlineLevel="0" collapsed="false"/>
    <row r="139" customFormat="false" ht="24.75" hidden="false" customHeight="true" outlineLevel="0" collapsed="false"/>
    <row r="140" customFormat="false" ht="24.75" hidden="false" customHeight="true" outlineLevel="0" collapsed="false"/>
    <row r="141" customFormat="false" ht="24.75" hidden="false" customHeight="true" outlineLevel="0" collapsed="false"/>
    <row r="142" customFormat="false" ht="24.75" hidden="false" customHeight="true" outlineLevel="0" collapsed="false"/>
    <row r="143" customFormat="false" ht="24.75" hidden="false" customHeight="true" outlineLevel="0" collapsed="false"/>
    <row r="144" customFormat="false" ht="24.75" hidden="false" customHeight="true" outlineLevel="0" collapsed="false"/>
    <row r="145" customFormat="false" ht="24.75" hidden="false" customHeight="true" outlineLevel="0" collapsed="false"/>
    <row r="146" customFormat="false" ht="24.75" hidden="false" customHeight="true" outlineLevel="0" collapsed="false"/>
    <row r="147" customFormat="false" ht="24.75" hidden="false" customHeight="true" outlineLevel="0" collapsed="false"/>
    <row r="148" customFormat="false" ht="24.75" hidden="false" customHeight="true" outlineLevel="0" collapsed="false"/>
    <row r="149" customFormat="false" ht="24.75" hidden="false" customHeight="true" outlineLevel="0" collapsed="false"/>
    <row r="150" customFormat="false" ht="24.75" hidden="false" customHeight="true" outlineLevel="0" collapsed="false"/>
    <row r="151" customFormat="false" ht="24.75" hidden="false" customHeight="true" outlineLevel="0" collapsed="false"/>
    <row r="152" customFormat="false" ht="24.75" hidden="false" customHeight="true" outlineLevel="0" collapsed="false"/>
    <row r="153" customFormat="false" ht="24.75" hidden="false" customHeight="true" outlineLevel="0" collapsed="false"/>
    <row r="154" customFormat="false" ht="24.75" hidden="false" customHeight="true" outlineLevel="0" collapsed="false"/>
    <row r="155" customFormat="false" ht="24.75" hidden="false" customHeight="true" outlineLevel="0" collapsed="false"/>
    <row r="156" customFormat="false" ht="24.75" hidden="false" customHeight="true" outlineLevel="0" collapsed="false"/>
    <row r="157" customFormat="false" ht="24.75" hidden="false" customHeight="true" outlineLevel="0" collapsed="false"/>
    <row r="158" customFormat="false" ht="24.75" hidden="false" customHeight="true" outlineLevel="0" collapsed="false"/>
    <row r="159" customFormat="false" ht="24.75" hidden="false" customHeight="true" outlineLevel="0" collapsed="false"/>
    <row r="160" customFormat="false" ht="24.75" hidden="false" customHeight="true" outlineLevel="0" collapsed="false"/>
    <row r="161" customFormat="false" ht="24.75" hidden="false" customHeight="true" outlineLevel="0" collapsed="false"/>
    <row r="162" customFormat="false" ht="24.75" hidden="false" customHeight="true" outlineLevel="0" collapsed="false"/>
    <row r="163" customFormat="false" ht="24.75" hidden="false" customHeight="true" outlineLevel="0" collapsed="false"/>
    <row r="164" customFormat="false" ht="24.75" hidden="false" customHeight="true" outlineLevel="0" collapsed="false"/>
    <row r="165" customFormat="false" ht="24.75" hidden="false" customHeight="true" outlineLevel="0" collapsed="false"/>
    <row r="166" customFormat="false" ht="24.75" hidden="false" customHeight="true" outlineLevel="0" collapsed="false"/>
    <row r="167" customFormat="false" ht="24.75" hidden="false" customHeight="true" outlineLevel="0" collapsed="false"/>
    <row r="168" customFormat="false" ht="24.75" hidden="false" customHeight="true" outlineLevel="0" collapsed="false"/>
    <row r="169" customFormat="false" ht="24.75" hidden="false" customHeight="true" outlineLevel="0" collapsed="false"/>
    <row r="170" customFormat="false" ht="24.75" hidden="false" customHeight="true" outlineLevel="0" collapsed="false"/>
    <row r="171" customFormat="false" ht="24.75" hidden="false" customHeight="true" outlineLevel="0" collapsed="false"/>
    <row r="172" customFormat="false" ht="24.75" hidden="false" customHeight="true" outlineLevel="0" collapsed="false"/>
    <row r="173" customFormat="false" ht="24.75" hidden="false" customHeight="true" outlineLevel="0" collapsed="false"/>
    <row r="174" customFormat="false" ht="24.75" hidden="false" customHeight="true" outlineLevel="0" collapsed="false"/>
    <row r="175" customFormat="false" ht="24.75" hidden="false" customHeight="true" outlineLevel="0" collapsed="false"/>
    <row r="176" customFormat="false" ht="24.75" hidden="false" customHeight="true" outlineLevel="0" collapsed="false"/>
    <row r="177" customFormat="false" ht="24.75" hidden="false" customHeight="true" outlineLevel="0" collapsed="false"/>
    <row r="178" customFormat="false" ht="24.75" hidden="false" customHeight="true" outlineLevel="0" collapsed="false"/>
    <row r="179" customFormat="false" ht="24.75" hidden="false" customHeight="true" outlineLevel="0" collapsed="false"/>
    <row r="180" customFormat="false" ht="24.75" hidden="false" customHeight="true" outlineLevel="0" collapsed="false"/>
    <row r="181" customFormat="false" ht="24.75" hidden="false" customHeight="true" outlineLevel="0" collapsed="false"/>
    <row r="182" customFormat="false" ht="24.75" hidden="false" customHeight="true" outlineLevel="0" collapsed="false"/>
    <row r="183" customFormat="false" ht="24.75" hidden="false" customHeight="true" outlineLevel="0" collapsed="false"/>
    <row r="184" customFormat="false" ht="24.75" hidden="false" customHeight="true" outlineLevel="0" collapsed="false"/>
    <row r="185" customFormat="false" ht="24.75" hidden="false" customHeight="true" outlineLevel="0" collapsed="false"/>
    <row r="186" customFormat="false" ht="24.75" hidden="false" customHeight="true" outlineLevel="0" collapsed="false"/>
    <row r="187" customFormat="false" ht="24.75" hidden="false" customHeight="true" outlineLevel="0" collapsed="false"/>
    <row r="188" customFormat="false" ht="24.75" hidden="false" customHeight="true" outlineLevel="0" collapsed="false"/>
    <row r="189" customFormat="false" ht="24.75" hidden="false" customHeight="true" outlineLevel="0" collapsed="false"/>
    <row r="190" customFormat="false" ht="24.75" hidden="false" customHeight="true" outlineLevel="0" collapsed="false"/>
    <row r="191" customFormat="false" ht="24.75" hidden="false" customHeight="true" outlineLevel="0" collapsed="false"/>
    <row r="192" customFormat="false" ht="24.75" hidden="false" customHeight="true" outlineLevel="0" collapsed="false"/>
    <row r="193" customFormat="false" ht="24.75" hidden="false" customHeight="true" outlineLevel="0" collapsed="false"/>
    <row r="194" customFormat="false" ht="24.75" hidden="false" customHeight="true" outlineLevel="0" collapsed="false"/>
    <row r="195" customFormat="false" ht="24.75" hidden="false" customHeight="true" outlineLevel="0" collapsed="false"/>
    <row r="196" customFormat="false" ht="24.75" hidden="false" customHeight="true" outlineLevel="0" collapsed="false"/>
    <row r="197" customFormat="false" ht="24.75" hidden="false" customHeight="true" outlineLevel="0" collapsed="false"/>
    <row r="198" customFormat="false" ht="24.75" hidden="false" customHeight="true" outlineLevel="0" collapsed="false"/>
    <row r="199" customFormat="false" ht="24.75" hidden="false" customHeight="true" outlineLevel="0" collapsed="false"/>
    <row r="200" customFormat="false" ht="24.75" hidden="false" customHeight="true" outlineLevel="0" collapsed="false"/>
    <row r="201" customFormat="false" ht="24.75" hidden="false" customHeight="true" outlineLevel="0" collapsed="false"/>
    <row r="202" customFormat="false" ht="24.75" hidden="false" customHeight="true" outlineLevel="0" collapsed="false"/>
    <row r="203" customFormat="false" ht="24.75" hidden="false" customHeight="true" outlineLevel="0" collapsed="false"/>
    <row r="204" customFormat="false" ht="24.75" hidden="false" customHeight="true" outlineLevel="0" collapsed="false"/>
    <row r="205" customFormat="false" ht="24.75" hidden="false" customHeight="true" outlineLevel="0" collapsed="false"/>
    <row r="206" customFormat="false" ht="24.75" hidden="false" customHeight="true" outlineLevel="0" collapsed="false"/>
    <row r="207" customFormat="false" ht="24.75" hidden="false" customHeight="true" outlineLevel="0" collapsed="false"/>
    <row r="208" customFormat="false" ht="24.75" hidden="false" customHeight="true" outlineLevel="0" collapsed="false"/>
    <row r="209" customFormat="false" ht="24.75" hidden="false" customHeight="true" outlineLevel="0" collapsed="false"/>
    <row r="210" customFormat="false" ht="24.75" hidden="false" customHeight="true" outlineLevel="0" collapsed="false"/>
    <row r="211" customFormat="false" ht="24.75" hidden="false" customHeight="true" outlineLevel="0" collapsed="false"/>
    <row r="212" customFormat="false" ht="24.75" hidden="false" customHeight="true" outlineLevel="0" collapsed="false"/>
    <row r="213" customFormat="false" ht="24.75" hidden="false" customHeight="true" outlineLevel="0" collapsed="false"/>
    <row r="214" customFormat="false" ht="24.75" hidden="false" customHeight="true" outlineLevel="0" collapsed="false"/>
    <row r="215" customFormat="false" ht="24.75" hidden="false" customHeight="true" outlineLevel="0" collapsed="false"/>
    <row r="216" customFormat="false" ht="24.75" hidden="false" customHeight="true" outlineLevel="0" collapsed="false"/>
    <row r="217" customFormat="false" ht="24.75" hidden="false" customHeight="true" outlineLevel="0" collapsed="false"/>
    <row r="218" customFormat="false" ht="24.75" hidden="false" customHeight="true" outlineLevel="0" collapsed="false"/>
    <row r="219" customFormat="false" ht="24.75" hidden="false" customHeight="true" outlineLevel="0" collapsed="false"/>
    <row r="220" customFormat="false" ht="24.75" hidden="false" customHeight="true" outlineLevel="0" collapsed="false"/>
    <row r="221" customFormat="false" ht="24.75" hidden="false" customHeight="true" outlineLevel="0" collapsed="false"/>
    <row r="222" customFormat="false" ht="24.75" hidden="false" customHeight="true" outlineLevel="0" collapsed="false"/>
    <row r="223" customFormat="false" ht="24.75" hidden="false" customHeight="true" outlineLevel="0" collapsed="false"/>
    <row r="224" customFormat="false" ht="24.75" hidden="false" customHeight="true" outlineLevel="0" collapsed="false"/>
    <row r="225" customFormat="false" ht="24.75" hidden="false" customHeight="true" outlineLevel="0" collapsed="false"/>
    <row r="226" customFormat="false" ht="24.75" hidden="false" customHeight="true" outlineLevel="0" collapsed="false"/>
    <row r="227" customFormat="false" ht="24.75" hidden="false" customHeight="true" outlineLevel="0" collapsed="false"/>
    <row r="228" customFormat="false" ht="24.75" hidden="false" customHeight="true" outlineLevel="0" collapsed="false"/>
    <row r="229" customFormat="false" ht="24.75" hidden="false" customHeight="true" outlineLevel="0" collapsed="false"/>
    <row r="230" customFormat="false" ht="24.75" hidden="false" customHeight="true" outlineLevel="0" collapsed="false"/>
    <row r="231" customFormat="false" ht="24.75" hidden="false" customHeight="true" outlineLevel="0" collapsed="false"/>
    <row r="232" customFormat="false" ht="24.75" hidden="false" customHeight="true" outlineLevel="0" collapsed="false"/>
    <row r="233" customFormat="false" ht="24.75" hidden="false" customHeight="true" outlineLevel="0" collapsed="false"/>
    <row r="234" customFormat="false" ht="24.75" hidden="false" customHeight="true" outlineLevel="0" collapsed="false"/>
    <row r="235" customFormat="false" ht="24.75" hidden="false" customHeight="true" outlineLevel="0" collapsed="false"/>
    <row r="236" customFormat="false" ht="24.75" hidden="false" customHeight="true" outlineLevel="0" collapsed="false"/>
    <row r="237" customFormat="false" ht="24.75" hidden="false" customHeight="true" outlineLevel="0" collapsed="false"/>
    <row r="238" customFormat="false" ht="24.75" hidden="false" customHeight="true" outlineLevel="0" collapsed="false"/>
    <row r="239" customFormat="false" ht="24.75" hidden="false" customHeight="true" outlineLevel="0" collapsed="false"/>
    <row r="240" customFormat="false" ht="24.75" hidden="false" customHeight="true" outlineLevel="0" collapsed="false"/>
    <row r="241" customFormat="false" ht="24.75" hidden="false" customHeight="true" outlineLevel="0" collapsed="false"/>
    <row r="242" customFormat="false" ht="24.75" hidden="false" customHeight="true" outlineLevel="0" collapsed="false"/>
    <row r="243" customFormat="false" ht="24.75" hidden="false" customHeight="true" outlineLevel="0" collapsed="false"/>
    <row r="244" customFormat="false" ht="24.75" hidden="false" customHeight="true" outlineLevel="0" collapsed="false"/>
    <row r="245" customFormat="false" ht="24.75" hidden="false" customHeight="true" outlineLevel="0" collapsed="false"/>
    <row r="246" customFormat="false" ht="24.75" hidden="false" customHeight="true" outlineLevel="0" collapsed="false"/>
    <row r="247" customFormat="false" ht="24.75" hidden="false" customHeight="true" outlineLevel="0" collapsed="false"/>
    <row r="248" customFormat="false" ht="24.75" hidden="false" customHeight="true" outlineLevel="0" collapsed="false"/>
    <row r="249" customFormat="false" ht="24.75" hidden="false" customHeight="true" outlineLevel="0" collapsed="false"/>
    <row r="250" customFormat="false" ht="24.75" hidden="false" customHeight="true" outlineLevel="0" collapsed="false"/>
    <row r="251" customFormat="false" ht="24.75" hidden="false" customHeight="true" outlineLevel="0" collapsed="false"/>
    <row r="252" customFormat="false" ht="24.75" hidden="false" customHeight="true" outlineLevel="0" collapsed="false"/>
    <row r="253" customFormat="false" ht="24.75" hidden="false" customHeight="true" outlineLevel="0" collapsed="false"/>
    <row r="254" customFormat="false" ht="24.75" hidden="false" customHeight="true" outlineLevel="0" collapsed="false"/>
    <row r="255" customFormat="false" ht="24.75" hidden="false" customHeight="true" outlineLevel="0" collapsed="false"/>
    <row r="256" customFormat="false" ht="24.75" hidden="false" customHeight="true" outlineLevel="0" collapsed="false"/>
    <row r="257" customFormat="false" ht="24.75" hidden="false" customHeight="true" outlineLevel="0" collapsed="false"/>
    <row r="258" customFormat="false" ht="24.75" hidden="false" customHeight="true" outlineLevel="0" collapsed="false"/>
    <row r="259" customFormat="false" ht="24.75" hidden="false" customHeight="true" outlineLevel="0" collapsed="false"/>
    <row r="260" customFormat="false" ht="24.75" hidden="false" customHeight="true" outlineLevel="0" collapsed="false"/>
    <row r="261" customFormat="false" ht="24.75" hidden="false" customHeight="true" outlineLevel="0" collapsed="false"/>
    <row r="262" customFormat="false" ht="24.75" hidden="false" customHeight="true" outlineLevel="0" collapsed="false"/>
    <row r="263" customFormat="false" ht="24.75" hidden="false" customHeight="true" outlineLevel="0" collapsed="false"/>
    <row r="264" customFormat="false" ht="24.75" hidden="false" customHeight="true" outlineLevel="0" collapsed="false"/>
    <row r="265" customFormat="false" ht="24.75" hidden="false" customHeight="true" outlineLevel="0" collapsed="false"/>
    <row r="266" customFormat="false" ht="24.75" hidden="false" customHeight="true" outlineLevel="0" collapsed="false"/>
    <row r="267" customFormat="false" ht="24.75" hidden="false" customHeight="true" outlineLevel="0" collapsed="false"/>
    <row r="268" customFormat="false" ht="24.75" hidden="false" customHeight="true" outlineLevel="0" collapsed="false"/>
    <row r="269" customFormat="false" ht="24.75" hidden="false" customHeight="true" outlineLevel="0" collapsed="false"/>
    <row r="270" customFormat="false" ht="24.75" hidden="false" customHeight="true" outlineLevel="0" collapsed="false"/>
    <row r="271" customFormat="false" ht="24.75" hidden="false" customHeight="true" outlineLevel="0" collapsed="false"/>
    <row r="272" customFormat="false" ht="24.75" hidden="false" customHeight="true" outlineLevel="0" collapsed="false"/>
    <row r="273" customFormat="false" ht="24.75" hidden="false" customHeight="true" outlineLevel="0" collapsed="false"/>
    <row r="274" customFormat="false" ht="24.75" hidden="false" customHeight="true" outlineLevel="0" collapsed="false"/>
    <row r="275" customFormat="false" ht="24.75" hidden="false" customHeight="true" outlineLevel="0" collapsed="false"/>
    <row r="276" customFormat="false" ht="24.75" hidden="false" customHeight="true" outlineLevel="0" collapsed="false"/>
    <row r="277" customFormat="false" ht="24.75" hidden="false" customHeight="true" outlineLevel="0" collapsed="false"/>
    <row r="278" customFormat="false" ht="24.75" hidden="false" customHeight="true" outlineLevel="0" collapsed="false"/>
    <row r="279" customFormat="false" ht="24.75" hidden="false" customHeight="true" outlineLevel="0" collapsed="false"/>
    <row r="280" customFormat="false" ht="24.75" hidden="false" customHeight="true" outlineLevel="0" collapsed="false"/>
    <row r="281" customFormat="false" ht="24.75" hidden="false" customHeight="true" outlineLevel="0" collapsed="false"/>
    <row r="282" customFormat="false" ht="24.75" hidden="false" customHeight="true" outlineLevel="0" collapsed="false"/>
    <row r="283" customFormat="false" ht="24.75" hidden="false" customHeight="true" outlineLevel="0" collapsed="false"/>
    <row r="284" customFormat="false" ht="24.75" hidden="false" customHeight="true" outlineLevel="0" collapsed="false"/>
    <row r="285" customFormat="false" ht="24.75" hidden="false" customHeight="true" outlineLevel="0" collapsed="false"/>
    <row r="286" customFormat="false" ht="24.75" hidden="false" customHeight="true" outlineLevel="0" collapsed="false"/>
    <row r="287" customFormat="false" ht="24.75" hidden="false" customHeight="true" outlineLevel="0" collapsed="false"/>
    <row r="288" customFormat="false" ht="24.75" hidden="false" customHeight="true" outlineLevel="0" collapsed="false"/>
    <row r="289" customFormat="false" ht="24.75" hidden="false" customHeight="true" outlineLevel="0" collapsed="false"/>
    <row r="290" customFormat="false" ht="24.75" hidden="false" customHeight="true" outlineLevel="0" collapsed="false"/>
    <row r="291" customFormat="false" ht="24.75" hidden="false" customHeight="true" outlineLevel="0" collapsed="false"/>
    <row r="292" customFormat="false" ht="24.75" hidden="false" customHeight="true" outlineLevel="0" collapsed="false"/>
    <row r="293" customFormat="false" ht="24.75" hidden="false" customHeight="true" outlineLevel="0" collapsed="false"/>
    <row r="294" customFormat="false" ht="24.75" hidden="false" customHeight="true" outlineLevel="0" collapsed="false"/>
    <row r="295" customFormat="false" ht="24.75" hidden="false" customHeight="true" outlineLevel="0" collapsed="false"/>
    <row r="296" customFormat="false" ht="24.75" hidden="false" customHeight="true" outlineLevel="0" collapsed="false"/>
    <row r="297" customFormat="false" ht="24.75" hidden="false" customHeight="true" outlineLevel="0" collapsed="false"/>
    <row r="298" customFormat="false" ht="24.75" hidden="false" customHeight="true" outlineLevel="0" collapsed="false"/>
    <row r="299" customFormat="false" ht="24.75" hidden="false" customHeight="true" outlineLevel="0" collapsed="false"/>
    <row r="300" customFormat="false" ht="24.75" hidden="false" customHeight="true" outlineLevel="0" collapsed="false"/>
    <row r="301" customFormat="false" ht="24.75" hidden="false" customHeight="true" outlineLevel="0" collapsed="false"/>
    <row r="302" customFormat="false" ht="24.75" hidden="false" customHeight="true" outlineLevel="0" collapsed="false"/>
    <row r="303" customFormat="false" ht="24.75" hidden="false" customHeight="true" outlineLevel="0" collapsed="false"/>
    <row r="304" customFormat="false" ht="24.75" hidden="false" customHeight="true" outlineLevel="0" collapsed="false"/>
    <row r="305" customFormat="false" ht="24.75" hidden="false" customHeight="true" outlineLevel="0" collapsed="false"/>
    <row r="306" customFormat="false" ht="24.75" hidden="false" customHeight="true" outlineLevel="0" collapsed="false"/>
    <row r="307" customFormat="false" ht="24.75" hidden="false" customHeight="true" outlineLevel="0" collapsed="false"/>
    <row r="308" customFormat="false" ht="24.75" hidden="false" customHeight="true" outlineLevel="0" collapsed="false"/>
    <row r="309" customFormat="false" ht="24.75" hidden="false" customHeight="true" outlineLevel="0" collapsed="false"/>
    <row r="310" customFormat="false" ht="24.75" hidden="false" customHeight="true" outlineLevel="0" collapsed="false"/>
    <row r="311" customFormat="false" ht="24.75" hidden="false" customHeight="true" outlineLevel="0" collapsed="false"/>
    <row r="312" customFormat="false" ht="24.75" hidden="false" customHeight="true" outlineLevel="0" collapsed="false"/>
    <row r="313" customFormat="false" ht="24.75" hidden="false" customHeight="true" outlineLevel="0" collapsed="false"/>
    <row r="314" customFormat="false" ht="24.75" hidden="false" customHeight="true" outlineLevel="0" collapsed="false"/>
    <row r="315" customFormat="false" ht="24.75" hidden="false" customHeight="true" outlineLevel="0" collapsed="false"/>
    <row r="316" customFormat="false" ht="24.75" hidden="false" customHeight="true" outlineLevel="0" collapsed="false"/>
    <row r="317" customFormat="false" ht="24.75" hidden="false" customHeight="true" outlineLevel="0" collapsed="false"/>
    <row r="318" customFormat="false" ht="24.75" hidden="false" customHeight="true" outlineLevel="0" collapsed="false"/>
    <row r="319" customFormat="false" ht="24.75" hidden="false" customHeight="true" outlineLevel="0" collapsed="false"/>
    <row r="320" customFormat="false" ht="24.75" hidden="false" customHeight="true" outlineLevel="0" collapsed="false"/>
    <row r="321" customFormat="false" ht="24.75" hidden="false" customHeight="true" outlineLevel="0" collapsed="false"/>
    <row r="322" customFormat="false" ht="24.75" hidden="false" customHeight="true" outlineLevel="0" collapsed="false"/>
    <row r="323" customFormat="false" ht="24.75" hidden="false" customHeight="true" outlineLevel="0" collapsed="false"/>
    <row r="324" customFormat="false" ht="24.75" hidden="false" customHeight="true" outlineLevel="0" collapsed="false"/>
    <row r="325" customFormat="false" ht="24.75" hidden="false" customHeight="true" outlineLevel="0" collapsed="false"/>
    <row r="326" customFormat="false" ht="24.75" hidden="false" customHeight="true" outlineLevel="0" collapsed="false"/>
    <row r="327" customFormat="false" ht="24.75" hidden="false" customHeight="true" outlineLevel="0" collapsed="false"/>
    <row r="328" customFormat="false" ht="24.75" hidden="false" customHeight="true" outlineLevel="0" collapsed="false"/>
    <row r="329" customFormat="false" ht="24.75" hidden="false" customHeight="true" outlineLevel="0" collapsed="false"/>
    <row r="330" customFormat="false" ht="24.75" hidden="false" customHeight="true" outlineLevel="0" collapsed="false"/>
    <row r="331" customFormat="false" ht="24.75" hidden="false" customHeight="true" outlineLevel="0" collapsed="false"/>
    <row r="332" customFormat="false" ht="24.75" hidden="false" customHeight="true" outlineLevel="0" collapsed="false"/>
    <row r="333" customFormat="false" ht="24.75" hidden="false" customHeight="true" outlineLevel="0" collapsed="false"/>
    <row r="334" customFormat="false" ht="24.75" hidden="false" customHeight="true" outlineLevel="0" collapsed="false"/>
    <row r="335" customFormat="false" ht="24.75" hidden="false" customHeight="true" outlineLevel="0" collapsed="false"/>
    <row r="336" customFormat="false" ht="24.75" hidden="false" customHeight="true" outlineLevel="0" collapsed="false"/>
    <row r="337" customFormat="false" ht="24.75" hidden="false" customHeight="true" outlineLevel="0" collapsed="false"/>
    <row r="338" customFormat="false" ht="24.75" hidden="false" customHeight="true" outlineLevel="0" collapsed="false"/>
    <row r="339" customFormat="false" ht="24.75" hidden="false" customHeight="true" outlineLevel="0" collapsed="false"/>
    <row r="340" customFormat="false" ht="24.75" hidden="false" customHeight="true" outlineLevel="0" collapsed="false"/>
    <row r="341" customFormat="false" ht="24.75" hidden="false" customHeight="true" outlineLevel="0" collapsed="false"/>
    <row r="342" customFormat="false" ht="24.75" hidden="false" customHeight="true" outlineLevel="0" collapsed="false"/>
    <row r="343" customFormat="false" ht="24.75" hidden="false" customHeight="true" outlineLevel="0" collapsed="false"/>
    <row r="344" customFormat="false" ht="24.75" hidden="false" customHeight="true" outlineLevel="0" collapsed="false"/>
    <row r="345" customFormat="false" ht="24.75" hidden="false" customHeight="true" outlineLevel="0" collapsed="false"/>
    <row r="346" customFormat="false" ht="24.75" hidden="false" customHeight="true" outlineLevel="0" collapsed="false"/>
    <row r="347" customFormat="false" ht="24.75" hidden="false" customHeight="true" outlineLevel="0" collapsed="false"/>
    <row r="348" customFormat="false" ht="24.75" hidden="false" customHeight="true" outlineLevel="0" collapsed="false"/>
    <row r="349" customFormat="false" ht="24.75" hidden="false" customHeight="true" outlineLevel="0" collapsed="false"/>
    <row r="350" customFormat="false" ht="24.75" hidden="false" customHeight="true" outlineLevel="0" collapsed="false"/>
    <row r="351" customFormat="false" ht="24.75" hidden="false" customHeight="true" outlineLevel="0" collapsed="false"/>
    <row r="352" customFormat="false" ht="24.75" hidden="false" customHeight="true" outlineLevel="0" collapsed="false"/>
    <row r="353" customFormat="false" ht="24.75" hidden="false" customHeight="true" outlineLevel="0" collapsed="false"/>
    <row r="354" customFormat="false" ht="24.75" hidden="false" customHeight="true" outlineLevel="0" collapsed="false"/>
    <row r="355" customFormat="false" ht="24.75" hidden="false" customHeight="true" outlineLevel="0" collapsed="false"/>
    <row r="356" customFormat="false" ht="24.75" hidden="false" customHeight="true" outlineLevel="0" collapsed="false"/>
    <row r="357" customFormat="false" ht="24.75" hidden="false" customHeight="true" outlineLevel="0" collapsed="false"/>
    <row r="358" customFormat="false" ht="24.75" hidden="false" customHeight="true" outlineLevel="0" collapsed="false"/>
    <row r="359" customFormat="false" ht="24.75" hidden="false" customHeight="true" outlineLevel="0" collapsed="false"/>
    <row r="360" customFormat="false" ht="24.75" hidden="false" customHeight="true" outlineLevel="0" collapsed="false"/>
    <row r="361" customFormat="false" ht="24.75" hidden="false" customHeight="true" outlineLevel="0" collapsed="false"/>
  </sheetData>
  <sheetProtection algorithmName="SHA-512" hashValue="9ezl+a3aEgWfJFTapjSHrIa3f6OyW0y2+HdAV64ATt2Aaj+YS0FOUYE7YsrpIBxBLy5oC9LyHbHdpOuWiteAGA==" saltValue="HdsPLTtTIrXutHMuKef9OA==" spinCount="100000" sheet="true" objects="true" scenarios="true" selectLockedCells="true"/>
  <mergeCells count="30">
    <mergeCell ref="C1:C3"/>
    <mergeCell ref="F1:S1"/>
    <mergeCell ref="E2:I2"/>
    <mergeCell ref="J2:N2"/>
    <mergeCell ref="O2:S2"/>
    <mergeCell ref="A4:A17"/>
    <mergeCell ref="C19:C21"/>
    <mergeCell ref="F19:S19"/>
    <mergeCell ref="E20:I20"/>
    <mergeCell ref="J20:N20"/>
    <mergeCell ref="O20:S20"/>
    <mergeCell ref="A22:A35"/>
    <mergeCell ref="C37:C39"/>
    <mergeCell ref="F37:S37"/>
    <mergeCell ref="E38:I38"/>
    <mergeCell ref="J38:N38"/>
    <mergeCell ref="O38:S38"/>
    <mergeCell ref="A40:A53"/>
    <mergeCell ref="C55:C57"/>
    <mergeCell ref="F55:S55"/>
    <mergeCell ref="E56:I56"/>
    <mergeCell ref="J56:N56"/>
    <mergeCell ref="O56:S56"/>
    <mergeCell ref="A58:A71"/>
    <mergeCell ref="C73:C75"/>
    <mergeCell ref="F73:S73"/>
    <mergeCell ref="E74:I74"/>
    <mergeCell ref="J74:N74"/>
    <mergeCell ref="O74:S74"/>
    <mergeCell ref="A76:A89"/>
  </mergeCells>
  <conditionalFormatting sqref="E73:S75">
    <cfRule type="expression" priority="2" aboveAverage="0" equalAverage="0" bottom="0" percent="0" rank="0" text="" dxfId="72">
      <formula>MOD(INT((COLUMN(E73) - 5) / 15), 2) = 0</formula>
    </cfRule>
  </conditionalFormatting>
  <conditionalFormatting sqref="E55:S57">
    <cfRule type="expression" priority="3" aboveAverage="0" equalAverage="0" bottom="0" percent="0" rank="0" text="" dxfId="73">
      <formula>MOD(INT((COLUMN(E55) - 5) / 15), 2) = 0</formula>
    </cfRule>
  </conditionalFormatting>
  <conditionalFormatting sqref="E37:S39">
    <cfRule type="expression" priority="4" aboveAverage="0" equalAverage="0" bottom="0" percent="0" rank="0" text="" dxfId="74">
      <formula>MOD(INT((COLUMN(E37) - 5) / 15), 2) = 0</formula>
    </cfRule>
  </conditionalFormatting>
  <conditionalFormatting sqref="E19:S21">
    <cfRule type="expression" priority="5" aboveAverage="0" equalAverage="0" bottom="0" percent="0" rank="0" text="" dxfId="75">
      <formula>MOD(INT((COLUMN(E19) - 5) / 15), 2) = 0</formula>
    </cfRule>
  </conditionalFormatting>
  <conditionalFormatting sqref="B76:S89">
    <cfRule type="expression" priority="6" aboveAverage="0" equalAverage="0" bottom="0" percent="0" rank="0" text="" dxfId="76">
      <formula>MOD(ROW(B76), 2) = 0</formula>
    </cfRule>
  </conditionalFormatting>
  <conditionalFormatting sqref="B58:S71">
    <cfRule type="expression" priority="7" aboveAverage="0" equalAverage="0" bottom="0" percent="0" rank="0" text="" dxfId="77">
      <formula>MOD(ROW(B58), 2) = 0</formula>
    </cfRule>
  </conditionalFormatting>
  <conditionalFormatting sqref="B40:S53">
    <cfRule type="expression" priority="8" aboveAverage="0" equalAverage="0" bottom="0" percent="0" rank="0" text="" dxfId="78">
      <formula>MOD(ROW(B40), 2) = 0</formula>
    </cfRule>
  </conditionalFormatting>
  <conditionalFormatting sqref="B22:S35">
    <cfRule type="expression" priority="9" aboveAverage="0" equalAverage="0" bottom="0" percent="0" rank="0" text="" dxfId="79">
      <formula>MOD(ROW(B22), 2) = 0</formula>
    </cfRule>
  </conditionalFormatting>
  <conditionalFormatting sqref="E1:S3">
    <cfRule type="expression" priority="10" aboveAverage="0" equalAverage="0" bottom="0" percent="0" rank="0" text="" dxfId="80">
      <formula>MOD(INT((COLUMN(E1) - 5) / 15), 2) = 0</formula>
    </cfRule>
  </conditionalFormatting>
  <conditionalFormatting sqref="B4:S17">
    <cfRule type="expression" priority="11" aboveAverage="0" equalAverage="0" bottom="0" percent="0" rank="0" text="" dxfId="81">
      <formula>MOD(ROW(B4), 2) = 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36.29"/>
    <col collapsed="false" customWidth="true" hidden="false" outlineLevel="0" max="7" min="3" style="58" width="11.43"/>
  </cols>
  <sheetData>
    <row r="1" customFormat="false" ht="16.5" hidden="false" customHeight="false" outlineLevel="0" collapsed="false">
      <c r="A1" s="59"/>
      <c r="B1" s="59"/>
      <c r="C1" s="60" t="s">
        <v>12</v>
      </c>
      <c r="D1" s="61" t="s">
        <v>13</v>
      </c>
      <c r="E1" s="61" t="s">
        <v>14</v>
      </c>
      <c r="F1" s="61" t="s">
        <v>15</v>
      </c>
      <c r="G1" s="62" t="s">
        <v>16</v>
      </c>
      <c r="H1" s="63" t="s">
        <v>17</v>
      </c>
    </row>
    <row r="2" customFormat="false" ht="16.5" hidden="false" customHeight="false" outlineLevel="0" collapsed="false">
      <c r="A2" s="59"/>
      <c r="B2" s="64" t="s">
        <v>18</v>
      </c>
      <c r="C2" s="65" t="n">
        <v>30</v>
      </c>
      <c r="D2" s="66" t="n">
        <v>30</v>
      </c>
      <c r="E2" s="66" t="n">
        <v>15</v>
      </c>
      <c r="F2" s="66" t="n">
        <v>15</v>
      </c>
      <c r="G2" s="67" t="n">
        <v>10</v>
      </c>
      <c r="H2" s="68" t="n">
        <f aca="false">SUM(C2:G2)</f>
        <v>100</v>
      </c>
    </row>
    <row r="3" customFormat="false" ht="16.5" hidden="false" customHeight="false" outlineLevel="0" collapsed="false">
      <c r="A3" s="69" t="n">
        <f aca="false" t="array" ref="A3:B3">TABLA_ALUMNOS</f>
        <v>1</v>
      </c>
      <c r="B3" s="70" t="str">
        <v>Alumno</v>
      </c>
      <c r="C3" s="46" t="e">
        <f aca="true" t="array" ref="C3:C3">CALIFICACION_RA_RESUMEN</f>
        <v>#VALUE!</v>
      </c>
      <c r="D3" s="47" t="e">
        <f aca="true" t="array" ref="D3:D3">CALIFICACION_RA_RESUMEN</f>
        <v>#VALUE!</v>
      </c>
      <c r="E3" s="47" t="e">
        <f aca="true" t="array" ref="E3:E3">CALIFICACION_RA_RESUMEN</f>
        <v>#VALUE!</v>
      </c>
      <c r="F3" s="47" t="e">
        <f aca="true" t="array" ref="F3:F3">CALIFICACION_RA_RESUMEN</f>
        <v>#VALUE!</v>
      </c>
      <c r="G3" s="48" t="e">
        <f aca="true" t="array" ref="G3:G3">CALIFICACION_RA_RESUMEN</f>
        <v>#VALUE!</v>
      </c>
      <c r="H3" s="45" t="e">
        <f aca="false" t="array" ref="H3:H3">ROUND(SUM(C3:G3*C$2:G$2) / 100, 1)</f>
        <v>#VALUE!</v>
      </c>
    </row>
    <row r="4" customFormat="false" ht="15.75" hidden="false" customHeight="false" outlineLevel="0" collapsed="false"/>
  </sheetData>
  <sheetProtection algorithmName="SHA-512" hashValue="s3YXOOEUADbidwEVXDZ1SGeL5dTrNrP6h5xDNnf8nQ6YvQI7ZbtCu6gkZyVnP7Lai6OyPaXgDvhGLG4XuvVCqA==" saltValue="8l5XrUnI1m3HURCy0U7JMw==" spinCount="100000" sheet="true" selectLockedCells="true"/>
  <conditionalFormatting sqref="H2">
    <cfRule type="cellIs" priority="2" operator="notEqual" aboveAverage="0" equalAverage="0" bottom="0" percent="0" rank="0" text="" dxfId="82">
      <formula>100</formula>
    </cfRule>
    <cfRule type="cellIs" priority="3" operator="equal" aboveAverage="0" equalAverage="0" bottom="0" percent="0" rank="0" text="" dxfId="83">
      <formula>100</formula>
    </cfRule>
  </conditionalFormatting>
  <conditionalFormatting sqref="C3:H3">
    <cfRule type="cellIs" priority="4" operator="lessThan" aboveAverage="0" equalAverage="0" bottom="0" percent="0" rank="0" text="" dxfId="84">
      <formula>5</formula>
    </cfRule>
  </conditionalFormatting>
  <conditionalFormatting sqref="A3:H3">
    <cfRule type="expression" priority="5" aboveAverage="0" equalAverage="0" bottom="0" percent="0" rank="0" text="" dxfId="85">
      <formula>MOD(ROW(), 2) = 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30.85"/>
  </cols>
  <sheetData>
    <row r="1" customFormat="false" ht="15.75" hidden="false" customHeight="false" outlineLevel="0" collapsed="false">
      <c r="A1" s="71" t="s">
        <v>19</v>
      </c>
      <c r="B1" s="71"/>
    </row>
    <row r="2" customFormat="false" ht="15.75" hidden="false" customHeight="false" outlineLevel="0" collapsed="false">
      <c r="A2" s="72" t="n">
        <v>1</v>
      </c>
      <c r="B2" s="73" t="s">
        <v>20</v>
      </c>
    </row>
    <row r="3" customFormat="false" ht="15.75" hidden="false" customHeight="false" outlineLevel="0" collapsed="false"/>
  </sheetData>
  <sheetProtection algorithmName="SHA-512" hashValue="G71+itQPJ7Q407qHm/mJEcnKcFSer3j5vEYAYmhcSjP5VtR4y04GYzap+oCozQalLAlqHlSurvvDYDRvUtC7Hw==" saltValue="JTy8NWLH3LvVM7ZII3QZLA==" spinCount="100000" sheet="true" objects="true" scenarios="true" selectLockedCells="true"/>
  <mergeCells count="1">
    <mergeCell ref="A1: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26.86"/>
    <col collapsed="false" customWidth="true" hidden="false" outlineLevel="0" max="8" min="8" style="0" width="11.85"/>
  </cols>
  <sheetData>
    <row r="1" customFormat="false" ht="15.75" hidden="false" customHeight="false" outlineLevel="0" collapsed="false">
      <c r="A1" s="71" t="s">
        <v>21</v>
      </c>
      <c r="B1" s="71"/>
    </row>
    <row r="2" customFormat="false" ht="15" hidden="false" customHeight="false" outlineLevel="0" collapsed="false">
      <c r="A2" s="74" t="n">
        <v>1</v>
      </c>
      <c r="B2" s="75" t="s">
        <v>22</v>
      </c>
    </row>
    <row r="3" customFormat="false" ht="15" hidden="false" customHeight="false" outlineLevel="0" collapsed="false">
      <c r="A3" s="74" t="n">
        <v>2</v>
      </c>
      <c r="B3" s="75" t="s">
        <v>23</v>
      </c>
    </row>
    <row r="4" customFormat="false" ht="15.75" hidden="false" customHeight="false" outlineLevel="0" collapsed="false">
      <c r="A4" s="72" t="n">
        <v>3</v>
      </c>
      <c r="B4" s="73" t="s">
        <v>24</v>
      </c>
    </row>
    <row r="5" customFormat="false" ht="15.75" hidden="false" customHeight="false" outlineLevel="0" collapsed="false"/>
  </sheetData>
  <sheetProtection algorithmName="SHA-512" hashValue="zKoi0uor67cS+aCedPD0aK0MJv7NHCgqkeJjWZEmqpQIcR1MEb5RaPK7QW1UkJBZ+b59SFMqONBZMxf52BgMIw==" saltValue="BqbgNCbjqStoeyelsrg/Gg==" spinCount="100000" sheet="true" objects="true" scenarios="true" selectLockedCells="true"/>
  <mergeCells count="1">
    <mergeCell ref="A1: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2" min="2" style="0" width="68.42"/>
    <col collapsed="false" customWidth="true" hidden="false" outlineLevel="0" max="3" min="3" style="0" width="14.42"/>
    <col collapsed="false" customWidth="true" hidden="false" outlineLevel="0" max="7" min="6" style="0" width="11.85"/>
  </cols>
  <sheetData>
    <row r="1" customFormat="false" ht="31.5" hidden="false" customHeight="true" outlineLevel="0" collapsed="false">
      <c r="A1" s="76" t="s">
        <v>12</v>
      </c>
      <c r="B1" s="77" t="s">
        <v>25</v>
      </c>
      <c r="C1" s="77"/>
    </row>
    <row r="2" customFormat="false" ht="15.75" hidden="false" customHeight="true" outlineLevel="0" collapsed="false">
      <c r="A2" s="78" t="s">
        <v>26</v>
      </c>
      <c r="B2" s="78" t="s">
        <v>27</v>
      </c>
      <c r="C2" s="78" t="s">
        <v>28</v>
      </c>
    </row>
    <row r="3" customFormat="false" ht="15.75" hidden="false" customHeight="true" outlineLevel="0" collapsed="false">
      <c r="A3" s="79" t="s">
        <v>29</v>
      </c>
      <c r="B3" s="15" t="s">
        <v>30</v>
      </c>
      <c r="C3" s="80" t="n">
        <v>5</v>
      </c>
    </row>
    <row r="4" customFormat="false" ht="22.5" hidden="false" customHeight="true" outlineLevel="0" collapsed="false">
      <c r="A4" s="81" t="s">
        <v>31</v>
      </c>
      <c r="B4" s="25" t="s">
        <v>32</v>
      </c>
      <c r="C4" s="82" t="n">
        <v>5</v>
      </c>
    </row>
    <row r="5" customFormat="false" ht="15.75" hidden="false" customHeight="true" outlineLevel="0" collapsed="false">
      <c r="A5" s="81" t="s">
        <v>33</v>
      </c>
      <c r="B5" s="25" t="s">
        <v>34</v>
      </c>
      <c r="C5" s="82" t="n">
        <v>10</v>
      </c>
    </row>
    <row r="6" customFormat="false" ht="15.75" hidden="false" customHeight="true" outlineLevel="0" collapsed="false">
      <c r="A6" s="81" t="s">
        <v>35</v>
      </c>
      <c r="B6" s="25" t="s">
        <v>36</v>
      </c>
      <c r="C6" s="82" t="n">
        <v>10</v>
      </c>
    </row>
    <row r="7" customFormat="false" ht="15.75" hidden="false" customHeight="true" outlineLevel="0" collapsed="false">
      <c r="A7" s="81" t="s">
        <v>37</v>
      </c>
      <c r="B7" s="25" t="s">
        <v>38</v>
      </c>
      <c r="C7" s="82" t="n">
        <v>15</v>
      </c>
    </row>
    <row r="8" customFormat="false" ht="15.75" hidden="false" customHeight="true" outlineLevel="0" collapsed="false">
      <c r="A8" s="81" t="s">
        <v>39</v>
      </c>
      <c r="B8" s="25" t="s">
        <v>40</v>
      </c>
      <c r="C8" s="82" t="n">
        <v>15</v>
      </c>
    </row>
    <row r="9" customFormat="false" ht="22.5" hidden="false" customHeight="true" outlineLevel="0" collapsed="false">
      <c r="A9" s="81" t="s">
        <v>41</v>
      </c>
      <c r="B9" s="25" t="s">
        <v>42</v>
      </c>
      <c r="C9" s="82" t="n">
        <v>10</v>
      </c>
    </row>
    <row r="10" customFormat="false" ht="22.5" hidden="false" customHeight="true" outlineLevel="0" collapsed="false">
      <c r="A10" s="81" t="s">
        <v>43</v>
      </c>
      <c r="B10" s="25" t="s">
        <v>44</v>
      </c>
      <c r="C10" s="82" t="n">
        <v>25</v>
      </c>
    </row>
    <row r="11" customFormat="false" ht="15.75" hidden="false" customHeight="true" outlineLevel="0" collapsed="false">
      <c r="A11" s="81" t="s">
        <v>45</v>
      </c>
      <c r="B11" s="25" t="s">
        <v>46</v>
      </c>
      <c r="C11" s="82" t="n">
        <v>5</v>
      </c>
    </row>
    <row r="13" customFormat="false" ht="31.5" hidden="false" customHeight="true" outlineLevel="0" collapsed="false">
      <c r="A13" s="76" t="s">
        <v>13</v>
      </c>
      <c r="B13" s="77" t="s">
        <v>47</v>
      </c>
      <c r="C13" s="77"/>
    </row>
    <row r="14" customFormat="false" ht="15.75" hidden="false" customHeight="false" outlineLevel="0" collapsed="false">
      <c r="A14" s="78" t="s">
        <v>26</v>
      </c>
      <c r="B14" s="78" t="s">
        <v>27</v>
      </c>
      <c r="C14" s="78" t="s">
        <v>28</v>
      </c>
    </row>
    <row r="15" customFormat="false" ht="15" hidden="false" customHeight="true" outlineLevel="0" collapsed="false">
      <c r="A15" s="79" t="s">
        <v>29</v>
      </c>
      <c r="B15" s="83" t="s">
        <v>48</v>
      </c>
      <c r="C15" s="80" t="n">
        <v>10</v>
      </c>
    </row>
    <row r="16" customFormat="false" ht="15" hidden="false" customHeight="false" outlineLevel="0" collapsed="false">
      <c r="A16" s="81" t="s">
        <v>31</v>
      </c>
      <c r="B16" s="84" t="s">
        <v>49</v>
      </c>
      <c r="C16" s="82" t="n">
        <v>10</v>
      </c>
    </row>
    <row r="17" customFormat="false" ht="15" hidden="false" customHeight="false" outlineLevel="0" collapsed="false">
      <c r="A17" s="81" t="s">
        <v>33</v>
      </c>
      <c r="B17" s="84" t="s">
        <v>50</v>
      </c>
      <c r="C17" s="82" t="n">
        <v>10</v>
      </c>
    </row>
    <row r="18" customFormat="false" ht="22.5" hidden="false" customHeight="false" outlineLevel="0" collapsed="false">
      <c r="A18" s="81" t="s">
        <v>35</v>
      </c>
      <c r="B18" s="84" t="s">
        <v>51</v>
      </c>
      <c r="C18" s="82" t="n">
        <v>5</v>
      </c>
    </row>
    <row r="19" customFormat="false" ht="15" hidden="false" customHeight="false" outlineLevel="0" collapsed="false">
      <c r="A19" s="81" t="s">
        <v>37</v>
      </c>
      <c r="B19" s="84" t="s">
        <v>52</v>
      </c>
      <c r="C19" s="82" t="n">
        <v>15</v>
      </c>
    </row>
    <row r="20" customFormat="false" ht="22.5" hidden="false" customHeight="false" outlineLevel="0" collapsed="false">
      <c r="A20" s="81" t="s">
        <v>39</v>
      </c>
      <c r="B20" s="84" t="s">
        <v>53</v>
      </c>
      <c r="C20" s="82" t="n">
        <v>15</v>
      </c>
    </row>
    <row r="21" customFormat="false" ht="15" hidden="false" customHeight="false" outlineLevel="0" collapsed="false">
      <c r="A21" s="81" t="s">
        <v>41</v>
      </c>
      <c r="B21" s="84" t="s">
        <v>54</v>
      </c>
      <c r="C21" s="82" t="n">
        <v>5</v>
      </c>
    </row>
    <row r="22" customFormat="false" ht="15" hidden="false" customHeight="false" outlineLevel="0" collapsed="false">
      <c r="A22" s="81" t="s">
        <v>43</v>
      </c>
      <c r="B22" s="84" t="s">
        <v>55</v>
      </c>
      <c r="C22" s="82" t="n">
        <v>5</v>
      </c>
    </row>
    <row r="23" customFormat="false" ht="15" hidden="false" customHeight="false" outlineLevel="0" collapsed="false">
      <c r="A23" s="81" t="s">
        <v>45</v>
      </c>
      <c r="B23" s="84" t="s">
        <v>56</v>
      </c>
      <c r="C23" s="82" t="n">
        <v>5</v>
      </c>
    </row>
    <row r="24" customFormat="false" ht="22.5" hidden="false" customHeight="false" outlineLevel="0" collapsed="false">
      <c r="A24" s="81" t="s">
        <v>57</v>
      </c>
      <c r="B24" s="84" t="s">
        <v>58</v>
      </c>
      <c r="C24" s="82" t="n">
        <v>10</v>
      </c>
    </row>
    <row r="25" customFormat="false" ht="22.5" hidden="false" customHeight="false" outlineLevel="0" collapsed="false">
      <c r="A25" s="81" t="s">
        <v>59</v>
      </c>
      <c r="B25" s="84" t="s">
        <v>60</v>
      </c>
      <c r="C25" s="82" t="n">
        <v>10</v>
      </c>
    </row>
    <row r="27" customFormat="false" ht="31.5" hidden="false" customHeight="true" outlineLevel="0" collapsed="false">
      <c r="A27" s="76" t="s">
        <v>14</v>
      </c>
      <c r="B27" s="77" t="s">
        <v>61</v>
      </c>
      <c r="C27" s="77"/>
    </row>
    <row r="28" customFormat="false" ht="15.75" hidden="false" customHeight="false" outlineLevel="0" collapsed="false">
      <c r="A28" s="78" t="s">
        <v>26</v>
      </c>
      <c r="B28" s="78" t="s">
        <v>27</v>
      </c>
      <c r="C28" s="78" t="s">
        <v>28</v>
      </c>
    </row>
    <row r="29" customFormat="false" ht="23.25" hidden="false" customHeight="false" outlineLevel="0" collapsed="false">
      <c r="A29" s="79" t="s">
        <v>29</v>
      </c>
      <c r="B29" s="15" t="s">
        <v>62</v>
      </c>
      <c r="C29" s="80" t="n">
        <v>10</v>
      </c>
    </row>
    <row r="30" customFormat="false" ht="15" hidden="false" customHeight="false" outlineLevel="0" collapsed="false">
      <c r="A30" s="81" t="s">
        <v>31</v>
      </c>
      <c r="B30" s="25" t="s">
        <v>63</v>
      </c>
      <c r="C30" s="82" t="n">
        <v>10</v>
      </c>
    </row>
    <row r="31" customFormat="false" ht="22.5" hidden="false" customHeight="false" outlineLevel="0" collapsed="false">
      <c r="A31" s="81" t="s">
        <v>33</v>
      </c>
      <c r="B31" s="25" t="s">
        <v>64</v>
      </c>
      <c r="C31" s="82" t="n">
        <v>10</v>
      </c>
    </row>
    <row r="32" customFormat="false" ht="15" hidden="false" customHeight="false" outlineLevel="0" collapsed="false">
      <c r="A32" s="81" t="s">
        <v>35</v>
      </c>
      <c r="B32" s="25" t="s">
        <v>65</v>
      </c>
      <c r="C32" s="82" t="n">
        <v>10</v>
      </c>
    </row>
    <row r="33" customFormat="false" ht="15" hidden="false" customHeight="false" outlineLevel="0" collapsed="false">
      <c r="A33" s="81" t="s">
        <v>37</v>
      </c>
      <c r="B33" s="25" t="s">
        <v>66</v>
      </c>
      <c r="C33" s="82" t="n">
        <v>10</v>
      </c>
    </row>
    <row r="34" customFormat="false" ht="15" hidden="false" customHeight="false" outlineLevel="0" collapsed="false">
      <c r="A34" s="81" t="s">
        <v>39</v>
      </c>
      <c r="B34" s="25" t="s">
        <v>67</v>
      </c>
      <c r="C34" s="82" t="n">
        <v>15</v>
      </c>
    </row>
    <row r="35" customFormat="false" ht="15" hidden="false" customHeight="false" outlineLevel="0" collapsed="false">
      <c r="A35" s="81" t="s">
        <v>41</v>
      </c>
      <c r="B35" s="25" t="s">
        <v>68</v>
      </c>
      <c r="C35" s="82" t="n">
        <v>10</v>
      </c>
    </row>
    <row r="36" customFormat="false" ht="15" hidden="false" customHeight="true" outlineLevel="0" collapsed="false">
      <c r="A36" s="81" t="s">
        <v>43</v>
      </c>
      <c r="B36" s="25" t="s">
        <v>69</v>
      </c>
      <c r="C36" s="82" t="n">
        <v>10</v>
      </c>
    </row>
    <row r="37" customFormat="false" ht="22.5" hidden="false" customHeight="false" outlineLevel="0" collapsed="false">
      <c r="A37" s="81" t="s">
        <v>45</v>
      </c>
      <c r="B37" s="25" t="s">
        <v>70</v>
      </c>
      <c r="C37" s="82" t="n">
        <v>10</v>
      </c>
    </row>
    <row r="38" customFormat="false" ht="15" hidden="false" customHeight="false" outlineLevel="0" collapsed="false">
      <c r="A38" s="81" t="s">
        <v>57</v>
      </c>
      <c r="B38" s="25" t="s">
        <v>46</v>
      </c>
      <c r="C38" s="82" t="n">
        <v>5</v>
      </c>
    </row>
    <row r="40" customFormat="false" ht="31.5" hidden="false" customHeight="true" outlineLevel="0" collapsed="false">
      <c r="A40" s="76" t="s">
        <v>15</v>
      </c>
      <c r="B40" s="77" t="s">
        <v>71</v>
      </c>
      <c r="C40" s="77"/>
    </row>
    <row r="41" customFormat="false" ht="15.75" hidden="false" customHeight="false" outlineLevel="0" collapsed="false">
      <c r="A41" s="78" t="s">
        <v>26</v>
      </c>
      <c r="B41" s="78" t="s">
        <v>27</v>
      </c>
      <c r="C41" s="78" t="s">
        <v>28</v>
      </c>
    </row>
    <row r="42" customFormat="false" ht="22.5" hidden="false" customHeight="true" outlineLevel="0" collapsed="false">
      <c r="A42" s="79" t="s">
        <v>29</v>
      </c>
      <c r="B42" s="83" t="s">
        <v>72</v>
      </c>
      <c r="C42" s="80" t="n">
        <v>10</v>
      </c>
    </row>
    <row r="43" customFormat="false" ht="22.5" hidden="false" customHeight="false" outlineLevel="0" collapsed="false">
      <c r="A43" s="81" t="s">
        <v>31</v>
      </c>
      <c r="B43" s="84" t="s">
        <v>73</v>
      </c>
      <c r="C43" s="82" t="n">
        <v>5</v>
      </c>
    </row>
    <row r="44" customFormat="false" ht="22.5" hidden="false" customHeight="false" outlineLevel="0" collapsed="false">
      <c r="A44" s="81" t="s">
        <v>33</v>
      </c>
      <c r="B44" s="84" t="s">
        <v>74</v>
      </c>
      <c r="C44" s="82" t="n">
        <v>20</v>
      </c>
    </row>
    <row r="45" customFormat="false" ht="15" hidden="false" customHeight="false" outlineLevel="0" collapsed="false">
      <c r="A45" s="81" t="s">
        <v>35</v>
      </c>
      <c r="B45" s="84" t="s">
        <v>75</v>
      </c>
      <c r="C45" s="82" t="n">
        <v>25</v>
      </c>
    </row>
    <row r="46" customFormat="false" ht="15" hidden="false" customHeight="false" outlineLevel="0" collapsed="false">
      <c r="A46" s="81" t="s">
        <v>37</v>
      </c>
      <c r="B46" s="84" t="s">
        <v>76</v>
      </c>
      <c r="C46" s="82" t="n">
        <v>20</v>
      </c>
    </row>
    <row r="47" customFormat="false" ht="22.5" hidden="false" customHeight="false" outlineLevel="0" collapsed="false">
      <c r="A47" s="81" t="s">
        <v>39</v>
      </c>
      <c r="B47" s="84" t="s">
        <v>77</v>
      </c>
      <c r="C47" s="82" t="n">
        <v>10</v>
      </c>
    </row>
    <row r="48" customFormat="false" ht="15" hidden="false" customHeight="false" outlineLevel="0" collapsed="false">
      <c r="A48" s="81" t="s">
        <v>41</v>
      </c>
      <c r="B48" s="84" t="s">
        <v>78</v>
      </c>
      <c r="C48" s="82" t="n">
        <v>5</v>
      </c>
    </row>
    <row r="49" customFormat="false" ht="15" hidden="false" customHeight="false" outlineLevel="0" collapsed="false">
      <c r="A49" s="81" t="s">
        <v>43</v>
      </c>
      <c r="B49" s="84" t="s">
        <v>46</v>
      </c>
      <c r="C49" s="82" t="n">
        <v>5</v>
      </c>
    </row>
    <row r="51" customFormat="false" ht="31.5" hidden="false" customHeight="true" outlineLevel="0" collapsed="false">
      <c r="A51" s="76" t="s">
        <v>16</v>
      </c>
      <c r="B51" s="77" t="s">
        <v>79</v>
      </c>
      <c r="C51" s="77"/>
    </row>
    <row r="52" customFormat="false" ht="15.75" hidden="false" customHeight="true" outlineLevel="0" collapsed="false">
      <c r="A52" s="78" t="s">
        <v>26</v>
      </c>
      <c r="B52" s="78" t="s">
        <v>27</v>
      </c>
      <c r="C52" s="78" t="s">
        <v>28</v>
      </c>
    </row>
    <row r="53" customFormat="false" ht="15.75" hidden="false" customHeight="true" outlineLevel="0" collapsed="false">
      <c r="A53" s="79" t="s">
        <v>29</v>
      </c>
      <c r="B53" s="83" t="s">
        <v>80</v>
      </c>
      <c r="C53" s="80" t="n">
        <v>15</v>
      </c>
    </row>
    <row r="54" customFormat="false" ht="15.75" hidden="false" customHeight="true" outlineLevel="0" collapsed="false">
      <c r="A54" s="81" t="s">
        <v>31</v>
      </c>
      <c r="B54" s="84" t="s">
        <v>81</v>
      </c>
      <c r="C54" s="82" t="n">
        <v>25</v>
      </c>
    </row>
    <row r="55" customFormat="false" ht="22.5" hidden="false" customHeight="true" outlineLevel="0" collapsed="false">
      <c r="A55" s="81" t="s">
        <v>33</v>
      </c>
      <c r="B55" s="84" t="s">
        <v>82</v>
      </c>
      <c r="C55" s="82" t="n">
        <v>10</v>
      </c>
    </row>
    <row r="56" customFormat="false" ht="15.75" hidden="false" customHeight="true" outlineLevel="0" collapsed="false">
      <c r="A56" s="81" t="s">
        <v>35</v>
      </c>
      <c r="B56" s="84" t="s">
        <v>83</v>
      </c>
      <c r="C56" s="82" t="n">
        <v>5</v>
      </c>
    </row>
    <row r="57" customFormat="false" ht="15.75" hidden="false" customHeight="true" outlineLevel="0" collapsed="false">
      <c r="A57" s="81" t="s">
        <v>37</v>
      </c>
      <c r="B57" s="84" t="s">
        <v>84</v>
      </c>
      <c r="C57" s="82" t="n">
        <v>20</v>
      </c>
    </row>
    <row r="58" customFormat="false" ht="15.75" hidden="false" customHeight="true" outlineLevel="0" collapsed="false">
      <c r="A58" s="81" t="s">
        <v>39</v>
      </c>
      <c r="B58" s="84" t="s">
        <v>85</v>
      </c>
      <c r="C58" s="82" t="n">
        <v>10</v>
      </c>
    </row>
    <row r="59" customFormat="false" ht="22.5" hidden="false" customHeight="true" outlineLevel="0" collapsed="false">
      <c r="A59" s="81" t="s">
        <v>41</v>
      </c>
      <c r="B59" s="84" t="s">
        <v>86</v>
      </c>
      <c r="C59" s="82" t="n">
        <v>10</v>
      </c>
    </row>
    <row r="60" customFormat="false" ht="15.75" hidden="false" customHeight="true" outlineLevel="0" collapsed="false">
      <c r="A60" s="81" t="s">
        <v>43</v>
      </c>
      <c r="B60" s="84" t="s">
        <v>46</v>
      </c>
      <c r="C60" s="82" t="n">
        <v>5</v>
      </c>
    </row>
  </sheetData>
  <sheetProtection algorithmName="SHA-512" hashValue="3POvJZtvgM4/IYjAEQsbSBlyphJlJa7R9ecPApPX76/WXWuzuavB/MSqR5iZ2Xd2B6p9/IhKrOzN2Qd3+XQDfw==" saltValue="0EWwahrX1iJHlx778Z6qdQ==" spinCount="100000" sheet="true" objects="true" scenarios="true" selectLockedCells="true"/>
  <mergeCells count="5">
    <mergeCell ref="B1:C1"/>
    <mergeCell ref="B13:C13"/>
    <mergeCell ref="B27:C27"/>
    <mergeCell ref="B40:C40"/>
    <mergeCell ref="B51:C51"/>
  </mergeCells>
  <conditionalFormatting sqref="A53:C60">
    <cfRule type="expression" priority="2" aboveAverage="0" equalAverage="0" bottom="0" percent="0" rank="0" text="" dxfId="89">
      <formula>MOD(ROW(A53), 2) = 0</formula>
    </cfRule>
  </conditionalFormatting>
  <conditionalFormatting sqref="A42:C49">
    <cfRule type="expression" priority="3" aboveAverage="0" equalAverage="0" bottom="0" percent="0" rank="0" text="" dxfId="90">
      <formula>MOD(ROW(A42), 2) = 0</formula>
    </cfRule>
  </conditionalFormatting>
  <conditionalFormatting sqref="A29:C38">
    <cfRule type="expression" priority="4" aboveAverage="0" equalAverage="0" bottom="0" percent="0" rank="0" text="" dxfId="91">
      <formula>MOD(ROW(A29), 2) = 0</formula>
    </cfRule>
  </conditionalFormatting>
  <conditionalFormatting sqref="A15:C25">
    <cfRule type="expression" priority="5" aboveAverage="0" equalAverage="0" bottom="0" percent="0" rank="0" text="" dxfId="92">
      <formula>MOD(ROW(A15), 2) = 0</formula>
    </cfRule>
  </conditionalFormatting>
  <conditionalFormatting sqref="A3:C11">
    <cfRule type="expression" priority="6" aboveAverage="0" equalAverage="0" bottom="0" percent="0" rank="0" text="" dxfId="93">
      <formula>MOD(ROW(A3), 2) = 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2023-11-10T20:47:34Z</dcterms:created>
  <dc:creator>Miguel Ángel Muñoz Herrera</dc:creator>
  <dc:description/>
  <dc:language>es-ES</dc:language>
  <cp:lastModifiedBy/>
  <dcterms:modified xsi:type="dcterms:W3CDTF">2023-11-30T13:24:22Z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