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ic/Desktop/EPFL/Spacecraft design/SE/Budget/"/>
    </mc:Choice>
  </mc:AlternateContent>
  <xr:revisionPtr revIDLastSave="0" documentId="13_ncr:1_{B04CB952-22A0-3943-B609-AB1EE0160F7A}" xr6:coauthVersionLast="45" xr6:coauthVersionMax="45" xr10:uidLastSave="{00000000-0000-0000-0000-000000000000}"/>
  <bookViews>
    <workbookView xWindow="500" yWindow="460" windowWidth="24240" windowHeight="15540" xr2:uid="{5CDEDA72-DCF1-FE4B-9448-DD3CB40C9EB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  <c r="F26" i="1" l="1"/>
  <c r="F27" i="1"/>
  <c r="F25" i="1"/>
  <c r="F28" i="1" s="1"/>
  <c r="F21" i="1"/>
  <c r="F22" i="1"/>
  <c r="F23" i="1"/>
  <c r="D20" i="1"/>
  <c r="F20" i="1" s="1"/>
  <c r="F15" i="1"/>
  <c r="F18" i="1"/>
  <c r="F14" i="1"/>
  <c r="D16" i="1"/>
  <c r="F16" i="1" s="1"/>
  <c r="D17" i="1"/>
  <c r="F17" i="1" s="1"/>
  <c r="F10" i="1"/>
  <c r="F11" i="1"/>
  <c r="F12" i="1"/>
  <c r="F9" i="1"/>
  <c r="D9" i="1"/>
  <c r="D5" i="1"/>
  <c r="F5" i="1"/>
  <c r="F6" i="1"/>
  <c r="F7" i="1"/>
  <c r="D4" i="1"/>
  <c r="F4" i="1" s="1"/>
  <c r="F8" i="1" s="1"/>
  <c r="F13" i="1" l="1"/>
  <c r="F19" i="1"/>
  <c r="F24" i="1"/>
  <c r="F30" i="1" s="1"/>
  <c r="F33" i="1" s="1"/>
</calcChain>
</file>

<file path=xl/sharedStrings.xml><?xml version="1.0" encoding="utf-8"?>
<sst xmlns="http://schemas.openxmlformats.org/spreadsheetml/2006/main" count="38" uniqueCount="33">
  <si>
    <t>Structure</t>
  </si>
  <si>
    <t>Total (20% cont.)</t>
  </si>
  <si>
    <t>Propulsion</t>
  </si>
  <si>
    <t>EP engines</t>
  </si>
  <si>
    <t>Gimbals</t>
  </si>
  <si>
    <t>Telecommunication</t>
  </si>
  <si>
    <t>Electrical Power</t>
  </si>
  <si>
    <t>ADCS</t>
  </si>
  <si>
    <t>Sensors</t>
  </si>
  <si>
    <t>Primary structure</t>
  </si>
  <si>
    <t xml:space="preserve">Secondary structure </t>
  </si>
  <si>
    <t>Deployment mechanism</t>
  </si>
  <si>
    <t>Tank</t>
  </si>
  <si>
    <t>Propellant</t>
  </si>
  <si>
    <t>X band transceiver</t>
  </si>
  <si>
    <t>Mass</t>
  </si>
  <si>
    <t>Total with cont.</t>
  </si>
  <si>
    <t>Quantity</t>
  </si>
  <si>
    <t>S band transceiver</t>
  </si>
  <si>
    <t>Earth antenna</t>
  </si>
  <si>
    <t>Moon antenna</t>
  </si>
  <si>
    <t>RF cables</t>
  </si>
  <si>
    <t>Cables</t>
  </si>
  <si>
    <t>Solar panel</t>
  </si>
  <si>
    <t>Battery</t>
  </si>
  <si>
    <t>PCU</t>
  </si>
  <si>
    <t>Steering mechanism</t>
  </si>
  <si>
    <t>Data storage</t>
  </si>
  <si>
    <t>Margin [kg]</t>
  </si>
  <si>
    <t>Adapter [kg]</t>
  </si>
  <si>
    <t>Total mass Spacecraft [kg]</t>
  </si>
  <si>
    <t>Max mass at 15000 km [kg]</t>
  </si>
  <si>
    <t>Propellant mass 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</si>
</sst>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3" xfId="0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3" xfId="0" applyFill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Border="1"/>
    <xf numFmtId="0" fontId="0" fillId="0" borderId="14" xfId="0" applyBorder="1" applyAlignment="1">
      <alignment horizontal="left" vertical="center"/>
    </xf>
    <xf numFmtId="0" fontId="0" fillId="0" borderId="16" xfId="0" applyBorder="1"/>
    <xf numFmtId="164" fontId="0" fillId="0" borderId="17" xfId="0" applyNumberFormat="1" applyBorder="1"/>
    <xf numFmtId="164" fontId="0" fillId="0" borderId="18" xfId="0" applyNumberFormat="1" applyBorder="1"/>
    <xf numFmtId="164" fontId="1" fillId="0" borderId="18" xfId="0" applyNumberFormat="1" applyFont="1" applyBorder="1"/>
    <xf numFmtId="0" fontId="0" fillId="0" borderId="20" xfId="0" applyBorder="1"/>
    <xf numFmtId="164" fontId="1" fillId="0" borderId="21" xfId="0" applyNumberFormat="1" applyFont="1" applyBorder="1"/>
    <xf numFmtId="0" fontId="0" fillId="0" borderId="18" xfId="0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164" fontId="0" fillId="0" borderId="15" xfId="0" applyNumberFormat="1" applyBorder="1"/>
    <xf numFmtId="164" fontId="0" fillId="0" borderId="12" xfId="0" applyNumberFormat="1" applyBorder="1"/>
    <xf numFmtId="0" fontId="0" fillId="0" borderId="13" xfId="0" applyFill="1" applyBorder="1" applyAlignment="1">
      <alignment vertical="center"/>
    </xf>
    <xf numFmtId="0" fontId="0" fillId="0" borderId="2" xfId="0" applyBorder="1"/>
    <xf numFmtId="0" fontId="0" fillId="0" borderId="6" xfId="0" applyBorder="1"/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2" fillId="0" borderId="13" xfId="0" applyFont="1" applyBorder="1" applyAlignment="1">
      <alignment horizontal="center" vertical="center" textRotation="45"/>
    </xf>
    <xf numFmtId="0" fontId="2" fillId="0" borderId="2" xfId="0" applyFont="1" applyBorder="1" applyAlignment="1">
      <alignment horizontal="center" vertical="center" textRotation="45"/>
    </xf>
    <xf numFmtId="0" fontId="2" fillId="0" borderId="8" xfId="0" applyFont="1" applyBorder="1" applyAlignment="1">
      <alignment horizontal="center" vertical="center" textRotation="45"/>
    </xf>
    <xf numFmtId="0" fontId="2" fillId="0" borderId="6" xfId="0" applyFont="1" applyBorder="1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C7B7-68BD-7840-9D97-CE1FD9CEF03C}">
  <dimension ref="B2:F37"/>
  <sheetViews>
    <sheetView tabSelected="1" topLeftCell="A2" zoomScale="92" workbookViewId="0">
      <selection activeCell="J12" sqref="J12"/>
    </sheetView>
  </sheetViews>
  <sheetFormatPr baseColWidth="10" defaultRowHeight="16" x14ac:dyDescent="0.2"/>
  <cols>
    <col min="2" max="2" width="26.1640625" customWidth="1"/>
    <col min="3" max="3" width="24.33203125" customWidth="1"/>
    <col min="6" max="6" width="17" customWidth="1"/>
  </cols>
  <sheetData>
    <row r="2" spans="2:6" ht="17" thickBot="1" x14ac:dyDescent="0.25"/>
    <row r="3" spans="2:6" ht="20" thickBot="1" x14ac:dyDescent="0.3">
      <c r="D3" s="23" t="s">
        <v>15</v>
      </c>
      <c r="E3" s="24" t="s">
        <v>17</v>
      </c>
      <c r="F3" s="25" t="s">
        <v>16</v>
      </c>
    </row>
    <row r="4" spans="2:6" x14ac:dyDescent="0.2">
      <c r="B4" s="35" t="s">
        <v>0</v>
      </c>
      <c r="C4" s="15" t="s">
        <v>9</v>
      </c>
      <c r="D4" s="26">
        <f xml:space="preserve"> (3.1*1.4*4 +1.4*1.4*2)*0.1016*91.305241</f>
        <v>197.40631369356794</v>
      </c>
      <c r="E4" s="16">
        <v>1</v>
      </c>
      <c r="F4" s="17">
        <f xml:space="preserve"> D4*E4*1.3</f>
        <v>256.62820780163833</v>
      </c>
    </row>
    <row r="5" spans="2:6" ht="17" x14ac:dyDescent="0.2">
      <c r="B5" s="36"/>
      <c r="C5" s="1" t="s">
        <v>10</v>
      </c>
      <c r="D5" s="27">
        <f xml:space="preserve"> (1.4*1.4*4*0.1016 + 18.9*2*0.00635)*91.305241</f>
        <v>94.644638884333986</v>
      </c>
      <c r="E5" s="14">
        <v>1</v>
      </c>
      <c r="F5" s="18">
        <f t="shared" ref="F5:F7" si="0" xml:space="preserve"> D5*E5*1.3</f>
        <v>123.03803054963419</v>
      </c>
    </row>
    <row r="6" spans="2:6" ht="17" x14ac:dyDescent="0.2">
      <c r="B6" s="36"/>
      <c r="C6" s="1" t="s">
        <v>26</v>
      </c>
      <c r="D6" s="27">
        <v>3.6</v>
      </c>
      <c r="E6" s="14">
        <v>2</v>
      </c>
      <c r="F6" s="18">
        <f t="shared" si="0"/>
        <v>9.3600000000000012</v>
      </c>
    </row>
    <row r="7" spans="2:6" ht="17" x14ac:dyDescent="0.2">
      <c r="B7" s="36"/>
      <c r="C7" s="1" t="s">
        <v>11</v>
      </c>
      <c r="D7" s="27">
        <v>1.5</v>
      </c>
      <c r="E7" s="14">
        <v>2</v>
      </c>
      <c r="F7" s="18">
        <f t="shared" si="0"/>
        <v>3.9000000000000004</v>
      </c>
    </row>
    <row r="8" spans="2:6" ht="19" x14ac:dyDescent="0.2">
      <c r="B8" s="36"/>
      <c r="C8" s="8" t="s">
        <v>1</v>
      </c>
      <c r="D8" s="31"/>
      <c r="E8" s="32"/>
      <c r="F8" s="19">
        <f xml:space="preserve"> 1.2*SUM(F4:F7)</f>
        <v>471.51148602152699</v>
      </c>
    </row>
    <row r="9" spans="2:6" x14ac:dyDescent="0.2">
      <c r="B9" s="37" t="s">
        <v>2</v>
      </c>
      <c r="C9" s="10" t="s">
        <v>3</v>
      </c>
      <c r="D9" s="27">
        <f>80.89-6-18.14</f>
        <v>56.75</v>
      </c>
      <c r="E9" s="14">
        <v>2</v>
      </c>
      <c r="F9" s="18">
        <f xml:space="preserve"> D9*E9*1.3</f>
        <v>147.55000000000001</v>
      </c>
    </row>
    <row r="10" spans="2:6" x14ac:dyDescent="0.2">
      <c r="B10" s="37"/>
      <c r="C10" s="11" t="s">
        <v>4</v>
      </c>
      <c r="D10" s="27">
        <v>6</v>
      </c>
      <c r="E10" s="14">
        <v>2</v>
      </c>
      <c r="F10" s="18">
        <f t="shared" ref="F10:F27" si="1" xml:space="preserve"> D10*E10*1.3</f>
        <v>15.600000000000001</v>
      </c>
    </row>
    <row r="11" spans="2:6" x14ac:dyDescent="0.2">
      <c r="B11" s="37"/>
      <c r="C11" s="11" t="s">
        <v>12</v>
      </c>
      <c r="D11" s="27">
        <v>18.14</v>
      </c>
      <c r="E11" s="14">
        <v>1</v>
      </c>
      <c r="F11" s="18">
        <f t="shared" si="1"/>
        <v>23.582000000000001</v>
      </c>
    </row>
    <row r="12" spans="2:6" x14ac:dyDescent="0.2">
      <c r="B12" s="37"/>
      <c r="C12" s="12" t="s">
        <v>13</v>
      </c>
      <c r="D12" s="27">
        <v>132</v>
      </c>
      <c r="E12" s="14">
        <v>1</v>
      </c>
      <c r="F12" s="18">
        <f t="shared" si="1"/>
        <v>171.6</v>
      </c>
    </row>
    <row r="13" spans="2:6" ht="19" x14ac:dyDescent="0.2">
      <c r="B13" s="36"/>
      <c r="C13" s="9" t="s">
        <v>1</v>
      </c>
      <c r="D13" s="31"/>
      <c r="E13" s="32"/>
      <c r="F13" s="19">
        <f xml:space="preserve"> 1.2*SUM(F9:F12)</f>
        <v>429.9984</v>
      </c>
    </row>
    <row r="14" spans="2:6" ht="20" customHeight="1" x14ac:dyDescent="0.2">
      <c r="B14" s="36" t="s">
        <v>5</v>
      </c>
      <c r="C14" s="5" t="s">
        <v>14</v>
      </c>
      <c r="D14" s="27">
        <v>58</v>
      </c>
      <c r="E14" s="14">
        <v>2</v>
      </c>
      <c r="F14" s="18">
        <f t="shared" si="1"/>
        <v>150.80000000000001</v>
      </c>
    </row>
    <row r="15" spans="2:6" ht="20" customHeight="1" x14ac:dyDescent="0.2">
      <c r="B15" s="36"/>
      <c r="C15" s="3" t="s">
        <v>18</v>
      </c>
      <c r="D15" s="27">
        <v>1.25</v>
      </c>
      <c r="E15" s="14">
        <v>1</v>
      </c>
      <c r="F15" s="18">
        <f t="shared" si="1"/>
        <v>1.625</v>
      </c>
    </row>
    <row r="16" spans="2:6" ht="25" customHeight="1" x14ac:dyDescent="0.2">
      <c r="B16" s="36"/>
      <c r="C16" s="7" t="s">
        <v>19</v>
      </c>
      <c r="D16" s="27">
        <f xml:space="preserve"> 3.14*1.4*1.4*0.005*2700</f>
        <v>83.084400000000002</v>
      </c>
      <c r="E16" s="14">
        <v>1</v>
      </c>
      <c r="F16" s="18">
        <f t="shared" si="1"/>
        <v>108.00972</v>
      </c>
    </row>
    <row r="17" spans="2:6" ht="23" customHeight="1" x14ac:dyDescent="0.2">
      <c r="B17" s="36"/>
      <c r="C17" s="7" t="s">
        <v>20</v>
      </c>
      <c r="D17" s="27">
        <f xml:space="preserve"> 3.14*0.8*0.8*0.005*2700</f>
        <v>27.129600000000003</v>
      </c>
      <c r="E17" s="14">
        <v>1</v>
      </c>
      <c r="F17" s="18">
        <f t="shared" si="1"/>
        <v>35.268480000000004</v>
      </c>
    </row>
    <row r="18" spans="2:6" ht="21" customHeight="1" x14ac:dyDescent="0.2">
      <c r="B18" s="36"/>
      <c r="C18" s="7" t="s">
        <v>21</v>
      </c>
      <c r="D18" s="27">
        <v>20</v>
      </c>
      <c r="E18" s="14">
        <v>1</v>
      </c>
      <c r="F18" s="18">
        <f t="shared" si="1"/>
        <v>26</v>
      </c>
    </row>
    <row r="19" spans="2:6" ht="19" x14ac:dyDescent="0.2">
      <c r="B19" s="36"/>
      <c r="C19" s="2" t="s">
        <v>1</v>
      </c>
      <c r="D19" s="31"/>
      <c r="E19" s="32"/>
      <c r="F19" s="19">
        <f xml:space="preserve"> 1.2*SUM(F14:F18)</f>
        <v>386.04384000000005</v>
      </c>
    </row>
    <row r="20" spans="2:6" ht="20" customHeight="1" x14ac:dyDescent="0.2">
      <c r="B20" s="36" t="s">
        <v>6</v>
      </c>
      <c r="C20" s="13" t="s">
        <v>23</v>
      </c>
      <c r="D20" s="27">
        <f xml:space="preserve"> 2.06*34.28/2</f>
        <v>35.308399999999999</v>
      </c>
      <c r="E20" s="14">
        <v>2</v>
      </c>
      <c r="F20" s="18">
        <f t="shared" si="1"/>
        <v>91.801839999999999</v>
      </c>
    </row>
    <row r="21" spans="2:6" ht="18" customHeight="1" x14ac:dyDescent="0.2">
      <c r="B21" s="36"/>
      <c r="C21" s="13" t="s">
        <v>24</v>
      </c>
      <c r="D21" s="27">
        <v>535.77</v>
      </c>
      <c r="E21" s="14">
        <v>1</v>
      </c>
      <c r="F21" s="18">
        <f t="shared" si="1"/>
        <v>696.50099999999998</v>
      </c>
    </row>
    <row r="22" spans="2:6" ht="19" customHeight="1" x14ac:dyDescent="0.2">
      <c r="B22" s="36"/>
      <c r="C22" s="13" t="s">
        <v>25</v>
      </c>
      <c r="D22" s="27">
        <v>51</v>
      </c>
      <c r="E22" s="14">
        <v>1</v>
      </c>
      <c r="F22" s="18">
        <f t="shared" si="1"/>
        <v>66.3</v>
      </c>
    </row>
    <row r="23" spans="2:6" ht="24" customHeight="1" x14ac:dyDescent="0.2">
      <c r="B23" s="36"/>
      <c r="C23" s="3" t="s">
        <v>22</v>
      </c>
      <c r="D23" s="27">
        <v>30</v>
      </c>
      <c r="E23" s="14">
        <v>1</v>
      </c>
      <c r="F23" s="18">
        <f t="shared" si="1"/>
        <v>39</v>
      </c>
    </row>
    <row r="24" spans="2:6" ht="23" customHeight="1" x14ac:dyDescent="0.2">
      <c r="B24" s="36"/>
      <c r="C24" s="2" t="s">
        <v>1</v>
      </c>
      <c r="D24" s="31"/>
      <c r="E24" s="32"/>
      <c r="F24" s="19">
        <f xml:space="preserve"> 1.2*SUM(F20:F23)</f>
        <v>1072.3234079999997</v>
      </c>
    </row>
    <row r="25" spans="2:6" x14ac:dyDescent="0.2">
      <c r="B25" s="36" t="s">
        <v>7</v>
      </c>
      <c r="C25" s="5" t="s">
        <v>8</v>
      </c>
      <c r="D25" s="27">
        <v>30</v>
      </c>
      <c r="E25" s="14">
        <v>1</v>
      </c>
      <c r="F25" s="18">
        <f t="shared" si="1"/>
        <v>39</v>
      </c>
    </row>
    <row r="26" spans="2:6" x14ac:dyDescent="0.2">
      <c r="B26" s="36"/>
      <c r="C26" s="3" t="s">
        <v>27</v>
      </c>
      <c r="D26" s="27">
        <v>10</v>
      </c>
      <c r="E26" s="14">
        <v>1</v>
      </c>
      <c r="F26" s="18">
        <f t="shared" si="1"/>
        <v>13</v>
      </c>
    </row>
    <row r="27" spans="2:6" x14ac:dyDescent="0.2">
      <c r="B27" s="36"/>
      <c r="C27" s="4" t="s">
        <v>22</v>
      </c>
      <c r="D27" s="27">
        <v>20</v>
      </c>
      <c r="E27" s="14">
        <v>1</v>
      </c>
      <c r="F27" s="18">
        <f t="shared" si="1"/>
        <v>26</v>
      </c>
    </row>
    <row r="28" spans="2:6" ht="20" thickBot="1" x14ac:dyDescent="0.25">
      <c r="B28" s="38"/>
      <c r="C28" s="6" t="s">
        <v>1</v>
      </c>
      <c r="D28" s="33"/>
      <c r="E28" s="34"/>
      <c r="F28" s="21">
        <f xml:space="preserve"> 1.2*SUM(F25:F27)</f>
        <v>93.6</v>
      </c>
    </row>
    <row r="29" spans="2:6" ht="17" thickBot="1" x14ac:dyDescent="0.25"/>
    <row r="30" spans="2:6" x14ac:dyDescent="0.2">
      <c r="C30" s="28" t="s">
        <v>30</v>
      </c>
      <c r="D30" s="16"/>
      <c r="E30" s="16"/>
      <c r="F30" s="17">
        <f xml:space="preserve"> SUM(F28,F24,F19,F13,F8)</f>
        <v>2453.4771340215266</v>
      </c>
    </row>
    <row r="31" spans="2:6" x14ac:dyDescent="0.2">
      <c r="C31" s="29" t="s">
        <v>29</v>
      </c>
      <c r="D31" s="14"/>
      <c r="E31" s="14"/>
      <c r="F31" s="22">
        <v>135</v>
      </c>
    </row>
    <row r="32" spans="2:6" x14ac:dyDescent="0.2">
      <c r="C32" s="29" t="s">
        <v>31</v>
      </c>
      <c r="D32" s="14"/>
      <c r="E32" s="14"/>
      <c r="F32" s="22">
        <v>3400</v>
      </c>
    </row>
    <row r="33" spans="2:6" ht="17" thickBot="1" x14ac:dyDescent="0.25">
      <c r="C33" s="30" t="s">
        <v>28</v>
      </c>
      <c r="D33" s="20"/>
      <c r="E33" s="20"/>
      <c r="F33" s="21">
        <f>F32-F31-F30</f>
        <v>811.52286597847342</v>
      </c>
    </row>
    <row r="35" spans="2:6" x14ac:dyDescent="0.2">
      <c r="C35" s="14"/>
      <c r="D35" s="14"/>
      <c r="E35" s="14"/>
      <c r="F35" s="14"/>
    </row>
    <row r="37" spans="2:6" x14ac:dyDescent="0.2">
      <c r="B37" t="s">
        <v>32</v>
      </c>
      <c r="C37">
        <f xml:space="preserve"> 7*3600*24*0.000011483</f>
        <v>6.9449183999999997</v>
      </c>
    </row>
  </sheetData>
  <mergeCells count="10">
    <mergeCell ref="B4:B8"/>
    <mergeCell ref="B9:B13"/>
    <mergeCell ref="B25:B28"/>
    <mergeCell ref="B14:B19"/>
    <mergeCell ref="B20:B24"/>
    <mergeCell ref="D13:E13"/>
    <mergeCell ref="D28:E28"/>
    <mergeCell ref="D19:E19"/>
    <mergeCell ref="D24:E24"/>
    <mergeCell ref="D8:E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cp:lastPrinted>2020-01-06T15:23:36Z</cp:lastPrinted>
  <dcterms:created xsi:type="dcterms:W3CDTF">2020-01-05T13:05:05Z</dcterms:created>
  <dcterms:modified xsi:type="dcterms:W3CDTF">2020-01-13T14:48:40Z</dcterms:modified>
</cp:coreProperties>
</file>