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<sst xmlns="http://schemas.openxmlformats.org/spreadsheetml/2006/main" count="393" uniqueCount="207">
  <si>
    <t>Category</t>
  </si>
  <si>
    <t>Food name</t>
  </si>
  <si>
    <t>Calories per oz</t>
  </si>
  <si>
    <t>Bread &amp; cereal</t>
  </si>
  <si>
    <t>Bagel</t>
  </si>
  <si>
    <t>Bread (white)</t>
  </si>
  <si>
    <t>Bread (wheat)</t>
  </si>
  <si>
    <t>Chapatis</t>
  </si>
  <si>
    <t>Crackerbread</t>
  </si>
  <si>
    <t>Cream crackers</t>
  </si>
  <si>
    <t>Crumptes</t>
  </si>
  <si>
    <t>Flapjacks mix</t>
  </si>
  <si>
    <t>Macaroni</t>
  </si>
  <si>
    <t>Muesli</t>
  </si>
  <si>
    <t>Naan bread</t>
  </si>
  <si>
    <t>Noodles (boiled)</t>
  </si>
  <si>
    <t>Porridge oats</t>
  </si>
  <si>
    <t>Potato (boiled)</t>
  </si>
  <si>
    <t>Potato (Roasted)</t>
  </si>
  <si>
    <t>Rice (white)</t>
  </si>
  <si>
    <t>Rice (egg fried)</t>
  </si>
  <si>
    <t>Rice (brown)</t>
  </si>
  <si>
    <t>Rice cakes</t>
  </si>
  <si>
    <t>Meats &amp; Fish</t>
  </si>
  <si>
    <t>Anchovies tinned</t>
  </si>
  <si>
    <t>Bacon (fried)</t>
  </si>
  <si>
    <t>Bacon (grilled)</t>
  </si>
  <si>
    <t>Beef (Roast)</t>
  </si>
  <si>
    <t>Beef (burger)</t>
  </si>
  <si>
    <t>Chicken</t>
  </si>
  <si>
    <t>Chicken (Leg)</t>
  </si>
  <si>
    <t>Chicken (Liver)</t>
  </si>
  <si>
    <t>Chicken (thigh)</t>
  </si>
  <si>
    <t>Chicken (wing)</t>
  </si>
  <si>
    <t>Cockles</t>
  </si>
  <si>
    <t>Cod (fresh)</t>
  </si>
  <si>
    <t>Crab (fresh)</t>
  </si>
  <si>
    <t>Duck Roast</t>
  </si>
  <si>
    <t>Filet Mignon</t>
  </si>
  <si>
    <t>Flank Steak</t>
  </si>
  <si>
    <t>Fish (cake)</t>
  </si>
  <si>
    <t>Fish (fingers)</t>
  </si>
  <si>
    <t>Gammon</t>
  </si>
  <si>
    <t>Haddock (fresh)</t>
  </si>
  <si>
    <t>Halibut (fresh)</t>
  </si>
  <si>
    <t>Ham</t>
  </si>
  <si>
    <t>Kidney</t>
  </si>
  <si>
    <t>Liver</t>
  </si>
  <si>
    <t>Lamb (roast)</t>
  </si>
  <si>
    <t>Lobster (boiled)</t>
  </si>
  <si>
    <t>Luncheon meat</t>
  </si>
  <si>
    <t>Mackeral</t>
  </si>
  <si>
    <t xml:space="preserve">Mussels </t>
  </si>
  <si>
    <t>New York Strip Steak</t>
  </si>
  <si>
    <t>Prawns</t>
  </si>
  <si>
    <t>Pork</t>
  </si>
  <si>
    <t>Pork Pie</t>
  </si>
  <si>
    <t xml:space="preserve">Rabbit </t>
  </si>
  <si>
    <t>Salmon (fresh)</t>
  </si>
  <si>
    <t>Sausage pork fried</t>
  </si>
  <si>
    <t>Sausauge pork grilled</t>
  </si>
  <si>
    <t>Sausage roll</t>
  </si>
  <si>
    <t>Steak &amp; kidney Pie</t>
  </si>
  <si>
    <t>Turkey</t>
  </si>
  <si>
    <t>Fruits &amp; vegetables</t>
  </si>
  <si>
    <t>Apple</t>
  </si>
  <si>
    <t>Banana</t>
  </si>
  <si>
    <t>Beans (baked)</t>
  </si>
  <si>
    <t>Blackberries</t>
  </si>
  <si>
    <t>Broccoli</t>
  </si>
  <si>
    <t>Cabbage (boiled)</t>
  </si>
  <si>
    <t>Carrot (boiled)</t>
  </si>
  <si>
    <t>Cauliflower (boiled)</t>
  </si>
  <si>
    <t>Celery (boiled)</t>
  </si>
  <si>
    <t xml:space="preserve">Cherry </t>
  </si>
  <si>
    <t xml:space="preserve">Cucumber </t>
  </si>
  <si>
    <t>Dates</t>
  </si>
  <si>
    <t>Graphes</t>
  </si>
  <si>
    <t>GrapeFruit</t>
  </si>
  <si>
    <t>Kiwi</t>
  </si>
  <si>
    <t>Leek (boiled)</t>
  </si>
  <si>
    <t>Lentils</t>
  </si>
  <si>
    <t>Lettuce</t>
  </si>
  <si>
    <t>Melon</t>
  </si>
  <si>
    <t>Mushrooms (boiled)</t>
  </si>
  <si>
    <t>Mushrooms (fried)</t>
  </si>
  <si>
    <t>Olives</t>
  </si>
  <si>
    <t>Orange</t>
  </si>
  <si>
    <t>Peas</t>
  </si>
  <si>
    <t>Peach</t>
  </si>
  <si>
    <t>Pear</t>
  </si>
  <si>
    <t>Pineapple</t>
  </si>
  <si>
    <t>Plum</t>
  </si>
  <si>
    <t>Spinach</t>
  </si>
  <si>
    <t>Strawberries</t>
  </si>
  <si>
    <t>corn</t>
  </si>
  <si>
    <t>Tomato</t>
  </si>
  <si>
    <t>Cherry tomato</t>
  </si>
  <si>
    <t>Cheese</t>
  </si>
  <si>
    <t>Appenzell</t>
  </si>
  <si>
    <t>Babybel</t>
  </si>
  <si>
    <t>Bonbel</t>
  </si>
  <si>
    <t>Boursin</t>
  </si>
  <si>
    <t>Brie</t>
  </si>
  <si>
    <t>Brie blue</t>
  </si>
  <si>
    <t>buxton blue</t>
  </si>
  <si>
    <t>Canadian Cheddar</t>
  </si>
  <si>
    <t>Cheddar</t>
  </si>
  <si>
    <t>Cheddar (half fat)</t>
  </si>
  <si>
    <t>Cheese spread</t>
  </si>
  <si>
    <t>Cheshire</t>
  </si>
  <si>
    <t>Cottage</t>
  </si>
  <si>
    <t>Cream cheese</t>
  </si>
  <si>
    <t>Curd</t>
  </si>
  <si>
    <t>Derby</t>
  </si>
  <si>
    <t>Feta (cow)</t>
  </si>
  <si>
    <t>Feta (sheep)</t>
  </si>
  <si>
    <t>Goat cheese</t>
  </si>
  <si>
    <t>Gorgonzola</t>
  </si>
  <si>
    <t>Gouda</t>
  </si>
  <si>
    <t>Havarti</t>
  </si>
  <si>
    <t>Monterey Jack</t>
  </si>
  <si>
    <t>Mozzarella</t>
  </si>
  <si>
    <t>Mozzarella (half fat)</t>
  </si>
  <si>
    <t>Parmesan</t>
  </si>
  <si>
    <t>Processed cheese</t>
  </si>
  <si>
    <t>Provolone</t>
  </si>
  <si>
    <t>Ricotta</t>
  </si>
  <si>
    <t>Milk &amp; Dairy</t>
  </si>
  <si>
    <t>Cream fresh (half)</t>
  </si>
  <si>
    <t>cream fresh (single)</t>
  </si>
  <si>
    <t>cream fresh (double)</t>
  </si>
  <si>
    <t>Custard</t>
  </si>
  <si>
    <t xml:space="preserve">Eggs </t>
  </si>
  <si>
    <t>Eggs (fried)</t>
  </si>
  <si>
    <t>Ice cream</t>
  </si>
  <si>
    <t>Milk (whole)</t>
  </si>
  <si>
    <t>Milk (skimmed)</t>
  </si>
  <si>
    <t>Omelette (cheese)</t>
  </si>
  <si>
    <t>Yogurt (natural)</t>
  </si>
  <si>
    <t>Yogurt (reduced)</t>
  </si>
  <si>
    <t>Fat/Sugars</t>
  </si>
  <si>
    <t>Butter</t>
  </si>
  <si>
    <t>Chocolate</t>
  </si>
  <si>
    <t>Corn snack</t>
  </si>
  <si>
    <t>Honey</t>
  </si>
  <si>
    <t>Jam</t>
  </si>
  <si>
    <t>Lard</t>
  </si>
  <si>
    <t>Low fat spread</t>
  </si>
  <si>
    <t>Margarine</t>
  </si>
  <si>
    <t>Syrup</t>
  </si>
  <si>
    <t>Chips</t>
  </si>
  <si>
    <t>Lays classic</t>
  </si>
  <si>
    <t>Lays kettle cooked</t>
  </si>
  <si>
    <t>Baked Lays</t>
  </si>
  <si>
    <t>Lays BBq</t>
  </si>
  <si>
    <t>Ruffles</t>
  </si>
  <si>
    <t>Pringles Original</t>
  </si>
  <si>
    <t>Pringles sour cream &amp; onion</t>
  </si>
  <si>
    <t>Baked ruffles</t>
  </si>
  <si>
    <t>Chex mix cheddar</t>
  </si>
  <si>
    <t>Cereal</t>
  </si>
  <si>
    <t>Froot Loops</t>
  </si>
  <si>
    <t>Apple Jacks</t>
  </si>
  <si>
    <t>Corn flakes</t>
  </si>
  <si>
    <t>Corn pops</t>
  </si>
  <si>
    <t>Raisin Bran</t>
  </si>
  <si>
    <t>Frosted Mini-wheats</t>
  </si>
  <si>
    <t>Honey Smacks</t>
  </si>
  <si>
    <t>Rice Krispies</t>
  </si>
  <si>
    <t xml:space="preserve">Special K </t>
  </si>
  <si>
    <t>Fruity pebbles</t>
  </si>
  <si>
    <t>Wheaties</t>
  </si>
  <si>
    <t>Trix</t>
  </si>
  <si>
    <t>Lucky charms</t>
  </si>
  <si>
    <t>Fiber One</t>
  </si>
  <si>
    <t>Cherios</t>
  </si>
  <si>
    <t>Honey Nut cheerios</t>
  </si>
  <si>
    <t>Reese's Puffs</t>
  </si>
  <si>
    <t>Cinnamon Toast Crunch</t>
  </si>
  <si>
    <t>Cocoa pebbles</t>
  </si>
  <si>
    <t>Candy</t>
  </si>
  <si>
    <t>Hersheys milk chocolate (r)</t>
  </si>
  <si>
    <t>York peppermint</t>
  </si>
  <si>
    <t>Kit Kat</t>
  </si>
  <si>
    <t>Hersheys dark</t>
  </si>
  <si>
    <t>Hersheys Toffee</t>
  </si>
  <si>
    <t>Hersheys almond</t>
  </si>
  <si>
    <t>Butterfinger</t>
  </si>
  <si>
    <t>Payday</t>
  </si>
  <si>
    <t>Weight watchers ice cream bar</t>
  </si>
  <si>
    <t>Rolo</t>
  </si>
  <si>
    <t xml:space="preserve">Snickers almond </t>
  </si>
  <si>
    <t xml:space="preserve">Hersheys Cookies and cream </t>
  </si>
  <si>
    <t>Reese's fast break</t>
  </si>
  <si>
    <t>100 Grand</t>
  </si>
  <si>
    <t>Now and later</t>
  </si>
  <si>
    <t>Air heads</t>
  </si>
  <si>
    <t xml:space="preserve">Baby Ruth </t>
  </si>
  <si>
    <t>Watchamacallit</t>
  </si>
  <si>
    <t>M&amp;M regular</t>
  </si>
  <si>
    <t>M&amp;M peanut</t>
  </si>
  <si>
    <t>skittles</t>
  </si>
  <si>
    <t>Starburst</t>
  </si>
  <si>
    <t>Reese's peanut butter bar</t>
  </si>
  <si>
    <t>Skittles Sour</t>
  </si>
  <si>
    <t>Twizzlers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</si>
</sst>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>
      <sz val="10.0"/>
      <color rgb="FF222222"/>
      <name val="Arial"/>
    </font>
    <font>
      <sz val="21.0"/>
      <color rgb="FF222222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4"/>
      <c r="G1" s="5"/>
    </row>
    <row r="2">
      <c r="A2" s="3">
        <v>0.0</v>
      </c>
      <c r="B2" s="6" t="s">
        <v>3</v>
      </c>
      <c r="C2" s="6" t="s">
        <v>4</v>
      </c>
      <c r="D2" s="7">
        <f>310*0.285714285714</f>
        <v>88.57142857</v>
      </c>
      <c r="E2" s="8"/>
      <c r="F2" s="8"/>
    </row>
    <row r="3">
      <c r="A3" s="3">
        <v>1.0</v>
      </c>
      <c r="B3" s="6" t="s">
        <v>3</v>
      </c>
      <c r="C3" s="9" t="s">
        <v>5</v>
      </c>
      <c r="D3" s="10">
        <f>240*0.285714285714</f>
        <v>68.57142857</v>
      </c>
      <c r="E3" s="8"/>
      <c r="F3" s="11"/>
    </row>
    <row r="4">
      <c r="A4" s="3">
        <v>2.0</v>
      </c>
      <c r="B4" s="6" t="s">
        <v>3</v>
      </c>
      <c r="C4" s="6" t="s">
        <v>6</v>
      </c>
      <c r="D4" s="7">
        <f>252* 0.285714285714</f>
        <v>72</v>
      </c>
      <c r="E4" s="8"/>
    </row>
    <row r="5">
      <c r="A5" s="3">
        <v>3.0</v>
      </c>
      <c r="B5" s="6" t="s">
        <v>3</v>
      </c>
      <c r="C5" s="6" t="s">
        <v>7</v>
      </c>
      <c r="D5" s="7">
        <f>300*0.285714285714</f>
        <v>85.71428571</v>
      </c>
      <c r="E5" s="8"/>
    </row>
    <row r="6">
      <c r="A6" s="3">
        <v>4.0</v>
      </c>
      <c r="B6" s="6" t="s">
        <v>3</v>
      </c>
      <c r="C6" s="6" t="s">
        <v>8</v>
      </c>
      <c r="D6" s="7">
        <f>325*0.285714285714</f>
        <v>92.85714286</v>
      </c>
      <c r="E6" s="8"/>
    </row>
    <row r="7">
      <c r="A7" s="3">
        <v>5.0</v>
      </c>
      <c r="B7" s="6" t="s">
        <v>3</v>
      </c>
      <c r="C7" s="6" t="s">
        <v>9</v>
      </c>
      <c r="D7" s="7">
        <f>440*0.285714285714</f>
        <v>125.7142857</v>
      </c>
      <c r="E7" s="8"/>
    </row>
    <row r="8">
      <c r="A8" s="3">
        <v>6.0</v>
      </c>
      <c r="B8" s="6" t="s">
        <v>3</v>
      </c>
      <c r="C8" s="6" t="s">
        <v>10</v>
      </c>
      <c r="D8" s="7">
        <f>198*0.285714285714</f>
        <v>56.57142857</v>
      </c>
      <c r="E8" s="8"/>
    </row>
    <row r="9">
      <c r="A9" s="3">
        <v>7.0</v>
      </c>
      <c r="B9" s="6" t="s">
        <v>3</v>
      </c>
      <c r="C9" s="6" t="s">
        <v>11</v>
      </c>
      <c r="D9" s="7">
        <f>500*0.285714285714</f>
        <v>142.8571429</v>
      </c>
      <c r="E9" s="8"/>
    </row>
    <row r="10">
      <c r="A10" s="3">
        <v>8.0</v>
      </c>
      <c r="B10" s="6" t="s">
        <v>3</v>
      </c>
      <c r="C10" s="6" t="s">
        <v>12</v>
      </c>
      <c r="D10" s="7">
        <f>98*0.285714285714</f>
        <v>28</v>
      </c>
      <c r="E10" s="8"/>
    </row>
    <row r="11">
      <c r="A11" s="3">
        <v>9.0</v>
      </c>
      <c r="B11" s="6" t="s">
        <v>3</v>
      </c>
      <c r="C11" s="6" t="s">
        <v>13</v>
      </c>
      <c r="D11" s="7">
        <f>390*0.285714285714</f>
        <v>111.4285714</v>
      </c>
      <c r="E11" s="8"/>
    </row>
    <row r="12">
      <c r="A12" s="3">
        <v>10.0</v>
      </c>
      <c r="B12" s="6" t="s">
        <v>3</v>
      </c>
      <c r="C12" s="6" t="s">
        <v>14</v>
      </c>
      <c r="D12" s="7">
        <f>320*0.285714285714</f>
        <v>91.42857143</v>
      </c>
      <c r="E12" s="8"/>
    </row>
    <row r="13">
      <c r="A13" s="3">
        <v>11.0</v>
      </c>
      <c r="B13" s="6" t="s">
        <v>3</v>
      </c>
      <c r="C13" s="6" t="s">
        <v>15</v>
      </c>
      <c r="D13" s="7">
        <f>70*0.285714285714</f>
        <v>20</v>
      </c>
      <c r="E13" s="8"/>
    </row>
    <row r="14">
      <c r="A14" s="3">
        <v>12.0</v>
      </c>
      <c r="B14" s="6" t="s">
        <v>3</v>
      </c>
      <c r="C14" s="6" t="s">
        <v>16</v>
      </c>
      <c r="D14" s="7">
        <f>55*0.285714285714</f>
        <v>15.71428571</v>
      </c>
      <c r="E14" s="8"/>
    </row>
    <row r="15">
      <c r="A15" s="3">
        <v>13.0</v>
      </c>
      <c r="B15" s="6" t="s">
        <v>3</v>
      </c>
      <c r="C15" s="6" t="s">
        <v>17</v>
      </c>
      <c r="D15" s="7">
        <v>20.0</v>
      </c>
      <c r="E15" s="8"/>
    </row>
    <row r="16">
      <c r="A16" s="3">
        <v>14.0</v>
      </c>
      <c r="B16" s="6" t="s">
        <v>3</v>
      </c>
      <c r="C16" s="6" t="s">
        <v>18</v>
      </c>
      <c r="D16" s="7">
        <f t="shared" ref="D16:D17" si="1">140*0.285714285714</f>
        <v>40</v>
      </c>
      <c r="E16" s="8"/>
    </row>
    <row r="17">
      <c r="A17" s="3">
        <v>15.0</v>
      </c>
      <c r="B17" s="6" t="s">
        <v>3</v>
      </c>
      <c r="C17" s="6" t="s">
        <v>19</v>
      </c>
      <c r="D17" s="7">
        <f t="shared" si="1"/>
        <v>40</v>
      </c>
      <c r="E17" s="8"/>
    </row>
    <row r="18">
      <c r="A18" s="3">
        <v>16.0</v>
      </c>
      <c r="B18" s="6" t="s">
        <v>3</v>
      </c>
      <c r="C18" s="6" t="s">
        <v>20</v>
      </c>
      <c r="D18" s="7">
        <f>200*0.285714285714</f>
        <v>57.14285714</v>
      </c>
      <c r="E18" s="8"/>
    </row>
    <row r="19">
      <c r="A19" s="3">
        <v>17.0</v>
      </c>
      <c r="B19" s="6" t="s">
        <v>3</v>
      </c>
      <c r="C19" s="6" t="s">
        <v>21</v>
      </c>
      <c r="D19" s="7">
        <f>135*0.285714285714</f>
        <v>38.57142857</v>
      </c>
      <c r="E19" s="8"/>
    </row>
    <row r="20">
      <c r="A20" s="3">
        <v>18.0</v>
      </c>
      <c r="B20" s="6" t="s">
        <v>3</v>
      </c>
      <c r="C20" s="6" t="s">
        <v>22</v>
      </c>
      <c r="D20" s="7">
        <f>373*0.285714285714</f>
        <v>106.5714286</v>
      </c>
      <c r="E20" s="8"/>
    </row>
    <row r="21">
      <c r="A21" s="3">
        <v>19.0</v>
      </c>
      <c r="B21" s="6" t="s">
        <v>23</v>
      </c>
      <c r="C21" s="6" t="s">
        <v>24</v>
      </c>
      <c r="D21" s="7">
        <f>0.2857142857*300</f>
        <v>85.71428571</v>
      </c>
    </row>
    <row r="22">
      <c r="A22" s="3">
        <v>20.0</v>
      </c>
      <c r="B22" s="6" t="s">
        <v>23</v>
      </c>
      <c r="C22" s="6" t="s">
        <v>25</v>
      </c>
      <c r="D22" s="7">
        <f>500*0.2857142857</f>
        <v>142.8571429</v>
      </c>
    </row>
    <row r="23">
      <c r="A23" s="3">
        <v>21.0</v>
      </c>
      <c r="B23" s="6" t="s">
        <v>23</v>
      </c>
      <c r="C23" s="6" t="s">
        <v>26</v>
      </c>
      <c r="D23" s="7">
        <f>380*0.2857142857</f>
        <v>108.5714286</v>
      </c>
    </row>
    <row r="24">
      <c r="A24" s="3">
        <v>22.0</v>
      </c>
      <c r="B24" s="6" t="s">
        <v>23</v>
      </c>
      <c r="C24" s="6" t="s">
        <v>27</v>
      </c>
      <c r="D24" s="7">
        <v>69.0</v>
      </c>
    </row>
    <row r="25">
      <c r="A25" s="3">
        <v>23.0</v>
      </c>
      <c r="B25" s="6" t="s">
        <v>23</v>
      </c>
      <c r="C25" s="6" t="s">
        <v>28</v>
      </c>
      <c r="D25" s="7">
        <v>80.0</v>
      </c>
    </row>
    <row r="26">
      <c r="A26" s="3">
        <v>24.0</v>
      </c>
      <c r="B26" s="6" t="s">
        <v>23</v>
      </c>
      <c r="C26" s="6" t="s">
        <v>29</v>
      </c>
      <c r="D26" s="7">
        <f>200*0.2857142857</f>
        <v>57.14285714</v>
      </c>
    </row>
    <row r="27">
      <c r="A27" s="3">
        <v>25.0</v>
      </c>
      <c r="B27" s="6" t="s">
        <v>23</v>
      </c>
      <c r="C27" s="6" t="s">
        <v>30</v>
      </c>
      <c r="D27" s="7">
        <v>49.0</v>
      </c>
    </row>
    <row r="28">
      <c r="A28" s="3">
        <v>26.0</v>
      </c>
      <c r="B28" s="6" t="s">
        <v>23</v>
      </c>
      <c r="C28" s="6" t="s">
        <v>31</v>
      </c>
      <c r="D28" s="7">
        <v>47.0</v>
      </c>
    </row>
    <row r="29">
      <c r="A29" s="3">
        <v>27.0</v>
      </c>
      <c r="B29" s="6" t="s">
        <v>23</v>
      </c>
      <c r="C29" s="6" t="s">
        <v>32</v>
      </c>
      <c r="D29" s="7">
        <v>64.0</v>
      </c>
    </row>
    <row r="30">
      <c r="A30" s="3">
        <v>28.0</v>
      </c>
      <c r="B30" s="6" t="s">
        <v>23</v>
      </c>
      <c r="C30" s="6" t="s">
        <v>33</v>
      </c>
      <c r="D30" s="7">
        <v>74.0</v>
      </c>
    </row>
    <row r="31">
      <c r="A31" s="3">
        <v>29.0</v>
      </c>
      <c r="B31" s="6" t="s">
        <v>23</v>
      </c>
      <c r="C31" s="6" t="s">
        <v>34</v>
      </c>
      <c r="D31" s="7">
        <f>50*0.2857142857</f>
        <v>14.28571429</v>
      </c>
    </row>
    <row r="32">
      <c r="A32" s="3">
        <v>30.0</v>
      </c>
      <c r="B32" s="6" t="s">
        <v>23</v>
      </c>
      <c r="C32" s="6" t="s">
        <v>35</v>
      </c>
      <c r="D32" s="7">
        <f>200*0.2857142857</f>
        <v>57.14285714</v>
      </c>
    </row>
    <row r="33">
      <c r="A33" s="3">
        <v>31.0</v>
      </c>
      <c r="B33" s="6" t="s">
        <v>23</v>
      </c>
      <c r="C33" s="6" t="s">
        <v>36</v>
      </c>
      <c r="D33" s="7">
        <f>110*0.2857142857</f>
        <v>31.42857143</v>
      </c>
    </row>
    <row r="34">
      <c r="A34" s="3">
        <v>32.0</v>
      </c>
      <c r="B34" s="6" t="s">
        <v>23</v>
      </c>
      <c r="C34" s="6" t="s">
        <v>37</v>
      </c>
      <c r="D34" s="7">
        <f>430*0.2857142857</f>
        <v>122.8571429</v>
      </c>
    </row>
    <row r="35">
      <c r="A35" s="3">
        <v>33.0</v>
      </c>
      <c r="B35" s="6" t="s">
        <v>23</v>
      </c>
      <c r="C35" s="6" t="s">
        <v>38</v>
      </c>
      <c r="D35" s="7">
        <v>75.0</v>
      </c>
    </row>
    <row r="36">
      <c r="A36" s="3">
        <v>34.0</v>
      </c>
      <c r="B36" s="6" t="s">
        <v>23</v>
      </c>
      <c r="C36" s="6" t="s">
        <v>39</v>
      </c>
      <c r="D36" s="7">
        <v>38.0</v>
      </c>
    </row>
    <row r="37">
      <c r="A37" s="3">
        <v>35.0</v>
      </c>
      <c r="B37" s="6" t="s">
        <v>23</v>
      </c>
      <c r="C37" s="6" t="s">
        <v>40</v>
      </c>
      <c r="D37" s="7">
        <f>200*0.2857142857</f>
        <v>57.14285714</v>
      </c>
    </row>
    <row r="38">
      <c r="A38" s="3">
        <v>36.0</v>
      </c>
      <c r="B38" s="6" t="s">
        <v>23</v>
      </c>
      <c r="C38" s="6" t="s">
        <v>41</v>
      </c>
      <c r="D38" s="7">
        <f>220*0.2857142857</f>
        <v>62.85714285</v>
      </c>
    </row>
    <row r="39">
      <c r="A39" s="3">
        <v>37.0</v>
      </c>
      <c r="B39" s="6" t="s">
        <v>23</v>
      </c>
      <c r="C39" s="6" t="s">
        <v>42</v>
      </c>
      <c r="D39" s="7">
        <f>280*0.2857142857</f>
        <v>80</v>
      </c>
    </row>
    <row r="40">
      <c r="A40" s="3">
        <v>38.0</v>
      </c>
      <c r="B40" s="6" t="s">
        <v>23</v>
      </c>
      <c r="C40" s="6" t="s">
        <v>43</v>
      </c>
      <c r="D40" s="7">
        <f>110*0.2857142857</f>
        <v>31.42857143</v>
      </c>
    </row>
    <row r="41">
      <c r="A41" s="3">
        <v>39.0</v>
      </c>
      <c r="B41" s="6" t="s">
        <v>23</v>
      </c>
      <c r="C41" s="6" t="s">
        <v>44</v>
      </c>
      <c r="D41" s="7">
        <f>125*0.2857142857</f>
        <v>35.71428571</v>
      </c>
    </row>
    <row r="42">
      <c r="A42" s="3">
        <v>40.0</v>
      </c>
      <c r="B42" s="6" t="s">
        <v>23</v>
      </c>
      <c r="C42" s="6" t="s">
        <v>45</v>
      </c>
      <c r="D42" s="7">
        <f>240*0.2857142857</f>
        <v>68.57142857</v>
      </c>
    </row>
    <row r="43">
      <c r="A43" s="3">
        <v>41.0</v>
      </c>
      <c r="B43" s="6" t="s">
        <v>23</v>
      </c>
      <c r="C43" s="6" t="s">
        <v>46</v>
      </c>
      <c r="D43" s="7">
        <f>160*0.2857142857</f>
        <v>45.71428571</v>
      </c>
    </row>
    <row r="44">
      <c r="A44" s="3">
        <v>42.0</v>
      </c>
      <c r="B44" s="6" t="s">
        <v>23</v>
      </c>
      <c r="C44" s="6" t="s">
        <v>47</v>
      </c>
      <c r="D44" s="7">
        <f>150*0.2857142857</f>
        <v>42.85714286</v>
      </c>
    </row>
    <row r="45">
      <c r="A45" s="3">
        <v>43.0</v>
      </c>
      <c r="B45" s="6" t="s">
        <v>23</v>
      </c>
      <c r="C45" s="6" t="s">
        <v>48</v>
      </c>
      <c r="D45" s="7">
        <f>300*0.2857142857</f>
        <v>85.71428571</v>
      </c>
    </row>
    <row r="46">
      <c r="A46" s="3">
        <v>44.0</v>
      </c>
      <c r="B46" s="6" t="s">
        <v>23</v>
      </c>
      <c r="C46" s="6" t="s">
        <v>49</v>
      </c>
      <c r="D46" s="7">
        <f>100*0.2857142857</f>
        <v>28.57142857</v>
      </c>
      <c r="E46" s="6"/>
    </row>
    <row r="47">
      <c r="A47" s="3">
        <v>45.0</v>
      </c>
      <c r="B47" s="6" t="s">
        <v>23</v>
      </c>
      <c r="C47" s="6" t="s">
        <v>50</v>
      </c>
      <c r="D47" s="7">
        <f>400*0.2857142857</f>
        <v>114.2857143</v>
      </c>
      <c r="E47" s="6"/>
    </row>
    <row r="48">
      <c r="A48" s="3">
        <v>46.0</v>
      </c>
      <c r="B48" s="6" t="s">
        <v>23</v>
      </c>
      <c r="C48" s="6" t="s">
        <v>51</v>
      </c>
      <c r="D48" s="7">
        <f>300*0.2857142857</f>
        <v>85.71428571</v>
      </c>
    </row>
    <row r="49">
      <c r="A49" s="3">
        <v>47.0</v>
      </c>
      <c r="B49" s="6" t="s">
        <v>23</v>
      </c>
      <c r="C49" s="6" t="s">
        <v>52</v>
      </c>
      <c r="D49" s="7">
        <f>90*0.2857142857</f>
        <v>25.71428571</v>
      </c>
    </row>
    <row r="50">
      <c r="A50" s="3">
        <v>48.0</v>
      </c>
      <c r="B50" s="6" t="s">
        <v>23</v>
      </c>
      <c r="C50" s="6" t="s">
        <v>53</v>
      </c>
      <c r="D50" s="7">
        <v>56.0</v>
      </c>
    </row>
    <row r="51">
      <c r="A51" s="3">
        <v>49.0</v>
      </c>
      <c r="B51" s="6" t="s">
        <v>23</v>
      </c>
      <c r="C51" s="6" t="s">
        <v>54</v>
      </c>
      <c r="D51" s="7">
        <f>100*0.2857142857</f>
        <v>28.57142857</v>
      </c>
    </row>
    <row r="52">
      <c r="A52" s="3">
        <v>50.0</v>
      </c>
      <c r="B52" s="6" t="s">
        <v>23</v>
      </c>
      <c r="C52" s="6" t="s">
        <v>55</v>
      </c>
      <c r="D52" s="7">
        <f>290*0.2857142857</f>
        <v>82.85714285</v>
      </c>
    </row>
    <row r="53">
      <c r="A53" s="3">
        <v>51.0</v>
      </c>
      <c r="B53" s="6" t="s">
        <v>23</v>
      </c>
      <c r="C53" s="6" t="s">
        <v>56</v>
      </c>
      <c r="D53" s="7">
        <f>450 *0.2857142857</f>
        <v>128.5714286</v>
      </c>
    </row>
    <row r="54">
      <c r="A54" s="3">
        <v>52.0</v>
      </c>
      <c r="B54" s="6" t="s">
        <v>23</v>
      </c>
      <c r="C54" s="6" t="s">
        <v>57</v>
      </c>
      <c r="D54" s="7">
        <f t="shared" ref="D54:D55" si="2">180*0.2857142857</f>
        <v>51.42857143</v>
      </c>
    </row>
    <row r="55">
      <c r="A55" s="3">
        <v>53.0</v>
      </c>
      <c r="B55" s="6" t="s">
        <v>23</v>
      </c>
      <c r="C55" s="6" t="s">
        <v>58</v>
      </c>
      <c r="D55" s="7">
        <f t="shared" si="2"/>
        <v>51.42857143</v>
      </c>
    </row>
    <row r="56">
      <c r="A56" s="3">
        <v>54.0</v>
      </c>
      <c r="B56" s="6" t="s">
        <v>23</v>
      </c>
      <c r="C56" s="6" t="s">
        <v>59</v>
      </c>
      <c r="D56" s="7">
        <f>320*0.2857142857</f>
        <v>91.42857142</v>
      </c>
    </row>
    <row r="57">
      <c r="A57" s="3">
        <v>55.0</v>
      </c>
      <c r="B57" s="6" t="s">
        <v>23</v>
      </c>
      <c r="C57" s="6" t="s">
        <v>60</v>
      </c>
      <c r="D57" s="7">
        <f>280*0.2857142857</f>
        <v>80</v>
      </c>
    </row>
    <row r="58">
      <c r="A58" s="3">
        <v>56.0</v>
      </c>
      <c r="B58" s="6" t="s">
        <v>23</v>
      </c>
      <c r="C58" s="6" t="s">
        <v>61</v>
      </c>
      <c r="D58" s="7">
        <f>480*0.2857142857</f>
        <v>137.1428571</v>
      </c>
    </row>
    <row r="59">
      <c r="A59" s="3">
        <v>57.0</v>
      </c>
      <c r="B59" s="6" t="s">
        <v>23</v>
      </c>
      <c r="C59" s="6" t="s">
        <v>62</v>
      </c>
      <c r="D59" s="7">
        <f>350*0.2857142857</f>
        <v>100</v>
      </c>
    </row>
    <row r="60">
      <c r="A60" s="3">
        <v>58.0</v>
      </c>
      <c r="B60" s="6" t="s">
        <v>23</v>
      </c>
      <c r="C60" s="6" t="s">
        <v>63</v>
      </c>
      <c r="D60" s="7">
        <f>160*0.2857142857</f>
        <v>45.71428571</v>
      </c>
    </row>
    <row r="61">
      <c r="A61" s="3">
        <v>59.0</v>
      </c>
      <c r="B61" s="6" t="s">
        <v>64</v>
      </c>
      <c r="C61" s="6" t="s">
        <v>65</v>
      </c>
      <c r="D61" s="7">
        <f>44*0.2857142857</f>
        <v>12.57142857</v>
      </c>
    </row>
    <row r="62">
      <c r="A62" s="3">
        <v>60.0</v>
      </c>
      <c r="B62" s="6" t="s">
        <v>64</v>
      </c>
      <c r="C62" s="6" t="s">
        <v>66</v>
      </c>
      <c r="D62" s="7">
        <f>65*0.2857142857</f>
        <v>18.57142857</v>
      </c>
    </row>
    <row r="63">
      <c r="A63" s="3">
        <v>61.0</v>
      </c>
      <c r="B63" s="6" t="s">
        <v>64</v>
      </c>
      <c r="C63" s="6" t="s">
        <v>67</v>
      </c>
      <c r="D63" s="7">
        <f>80*0.2857142857</f>
        <v>22.85714286</v>
      </c>
    </row>
    <row r="64">
      <c r="A64" s="3">
        <v>62.0</v>
      </c>
      <c r="B64" s="6" t="s">
        <v>64</v>
      </c>
      <c r="C64" s="6" t="s">
        <v>68</v>
      </c>
      <c r="D64" s="7">
        <f>25*0.2857142857</f>
        <v>7.142857143</v>
      </c>
    </row>
    <row r="65">
      <c r="A65" s="3">
        <v>63.0</v>
      </c>
      <c r="B65" s="6" t="s">
        <v>64</v>
      </c>
      <c r="C65" s="6" t="s">
        <v>69</v>
      </c>
      <c r="D65" s="7">
        <f>32*0.2857142857</f>
        <v>9.142857142</v>
      </c>
    </row>
    <row r="66">
      <c r="A66" s="3">
        <v>64.0</v>
      </c>
      <c r="B66" s="6" t="s">
        <v>64</v>
      </c>
      <c r="C66" s="6" t="s">
        <v>70</v>
      </c>
      <c r="D66" s="7">
        <f t="shared" ref="D66:D67" si="3">20*0.2857142857</f>
        <v>5.714285714</v>
      </c>
    </row>
    <row r="67">
      <c r="A67" s="3">
        <v>65.0</v>
      </c>
      <c r="B67" s="6" t="s">
        <v>64</v>
      </c>
      <c r="C67" s="6" t="s">
        <v>71</v>
      </c>
      <c r="D67" s="7">
        <f t="shared" si="3"/>
        <v>5.714285714</v>
      </c>
    </row>
    <row r="68">
      <c r="A68" s="3">
        <v>66.0</v>
      </c>
      <c r="B68" s="6" t="s">
        <v>64</v>
      </c>
      <c r="C68" s="6" t="s">
        <v>72</v>
      </c>
      <c r="D68" s="7">
        <f>30*0.2857142857</f>
        <v>8.571428571</v>
      </c>
    </row>
    <row r="69">
      <c r="A69" s="3">
        <v>67.0</v>
      </c>
      <c r="B69" s="6" t="s">
        <v>64</v>
      </c>
      <c r="C69" s="6" t="s">
        <v>73</v>
      </c>
      <c r="D69" s="7">
        <f>10*0.2857142857</f>
        <v>2.857142857</v>
      </c>
    </row>
    <row r="70">
      <c r="A70" s="3">
        <v>68.0</v>
      </c>
      <c r="B70" s="6" t="s">
        <v>64</v>
      </c>
      <c r="C70" s="6" t="s">
        <v>74</v>
      </c>
      <c r="D70" s="7">
        <f>50*0.2857142857</f>
        <v>14.28571429</v>
      </c>
    </row>
    <row r="71">
      <c r="A71" s="3">
        <v>69.0</v>
      </c>
      <c r="B71" s="6" t="s">
        <v>64</v>
      </c>
      <c r="C71" s="6" t="s">
        <v>75</v>
      </c>
      <c r="D71" s="7">
        <f>10*0.2857142857</f>
        <v>2.857142857</v>
      </c>
    </row>
    <row r="72">
      <c r="A72" s="3">
        <v>70.0</v>
      </c>
      <c r="B72" s="6" t="s">
        <v>64</v>
      </c>
      <c r="C72" s="6" t="s">
        <v>76</v>
      </c>
      <c r="D72" s="7">
        <f>235*0.2857142857</f>
        <v>67.14285714</v>
      </c>
    </row>
    <row r="73">
      <c r="A73" s="3">
        <v>71.0</v>
      </c>
      <c r="B73" s="6" t="s">
        <v>64</v>
      </c>
      <c r="C73" s="6" t="s">
        <v>77</v>
      </c>
      <c r="D73" s="7">
        <f>62*0.2857142857</f>
        <v>17.71428571</v>
      </c>
    </row>
    <row r="74">
      <c r="A74" s="3">
        <v>72.0</v>
      </c>
      <c r="B74" s="6" t="s">
        <v>64</v>
      </c>
      <c r="C74" s="6" t="s">
        <v>78</v>
      </c>
      <c r="D74" s="7">
        <f>32*0.2857142857</f>
        <v>9.142857142</v>
      </c>
    </row>
    <row r="75">
      <c r="A75" s="3">
        <v>73.0</v>
      </c>
      <c r="B75" s="6" t="s">
        <v>64</v>
      </c>
      <c r="C75" s="6" t="s">
        <v>79</v>
      </c>
      <c r="D75" s="7">
        <f>50*0.2857142857</f>
        <v>14.28571429</v>
      </c>
    </row>
    <row r="76">
      <c r="A76" s="3">
        <v>74.0</v>
      </c>
      <c r="B76" s="6" t="s">
        <v>64</v>
      </c>
      <c r="C76" s="6" t="s">
        <v>80</v>
      </c>
      <c r="D76" s="7">
        <f>20*0.2857142857</f>
        <v>5.714285714</v>
      </c>
    </row>
    <row r="77">
      <c r="A77" s="3">
        <v>75.0</v>
      </c>
      <c r="B77" s="6" t="s">
        <v>64</v>
      </c>
      <c r="C77" s="6" t="s">
        <v>81</v>
      </c>
      <c r="D77" s="7">
        <f>100*0.2857142857</f>
        <v>28.57142857</v>
      </c>
    </row>
    <row r="78">
      <c r="A78" s="3">
        <v>76.0</v>
      </c>
      <c r="B78" s="6" t="s">
        <v>64</v>
      </c>
      <c r="C78" s="6" t="s">
        <v>82</v>
      </c>
      <c r="D78" s="7">
        <f>15*0.2857142857</f>
        <v>4.285714286</v>
      </c>
    </row>
    <row r="79">
      <c r="A79" s="3">
        <v>77.0</v>
      </c>
      <c r="B79" s="6" t="s">
        <v>64</v>
      </c>
      <c r="C79" s="6" t="s">
        <v>83</v>
      </c>
      <c r="D79" s="7">
        <f>28*0.2857142857</f>
        <v>8</v>
      </c>
    </row>
    <row r="80">
      <c r="A80" s="3">
        <v>78.0</v>
      </c>
      <c r="B80" s="6" t="s">
        <v>64</v>
      </c>
      <c r="C80" s="6" t="s">
        <v>84</v>
      </c>
      <c r="D80" s="7">
        <f>12*0.2857142857</f>
        <v>3.428571428</v>
      </c>
    </row>
    <row r="81">
      <c r="A81" s="3">
        <v>79.0</v>
      </c>
      <c r="B81" s="6" t="s">
        <v>64</v>
      </c>
      <c r="C81" s="6" t="s">
        <v>85</v>
      </c>
      <c r="D81" s="7">
        <f>145*0.2857142857</f>
        <v>41.42857143</v>
      </c>
    </row>
    <row r="82">
      <c r="A82" s="3">
        <v>80.0</v>
      </c>
      <c r="B82" s="6" t="s">
        <v>64</v>
      </c>
      <c r="C82" s="6" t="s">
        <v>86</v>
      </c>
      <c r="D82" s="7">
        <f>80*0.2857142857</f>
        <v>22.85714286</v>
      </c>
    </row>
    <row r="83">
      <c r="A83" s="3">
        <v>81.0</v>
      </c>
      <c r="B83" s="6" t="s">
        <v>64</v>
      </c>
      <c r="C83" s="6" t="s">
        <v>87</v>
      </c>
      <c r="D83" s="7">
        <f>30*0.2857142857</f>
        <v>8.571428571</v>
      </c>
    </row>
    <row r="84">
      <c r="A84" s="3">
        <v>82.0</v>
      </c>
      <c r="B84" s="6" t="s">
        <v>64</v>
      </c>
      <c r="C84" s="6" t="s">
        <v>88</v>
      </c>
      <c r="D84" s="7">
        <f>148*0.2857142857</f>
        <v>42.28571428</v>
      </c>
    </row>
    <row r="85">
      <c r="A85" s="3">
        <v>83.0</v>
      </c>
      <c r="B85" s="6" t="s">
        <v>64</v>
      </c>
      <c r="C85" s="6" t="s">
        <v>89</v>
      </c>
      <c r="D85" s="7">
        <f>30*0.2857142857</f>
        <v>8.571428571</v>
      </c>
    </row>
    <row r="86">
      <c r="A86" s="3">
        <v>84.0</v>
      </c>
      <c r="B86" s="6" t="s">
        <v>64</v>
      </c>
      <c r="C86" s="6" t="s">
        <v>90</v>
      </c>
      <c r="D86" s="7">
        <f>38*0.2857142857</f>
        <v>10.85714286</v>
      </c>
    </row>
    <row r="87">
      <c r="A87" s="3">
        <v>85.0</v>
      </c>
      <c r="B87" s="6" t="s">
        <v>64</v>
      </c>
      <c r="C87" s="6" t="s">
        <v>91</v>
      </c>
      <c r="D87" s="7">
        <f>40*0.2857142857</f>
        <v>11.42857143</v>
      </c>
    </row>
    <row r="88">
      <c r="A88" s="3">
        <v>86.0</v>
      </c>
      <c r="B88" s="6" t="s">
        <v>64</v>
      </c>
      <c r="C88" s="6" t="s">
        <v>92</v>
      </c>
      <c r="D88" s="7">
        <f>39*0.2857142857</f>
        <v>11.14285714</v>
      </c>
    </row>
    <row r="89">
      <c r="A89" s="3">
        <v>87.0</v>
      </c>
      <c r="B89" s="6" t="s">
        <v>64</v>
      </c>
      <c r="C89" s="6" t="s">
        <v>93</v>
      </c>
      <c r="D89" s="7">
        <f>8*0.2857142857</f>
        <v>2.285714286</v>
      </c>
    </row>
    <row r="90">
      <c r="A90" s="3">
        <v>88.0</v>
      </c>
      <c r="B90" s="6" t="s">
        <v>64</v>
      </c>
      <c r="C90" s="6" t="s">
        <v>94</v>
      </c>
      <c r="D90" s="7">
        <f>30*0.2857142857</f>
        <v>8.571428571</v>
      </c>
    </row>
    <row r="91">
      <c r="A91" s="3">
        <v>89.0</v>
      </c>
      <c r="B91" s="6" t="s">
        <v>64</v>
      </c>
      <c r="C91" s="6" t="s">
        <v>95</v>
      </c>
      <c r="D91" s="7">
        <f>130*0.2857142857</f>
        <v>37.14285714</v>
      </c>
    </row>
    <row r="92">
      <c r="A92" s="3">
        <v>90.0</v>
      </c>
      <c r="B92" s="6" t="s">
        <v>64</v>
      </c>
      <c r="C92" s="6" t="s">
        <v>96</v>
      </c>
      <c r="D92" s="7">
        <f>20*0.2857142857</f>
        <v>5.714285714</v>
      </c>
    </row>
    <row r="93">
      <c r="A93" s="3">
        <v>91.0</v>
      </c>
      <c r="B93" s="6" t="s">
        <v>64</v>
      </c>
      <c r="C93" s="6" t="s">
        <v>97</v>
      </c>
      <c r="D93" s="7">
        <f>17*0.2857142857</f>
        <v>4.857142857</v>
      </c>
    </row>
    <row r="94">
      <c r="A94" s="3">
        <v>92.0</v>
      </c>
      <c r="B94" s="6" t="s">
        <v>98</v>
      </c>
      <c r="C94" s="6" t="s">
        <v>99</v>
      </c>
      <c r="D94" s="7">
        <v>112.0</v>
      </c>
    </row>
    <row r="95">
      <c r="A95" s="3">
        <v>93.0</v>
      </c>
      <c r="B95" s="6" t="s">
        <v>98</v>
      </c>
      <c r="C95" s="6" t="s">
        <v>100</v>
      </c>
      <c r="D95" s="7">
        <v>90.0</v>
      </c>
    </row>
    <row r="96">
      <c r="A96" s="3">
        <v>94.0</v>
      </c>
      <c r="B96" s="6" t="s">
        <v>98</v>
      </c>
      <c r="C96" s="6" t="s">
        <v>101</v>
      </c>
      <c r="D96" s="7">
        <v>90.0</v>
      </c>
    </row>
    <row r="97">
      <c r="A97" s="3">
        <v>95.0</v>
      </c>
      <c r="B97" s="6" t="s">
        <v>98</v>
      </c>
      <c r="C97" s="6" t="s">
        <v>102</v>
      </c>
      <c r="D97" s="7">
        <v>40.0</v>
      </c>
    </row>
    <row r="98">
      <c r="A98" s="3">
        <v>96.0</v>
      </c>
      <c r="B98" s="6" t="s">
        <v>98</v>
      </c>
      <c r="C98" s="6" t="s">
        <v>103</v>
      </c>
      <c r="D98" s="7">
        <v>90.0</v>
      </c>
    </row>
    <row r="99">
      <c r="A99" s="3">
        <v>97.0</v>
      </c>
      <c r="B99" s="6" t="s">
        <v>98</v>
      </c>
      <c r="C99" s="6" t="s">
        <v>104</v>
      </c>
      <c r="D99" s="7">
        <v>126.0</v>
      </c>
    </row>
    <row r="100">
      <c r="A100" s="3">
        <v>98.0</v>
      </c>
      <c r="B100" s="6" t="s">
        <v>98</v>
      </c>
      <c r="C100" s="6" t="s">
        <v>105</v>
      </c>
      <c r="D100" s="7">
        <v>119.0</v>
      </c>
    </row>
    <row r="101">
      <c r="A101" s="3">
        <v>99.0</v>
      </c>
      <c r="B101" s="6" t="s">
        <v>98</v>
      </c>
      <c r="C101" s="6" t="s">
        <v>106</v>
      </c>
      <c r="D101" s="7">
        <v>115.0</v>
      </c>
    </row>
    <row r="102">
      <c r="A102" s="3">
        <v>100.0</v>
      </c>
      <c r="B102" s="6" t="s">
        <v>98</v>
      </c>
      <c r="C102" s="6" t="s">
        <v>107</v>
      </c>
      <c r="D102" s="7">
        <v>116.0</v>
      </c>
    </row>
    <row r="103">
      <c r="A103" s="3">
        <v>101.0</v>
      </c>
      <c r="B103" s="6" t="s">
        <v>98</v>
      </c>
      <c r="C103" s="6" t="s">
        <v>108</v>
      </c>
      <c r="D103" s="7">
        <v>75.0</v>
      </c>
    </row>
    <row r="104">
      <c r="A104" s="3">
        <v>102.0</v>
      </c>
      <c r="B104" s="6" t="s">
        <v>98</v>
      </c>
      <c r="C104" s="6" t="s">
        <v>109</v>
      </c>
      <c r="D104" s="7">
        <v>40.0</v>
      </c>
    </row>
    <row r="105">
      <c r="A105" s="3">
        <v>103.0</v>
      </c>
      <c r="B105" s="6" t="s">
        <v>98</v>
      </c>
      <c r="C105" s="6" t="s">
        <v>110</v>
      </c>
      <c r="D105" s="7">
        <v>107.0</v>
      </c>
    </row>
    <row r="106">
      <c r="A106" s="3">
        <v>104.0</v>
      </c>
      <c r="B106" s="6" t="s">
        <v>98</v>
      </c>
      <c r="C106" s="6" t="s">
        <v>111</v>
      </c>
      <c r="D106" s="7">
        <v>27.0</v>
      </c>
    </row>
    <row r="107">
      <c r="A107" s="3">
        <v>105.0</v>
      </c>
      <c r="B107" s="6" t="s">
        <v>98</v>
      </c>
      <c r="C107" s="6" t="s">
        <v>112</v>
      </c>
      <c r="D107" s="7">
        <v>125.0</v>
      </c>
    </row>
    <row r="108">
      <c r="A108" s="3">
        <v>106.0</v>
      </c>
      <c r="B108" s="6" t="s">
        <v>98</v>
      </c>
      <c r="C108" s="6" t="s">
        <v>113</v>
      </c>
      <c r="D108" s="7">
        <v>50.0</v>
      </c>
    </row>
    <row r="109">
      <c r="A109" s="3">
        <v>107.0</v>
      </c>
      <c r="B109" s="6" t="s">
        <v>98</v>
      </c>
      <c r="C109" s="6" t="s">
        <v>114</v>
      </c>
      <c r="D109" s="7">
        <v>113.0</v>
      </c>
    </row>
    <row r="110">
      <c r="A110" s="3">
        <v>108.0</v>
      </c>
      <c r="B110" s="6" t="s">
        <v>98</v>
      </c>
      <c r="C110" s="6" t="s">
        <v>115</v>
      </c>
      <c r="D110" s="7">
        <v>75.0</v>
      </c>
    </row>
    <row r="111">
      <c r="A111" s="3">
        <v>109.0</v>
      </c>
      <c r="B111" s="6" t="s">
        <v>98</v>
      </c>
      <c r="C111" s="6" t="s">
        <v>116</v>
      </c>
      <c r="D111" s="7">
        <v>84.0</v>
      </c>
    </row>
    <row r="112">
      <c r="A112" s="3">
        <v>110.0</v>
      </c>
      <c r="B112" s="6" t="s">
        <v>98</v>
      </c>
      <c r="C112" s="6" t="s">
        <v>117</v>
      </c>
      <c r="D112" s="7">
        <v>95.0</v>
      </c>
    </row>
    <row r="113">
      <c r="A113" s="3">
        <v>111.0</v>
      </c>
      <c r="B113" s="6" t="s">
        <v>98</v>
      </c>
      <c r="C113" s="6" t="s">
        <v>118</v>
      </c>
      <c r="D113" s="7">
        <v>109.0</v>
      </c>
    </row>
    <row r="114">
      <c r="A114" s="3">
        <v>112.0</v>
      </c>
      <c r="B114" s="6" t="s">
        <v>98</v>
      </c>
      <c r="C114" s="6" t="s">
        <v>119</v>
      </c>
      <c r="D114" s="7">
        <v>106.0</v>
      </c>
    </row>
    <row r="115">
      <c r="A115" s="3">
        <v>113.0</v>
      </c>
      <c r="B115" s="6" t="s">
        <v>98</v>
      </c>
      <c r="C115" s="6" t="s">
        <v>120</v>
      </c>
      <c r="D115" s="7">
        <v>117.0</v>
      </c>
    </row>
    <row r="116">
      <c r="A116" s="3">
        <v>114.0</v>
      </c>
      <c r="B116" s="6" t="s">
        <v>98</v>
      </c>
      <c r="C116" s="6" t="s">
        <v>121</v>
      </c>
      <c r="D116" s="7">
        <v>106.0</v>
      </c>
    </row>
    <row r="117">
      <c r="A117" s="3">
        <v>115.0</v>
      </c>
      <c r="B117" s="6" t="s">
        <v>98</v>
      </c>
      <c r="C117" s="6" t="s">
        <v>122</v>
      </c>
      <c r="D117" s="7">
        <v>88.0</v>
      </c>
    </row>
    <row r="118">
      <c r="A118" s="3">
        <v>116.0</v>
      </c>
      <c r="B118" s="6" t="s">
        <v>98</v>
      </c>
      <c r="C118" s="6" t="s">
        <v>123</v>
      </c>
      <c r="D118" s="7">
        <v>55.0</v>
      </c>
    </row>
    <row r="119">
      <c r="A119" s="3">
        <v>117.0</v>
      </c>
      <c r="B119" s="6" t="s">
        <v>98</v>
      </c>
      <c r="C119" s="6" t="s">
        <v>124</v>
      </c>
      <c r="D119" s="7">
        <v>108.0</v>
      </c>
    </row>
    <row r="120">
      <c r="A120" s="3">
        <v>118.0</v>
      </c>
      <c r="B120" s="6" t="s">
        <v>98</v>
      </c>
      <c r="C120" s="6" t="s">
        <v>125</v>
      </c>
      <c r="D120" s="7">
        <v>94.0</v>
      </c>
    </row>
    <row r="121">
      <c r="A121" s="3">
        <v>119.0</v>
      </c>
      <c r="B121" s="6" t="s">
        <v>98</v>
      </c>
      <c r="C121" s="6" t="s">
        <v>126</v>
      </c>
      <c r="D121" s="7">
        <v>100.0</v>
      </c>
    </row>
    <row r="122">
      <c r="A122" s="3">
        <v>120.0</v>
      </c>
      <c r="B122" s="6" t="s">
        <v>98</v>
      </c>
      <c r="C122" s="6" t="s">
        <v>127</v>
      </c>
      <c r="D122" s="7">
        <v>53.0</v>
      </c>
    </row>
    <row r="123">
      <c r="A123" s="3">
        <v>121.0</v>
      </c>
      <c r="B123" s="6" t="s">
        <v>128</v>
      </c>
      <c r="C123" s="6" t="s">
        <v>129</v>
      </c>
      <c r="D123" s="7">
        <f>160*0.2857142857</f>
        <v>45.71428571</v>
      </c>
    </row>
    <row r="124">
      <c r="A124" s="3">
        <v>122.0</v>
      </c>
      <c r="B124" s="6" t="s">
        <v>128</v>
      </c>
      <c r="C124" s="6" t="s">
        <v>130</v>
      </c>
      <c r="D124" s="7">
        <f>200*0.2857142857</f>
        <v>57.14285714</v>
      </c>
    </row>
    <row r="125">
      <c r="A125" s="3">
        <v>123.0</v>
      </c>
      <c r="B125" s="6" t="s">
        <v>128</v>
      </c>
      <c r="C125" s="6" t="s">
        <v>131</v>
      </c>
      <c r="D125" s="7">
        <f>430*0.2857142857</f>
        <v>122.8571429</v>
      </c>
    </row>
    <row r="126">
      <c r="A126" s="3">
        <v>124.0</v>
      </c>
      <c r="B126" s="6" t="s">
        <v>128</v>
      </c>
      <c r="C126" s="6" t="s">
        <v>132</v>
      </c>
      <c r="D126" s="7">
        <f>100*0.2857142857</f>
        <v>28.57142857</v>
      </c>
    </row>
    <row r="127">
      <c r="A127" s="3">
        <v>125.0</v>
      </c>
      <c r="B127" s="6" t="s">
        <v>128</v>
      </c>
      <c r="C127" s="6" t="s">
        <v>133</v>
      </c>
      <c r="D127" s="7">
        <f>150*0.2857142857</f>
        <v>42.85714286</v>
      </c>
    </row>
    <row r="128">
      <c r="A128" s="3">
        <v>126.0</v>
      </c>
      <c r="B128" s="6" t="s">
        <v>128</v>
      </c>
      <c r="C128" s="6" t="s">
        <v>134</v>
      </c>
      <c r="D128" s="7">
        <f t="shared" ref="D128:D129" si="4">180*0.2857142857</f>
        <v>51.42857143</v>
      </c>
    </row>
    <row r="129">
      <c r="A129" s="3">
        <v>127.0</v>
      </c>
      <c r="B129" s="6" t="s">
        <v>128</v>
      </c>
      <c r="C129" s="6" t="s">
        <v>135</v>
      </c>
      <c r="D129" s="7">
        <f t="shared" si="4"/>
        <v>51.42857143</v>
      </c>
    </row>
    <row r="130">
      <c r="A130" s="3">
        <v>128.0</v>
      </c>
      <c r="B130" s="6" t="s">
        <v>128</v>
      </c>
      <c r="C130" s="6" t="s">
        <v>136</v>
      </c>
      <c r="D130" s="7">
        <f>70*0.2857142857</f>
        <v>20</v>
      </c>
    </row>
    <row r="131">
      <c r="A131" s="3">
        <v>129.0</v>
      </c>
      <c r="B131" s="6" t="s">
        <v>128</v>
      </c>
      <c r="C131" s="6" t="s">
        <v>137</v>
      </c>
      <c r="D131" s="7">
        <f>38*0.2857142857</f>
        <v>10.85714286</v>
      </c>
    </row>
    <row r="132">
      <c r="A132" s="3">
        <v>130.0</v>
      </c>
      <c r="B132" s="6" t="s">
        <v>128</v>
      </c>
      <c r="C132" s="6" t="s">
        <v>138</v>
      </c>
      <c r="D132" s="7">
        <f>266*0.2857142857</f>
        <v>76</v>
      </c>
    </row>
    <row r="133">
      <c r="A133" s="3">
        <v>131.0</v>
      </c>
      <c r="B133" s="6" t="s">
        <v>128</v>
      </c>
      <c r="C133" s="6" t="s">
        <v>139</v>
      </c>
      <c r="D133" s="7">
        <f>60*0.2857142857</f>
        <v>17.14285714</v>
      </c>
      <c r="F133" s="12"/>
    </row>
    <row r="134">
      <c r="A134" s="3">
        <v>132.0</v>
      </c>
      <c r="B134" s="6" t="s">
        <v>128</v>
      </c>
      <c r="C134" s="6" t="s">
        <v>140</v>
      </c>
      <c r="D134" s="7">
        <f>45*0.2857142857</f>
        <v>12.85714286</v>
      </c>
    </row>
    <row r="135">
      <c r="A135" s="3">
        <v>133.0</v>
      </c>
      <c r="B135" s="6" t="s">
        <v>141</v>
      </c>
      <c r="C135" s="6" t="s">
        <v>142</v>
      </c>
      <c r="D135" s="7">
        <f>750*0.2857142857</f>
        <v>214.2857143</v>
      </c>
    </row>
    <row r="136">
      <c r="A136" s="3">
        <v>134.0</v>
      </c>
      <c r="B136" s="6" t="s">
        <v>141</v>
      </c>
      <c r="C136" s="6" t="s">
        <v>143</v>
      </c>
      <c r="D136" s="7">
        <f t="shared" ref="D136:D137" si="5">500*0.2857142857</f>
        <v>142.8571429</v>
      </c>
    </row>
    <row r="137">
      <c r="A137" s="3">
        <v>135.0</v>
      </c>
      <c r="B137" s="6" t="s">
        <v>141</v>
      </c>
      <c r="C137" s="6" t="s">
        <v>144</v>
      </c>
      <c r="D137" s="7">
        <f t="shared" si="5"/>
        <v>142.8571429</v>
      </c>
    </row>
    <row r="138">
      <c r="A138" s="3">
        <v>136.0</v>
      </c>
      <c r="B138" s="6" t="s">
        <v>141</v>
      </c>
      <c r="C138" s="6" t="s">
        <v>145</v>
      </c>
      <c r="D138" s="7">
        <f>280*0.2857142857</f>
        <v>80</v>
      </c>
    </row>
    <row r="139">
      <c r="A139" s="3">
        <v>137.0</v>
      </c>
      <c r="B139" s="6" t="s">
        <v>141</v>
      </c>
      <c r="C139" s="6" t="s">
        <v>146</v>
      </c>
      <c r="D139" s="7">
        <f>250*0.2857142857</f>
        <v>71.42857143</v>
      </c>
    </row>
    <row r="140">
      <c r="A140" s="3">
        <v>138.0</v>
      </c>
      <c r="B140" s="6" t="s">
        <v>141</v>
      </c>
      <c r="C140" s="6" t="s">
        <v>147</v>
      </c>
      <c r="D140" s="7">
        <f>890*0.2857142857</f>
        <v>254.2857143</v>
      </c>
    </row>
    <row r="141">
      <c r="A141" s="3">
        <v>139.0</v>
      </c>
      <c r="B141" s="6" t="s">
        <v>141</v>
      </c>
      <c r="C141" s="6" t="s">
        <v>148</v>
      </c>
      <c r="D141" s="7">
        <f>400*0.2857142857</f>
        <v>114.2857143</v>
      </c>
    </row>
    <row r="142">
      <c r="A142" s="3">
        <v>140.0</v>
      </c>
      <c r="B142" s="6" t="s">
        <v>141</v>
      </c>
      <c r="C142" s="6" t="s">
        <v>149</v>
      </c>
      <c r="D142" s="7">
        <f>750*0.2857142857</f>
        <v>214.2857143</v>
      </c>
    </row>
    <row r="143">
      <c r="A143" s="3">
        <v>141.0</v>
      </c>
      <c r="B143" s="6" t="s">
        <v>141</v>
      </c>
      <c r="C143" s="6" t="s">
        <v>150</v>
      </c>
      <c r="D143" s="7">
        <f>300*0.2857142857</f>
        <v>85.71428571</v>
      </c>
    </row>
    <row r="144">
      <c r="A144" s="3">
        <v>142.0</v>
      </c>
      <c r="B144" s="6" t="s">
        <v>151</v>
      </c>
      <c r="C144" s="6" t="s">
        <v>152</v>
      </c>
      <c r="D144" s="7">
        <v>160.0</v>
      </c>
    </row>
    <row r="145">
      <c r="A145" s="3">
        <v>143.0</v>
      </c>
      <c r="B145" s="6" t="s">
        <v>151</v>
      </c>
      <c r="C145" s="6" t="s">
        <v>153</v>
      </c>
      <c r="D145" s="7">
        <v>150.0</v>
      </c>
    </row>
    <row r="146">
      <c r="A146" s="3">
        <v>144.0</v>
      </c>
      <c r="B146" s="6" t="s">
        <v>151</v>
      </c>
      <c r="C146" s="6" t="s">
        <v>154</v>
      </c>
      <c r="D146" s="7">
        <v>120.0</v>
      </c>
    </row>
    <row r="147">
      <c r="A147" s="3">
        <v>145.0</v>
      </c>
      <c r="B147" s="6" t="s">
        <v>151</v>
      </c>
      <c r="C147" s="6" t="s">
        <v>155</v>
      </c>
      <c r="D147" s="7">
        <v>160.0</v>
      </c>
    </row>
    <row r="148">
      <c r="A148" s="3">
        <v>146.0</v>
      </c>
      <c r="B148" s="6" t="s">
        <v>151</v>
      </c>
      <c r="C148" s="6" t="s">
        <v>156</v>
      </c>
      <c r="D148" s="7">
        <v>160.0</v>
      </c>
    </row>
    <row r="149">
      <c r="A149" s="3">
        <v>147.0</v>
      </c>
      <c r="B149" s="6" t="s">
        <v>151</v>
      </c>
      <c r="C149" s="6" t="s">
        <v>157</v>
      </c>
      <c r="D149" s="7">
        <v>160.0</v>
      </c>
    </row>
    <row r="150">
      <c r="A150" s="3">
        <v>148.0</v>
      </c>
      <c r="B150" s="6" t="s">
        <v>151</v>
      </c>
      <c r="C150" s="6" t="s">
        <v>158</v>
      </c>
      <c r="D150" s="7">
        <v>150.0</v>
      </c>
    </row>
    <row r="151">
      <c r="A151" s="3">
        <v>149.0</v>
      </c>
      <c r="B151" s="6" t="s">
        <v>151</v>
      </c>
      <c r="C151" s="6" t="s">
        <v>159</v>
      </c>
      <c r="D151" s="7">
        <v>120.0</v>
      </c>
    </row>
    <row r="152">
      <c r="A152" s="3">
        <v>150.0</v>
      </c>
      <c r="B152" s="6" t="s">
        <v>151</v>
      </c>
      <c r="C152" s="6" t="s">
        <v>160</v>
      </c>
      <c r="D152" s="7">
        <v>120.0</v>
      </c>
    </row>
    <row r="153">
      <c r="A153" s="3">
        <v>151.0</v>
      </c>
      <c r="B153" s="13" t="s">
        <v>161</v>
      </c>
      <c r="C153" s="13" t="s">
        <v>162</v>
      </c>
      <c r="D153" s="7">
        <v>120.0</v>
      </c>
    </row>
    <row r="154">
      <c r="A154" s="3">
        <v>152.0</v>
      </c>
      <c r="B154" s="13" t="s">
        <v>161</v>
      </c>
      <c r="C154" s="9" t="s">
        <v>163</v>
      </c>
      <c r="D154" s="7">
        <v>120.0</v>
      </c>
    </row>
    <row r="155">
      <c r="A155" s="3">
        <v>153.0</v>
      </c>
      <c r="B155" s="13" t="s">
        <v>161</v>
      </c>
      <c r="C155" s="6" t="s">
        <v>164</v>
      </c>
      <c r="D155" s="7">
        <v>100.0</v>
      </c>
    </row>
    <row r="156">
      <c r="A156" s="3">
        <v>154.0</v>
      </c>
      <c r="B156" s="13" t="s">
        <v>161</v>
      </c>
      <c r="C156" s="6" t="s">
        <v>165</v>
      </c>
      <c r="D156" s="7">
        <v>120.0</v>
      </c>
    </row>
    <row r="157">
      <c r="A157" s="3">
        <v>155.0</v>
      </c>
      <c r="B157" s="13" t="s">
        <v>161</v>
      </c>
      <c r="C157" s="6" t="s">
        <v>166</v>
      </c>
      <c r="D157" s="7">
        <v>190.0</v>
      </c>
    </row>
    <row r="158">
      <c r="A158" s="3">
        <v>156.0</v>
      </c>
      <c r="B158" s="13" t="s">
        <v>161</v>
      </c>
      <c r="C158" s="6" t="s">
        <v>167</v>
      </c>
      <c r="D158" s="7">
        <v>200.0</v>
      </c>
    </row>
    <row r="159">
      <c r="A159" s="3">
        <v>157.0</v>
      </c>
      <c r="B159" s="13" t="s">
        <v>161</v>
      </c>
      <c r="C159" s="6" t="s">
        <v>168</v>
      </c>
      <c r="D159" s="7">
        <v>125.0</v>
      </c>
    </row>
    <row r="160">
      <c r="A160" s="3">
        <v>158.0</v>
      </c>
      <c r="B160" s="13" t="s">
        <v>161</v>
      </c>
      <c r="C160" s="6" t="s">
        <v>169</v>
      </c>
      <c r="D160" s="7">
        <v>90.0</v>
      </c>
    </row>
    <row r="161">
      <c r="A161" s="3">
        <v>159.0</v>
      </c>
      <c r="B161" s="13" t="s">
        <v>161</v>
      </c>
      <c r="C161" s="6" t="s">
        <v>170</v>
      </c>
      <c r="D161" s="7">
        <v>120.0</v>
      </c>
    </row>
    <row r="162">
      <c r="A162" s="3">
        <v>160.0</v>
      </c>
      <c r="B162" s="13" t="s">
        <v>161</v>
      </c>
      <c r="C162" s="6" t="s">
        <v>171</v>
      </c>
      <c r="D162" s="7">
        <v>110.0</v>
      </c>
    </row>
    <row r="163">
      <c r="A163" s="3">
        <v>161.0</v>
      </c>
      <c r="B163" s="13" t="s">
        <v>161</v>
      </c>
      <c r="C163" s="6" t="s">
        <v>172</v>
      </c>
      <c r="D163" s="7">
        <v>120.0</v>
      </c>
    </row>
    <row r="164">
      <c r="A164" s="3">
        <v>162.0</v>
      </c>
      <c r="B164" s="13" t="s">
        <v>161</v>
      </c>
      <c r="C164" s="6" t="s">
        <v>173</v>
      </c>
      <c r="D164" s="7">
        <v>120.0</v>
      </c>
    </row>
    <row r="165">
      <c r="A165" s="3">
        <v>163.0</v>
      </c>
      <c r="B165" s="13" t="s">
        <v>161</v>
      </c>
      <c r="C165" s="6" t="s">
        <v>174</v>
      </c>
      <c r="D165" s="7">
        <v>146.67</v>
      </c>
    </row>
    <row r="166">
      <c r="A166" s="3">
        <v>164.0</v>
      </c>
      <c r="B166" s="13" t="s">
        <v>161</v>
      </c>
      <c r="C166" s="6" t="s">
        <v>175</v>
      </c>
      <c r="D166" s="7">
        <v>120.0</v>
      </c>
    </row>
    <row r="167">
      <c r="A167" s="3">
        <v>165.0</v>
      </c>
      <c r="B167" s="13" t="s">
        <v>161</v>
      </c>
      <c r="C167" s="6" t="s">
        <v>176</v>
      </c>
      <c r="D167" s="7">
        <v>100.0</v>
      </c>
    </row>
    <row r="168">
      <c r="A168" s="3">
        <v>166.0</v>
      </c>
      <c r="B168" s="13" t="s">
        <v>161</v>
      </c>
      <c r="C168" s="6" t="s">
        <v>177</v>
      </c>
      <c r="D168" s="7">
        <v>146.67</v>
      </c>
    </row>
    <row r="169">
      <c r="A169" s="3">
        <v>167.0</v>
      </c>
      <c r="B169" s="13" t="s">
        <v>161</v>
      </c>
      <c r="C169" s="6" t="s">
        <v>178</v>
      </c>
      <c r="D169" s="7">
        <v>160.0</v>
      </c>
    </row>
    <row r="170">
      <c r="A170" s="3">
        <v>168.0</v>
      </c>
      <c r="B170" s="13" t="s">
        <v>161</v>
      </c>
      <c r="C170" s="6" t="s">
        <v>179</v>
      </c>
      <c r="D170" s="7">
        <v>173.33</v>
      </c>
    </row>
    <row r="171">
      <c r="A171" s="3">
        <v>169.0</v>
      </c>
      <c r="B171" s="13" t="s">
        <v>161</v>
      </c>
      <c r="C171" s="6" t="s">
        <v>180</v>
      </c>
      <c r="D171" s="7">
        <v>110.0</v>
      </c>
    </row>
    <row r="172">
      <c r="A172" s="3">
        <v>170.0</v>
      </c>
      <c r="B172" s="6" t="s">
        <v>181</v>
      </c>
      <c r="C172" s="6" t="s">
        <v>182</v>
      </c>
      <c r="D172" s="7">
        <f>220*0.65116279069</f>
        <v>143.255814</v>
      </c>
    </row>
    <row r="173">
      <c r="A173" s="3">
        <v>171.0</v>
      </c>
      <c r="B173" s="6" t="s">
        <v>181</v>
      </c>
      <c r="C173" s="6" t="s">
        <v>183</v>
      </c>
      <c r="D173" s="7">
        <f> 0.90697674418 *150</f>
        <v>136.0465116</v>
      </c>
    </row>
    <row r="174">
      <c r="A174" s="3">
        <v>172.0</v>
      </c>
      <c r="B174" s="6" t="s">
        <v>181</v>
      </c>
      <c r="C174" s="6" t="s">
        <v>184</v>
      </c>
      <c r="D174" s="7">
        <v>145.0</v>
      </c>
    </row>
    <row r="175">
      <c r="A175" s="3">
        <v>173.0</v>
      </c>
      <c r="B175" s="6" t="s">
        <v>181</v>
      </c>
      <c r="C175" s="6" t="s">
        <v>185</v>
      </c>
      <c r="D175" s="7">
        <f>180*0.6666</f>
        <v>119.988</v>
      </c>
    </row>
    <row r="176">
      <c r="A176" s="3">
        <v>174.0</v>
      </c>
      <c r="B176" s="6" t="s">
        <v>181</v>
      </c>
      <c r="C176" s="6" t="s">
        <v>186</v>
      </c>
      <c r="D176" s="7">
        <f>0.6666*210</f>
        <v>139.986</v>
      </c>
    </row>
    <row r="177">
      <c r="A177" s="3">
        <v>175.0</v>
      </c>
      <c r="B177" s="6" t="s">
        <v>181</v>
      </c>
      <c r="C177" s="6" t="s">
        <v>187</v>
      </c>
      <c r="D177" s="7">
        <f>0.6666*144</f>
        <v>95.9904</v>
      </c>
    </row>
    <row r="178">
      <c r="A178" s="3">
        <v>176.0</v>
      </c>
      <c r="B178" s="6" t="s">
        <v>181</v>
      </c>
      <c r="C178" s="6" t="s">
        <v>188</v>
      </c>
      <c r="D178" s="7">
        <f>0.51851851851*250</f>
        <v>129.6296296</v>
      </c>
    </row>
    <row r="179">
      <c r="A179" s="3">
        <v>177.0</v>
      </c>
      <c r="B179" s="6" t="s">
        <v>181</v>
      </c>
      <c r="C179" s="6" t="s">
        <v>189</v>
      </c>
      <c r="D179" s="7">
        <f>240*0.51851851851</f>
        <v>124.4444444</v>
      </c>
    </row>
    <row r="180">
      <c r="A180" s="3">
        <v>178.0</v>
      </c>
      <c r="B180" s="6" t="s">
        <v>181</v>
      </c>
      <c r="C180" s="6" t="s">
        <v>190</v>
      </c>
      <c r="D180" s="7">
        <f> 0.41176470588 *150</f>
        <v>61.76470588</v>
      </c>
    </row>
    <row r="181">
      <c r="A181" s="3">
        <v>179.0</v>
      </c>
      <c r="B181" s="6" t="s">
        <v>181</v>
      </c>
      <c r="C181" s="6" t="s">
        <v>191</v>
      </c>
      <c r="D181" s="7">
        <f>220* 0.58823529411</f>
        <v>129.4117647</v>
      </c>
    </row>
    <row r="182">
      <c r="A182" s="3">
        <v>180.0</v>
      </c>
      <c r="B182" s="6" t="s">
        <v>181</v>
      </c>
      <c r="C182" s="6" t="s">
        <v>192</v>
      </c>
      <c r="D182" s="7">
        <f> 0.56112224448 *230</f>
        <v>129.0581162</v>
      </c>
    </row>
    <row r="183">
      <c r="A183" s="3">
        <v>181.0</v>
      </c>
      <c r="B183" s="6" t="s">
        <v>181</v>
      </c>
      <c r="C183" s="6" t="s">
        <v>193</v>
      </c>
      <c r="D183" s="7">
        <f>0.6666*230</f>
        <v>153.318</v>
      </c>
    </row>
    <row r="184">
      <c r="A184" s="3">
        <v>182.0</v>
      </c>
      <c r="B184" s="6" t="s">
        <v>181</v>
      </c>
      <c r="C184" s="6" t="s">
        <v>194</v>
      </c>
      <c r="D184" s="7">
        <v>132.5</v>
      </c>
    </row>
    <row r="185">
      <c r="A185" s="3">
        <v>183.0</v>
      </c>
      <c r="B185" s="6" t="s">
        <v>181</v>
      </c>
      <c r="C185" s="6" t="s">
        <v>195</v>
      </c>
      <c r="D185" s="7">
        <f>0.6666*190</f>
        <v>126.654</v>
      </c>
    </row>
    <row r="186">
      <c r="A186" s="3">
        <v>184.0</v>
      </c>
      <c r="B186" s="6" t="s">
        <v>181</v>
      </c>
      <c r="C186" s="6" t="s">
        <v>196</v>
      </c>
      <c r="D186" s="7">
        <f> 0.71794871794 *120</f>
        <v>86.15384615</v>
      </c>
    </row>
    <row r="187">
      <c r="A187" s="3">
        <v>185.0</v>
      </c>
      <c r="B187" s="6" t="s">
        <v>181</v>
      </c>
      <c r="C187" s="6" t="s">
        <v>197</v>
      </c>
      <c r="D187" s="7">
        <f>360*0.30303030303</f>
        <v>109.0909091</v>
      </c>
    </row>
    <row r="188">
      <c r="A188" s="3">
        <v>186.0</v>
      </c>
      <c r="B188" s="6" t="s">
        <v>181</v>
      </c>
      <c r="C188" s="6" t="s">
        <v>198</v>
      </c>
      <c r="D188" s="7">
        <v>129.0</v>
      </c>
    </row>
    <row r="189">
      <c r="A189" s="3">
        <v>187.0</v>
      </c>
      <c r="B189" s="6" t="s">
        <v>181</v>
      </c>
      <c r="C189" s="6" t="s">
        <v>199</v>
      </c>
      <c r="D189" s="7">
        <f>370*0.625</f>
        <v>231.25</v>
      </c>
    </row>
    <row r="190">
      <c r="A190" s="3">
        <v>188.0</v>
      </c>
      <c r="B190" s="6" t="s">
        <v>181</v>
      </c>
      <c r="C190" s="6" t="s">
        <v>200</v>
      </c>
      <c r="D190" s="7">
        <v>142.0</v>
      </c>
    </row>
    <row r="191">
      <c r="A191" s="3">
        <v>189.0</v>
      </c>
      <c r="B191" s="6" t="s">
        <v>181</v>
      </c>
      <c r="C191" s="6" t="s">
        <v>201</v>
      </c>
      <c r="D191" s="7">
        <v>144.0</v>
      </c>
    </row>
    <row r="192">
      <c r="A192" s="3">
        <v>190.0</v>
      </c>
      <c r="B192" s="6" t="s">
        <v>181</v>
      </c>
      <c r="C192" s="6" t="s">
        <v>202</v>
      </c>
      <c r="D192" s="7">
        <v>115.0</v>
      </c>
    </row>
    <row r="193">
      <c r="A193" s="3">
        <v>191.0</v>
      </c>
      <c r="B193" s="6" t="s">
        <v>181</v>
      </c>
      <c r="C193" s="6" t="s">
        <v>203</v>
      </c>
      <c r="D193" s="7">
        <v>101.0</v>
      </c>
    </row>
    <row r="194">
      <c r="A194" s="3">
        <v>192.0</v>
      </c>
      <c r="B194" s="6" t="s">
        <v>181</v>
      </c>
      <c r="C194" s="6" t="s">
        <v>204</v>
      </c>
      <c r="D194" s="7">
        <v>144.0</v>
      </c>
    </row>
    <row r="195">
      <c r="A195" s="3">
        <v>193.0</v>
      </c>
      <c r="B195" s="6" t="s">
        <v>181</v>
      </c>
      <c r="C195" s="6" t="s">
        <v>205</v>
      </c>
      <c r="D195" s="7">
        <v>111.0</v>
      </c>
    </row>
    <row r="196">
      <c r="A196" s="3">
        <v>194.0</v>
      </c>
      <c r="B196" s="6" t="s">
        <v>181</v>
      </c>
      <c r="C196" s="6" t="s">
        <v>206</v>
      </c>
      <c r="D196" s="7">
        <v>95.0</v>
      </c>
    </row>
  </sheetData>
  <drawing r:id="rId1"/>
</worksheet>
</file>