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M3HC\Desktop\Work\task4\"/>
    </mc:Choice>
  </mc:AlternateContent>
  <xr:revisionPtr revIDLastSave="0" documentId="13_ncr:1_{FCC3978A-8E31-4FA0-B057-EAC349FE1FE0}" xr6:coauthVersionLast="47" xr6:coauthVersionMax="47" xr10:uidLastSave="{00000000-0000-0000-0000-000000000000}"/>
  <bookViews>
    <workbookView xWindow="28680" yWindow="-120" windowWidth="29040" windowHeight="15840" xr2:uid="{081C0BD6-E955-40BF-AAE7-13A9A81CF47E}"/>
  </bookViews>
  <sheets>
    <sheet name="Sheet1" sheetId="1" r:id="rId1"/>
  </sheets>
  <definedNames>
    <definedName name="_xlnm._FilterDatabase" localSheetId="0" hidden="1">Sheet1!$A$1:$N$23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" i="1"/>
  <c r="K3" i="1"/>
  <c r="K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" i="1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4" i="1"/>
  <c r="O3" i="1"/>
  <c r="O2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<sst xmlns="http://schemas.openxmlformats.org/spreadsheetml/2006/main" count="205" uniqueCount="135">
  <si>
    <t>0x3891</t>
    <phoneticPr fontId="0"/>
  </si>
  <si>
    <t>Charging control pilot pulse digital input duty</t>
    <phoneticPr fontId="0"/>
  </si>
  <si>
    <t>0x00 ~ 0xC8 (0~100%)</t>
  </si>
  <si>
    <r>
      <t xml:space="preserve">PwmCtP_rDtyCycRaw_f
(Data type) real32
(Compu method) RBPtCel_Perc_1p0_1
(Unit) %
</t>
    </r>
    <r>
      <rPr>
        <b/>
        <sz val="10"/>
        <rFont val="Tahoma"/>
        <family val="2"/>
      </rPr>
      <t>Note</t>
    </r>
    <r>
      <rPr>
        <sz val="10"/>
        <rFont val="Tahoma"/>
        <family val="2"/>
      </rPr>
      <t xml:space="preserve"> : Please refer to the right cell about how to convert the above message to s tester output.</t>
    </r>
  </si>
  <si>
    <t>0x3892</t>
    <phoneticPr fontId="0"/>
  </si>
  <si>
    <t>Charging control pilot pulse digital input voltage amplitude</t>
    <phoneticPr fontId="0"/>
  </si>
  <si>
    <t>0x00 ~ 0xFF (0~25.5V)</t>
  </si>
  <si>
    <r>
      <t xml:space="preserve">UCtP_uSens_f
(Data type) real32
(Compu method) RBPtCel_u_1p0_1
(Unit) V
</t>
    </r>
    <r>
      <rPr>
        <b/>
        <sz val="10"/>
        <rFont val="Tahoma"/>
        <family val="2"/>
      </rPr>
      <t>Note</t>
    </r>
    <r>
      <rPr>
        <sz val="10"/>
        <rFont val="Tahoma"/>
        <family val="2"/>
      </rPr>
      <t xml:space="preserve"> : Please refer to the right cell about how to convert the above message to s tester output.</t>
    </r>
  </si>
  <si>
    <t>0x3913</t>
    <phoneticPr fontId="0"/>
  </si>
  <si>
    <t>Maximum current capability of the cable assembly detected by charging proximity pilot signal</t>
    <phoneticPr fontId="0"/>
  </si>
  <si>
    <t>0x0: 63A
0x1: 32A
0x2: 20A
0x3: Non-standard
0x4: No detect (CCS Type1 or CHAdeMO)
Calculated by reference</t>
  </si>
  <si>
    <t>0x04 (fixed value) for JP variant and US variant</t>
    <phoneticPr fontId="0"/>
  </si>
  <si>
    <t>0x3982</t>
    <phoneticPr fontId="0"/>
  </si>
  <si>
    <t>Quick charge plug connect detection state</t>
  </si>
  <si>
    <t>0x0: Disconnect
0x1: Connect</t>
  </si>
  <si>
    <t>0x39C0</t>
    <phoneticPr fontId="0"/>
  </si>
  <si>
    <t>0x39C1</t>
    <phoneticPr fontId="0"/>
  </si>
  <si>
    <t xml:space="preserve">PWM speed command to cabin heater water pump </t>
  </si>
  <si>
    <t>Speed command (PWM) to system cooling water pump 1</t>
  </si>
  <si>
    <t>0x00 ~ 0xFF (0~12750rpm)
Calculated by reference</t>
  </si>
  <si>
    <t>0x39C3</t>
    <phoneticPr fontId="0"/>
  </si>
  <si>
    <t>0x39C4</t>
    <phoneticPr fontId="0"/>
  </si>
  <si>
    <t>Speed command (PWM) to battery cooling No1 water pump - 1</t>
  </si>
  <si>
    <t>Speed command (PWM) to battery cooling No2 water pump - 2</t>
  </si>
  <si>
    <t>0x39C8</t>
    <phoneticPr fontId="0"/>
  </si>
  <si>
    <t>0x39C9</t>
    <phoneticPr fontId="0"/>
  </si>
  <si>
    <t>Charging state detected by charging control pilot pulse</t>
    <phoneticPr fontId="0"/>
  </si>
  <si>
    <t>Maximum current capability of the cable assembly detected  by charging control pilot pulse</t>
    <phoneticPr fontId="0"/>
  </si>
  <si>
    <t>0x0: STATE A
0x1: STATE B
0x2: STATE C
0x3: STATE D
0x4: STATE E
0x5: STATE F
Calculated based on the standard “IEC 61851-1”</t>
  </si>
  <si>
    <t>0x00 ~ 0xFA (0~125A)
0xFF: Not detect(via digital communication)
Calculated based on the standard “IEC 61851-1”</t>
  </si>
  <si>
    <t>0x3A00</t>
    <phoneticPr fontId="0"/>
  </si>
  <si>
    <t>1</t>
    <phoneticPr fontId="0"/>
  </si>
  <si>
    <t>Vehicle control state</t>
    <phoneticPr fontId="0"/>
  </si>
  <si>
    <t xml:space="preserve">
0x00: (SLEEP)
0x10: WAKEUP
0x20: HVCONNECTION
0x30: QCHG NORM OUT (IG-ON)
0x31: QCHG NORM OUT (IG-OFF)
0x32: QCHG BATT PWR HEAT (IG-ON)
0x33: QCHG BATT PWR HEAT (IG-OFF)
0x34: QCHG FLOAT BATT HEAT (IG-ON)
0x35: QCHG FLOAT BATT HEAT (IG-OFF)
0x36: QCHG FLOAT KASO (IG-ON)
0x37: QCHG FLOAT KASO (IG-OFF)
0x40: NCHG NORM OUT (IG-ON)
0x41: NCHG NORM OUT (IG-OFF)
0x42: NCHG BATT PWR HEAT (IG-ON)
0x43: NCHG BATT PWR HEAT (IG-OFF)
0x44: NCHG FLOAT BATT HEAT (IG-ON)
0x45: NCHG FLOAT BATT HEAT (IG-OFF)
0x46: NCHG FLOAT KASO (IG-ON)
0x47: NCHG FLOAT KASO (IG-OFF)
0x50: V2L(IG-ON)
0x51: V2L(IG-OFF)
0x60: DRIVE(NORMAL)
0x61: DRIVE(LIMP)
0x70: STANDBY(IG-ON)
0x80: STANDBY(IG-OFF)
0x90: SHUTDOWN
</t>
  </si>
  <si>
    <t>Com_Tx_MIMAMORI_VEHICLE_STATE
(Data type) uint8
(Data range) 0x00. . . 0xFF
(Actual range) 0x00. . . 0x90</t>
    <phoneticPr fontId="0"/>
  </si>
  <si>
    <t>0x3A02</t>
    <phoneticPr fontId="0"/>
  </si>
  <si>
    <t>0x3A03</t>
    <phoneticPr fontId="0"/>
  </si>
  <si>
    <t>1-2</t>
    <phoneticPr fontId="0"/>
  </si>
  <si>
    <t>Vehicle speed calculated by VCU</t>
    <phoneticPr fontId="0"/>
  </si>
  <si>
    <t>Brake status</t>
    <phoneticPr fontId="0"/>
  </si>
  <si>
    <t>0x0 ~ 0xFAFF (-250~251.9921875km/h)
0xFEFF: Error</t>
  </si>
  <si>
    <t>0x0: OFF
0x1: Maybe_ON
0x2: ON</t>
  </si>
  <si>
    <t xml:space="preserve">Com_Tx_MIMAMORI_Vehicle_Speed_VCU
(Data type) uint16
(Data range) 0x0000. . . 0xFFFF
(Actual range) 0x0000. . . 0xFEFF
</t>
    <phoneticPr fontId="0"/>
  </si>
  <si>
    <t xml:space="preserve">Com_Tx_MIMAMORI_Brake_Status
(Data type) uint8
(Data range) 0x00. . . 0xFF
(Actual range) 0x01. . . 0x02
</t>
    <phoneticPr fontId="0"/>
  </si>
  <si>
    <t>0x3A08</t>
    <phoneticPr fontId="0"/>
  </si>
  <si>
    <t>0x3A09</t>
    <phoneticPr fontId="0"/>
  </si>
  <si>
    <t>0x3A0A</t>
    <phoneticPr fontId="0"/>
  </si>
  <si>
    <t>Battery thermal mode</t>
    <phoneticPr fontId="0"/>
  </si>
  <si>
    <t>Charge plug lock control state</t>
    <phoneticPr fontId="0"/>
  </si>
  <si>
    <t>Granted power of inverter</t>
    <phoneticPr fontId="0"/>
  </si>
  <si>
    <t>0x0: Self-Heating
0x1: Heating
0x2: Cooling(EAC)
0x3: Cooling(RAD+EAC)</t>
  </si>
  <si>
    <t>0x0: (Sleep)
0x1: Initial
0x2: Unlocked
0x3: Locking
0x4: Unlocking
0x5: Locked
0x6: Error_Unlocking
0x7: Error_Stop</t>
  </si>
  <si>
    <t>0x0 ~ 0x1388 (0~500kW)</t>
  </si>
  <si>
    <t xml:space="preserve">Com_Tx_MIMAMORI_Chg_Plug_Ctrl_State
(Data type) uint8
(Data range) 0x00. . . 0xFF
(Actual range) 0x00. . . 0x07
</t>
    <phoneticPr fontId="0"/>
  </si>
  <si>
    <t xml:space="preserve">Com_Tx_MIMAMORI_Granted_Power_INV
(Data type) uint16
(Data range) 0x0000. . . 0xFFFF
(Actual range) 0x0000. . . 0x1388
</t>
    <phoneticPr fontId="0"/>
  </si>
  <si>
    <t>0x3A0E</t>
    <phoneticPr fontId="0"/>
  </si>
  <si>
    <t>0x3A0F</t>
    <phoneticPr fontId="0"/>
  </si>
  <si>
    <t>Network management state for DCDC12</t>
    <phoneticPr fontId="0"/>
  </si>
  <si>
    <t>Network management state for Central gateway</t>
    <phoneticPr fontId="0"/>
  </si>
  <si>
    <t>0x0: (SLEEP)
0x1: Bus-Sleep Mode
0x2: Repeat Message State (Network Mode)
0x3: Normal Operation State  (Network Mode)
0x4: Ready Sleep State  (Network Mode)
0x5: Prepare Bus-Sleep Mode</t>
  </si>
  <si>
    <t>Com_StVehCanNmState</t>
  </si>
  <si>
    <t>0x3B80</t>
    <phoneticPr fontId="0"/>
  </si>
  <si>
    <t>0x3B81</t>
    <phoneticPr fontId="0"/>
  </si>
  <si>
    <t>0x3B82</t>
    <phoneticPr fontId="0"/>
  </si>
  <si>
    <t>0x3B83</t>
    <phoneticPr fontId="0"/>
  </si>
  <si>
    <t>Quick charge or external power supply voltage</t>
    <phoneticPr fontId="0"/>
  </si>
  <si>
    <t>Quick charge or external power supply current</t>
    <phoneticPr fontId="0"/>
  </si>
  <si>
    <t>Quick charge or external power supply available current</t>
    <phoneticPr fontId="0"/>
  </si>
  <si>
    <t>Quick charge command current</t>
  </si>
  <si>
    <t>0x0 ~ 0x258 (0~600V)
0xFFF: Initial or SNA</t>
  </si>
  <si>
    <t>0x0 ~ 0x3FF (0~1023A)
0xFFF: Initial or SNA</t>
  </si>
  <si>
    <t xml:space="preserve">Com_Tx_MIMAMORI_QCV2L_Actual_Volt
(Data type) uint16
(Data range) 0x0000. . . 0xFFFF
(Actual range) 0x0000. . . 0x0FFF
</t>
    <phoneticPr fontId="0"/>
  </si>
  <si>
    <t xml:space="preserve">Com_Tx_MIMAMORI_QCV2L_Actual_Curr
(Data type) uint16
(Data range) 0x0000. . . 0xFFFF
(Actual range) 0x0000. . . 0x0FFF
</t>
    <phoneticPr fontId="0"/>
  </si>
  <si>
    <t xml:space="preserve">Com_Tx_MIMAMORI_QCV2L_Available_Curr
(Data type) uint16
(Data range) 0x0000. . . 0xFFFF
(Actual range) 0x0000. . . 0x0FFF
</t>
    <phoneticPr fontId="0"/>
  </si>
  <si>
    <t xml:space="preserve">Com_Tx_MIMAMORI_QC_Command_Curr
(Data type) uint16
(Data range) 0x0000. . . 0xFFFF
(Actual range) 0x0000. . . 0x0FFF
</t>
    <phoneticPr fontId="0"/>
  </si>
  <si>
    <t>ramcell ?</t>
  </si>
  <si>
    <t>Y</t>
  </si>
  <si>
    <t>N</t>
  </si>
  <si>
    <t>fixed value</t>
  </si>
  <si>
    <t>float32</t>
  </si>
  <si>
    <t>compu method</t>
  </si>
  <si>
    <t>phys range(Bosch)</t>
  </si>
  <si>
    <t>Phys(Bosch)</t>
  </si>
  <si>
    <t>1*INT + (0)</t>
  </si>
  <si>
    <t>Data type (Tester)</t>
  </si>
  <si>
    <t>datatype (Bosch)</t>
  </si>
  <si>
    <t>Phys range</t>
  </si>
  <si>
    <t>Hex range</t>
  </si>
  <si>
    <t>Phys(Tester)</t>
  </si>
  <si>
    <t>0X00 ~ 0xC8</t>
  </si>
  <si>
    <t>0.5*Ext + (0)</t>
  </si>
  <si>
    <t>-1e+37 ~ 1e+37</t>
  </si>
  <si>
    <t>0x00 ~ 0xFF</t>
  </si>
  <si>
    <t>0.1*Ext + (0)</t>
  </si>
  <si>
    <t>0x00 ~ 0x05</t>
  </si>
  <si>
    <t xml:space="preserve">ChgrPlug_stPxPChademo
(Data type) uint8
(Compu method) RBPtEChrDv_stPxP_VERB
(Actual range) 
0 "UNPLUGGED"
1 "PLUGGED"
2 "DETECTION_DISABLED"
4 "ERROR"
5 "INI"
</t>
  </si>
  <si>
    <t>0 ~ 5</t>
  </si>
  <si>
    <t xml:space="preserve">HvacPmp_nWtrPmpHeatrSpd
(Data type) sint32
(Compu method) EngNRmp_Hi
(Unit) rpm
(LSB) 0.1[rpm/bit]
</t>
  </si>
  <si>
    <t>-214748364.8 ~ 214748374.7</t>
  </si>
  <si>
    <t>0.1*INT + (0)</t>
  </si>
  <si>
    <t>SLONG</t>
  </si>
  <si>
    <t>UBYTE</t>
  </si>
  <si>
    <t xml:space="preserve">WtrPmp1_nWtrPmpSysSpd
(Data type) sint32
(Compu method) EngNRmp_Hi
(Unit) rpm
(LSB) 0.1[rpm/bit]
</t>
  </si>
  <si>
    <t xml:space="preserve">WtrPmp2_nWtrPmpBatt1Spd
(Data type) sint32
(Compu method) EngNRmp_Hi
(Unit) rpm
(LSB) 0.1[rpm/bit]
</t>
  </si>
  <si>
    <t>0x00 ~ 0xFA</t>
  </si>
  <si>
    <t xml:space="preserve">WtrPmp2_nWtrPmpBatt2Spd
(Data type) sint32
(Compu method) EngNRmp_Hi
(Unit) rpm
(LSB) 0.1[rpm/bit]
</t>
  </si>
  <si>
    <t xml:space="preserve">ChgrPlug_stCtP
(Data type) uint8
(Compu method) RBPtEChrDv_stCtP_VERB
(Actual range) 
0x0 "ERROR", 
0x1 "IMPLAUSIBLE", 
0x8 "X1", 
0x9 "X2"
</t>
  </si>
  <si>
    <t>0 ~ 9</t>
  </si>
  <si>
    <t>0 ~ 0</t>
  </si>
  <si>
    <t>50*Ext + (0)</t>
  </si>
  <si>
    <t>SWORD</t>
  </si>
  <si>
    <t>-1024.0 ~ 1023.969</t>
  </si>
  <si>
    <t>0.03125*INT + (0)</t>
  </si>
  <si>
    <t>0 ~ 125</t>
  </si>
  <si>
    <t xml:space="preserve">ThermMod_stBattTModFinal
(Data type) uint8
(Compu method) OneToOne
(Unit) -
(LSB) 1.0[-/bit]
</t>
  </si>
  <si>
    <t>0 ~ 255</t>
  </si>
  <si>
    <t>0x00 ~ 0x03</t>
  </si>
  <si>
    <t>Com_StEVCanNmState</t>
  </si>
  <si>
    <r>
      <t xml:space="preserve">ChgrPlug_iCtPLim
(Data type) sint16
(Compu method) RBPtCel_i_0p03125_1
(Unit) A
(LSB) 0.03125‬ (=1/32) [A/bit]
(Data range) -1024.000A. . . 1023.969A
(Actual range) 6A. . . 80A and 0A
ChgrPlug_flgDigComRqrd
(true: digital communication)
</t>
    </r>
    <r>
      <rPr>
        <b/>
        <sz val="10"/>
        <rFont val="Tahoma"/>
        <family val="2"/>
      </rPr>
      <t>Note</t>
    </r>
    <r>
      <rPr>
        <sz val="10"/>
        <rFont val="Tahoma"/>
        <family val="2"/>
      </rPr>
      <t xml:space="preserve"> : Please refer to the right cell about how to convert the above two messages to a tester output.
</t>
    </r>
  </si>
  <si>
    <t>0.5*INT + (0)</t>
  </si>
  <si>
    <t>Bosch res</t>
  </si>
  <si>
    <t>Bosch offset</t>
  </si>
  <si>
    <t>Tester Res</t>
  </si>
  <si>
    <t>Tester offset</t>
  </si>
  <si>
    <t>0 ~ 100</t>
  </si>
  <si>
    <t>0 ~ 25.5</t>
  </si>
  <si>
    <t>0 ~ 12750</t>
  </si>
  <si>
    <t>1 ~ 12750</t>
  </si>
  <si>
    <t>2 ~ 12750</t>
  </si>
  <si>
    <t>3 ~ 12750</t>
  </si>
  <si>
    <t>Bosch Phys max</t>
  </si>
  <si>
    <t xml:space="preserve">Bosch Phys min </t>
  </si>
  <si>
    <t>Tester Phys min</t>
  </si>
  <si>
    <t>Tester Phys max</t>
  </si>
  <si>
    <t>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</si>
</sst>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Meiryo UI"/>
      <family val="2"/>
      <charset val="128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9">
    <xf numFmtId="0" fontId="0" fillId="0" borderId="0" xfId="0"/>
    <xf numFmtId="0" fontId="3" fillId="0" borderId="1" xfId="1" applyFont="1" applyBorder="1" applyAlignment="1">
      <alignment horizontal="center" vertical="top" wrapText="1"/>
    </xf>
    <xf numFmtId="49" fontId="3" fillId="0" borderId="1" xfId="1" applyNumberFormat="1" applyFont="1" applyBorder="1" applyAlignment="1">
      <alignment horizontal="center" vertical="top" wrapText="1"/>
    </xf>
    <xf numFmtId="0" fontId="3" fillId="0" borderId="1" xfId="1" applyFont="1" applyBorder="1" applyAlignment="1">
      <alignment horizontal="justify" vertical="top"/>
    </xf>
    <xf numFmtId="0" fontId="3" fillId="0" borderId="1" xfId="1" applyFont="1" applyBorder="1" applyAlignment="1">
      <alignment horizontal="justify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horizontal="left" vertical="top" wrapText="1"/>
    </xf>
    <xf numFmtId="0" fontId="1" fillId="3" borderId="0" xfId="0" applyFont="1" applyFill="1"/>
    <xf numFmtId="0" fontId="5" fillId="0" borderId="0" xfId="0" applyFont="1"/>
    <xf numFmtId="0" fontId="0" fillId="4" borderId="0" xfId="0" applyFill="1"/>
    <xf numFmtId="0" fontId="5" fillId="4" borderId="1" xfId="0" applyFont="1" applyFill="1" applyBorder="1"/>
    <xf numFmtId="0" fontId="0" fillId="4" borderId="1" xfId="0" applyFill="1" applyBorder="1"/>
    <xf numFmtId="0" fontId="5" fillId="6" borderId="1" xfId="0" applyFont="1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4" borderId="2" xfId="0" applyFill="1" applyBorder="1"/>
    <xf numFmtId="0" fontId="0" fillId="7" borderId="3" xfId="0" applyFill="1" applyBorder="1"/>
    <xf numFmtId="49" fontId="0" fillId="7" borderId="3" xfId="0" applyNumberFormat="1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8" xfId="0" applyFill="1" applyBorder="1"/>
    <xf numFmtId="0" fontId="6" fillId="0" borderId="0" xfId="0" applyFont="1"/>
  </cellXfs>
  <cellStyles count="2">
    <cellStyle name="Normal" xfId="0" builtinId="0"/>
    <cellStyle name="標準 11" xfId="1" xr:uid="{C6299E3E-EC27-4786-949C-69931065206A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EBE4-8A72-4F66-8F1D-15D9420F6D40}">
  <dimension ref="A1:V23"/>
  <sheetViews>
    <sheetView tabSelected="1" workbookViewId="0">
      <pane xSplit="1" topLeftCell="G1" activePane="topRight" state="frozen"/>
      <selection pane="topRight" activeCell="A2" sqref="A2"/>
    </sheetView>
  </sheetViews>
  <sheetFormatPr defaultRowHeight="12.75" x14ac:dyDescent="0.2"/>
  <cols>
    <col min="1" max="1" width="7.140625" bestFit="1" customWidth="1"/>
    <col min="2" max="2" width="3.7109375" bestFit="1" customWidth="1"/>
    <col min="3" max="3" width="18" customWidth="1"/>
    <col min="4" max="4" width="32.42578125" customWidth="1"/>
    <col min="5" max="5" width="35.85546875" customWidth="1"/>
    <col min="6" max="6" width="34.5703125" customWidth="1"/>
    <col min="7" max="7" width="15.28515625" bestFit="1" customWidth="1"/>
    <col min="8" max="8" width="24.28515625" bestFit="1" customWidth="1"/>
    <col min="9" max="9" width="25.5703125" bestFit="1" customWidth="1"/>
    <col min="10" max="10" width="15.5703125" bestFit="1" customWidth="1"/>
    <col min="11" max="11" width="16" bestFit="1" customWidth="1"/>
    <col min="12" max="12" width="12.42578125" bestFit="1" customWidth="1"/>
    <col min="13" max="13" width="11.7109375" bestFit="1" customWidth="1"/>
    <col min="14" max="14" width="11.5703125" bestFit="1" customWidth="1"/>
  </cols>
  <sheetData>
    <row r="1" spans="1:22" ht="13.5" thickBot="1" x14ac:dyDescent="0.25">
      <c r="A1" s="28" t="s">
        <v>134</v>
      </c>
      <c r="F1" s="8" t="s">
        <v>75</v>
      </c>
      <c r="G1" s="11" t="s">
        <v>85</v>
      </c>
      <c r="H1" s="10" t="s">
        <v>80</v>
      </c>
      <c r="I1" s="12" t="s">
        <v>81</v>
      </c>
      <c r="J1" s="18" t="s">
        <v>82</v>
      </c>
      <c r="K1" s="22" t="s">
        <v>84</v>
      </c>
      <c r="L1" s="23" t="s">
        <v>86</v>
      </c>
      <c r="M1" s="23" t="s">
        <v>87</v>
      </c>
      <c r="N1" s="23" t="s">
        <v>88</v>
      </c>
      <c r="O1" s="24" t="s">
        <v>120</v>
      </c>
      <c r="P1" s="25" t="s">
        <v>121</v>
      </c>
      <c r="Q1" s="25" t="s">
        <v>131</v>
      </c>
      <c r="R1" s="25" t="s">
        <v>130</v>
      </c>
      <c r="S1" s="26" t="s">
        <v>122</v>
      </c>
      <c r="T1" s="26" t="s">
        <v>123</v>
      </c>
      <c r="U1" s="26" t="s">
        <v>132</v>
      </c>
      <c r="V1" s="27" t="s">
        <v>133</v>
      </c>
    </row>
    <row r="2" spans="1:22" ht="102" x14ac:dyDescent="0.2">
      <c r="A2" s="1" t="s">
        <v>0</v>
      </c>
      <c r="B2" s="2">
        <v>1</v>
      </c>
      <c r="C2" s="3" t="s">
        <v>1</v>
      </c>
      <c r="D2" s="4" t="s">
        <v>2</v>
      </c>
      <c r="E2" s="5" t="s">
        <v>3</v>
      </c>
      <c r="F2" s="9" t="s">
        <v>76</v>
      </c>
      <c r="G2" s="13" t="s">
        <v>79</v>
      </c>
      <c r="H2" t="str">
        <f>IF(ISNUMBER(SEARCH("method",E2)),TRIM(MID(SUBSTITUTE(E2,CHAR(10),REPT(" ",200)),SEARCH("method)",SUBSTITUTE(E2,CHAR(10),REPT(" ",200)))+7,200)),"")</f>
        <v>RBPtCel_Perc_1p0_1</v>
      </c>
      <c r="I2" s="14" t="s">
        <v>91</v>
      </c>
      <c r="J2" s="14" t="s">
        <v>119</v>
      </c>
      <c r="K2" s="19" t="str">
        <f t="shared" ref="K2:K23" si="0">IF(ISNUMBER(SEARCH("a type",E2)),TRIM(MID(SUBSTITUTE(E2,CHAR(10),REPT(" ",200)),SEARCH("a type)",SUBSTITUTE(E2,CHAR(10),REPT(" ",200)))+7,200)),"")</f>
        <v>real32</v>
      </c>
      <c r="L2" s="19" t="s">
        <v>124</v>
      </c>
      <c r="M2" s="19" t="s">
        <v>89</v>
      </c>
      <c r="N2" s="20" t="s">
        <v>90</v>
      </c>
      <c r="O2" s="21" t="str">
        <f>IF(ISBLANK(J2),"",LEFT(J2,SEARCH("INT",J2)-2))</f>
        <v>0.5</v>
      </c>
      <c r="P2" s="21" t="str">
        <f>IF(ISBLANK(J2),"",MID(J2,SEARCH(CHAR(40),J2)+1,SEARCH(CHAR(41),J2)-SEARCH(CHAR(40),J2)-1))</f>
        <v>0</v>
      </c>
      <c r="Q2" s="21" t="str">
        <f>IF(ISBLANK(I2),"",LEFT(I2,FIND(CHAR(126),I2)-1))</f>
        <v xml:space="preserve">-1e+37 </v>
      </c>
      <c r="R2" s="21" t="str">
        <f>IF(ISBLANK(I2),"",RIGHT(I2,LEN(I2)-FIND("~",I2)-1))</f>
        <v>1e+37</v>
      </c>
      <c r="S2" s="19" t="str">
        <f>IF(ISBLANK(N2),"",LEFT(N2,SEARCH("Ext",N2)-2))</f>
        <v>0.5</v>
      </c>
      <c r="T2" s="19" t="str">
        <f>IF(ISBLANK(N2),"",MID(N2,FIND("(",N2)+1,FIND(")",N2)-FIND("(",N2)-1))</f>
        <v>0</v>
      </c>
      <c r="U2" s="19" t="str">
        <f>IF(ISBLANK(L2),"",LEFT(L2,FIND("~",L2)-1))</f>
        <v xml:space="preserve">0 </v>
      </c>
      <c r="V2" s="19" t="str">
        <f>IF(ISBLANK(L2),"",RIGHT(L2,LEN(L2)-FIND("~",L2)-1))</f>
        <v>100</v>
      </c>
    </row>
    <row r="3" spans="1:22" ht="102" x14ac:dyDescent="0.2">
      <c r="A3" s="1" t="s">
        <v>4</v>
      </c>
      <c r="B3" s="2">
        <v>1</v>
      </c>
      <c r="C3" s="3" t="s">
        <v>5</v>
      </c>
      <c r="D3" s="4" t="s">
        <v>6</v>
      </c>
      <c r="E3" s="5" t="s">
        <v>7</v>
      </c>
      <c r="F3" s="9" t="s">
        <v>76</v>
      </c>
      <c r="G3" s="13" t="s">
        <v>79</v>
      </c>
      <c r="H3" t="str">
        <f t="shared" ref="H3:H23" si="1">IF(ISNUMBER(SEARCH("method",E3)),TRIM(MID(SUBSTITUTE(E3,CHAR(10),REPT(" ",200)),SEARCH("method)",SUBSTITUTE(E3,CHAR(10),REPT(" ",200)))+7,200)),"")</f>
        <v>RBPtCel_u_1p0_1</v>
      </c>
      <c r="I3" s="14" t="s">
        <v>91</v>
      </c>
      <c r="J3" s="14" t="s">
        <v>99</v>
      </c>
      <c r="K3" s="16" t="str">
        <f t="shared" si="0"/>
        <v>real32</v>
      </c>
      <c r="L3" s="16" t="s">
        <v>125</v>
      </c>
      <c r="M3" s="16" t="s">
        <v>92</v>
      </c>
      <c r="N3" s="17" t="s">
        <v>93</v>
      </c>
      <c r="O3" s="15" t="str">
        <f>IF(ISBLANK(J3),"",LEFT(J3,SEARCH("INT",J3)-2))</f>
        <v>0.1</v>
      </c>
      <c r="P3" s="15" t="str">
        <f t="shared" ref="P3:P23" si="2">IF(ISBLANK(J3),"",MID(J3,SEARCH(CHAR(40),J3)+1,SEARCH(CHAR(41),J3)-SEARCH(CHAR(40),J3)-1))</f>
        <v>0</v>
      </c>
      <c r="Q3" s="15" t="str">
        <f t="shared" ref="Q3:Q23" si="3">IF(ISBLANK(I3),"",LEFT(I3,FIND(CHAR(126),I3)-1))</f>
        <v xml:space="preserve">-1e+37 </v>
      </c>
      <c r="R3" s="15" t="str">
        <f t="shared" ref="R3:R23" si="4">IF(ISBLANK(I3),"",RIGHT(I3,LEN(I3)-FIND("~",I3)-1))</f>
        <v>1e+37</v>
      </c>
      <c r="S3" s="16" t="str">
        <f t="shared" ref="S3:S23" si="5">IF(ISBLANK(N3),"",LEFT(N3,SEARCH("Ext",N3)-2))</f>
        <v>0.1</v>
      </c>
      <c r="T3" s="16" t="str">
        <f t="shared" ref="T3:T23" si="6">IF(ISBLANK(N3),"",MID(N3,FIND("(",N3)+1,FIND(")",N3)-FIND("(",N3)-1))</f>
        <v>0</v>
      </c>
      <c r="U3" s="16" t="str">
        <f t="shared" ref="U3:U23" si="7">IF(ISBLANK(L3),"",LEFT(L3,FIND("~",L3)-1))</f>
        <v xml:space="preserve">0 </v>
      </c>
      <c r="V3" s="16" t="str">
        <f t="shared" ref="V3:V23" si="8">IF(ISBLANK(L3),"",RIGHT(L3,LEN(L3)-FIND("~",L3)-1))</f>
        <v>25.5</v>
      </c>
    </row>
    <row r="4" spans="1:22" ht="89.25" x14ac:dyDescent="0.2">
      <c r="A4" s="1" t="s">
        <v>8</v>
      </c>
      <c r="B4" s="2">
        <v>1</v>
      </c>
      <c r="C4" s="6" t="s">
        <v>9</v>
      </c>
      <c r="D4" s="4" t="s">
        <v>10</v>
      </c>
      <c r="E4" s="5" t="s">
        <v>11</v>
      </c>
      <c r="F4" s="9" t="s">
        <v>78</v>
      </c>
      <c r="G4" s="13"/>
      <c r="H4" t="str">
        <f t="shared" si="1"/>
        <v/>
      </c>
      <c r="I4" s="14"/>
      <c r="J4" s="14"/>
      <c r="K4" s="16" t="str">
        <f>IF(ISNUMBER(SEARCH("a type",E4)),TRIM(MID(SUBSTITUTE(E4,CHAR(10),REPT(" ",200)),SEARCH("a type)",SUBSTITUTE(E4,CHAR(10),REPT(" ",200)))+7,200)),"")</f>
        <v/>
      </c>
      <c r="L4" s="16"/>
      <c r="M4" s="16" t="s">
        <v>94</v>
      </c>
      <c r="N4" s="17"/>
      <c r="O4" s="15" t="str">
        <f>IF(ISBLANK(J4),"",LEFT(J4,SEARCH("INT",J4)-2))</f>
        <v/>
      </c>
      <c r="P4" s="15" t="str">
        <f t="shared" si="2"/>
        <v/>
      </c>
      <c r="Q4" s="15" t="str">
        <f t="shared" si="3"/>
        <v/>
      </c>
      <c r="R4" s="15" t="str">
        <f t="shared" si="4"/>
        <v/>
      </c>
      <c r="S4" s="16" t="str">
        <f t="shared" si="5"/>
        <v/>
      </c>
      <c r="T4" s="16" t="str">
        <f t="shared" si="6"/>
        <v/>
      </c>
      <c r="U4" s="16" t="str">
        <f t="shared" si="7"/>
        <v/>
      </c>
      <c r="V4" s="16" t="str">
        <f t="shared" si="8"/>
        <v/>
      </c>
    </row>
    <row r="5" spans="1:22" ht="140.25" x14ac:dyDescent="0.2">
      <c r="A5" s="1" t="s">
        <v>12</v>
      </c>
      <c r="B5" s="2">
        <v>1</v>
      </c>
      <c r="C5" s="3" t="s">
        <v>13</v>
      </c>
      <c r="D5" s="4" t="s">
        <v>14</v>
      </c>
      <c r="E5" s="5" t="s">
        <v>95</v>
      </c>
      <c r="F5" s="9" t="s">
        <v>76</v>
      </c>
      <c r="G5" s="13" t="s">
        <v>101</v>
      </c>
      <c r="H5" t="str">
        <f t="shared" si="1"/>
        <v>RBPtEChrDv_stPxP_VERB</v>
      </c>
      <c r="I5" s="14" t="s">
        <v>96</v>
      </c>
      <c r="J5" s="14"/>
      <c r="K5" s="16" t="str">
        <f t="shared" si="0"/>
        <v>uint8</v>
      </c>
      <c r="L5" s="16"/>
      <c r="M5" s="16" t="s">
        <v>94</v>
      </c>
      <c r="N5" s="17"/>
      <c r="O5" s="15" t="str">
        <f t="shared" ref="O5:O23" si="9">IF(ISBLANK(J5),"",LEFT(J5,SEARCH("INT",J5)-2))</f>
        <v/>
      </c>
      <c r="P5" s="15" t="str">
        <f t="shared" si="2"/>
        <v/>
      </c>
      <c r="Q5" s="15" t="str">
        <f t="shared" si="3"/>
        <v xml:space="preserve">0 </v>
      </c>
      <c r="R5" s="15" t="str">
        <f t="shared" si="4"/>
        <v>5</v>
      </c>
      <c r="S5" s="16" t="str">
        <f t="shared" si="5"/>
        <v/>
      </c>
      <c r="T5" s="16" t="str">
        <f t="shared" si="6"/>
        <v/>
      </c>
      <c r="U5" s="16" t="str">
        <f t="shared" si="7"/>
        <v/>
      </c>
      <c r="V5" s="16" t="str">
        <f t="shared" si="8"/>
        <v/>
      </c>
    </row>
    <row r="6" spans="1:22" ht="76.5" x14ac:dyDescent="0.2">
      <c r="A6" s="1" t="s">
        <v>15</v>
      </c>
      <c r="B6" s="2">
        <v>1</v>
      </c>
      <c r="C6" s="4" t="s">
        <v>17</v>
      </c>
      <c r="D6" s="4" t="s">
        <v>19</v>
      </c>
      <c r="E6" s="5" t="s">
        <v>97</v>
      </c>
      <c r="F6" s="9" t="s">
        <v>76</v>
      </c>
      <c r="G6" s="13" t="s">
        <v>100</v>
      </c>
      <c r="H6" t="str">
        <f t="shared" si="1"/>
        <v>EngNRmp_Hi</v>
      </c>
      <c r="I6" s="14" t="s">
        <v>98</v>
      </c>
      <c r="J6" s="14" t="s">
        <v>99</v>
      </c>
      <c r="K6" s="16" t="str">
        <f t="shared" si="0"/>
        <v>sint32</v>
      </c>
      <c r="L6" s="16" t="s">
        <v>126</v>
      </c>
      <c r="M6" s="16" t="s">
        <v>92</v>
      </c>
      <c r="N6" s="17" t="s">
        <v>109</v>
      </c>
      <c r="O6" s="15" t="str">
        <f t="shared" si="9"/>
        <v>0.1</v>
      </c>
      <c r="P6" s="15" t="str">
        <f t="shared" si="2"/>
        <v>0</v>
      </c>
      <c r="Q6" s="15" t="str">
        <f t="shared" si="3"/>
        <v xml:space="preserve">-214748364.8 </v>
      </c>
      <c r="R6" s="15" t="str">
        <f t="shared" si="4"/>
        <v>214748374.7</v>
      </c>
      <c r="S6" s="16" t="str">
        <f t="shared" si="5"/>
        <v>50</v>
      </c>
      <c r="T6" s="16" t="str">
        <f t="shared" si="6"/>
        <v>0</v>
      </c>
      <c r="U6" s="16" t="str">
        <f t="shared" si="7"/>
        <v xml:space="preserve">0 </v>
      </c>
      <c r="V6" s="16" t="str">
        <f t="shared" si="8"/>
        <v>12750</v>
      </c>
    </row>
    <row r="7" spans="1:22" ht="76.5" x14ac:dyDescent="0.2">
      <c r="A7" s="1" t="s">
        <v>16</v>
      </c>
      <c r="B7" s="2">
        <v>1</v>
      </c>
      <c r="C7" s="4" t="s">
        <v>18</v>
      </c>
      <c r="D7" s="4" t="s">
        <v>19</v>
      </c>
      <c r="E7" s="5" t="s">
        <v>102</v>
      </c>
      <c r="F7" s="9" t="s">
        <v>76</v>
      </c>
      <c r="G7" s="13" t="s">
        <v>100</v>
      </c>
      <c r="H7" t="str">
        <f t="shared" si="1"/>
        <v>EngNRmp_Hi</v>
      </c>
      <c r="I7" s="14" t="s">
        <v>98</v>
      </c>
      <c r="J7" s="14" t="s">
        <v>99</v>
      </c>
      <c r="K7" s="16" t="str">
        <f t="shared" si="0"/>
        <v>sint32</v>
      </c>
      <c r="L7" s="16" t="s">
        <v>127</v>
      </c>
      <c r="M7" s="16" t="s">
        <v>92</v>
      </c>
      <c r="N7" s="17" t="s">
        <v>109</v>
      </c>
      <c r="O7" s="15" t="str">
        <f t="shared" si="9"/>
        <v>0.1</v>
      </c>
      <c r="P7" s="15" t="str">
        <f t="shared" si="2"/>
        <v>0</v>
      </c>
      <c r="Q7" s="15" t="str">
        <f t="shared" si="3"/>
        <v xml:space="preserve">-214748364.8 </v>
      </c>
      <c r="R7" s="15" t="str">
        <f t="shared" si="4"/>
        <v>214748374.7</v>
      </c>
      <c r="S7" s="16" t="str">
        <f t="shared" si="5"/>
        <v>50</v>
      </c>
      <c r="T7" s="16" t="str">
        <f t="shared" si="6"/>
        <v>0</v>
      </c>
      <c r="U7" s="16" t="str">
        <f t="shared" si="7"/>
        <v xml:space="preserve">1 </v>
      </c>
      <c r="V7" s="16" t="str">
        <f t="shared" si="8"/>
        <v>12750</v>
      </c>
    </row>
    <row r="8" spans="1:22" ht="76.5" x14ac:dyDescent="0.2">
      <c r="A8" s="1" t="s">
        <v>20</v>
      </c>
      <c r="B8" s="2">
        <v>1</v>
      </c>
      <c r="C8" s="4" t="s">
        <v>22</v>
      </c>
      <c r="D8" s="4" t="s">
        <v>19</v>
      </c>
      <c r="E8" s="5" t="s">
        <v>103</v>
      </c>
      <c r="F8" s="9" t="s">
        <v>76</v>
      </c>
      <c r="G8" s="13" t="s">
        <v>100</v>
      </c>
      <c r="H8" t="str">
        <f t="shared" si="1"/>
        <v>EngNRmp_Hi</v>
      </c>
      <c r="I8" s="14" t="s">
        <v>98</v>
      </c>
      <c r="J8" s="14" t="s">
        <v>99</v>
      </c>
      <c r="K8" s="16" t="str">
        <f t="shared" si="0"/>
        <v>sint32</v>
      </c>
      <c r="L8" s="16" t="s">
        <v>128</v>
      </c>
      <c r="M8" s="16" t="s">
        <v>92</v>
      </c>
      <c r="N8" s="17" t="s">
        <v>109</v>
      </c>
      <c r="O8" s="15" t="str">
        <f t="shared" si="9"/>
        <v>0.1</v>
      </c>
      <c r="P8" s="15" t="str">
        <f t="shared" si="2"/>
        <v>0</v>
      </c>
      <c r="Q8" s="15" t="str">
        <f t="shared" si="3"/>
        <v xml:space="preserve">-214748364.8 </v>
      </c>
      <c r="R8" s="15" t="str">
        <f t="shared" si="4"/>
        <v>214748374.7</v>
      </c>
      <c r="S8" s="16" t="str">
        <f t="shared" si="5"/>
        <v>50</v>
      </c>
      <c r="T8" s="16" t="str">
        <f t="shared" si="6"/>
        <v>0</v>
      </c>
      <c r="U8" s="16" t="str">
        <f t="shared" si="7"/>
        <v xml:space="preserve">2 </v>
      </c>
      <c r="V8" s="16" t="str">
        <f t="shared" si="8"/>
        <v>12750</v>
      </c>
    </row>
    <row r="9" spans="1:22" ht="76.5" x14ac:dyDescent="0.2">
      <c r="A9" s="1" t="s">
        <v>21</v>
      </c>
      <c r="B9" s="2">
        <v>1</v>
      </c>
      <c r="C9" s="4" t="s">
        <v>23</v>
      </c>
      <c r="D9" s="4" t="s">
        <v>19</v>
      </c>
      <c r="E9" s="5" t="s">
        <v>105</v>
      </c>
      <c r="F9" s="9" t="s">
        <v>76</v>
      </c>
      <c r="G9" s="13" t="s">
        <v>100</v>
      </c>
      <c r="H9" t="str">
        <f t="shared" si="1"/>
        <v>EngNRmp_Hi</v>
      </c>
      <c r="I9" s="14" t="s">
        <v>98</v>
      </c>
      <c r="J9" s="14" t="s">
        <v>99</v>
      </c>
      <c r="K9" s="16" t="str">
        <f t="shared" si="0"/>
        <v>sint32</v>
      </c>
      <c r="L9" s="16" t="s">
        <v>129</v>
      </c>
      <c r="M9" s="16" t="s">
        <v>92</v>
      </c>
      <c r="N9" s="17" t="s">
        <v>109</v>
      </c>
      <c r="O9" s="15" t="str">
        <f t="shared" si="9"/>
        <v>0.1</v>
      </c>
      <c r="P9" s="15" t="str">
        <f t="shared" si="2"/>
        <v>0</v>
      </c>
      <c r="Q9" s="15" t="str">
        <f t="shared" si="3"/>
        <v xml:space="preserve">-214748364.8 </v>
      </c>
      <c r="R9" s="15" t="str">
        <f t="shared" si="4"/>
        <v>214748374.7</v>
      </c>
      <c r="S9" s="16" t="str">
        <f t="shared" si="5"/>
        <v>50</v>
      </c>
      <c r="T9" s="16" t="str">
        <f t="shared" si="6"/>
        <v>0</v>
      </c>
      <c r="U9" s="16" t="str">
        <f t="shared" si="7"/>
        <v xml:space="preserve">3 </v>
      </c>
      <c r="V9" s="16" t="str">
        <f t="shared" si="8"/>
        <v>12750</v>
      </c>
    </row>
    <row r="10" spans="1:22" ht="127.5" x14ac:dyDescent="0.2">
      <c r="A10" s="1" t="s">
        <v>24</v>
      </c>
      <c r="B10" s="2">
        <v>1</v>
      </c>
      <c r="C10" s="6" t="s">
        <v>26</v>
      </c>
      <c r="D10" s="4" t="s">
        <v>28</v>
      </c>
      <c r="E10" s="5" t="s">
        <v>106</v>
      </c>
      <c r="F10" s="9" t="s">
        <v>76</v>
      </c>
      <c r="G10" s="13" t="s">
        <v>101</v>
      </c>
      <c r="H10" t="str">
        <f t="shared" si="1"/>
        <v>RBPtEChrDv_stCtP_VERB</v>
      </c>
      <c r="I10" s="14" t="s">
        <v>107</v>
      </c>
      <c r="J10" s="14"/>
      <c r="K10" s="16" t="str">
        <f t="shared" si="0"/>
        <v>uint8</v>
      </c>
      <c r="L10" s="16" t="s">
        <v>108</v>
      </c>
      <c r="M10" s="16" t="s">
        <v>94</v>
      </c>
      <c r="N10" s="17"/>
      <c r="O10" s="15" t="str">
        <f t="shared" si="9"/>
        <v/>
      </c>
      <c r="P10" s="15" t="str">
        <f t="shared" si="2"/>
        <v/>
      </c>
      <c r="Q10" s="15" t="str">
        <f t="shared" si="3"/>
        <v xml:space="preserve">0 </v>
      </c>
      <c r="R10" s="15" t="str">
        <f t="shared" si="4"/>
        <v>9</v>
      </c>
      <c r="S10" s="16" t="str">
        <f t="shared" si="5"/>
        <v/>
      </c>
      <c r="T10" s="16" t="str">
        <f t="shared" si="6"/>
        <v/>
      </c>
      <c r="U10" s="16" t="str">
        <f t="shared" si="7"/>
        <v xml:space="preserve">0 </v>
      </c>
      <c r="V10" s="16" t="str">
        <f t="shared" si="8"/>
        <v>0</v>
      </c>
    </row>
    <row r="11" spans="1:22" ht="191.25" x14ac:dyDescent="0.2">
      <c r="A11" s="1" t="s">
        <v>25</v>
      </c>
      <c r="B11" s="2">
        <v>1</v>
      </c>
      <c r="C11" s="6" t="s">
        <v>27</v>
      </c>
      <c r="D11" s="4" t="s">
        <v>29</v>
      </c>
      <c r="E11" s="5" t="s">
        <v>118</v>
      </c>
      <c r="F11" s="9" t="s">
        <v>76</v>
      </c>
      <c r="G11" s="13" t="s">
        <v>110</v>
      </c>
      <c r="H11" t="str">
        <f t="shared" si="1"/>
        <v>RBPtCel_i_0p03125_1</v>
      </c>
      <c r="I11" s="14" t="s">
        <v>111</v>
      </c>
      <c r="J11" s="14" t="s">
        <v>112</v>
      </c>
      <c r="K11" s="16" t="str">
        <f t="shared" si="0"/>
        <v>sint16</v>
      </c>
      <c r="L11" s="16" t="s">
        <v>113</v>
      </c>
      <c r="M11" s="16" t="s">
        <v>104</v>
      </c>
      <c r="N11" s="17" t="s">
        <v>90</v>
      </c>
      <c r="O11" s="15" t="str">
        <f t="shared" si="9"/>
        <v>0.03125</v>
      </c>
      <c r="P11" s="15" t="str">
        <f t="shared" si="2"/>
        <v>0</v>
      </c>
      <c r="Q11" s="15" t="str">
        <f t="shared" si="3"/>
        <v xml:space="preserve">-1024.0 </v>
      </c>
      <c r="R11" s="15" t="str">
        <f t="shared" si="4"/>
        <v>1023.969</v>
      </c>
      <c r="S11" s="16" t="str">
        <f t="shared" si="5"/>
        <v>0.5</v>
      </c>
      <c r="T11" s="16" t="str">
        <f t="shared" si="6"/>
        <v>0</v>
      </c>
      <c r="U11" s="16" t="str">
        <f t="shared" si="7"/>
        <v xml:space="preserve">0 </v>
      </c>
      <c r="V11" s="16" t="str">
        <f t="shared" si="8"/>
        <v>125</v>
      </c>
    </row>
    <row r="12" spans="1:22" ht="409.5" x14ac:dyDescent="0.2">
      <c r="A12" s="1" t="s">
        <v>30</v>
      </c>
      <c r="B12" s="2" t="s">
        <v>31</v>
      </c>
      <c r="C12" s="3" t="s">
        <v>32</v>
      </c>
      <c r="D12" s="4" t="s">
        <v>33</v>
      </c>
      <c r="E12" s="5" t="s">
        <v>34</v>
      </c>
      <c r="F12" s="9" t="s">
        <v>77</v>
      </c>
      <c r="G12" s="13"/>
      <c r="H12" t="str">
        <f t="shared" si="1"/>
        <v/>
      </c>
      <c r="I12" s="14"/>
      <c r="J12" s="14"/>
      <c r="K12" s="16" t="str">
        <f t="shared" si="0"/>
        <v>uint8</v>
      </c>
      <c r="L12" s="16"/>
      <c r="M12" s="16"/>
      <c r="N12" s="17"/>
      <c r="O12" s="15" t="str">
        <f t="shared" si="9"/>
        <v/>
      </c>
      <c r="P12" s="15" t="str">
        <f t="shared" si="2"/>
        <v/>
      </c>
      <c r="Q12" s="15" t="str">
        <f t="shared" si="3"/>
        <v/>
      </c>
      <c r="R12" s="15" t="str">
        <f t="shared" si="4"/>
        <v/>
      </c>
      <c r="S12" s="16" t="str">
        <f t="shared" si="5"/>
        <v/>
      </c>
      <c r="T12" s="16" t="str">
        <f t="shared" si="6"/>
        <v/>
      </c>
      <c r="U12" s="16" t="str">
        <f t="shared" si="7"/>
        <v/>
      </c>
      <c r="V12" s="16" t="str">
        <f t="shared" si="8"/>
        <v/>
      </c>
    </row>
    <row r="13" spans="1:22" ht="89.25" x14ac:dyDescent="0.2">
      <c r="A13" s="1" t="s">
        <v>35</v>
      </c>
      <c r="B13" s="2" t="s">
        <v>37</v>
      </c>
      <c r="C13" s="3" t="s">
        <v>38</v>
      </c>
      <c r="D13" s="4" t="s">
        <v>40</v>
      </c>
      <c r="E13" s="5" t="s">
        <v>42</v>
      </c>
      <c r="F13" s="9" t="s">
        <v>77</v>
      </c>
      <c r="G13" s="13"/>
      <c r="H13" t="str">
        <f t="shared" si="1"/>
        <v/>
      </c>
      <c r="I13" s="14"/>
      <c r="J13" s="14"/>
      <c r="K13" s="16" t="str">
        <f t="shared" si="0"/>
        <v>uint16</v>
      </c>
      <c r="L13" s="16"/>
      <c r="M13" s="16"/>
      <c r="N13" s="17"/>
      <c r="O13" s="15" t="str">
        <f t="shared" si="9"/>
        <v/>
      </c>
      <c r="P13" s="15" t="str">
        <f t="shared" si="2"/>
        <v/>
      </c>
      <c r="Q13" s="15" t="str">
        <f t="shared" si="3"/>
        <v/>
      </c>
      <c r="R13" s="15" t="str">
        <f t="shared" si="4"/>
        <v/>
      </c>
      <c r="S13" s="16" t="str">
        <f t="shared" si="5"/>
        <v/>
      </c>
      <c r="T13" s="16" t="str">
        <f t="shared" si="6"/>
        <v/>
      </c>
      <c r="U13" s="16" t="str">
        <f t="shared" si="7"/>
        <v/>
      </c>
      <c r="V13" s="16" t="str">
        <f t="shared" si="8"/>
        <v/>
      </c>
    </row>
    <row r="14" spans="1:22" ht="76.5" x14ac:dyDescent="0.2">
      <c r="A14" s="1" t="s">
        <v>36</v>
      </c>
      <c r="B14" s="2" t="s">
        <v>31</v>
      </c>
      <c r="C14" s="3" t="s">
        <v>39</v>
      </c>
      <c r="D14" s="4" t="s">
        <v>41</v>
      </c>
      <c r="E14" s="5" t="s">
        <v>43</v>
      </c>
      <c r="F14" s="9" t="s">
        <v>77</v>
      </c>
      <c r="G14" s="13"/>
      <c r="H14" t="str">
        <f t="shared" si="1"/>
        <v/>
      </c>
      <c r="I14" s="14"/>
      <c r="J14" s="14"/>
      <c r="K14" s="16" t="str">
        <f t="shared" si="0"/>
        <v>uint8</v>
      </c>
      <c r="L14" s="16"/>
      <c r="M14" s="16"/>
      <c r="N14" s="17"/>
      <c r="O14" s="15" t="str">
        <f t="shared" si="9"/>
        <v/>
      </c>
      <c r="P14" s="15" t="str">
        <f t="shared" si="2"/>
        <v/>
      </c>
      <c r="Q14" s="15" t="str">
        <f t="shared" si="3"/>
        <v/>
      </c>
      <c r="R14" s="15" t="str">
        <f t="shared" si="4"/>
        <v/>
      </c>
      <c r="S14" s="16" t="str">
        <f t="shared" si="5"/>
        <v/>
      </c>
      <c r="T14" s="16" t="str">
        <f t="shared" si="6"/>
        <v/>
      </c>
      <c r="U14" s="16" t="str">
        <f t="shared" si="7"/>
        <v/>
      </c>
      <c r="V14" s="16" t="str">
        <f t="shared" si="8"/>
        <v/>
      </c>
    </row>
    <row r="15" spans="1:22" ht="89.25" x14ac:dyDescent="0.2">
      <c r="A15" s="1" t="s">
        <v>44</v>
      </c>
      <c r="B15" s="2" t="s">
        <v>31</v>
      </c>
      <c r="C15" s="3" t="s">
        <v>47</v>
      </c>
      <c r="D15" s="4" t="s">
        <v>50</v>
      </c>
      <c r="E15" s="5" t="s">
        <v>114</v>
      </c>
      <c r="F15" s="9" t="s">
        <v>76</v>
      </c>
      <c r="G15" s="13" t="s">
        <v>101</v>
      </c>
      <c r="H15" t="str">
        <f t="shared" si="1"/>
        <v>OneToOne</v>
      </c>
      <c r="I15" s="14" t="s">
        <v>115</v>
      </c>
      <c r="J15" s="14" t="s">
        <v>83</v>
      </c>
      <c r="K15" s="16" t="str">
        <f t="shared" si="0"/>
        <v>uint8</v>
      </c>
      <c r="L15" s="16" t="s">
        <v>108</v>
      </c>
      <c r="M15" s="16" t="s">
        <v>116</v>
      </c>
      <c r="N15" s="17"/>
      <c r="O15" s="15" t="str">
        <f t="shared" si="9"/>
        <v>1</v>
      </c>
      <c r="P15" s="15" t="str">
        <f t="shared" si="2"/>
        <v>0</v>
      </c>
      <c r="Q15" s="15" t="str">
        <f t="shared" si="3"/>
        <v xml:space="preserve">0 </v>
      </c>
      <c r="R15" s="15" t="str">
        <f t="shared" si="4"/>
        <v>255</v>
      </c>
      <c r="S15" s="16" t="str">
        <f t="shared" si="5"/>
        <v/>
      </c>
      <c r="T15" s="16" t="str">
        <f t="shared" si="6"/>
        <v/>
      </c>
      <c r="U15" s="16" t="str">
        <f t="shared" si="7"/>
        <v xml:space="preserve">0 </v>
      </c>
      <c r="V15" s="16" t="str">
        <f t="shared" si="8"/>
        <v>0</v>
      </c>
    </row>
    <row r="16" spans="1:22" ht="102" x14ac:dyDescent="0.2">
      <c r="A16" s="1" t="s">
        <v>45</v>
      </c>
      <c r="B16" s="2" t="s">
        <v>31</v>
      </c>
      <c r="C16" s="3" t="s">
        <v>48</v>
      </c>
      <c r="D16" s="4" t="s">
        <v>51</v>
      </c>
      <c r="E16" s="5" t="s">
        <v>53</v>
      </c>
      <c r="F16" s="9" t="s">
        <v>77</v>
      </c>
      <c r="G16" s="13"/>
      <c r="H16" t="str">
        <f t="shared" si="1"/>
        <v/>
      </c>
      <c r="I16" s="14"/>
      <c r="J16" s="14"/>
      <c r="K16" s="16" t="str">
        <f t="shared" si="0"/>
        <v>uint8</v>
      </c>
      <c r="L16" s="16"/>
      <c r="M16" s="16"/>
      <c r="N16" s="17"/>
      <c r="O16" s="15" t="str">
        <f t="shared" si="9"/>
        <v/>
      </c>
      <c r="P16" s="15" t="str">
        <f t="shared" si="2"/>
        <v/>
      </c>
      <c r="Q16" s="15" t="str">
        <f t="shared" si="3"/>
        <v/>
      </c>
      <c r="R16" s="15" t="str">
        <f t="shared" si="4"/>
        <v/>
      </c>
      <c r="S16" s="16" t="str">
        <f t="shared" si="5"/>
        <v/>
      </c>
      <c r="T16" s="16" t="str">
        <f t="shared" si="6"/>
        <v/>
      </c>
      <c r="U16" s="16" t="str">
        <f t="shared" si="7"/>
        <v/>
      </c>
      <c r="V16" s="16" t="str">
        <f t="shared" si="8"/>
        <v/>
      </c>
    </row>
    <row r="17" spans="1:22" ht="89.25" x14ac:dyDescent="0.2">
      <c r="A17" s="1" t="s">
        <v>46</v>
      </c>
      <c r="B17" s="2" t="s">
        <v>37</v>
      </c>
      <c r="C17" s="3" t="s">
        <v>49</v>
      </c>
      <c r="D17" s="4" t="s">
        <v>52</v>
      </c>
      <c r="E17" s="5" t="s">
        <v>54</v>
      </c>
      <c r="F17" s="9" t="s">
        <v>77</v>
      </c>
      <c r="G17" s="13"/>
      <c r="H17" t="str">
        <f t="shared" si="1"/>
        <v/>
      </c>
      <c r="I17" s="14"/>
      <c r="J17" s="14"/>
      <c r="K17" s="16" t="str">
        <f t="shared" si="0"/>
        <v>uint16</v>
      </c>
      <c r="L17" s="16"/>
      <c r="M17" s="16"/>
      <c r="N17" s="17"/>
      <c r="O17" s="15" t="str">
        <f t="shared" si="9"/>
        <v/>
      </c>
      <c r="P17" s="15" t="str">
        <f t="shared" si="2"/>
        <v/>
      </c>
      <c r="Q17" s="15" t="str">
        <f t="shared" si="3"/>
        <v/>
      </c>
      <c r="R17" s="15" t="str">
        <f t="shared" si="4"/>
        <v/>
      </c>
      <c r="S17" s="16" t="str">
        <f t="shared" si="5"/>
        <v/>
      </c>
      <c r="T17" s="16" t="str">
        <f t="shared" si="6"/>
        <v/>
      </c>
      <c r="U17" s="16" t="str">
        <f t="shared" si="7"/>
        <v/>
      </c>
      <c r="V17" s="16" t="str">
        <f t="shared" si="8"/>
        <v/>
      </c>
    </row>
    <row r="18" spans="1:22" ht="114.75" x14ac:dyDescent="0.2">
      <c r="A18" s="1" t="s">
        <v>55</v>
      </c>
      <c r="B18" s="2" t="s">
        <v>31</v>
      </c>
      <c r="C18" s="3" t="s">
        <v>57</v>
      </c>
      <c r="D18" s="4" t="s">
        <v>59</v>
      </c>
      <c r="E18" s="7" t="s">
        <v>117</v>
      </c>
      <c r="F18" s="9" t="s">
        <v>76</v>
      </c>
      <c r="G18" s="13" t="s">
        <v>101</v>
      </c>
      <c r="H18" t="str">
        <f t="shared" si="1"/>
        <v/>
      </c>
      <c r="I18" s="14" t="s">
        <v>96</v>
      </c>
      <c r="J18" s="14" t="s">
        <v>83</v>
      </c>
      <c r="K18" s="16" t="str">
        <f t="shared" si="0"/>
        <v/>
      </c>
      <c r="L18" s="16" t="s">
        <v>108</v>
      </c>
      <c r="M18" s="16" t="s">
        <v>94</v>
      </c>
      <c r="N18" s="17"/>
      <c r="O18" s="15" t="str">
        <f t="shared" si="9"/>
        <v>1</v>
      </c>
      <c r="P18" s="15" t="str">
        <f t="shared" si="2"/>
        <v>0</v>
      </c>
      <c r="Q18" s="15" t="str">
        <f t="shared" si="3"/>
        <v xml:space="preserve">0 </v>
      </c>
      <c r="R18" s="15" t="str">
        <f t="shared" si="4"/>
        <v>5</v>
      </c>
      <c r="S18" s="16" t="str">
        <f t="shared" si="5"/>
        <v/>
      </c>
      <c r="T18" s="16" t="str">
        <f t="shared" si="6"/>
        <v/>
      </c>
      <c r="U18" s="16" t="str">
        <f t="shared" si="7"/>
        <v xml:space="preserve">0 </v>
      </c>
      <c r="V18" s="16" t="str">
        <f t="shared" si="8"/>
        <v>0</v>
      </c>
    </row>
    <row r="19" spans="1:22" ht="114.75" x14ac:dyDescent="0.2">
      <c r="A19" s="1" t="s">
        <v>56</v>
      </c>
      <c r="B19" s="2" t="s">
        <v>31</v>
      </c>
      <c r="C19" s="3" t="s">
        <v>58</v>
      </c>
      <c r="D19" s="4" t="s">
        <v>59</v>
      </c>
      <c r="E19" s="7" t="s">
        <v>60</v>
      </c>
      <c r="F19" s="9" t="s">
        <v>76</v>
      </c>
      <c r="G19" s="13" t="s">
        <v>101</v>
      </c>
      <c r="H19" t="str">
        <f t="shared" si="1"/>
        <v/>
      </c>
      <c r="I19" s="14" t="s">
        <v>96</v>
      </c>
      <c r="J19" s="14" t="s">
        <v>83</v>
      </c>
      <c r="K19" s="16" t="str">
        <f t="shared" si="0"/>
        <v/>
      </c>
      <c r="L19" s="16" t="s">
        <v>108</v>
      </c>
      <c r="M19" s="16" t="s">
        <v>94</v>
      </c>
      <c r="N19" s="17"/>
      <c r="O19" s="15" t="str">
        <f t="shared" si="9"/>
        <v>1</v>
      </c>
      <c r="P19" s="15" t="str">
        <f t="shared" si="2"/>
        <v>0</v>
      </c>
      <c r="Q19" s="15" t="str">
        <f t="shared" si="3"/>
        <v xml:space="preserve">0 </v>
      </c>
      <c r="R19" s="15" t="str">
        <f t="shared" si="4"/>
        <v>5</v>
      </c>
      <c r="S19" s="16" t="str">
        <f t="shared" si="5"/>
        <v/>
      </c>
      <c r="T19" s="16" t="str">
        <f t="shared" si="6"/>
        <v/>
      </c>
      <c r="U19" s="16" t="str">
        <f t="shared" si="7"/>
        <v xml:space="preserve">0 </v>
      </c>
      <c r="V19" s="16" t="str">
        <f t="shared" si="8"/>
        <v>0</v>
      </c>
    </row>
    <row r="20" spans="1:22" ht="76.5" x14ac:dyDescent="0.2">
      <c r="A20" s="1" t="s">
        <v>61</v>
      </c>
      <c r="B20" s="2" t="s">
        <v>37</v>
      </c>
      <c r="C20" s="3" t="s">
        <v>65</v>
      </c>
      <c r="D20" s="4" t="s">
        <v>69</v>
      </c>
      <c r="E20" s="5" t="s">
        <v>71</v>
      </c>
      <c r="F20" s="9" t="s">
        <v>77</v>
      </c>
      <c r="G20" s="13"/>
      <c r="H20" t="str">
        <f t="shared" si="1"/>
        <v/>
      </c>
      <c r="I20" s="14"/>
      <c r="J20" s="14"/>
      <c r="K20" s="16" t="str">
        <f t="shared" si="0"/>
        <v>uint16</v>
      </c>
      <c r="L20" s="16"/>
      <c r="M20" s="16"/>
      <c r="N20" s="17"/>
      <c r="O20" s="15" t="str">
        <f t="shared" si="9"/>
        <v/>
      </c>
      <c r="P20" s="15" t="str">
        <f t="shared" si="2"/>
        <v/>
      </c>
      <c r="Q20" s="15" t="str">
        <f t="shared" si="3"/>
        <v/>
      </c>
      <c r="R20" s="15" t="str">
        <f t="shared" si="4"/>
        <v/>
      </c>
      <c r="S20" s="16" t="str">
        <f t="shared" si="5"/>
        <v/>
      </c>
      <c r="T20" s="16" t="str">
        <f t="shared" si="6"/>
        <v/>
      </c>
      <c r="U20" s="16" t="str">
        <f t="shared" si="7"/>
        <v/>
      </c>
      <c r="V20" s="16" t="str">
        <f t="shared" si="8"/>
        <v/>
      </c>
    </row>
    <row r="21" spans="1:22" ht="76.5" x14ac:dyDescent="0.2">
      <c r="A21" s="1" t="s">
        <v>62</v>
      </c>
      <c r="B21" s="2" t="s">
        <v>37</v>
      </c>
      <c r="C21" s="3" t="s">
        <v>66</v>
      </c>
      <c r="D21" s="4" t="s">
        <v>70</v>
      </c>
      <c r="E21" s="5" t="s">
        <v>72</v>
      </c>
      <c r="F21" s="9" t="s">
        <v>77</v>
      </c>
      <c r="G21" s="13"/>
      <c r="H21" t="str">
        <f t="shared" si="1"/>
        <v/>
      </c>
      <c r="I21" s="14"/>
      <c r="J21" s="14"/>
      <c r="K21" s="16" t="str">
        <f t="shared" si="0"/>
        <v>uint16</v>
      </c>
      <c r="L21" s="16"/>
      <c r="M21" s="16"/>
      <c r="N21" s="17"/>
      <c r="O21" s="15" t="str">
        <f t="shared" si="9"/>
        <v/>
      </c>
      <c r="P21" s="15" t="str">
        <f t="shared" si="2"/>
        <v/>
      </c>
      <c r="Q21" s="15" t="str">
        <f t="shared" si="3"/>
        <v/>
      </c>
      <c r="R21" s="15" t="str">
        <f t="shared" si="4"/>
        <v/>
      </c>
      <c r="S21" s="16" t="str">
        <f t="shared" si="5"/>
        <v/>
      </c>
      <c r="T21" s="16" t="str">
        <f t="shared" si="6"/>
        <v/>
      </c>
      <c r="U21" s="16" t="str">
        <f t="shared" si="7"/>
        <v/>
      </c>
      <c r="V21" s="16" t="str">
        <f t="shared" si="8"/>
        <v/>
      </c>
    </row>
    <row r="22" spans="1:22" ht="89.25" x14ac:dyDescent="0.2">
      <c r="A22" s="1" t="s">
        <v>63</v>
      </c>
      <c r="B22" s="2" t="s">
        <v>37</v>
      </c>
      <c r="C22" s="3" t="s">
        <v>67</v>
      </c>
      <c r="D22" s="4" t="s">
        <v>70</v>
      </c>
      <c r="E22" s="5" t="s">
        <v>73</v>
      </c>
      <c r="F22" s="9" t="s">
        <v>77</v>
      </c>
      <c r="G22" s="13"/>
      <c r="H22" t="str">
        <f t="shared" si="1"/>
        <v/>
      </c>
      <c r="I22" s="14"/>
      <c r="J22" s="14"/>
      <c r="K22" s="16" t="str">
        <f t="shared" si="0"/>
        <v>uint16</v>
      </c>
      <c r="L22" s="16"/>
      <c r="M22" s="16"/>
      <c r="N22" s="17"/>
      <c r="O22" s="15" t="str">
        <f t="shared" si="9"/>
        <v/>
      </c>
      <c r="P22" s="15" t="str">
        <f t="shared" si="2"/>
        <v/>
      </c>
      <c r="Q22" s="15" t="str">
        <f t="shared" si="3"/>
        <v/>
      </c>
      <c r="R22" s="15" t="str">
        <f t="shared" si="4"/>
        <v/>
      </c>
      <c r="S22" s="16" t="str">
        <f t="shared" si="5"/>
        <v/>
      </c>
      <c r="T22" s="16" t="str">
        <f t="shared" si="6"/>
        <v/>
      </c>
      <c r="U22" s="16" t="str">
        <f t="shared" si="7"/>
        <v/>
      </c>
      <c r="V22" s="16" t="str">
        <f t="shared" si="8"/>
        <v/>
      </c>
    </row>
    <row r="23" spans="1:22" ht="76.5" x14ac:dyDescent="0.2">
      <c r="A23" s="1" t="s">
        <v>64</v>
      </c>
      <c r="B23" s="2" t="s">
        <v>37</v>
      </c>
      <c r="C23" s="3" t="s">
        <v>68</v>
      </c>
      <c r="D23" s="4" t="s">
        <v>70</v>
      </c>
      <c r="E23" s="5" t="s">
        <v>74</v>
      </c>
      <c r="F23" s="9" t="s">
        <v>77</v>
      </c>
      <c r="G23" s="13"/>
      <c r="H23" t="str">
        <f t="shared" si="1"/>
        <v/>
      </c>
      <c r="I23" s="14"/>
      <c r="J23" s="14"/>
      <c r="K23" s="16" t="str">
        <f t="shared" si="0"/>
        <v>uint16</v>
      </c>
      <c r="L23" s="16"/>
      <c r="M23" s="16"/>
      <c r="N23" s="17"/>
      <c r="O23" s="15" t="str">
        <f t="shared" si="9"/>
        <v/>
      </c>
      <c r="P23" s="15" t="str">
        <f t="shared" si="2"/>
        <v/>
      </c>
      <c r="Q23" s="15" t="str">
        <f t="shared" si="3"/>
        <v/>
      </c>
      <c r="R23" s="15" t="str">
        <f t="shared" si="4"/>
        <v/>
      </c>
      <c r="S23" s="16" t="str">
        <f t="shared" si="5"/>
        <v/>
      </c>
      <c r="T23" s="16" t="str">
        <f t="shared" si="6"/>
        <v/>
      </c>
      <c r="U23" s="16" t="str">
        <f t="shared" si="7"/>
        <v/>
      </c>
      <c r="V23" s="16" t="str">
        <f t="shared" si="8"/>
        <v/>
      </c>
    </row>
  </sheetData>
  <autoFilter ref="A1:N23" xr:uid="{DB4FEBE4-8A72-4F66-8F1D-15D9420F6D40}"/>
  <phoneticPr fontId="7" type="noConversion"/>
  <conditionalFormatting sqref="E23">
    <cfRule type="cellIs" dxfId="17" priority="1" operator="equal">
      <formula>""</formula>
    </cfRule>
  </conditionalFormatting>
  <conditionalFormatting sqref="E2">
    <cfRule type="cellIs" dxfId="16" priority="29" operator="equal">
      <formula>""</formula>
    </cfRule>
  </conditionalFormatting>
  <conditionalFormatting sqref="E3">
    <cfRule type="cellIs" dxfId="15" priority="28" operator="equal">
      <formula>""</formula>
    </cfRule>
  </conditionalFormatting>
  <conditionalFormatting sqref="E4">
    <cfRule type="cellIs" dxfId="14" priority="27" operator="equal">
      <formula>""</formula>
    </cfRule>
  </conditionalFormatting>
  <conditionalFormatting sqref="E5">
    <cfRule type="cellIs" dxfId="13" priority="26" operator="equal">
      <formula>""</formula>
    </cfRule>
  </conditionalFormatting>
  <conditionalFormatting sqref="E6">
    <cfRule type="cellIs" dxfId="12" priority="25" operator="equal">
      <formula>""</formula>
    </cfRule>
  </conditionalFormatting>
  <conditionalFormatting sqref="E7">
    <cfRule type="cellIs" dxfId="11" priority="24" operator="equal">
      <formula>""</formula>
    </cfRule>
  </conditionalFormatting>
  <conditionalFormatting sqref="E8:E9">
    <cfRule type="cellIs" dxfId="10" priority="22" operator="equal">
      <formula>""</formula>
    </cfRule>
  </conditionalFormatting>
  <conditionalFormatting sqref="E10:E11">
    <cfRule type="cellIs" dxfId="9" priority="21" operator="equal">
      <formula>""</formula>
    </cfRule>
  </conditionalFormatting>
  <conditionalFormatting sqref="E12">
    <cfRule type="cellIs" dxfId="8" priority="18" operator="equal">
      <formula>""</formula>
    </cfRule>
  </conditionalFormatting>
  <conditionalFormatting sqref="E13:E14">
    <cfRule type="cellIs" dxfId="7" priority="16" operator="equal">
      <formula>""</formula>
    </cfRule>
  </conditionalFormatting>
  <conditionalFormatting sqref="E15">
    <cfRule type="cellIs" dxfId="6" priority="13" operator="equal">
      <formula>""</formula>
    </cfRule>
  </conditionalFormatting>
  <conditionalFormatting sqref="E16">
    <cfRule type="cellIs" dxfId="5" priority="12" operator="equal">
      <formula>""</formula>
    </cfRule>
  </conditionalFormatting>
  <conditionalFormatting sqref="E17">
    <cfRule type="cellIs" dxfId="4" priority="11" operator="equal">
      <formula>""</formula>
    </cfRule>
  </conditionalFormatting>
  <conditionalFormatting sqref="E18:E19">
    <cfRule type="cellIs" dxfId="3" priority="10" operator="equal">
      <formula>""</formula>
    </cfRule>
  </conditionalFormatting>
  <conditionalFormatting sqref="E20">
    <cfRule type="cellIs" dxfId="2" priority="4" operator="equal">
      <formula>""</formula>
    </cfRule>
  </conditionalFormatting>
  <conditionalFormatting sqref="E21">
    <cfRule type="cellIs" dxfId="1" priority="3" operator="equal">
      <formula>""</formula>
    </cfRule>
  </conditionalFormatting>
  <conditionalFormatting sqref="E22">
    <cfRule type="cellIs" dxfId="0" priority="2" operator="equal">
      <formula>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Pham Minh Nhat (MS/EJV23-PS)</dc:creator>
  <cp:lastModifiedBy>FIXED-TERM Pham Minh Nhat (MS/EJV23-PS)</cp:lastModifiedBy>
  <dcterms:created xsi:type="dcterms:W3CDTF">2022-07-19T10:44:59Z</dcterms:created>
  <dcterms:modified xsi:type="dcterms:W3CDTF">2022-08-09T12:16:44Z</dcterms:modified>
</cp:coreProperties>
</file>