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<sst xmlns="http://schemas.openxmlformats.org/spreadsheetml/2006/main" count="35" uniqueCount="29">
  <si>
    <t>Rol</t>
  </si>
  <si>
    <t>Esforç(%)</t>
  </si>
  <si>
    <t>Cost hora</t>
  </si>
  <si>
    <t>Nombre contractats</t>
  </si>
  <si>
    <t>Horas rol</t>
  </si>
  <si>
    <t>Cost rol</t>
  </si>
  <si>
    <t>SS + impostos</t>
  </si>
  <si>
    <t>Sou brut (cost fixe inclòs)</t>
  </si>
  <si>
    <t>Gastos estructurals + SW de pagament</t>
  </si>
  <si>
    <t>Cost total</t>
  </si>
  <si>
    <t>Cap de projecte</t>
  </si>
  <si>
    <t>Enginyer de requisits</t>
  </si>
  <si>
    <t>Arquitecte de software</t>
  </si>
  <si>
    <t>Analista de projecte</t>
  </si>
  <si>
    <t>Programador</t>
  </si>
  <si>
    <t>Tester</t>
  </si>
  <si>
    <t>Rols</t>
  </si>
  <si>
    <t>Inception(5%)</t>
  </si>
  <si>
    <t>Elaboration(20%)</t>
  </si>
  <si>
    <t>Construction(65%)</t>
  </si>
  <si>
    <t>Transition(10%)</t>
  </si>
  <si>
    <t xml:space="preserve">Total </t>
  </si>
  <si>
    <t>Total (%)</t>
  </si>
  <si>
    <t>Total</t>
  </si>
  <si>
    <t>Coste personal</t>
  </si>
  <si>
    <t>Beneficio(0%)</t>
  </si>
  <si>
    <t>Plan contingencia</t>
  </si>
  <si>
    <t>Coste total</t>
  </si>
  <si>
    <t>Horas totales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</si>
</sst>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164" xfId="0" applyAlignment="1" applyBorder="1" applyFill="1" applyFont="1" applyNumberFormat="1">
      <alignment readingOrder="0"/>
    </xf>
    <xf borderId="1" fillId="0" fontId="1" numFmtId="164" xfId="0" applyBorder="1" applyFont="1" applyNumberFormat="1"/>
    <xf borderId="1" fillId="0" fontId="1" numFmtId="164" xfId="0" applyAlignment="1" applyBorder="1" applyFont="1" applyNumberFormat="1">
      <alignment readingOrder="0"/>
    </xf>
    <xf borderId="1" fillId="2" fontId="1" numFmtId="0" xfId="0" applyAlignment="1" applyBorder="1" applyFont="1">
      <alignment readingOrder="0"/>
    </xf>
    <xf borderId="1" fillId="2" fontId="1" numFmtId="0" xfId="0" applyBorder="1" applyFont="1"/>
    <xf borderId="1" fillId="0" fontId="1" numFmtId="9" xfId="0" applyAlignment="1" applyBorder="1" applyFont="1" applyNumberForma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29"/>
    <col customWidth="1" min="4" max="5" width="17.71"/>
    <col customWidth="1" min="6" max="6" width="10.86"/>
    <col customWidth="1" min="7" max="7" width="14.29"/>
    <col customWidth="1" min="8" max="8" width="22.29"/>
    <col customWidth="1" min="9" max="9" width="34.57"/>
    <col customWidth="1" min="10" max="10" width="25.86"/>
    <col customWidth="1" min="11" max="11" width="9.43"/>
  </cols>
  <sheetData>
    <row r="1">
      <c r="A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>
      <c r="A3" s="2" t="s">
        <v>10</v>
      </c>
      <c r="B3" s="3">
        <v>19.75</v>
      </c>
      <c r="C3" s="4">
        <v>20.0</v>
      </c>
      <c r="D3" s="4">
        <v>1.0</v>
      </c>
      <c r="E3" s="3">
        <f>F11*A19</f>
        <v>819.3485</v>
      </c>
      <c r="F3" s="3">
        <f t="shared" ref="F3:F8" si="1">E3*C3</f>
        <v>16386.97</v>
      </c>
      <c r="G3" s="3">
        <f t="shared" ref="G3:G8" si="2">F3*0.4</f>
        <v>6554.788</v>
      </c>
      <c r="H3" s="3">
        <f t="shared" ref="H3:H8" si="3">E3+F3+G3</f>
        <v>23761.1065</v>
      </c>
      <c r="I3" s="3">
        <f t="shared" ref="I3:I8" si="4">H3*0.2</f>
        <v>4752.2213</v>
      </c>
      <c r="J3" s="3">
        <f t="shared" ref="J3:J8" si="5">H3+I3</f>
        <v>28513.3278</v>
      </c>
    </row>
    <row r="4">
      <c r="A4" s="2" t="s">
        <v>11</v>
      </c>
      <c r="B4" s="3">
        <v>13.5</v>
      </c>
      <c r="C4" s="4">
        <v>13.0</v>
      </c>
      <c r="D4" s="4">
        <v>1.0</v>
      </c>
      <c r="E4" s="3">
        <f>F12*A19</f>
        <v>560.061</v>
      </c>
      <c r="F4" s="3">
        <f t="shared" si="1"/>
        <v>7280.793</v>
      </c>
      <c r="G4" s="3">
        <f t="shared" si="2"/>
        <v>2912.3172</v>
      </c>
      <c r="H4" s="3">
        <f t="shared" si="3"/>
        <v>10753.1712</v>
      </c>
      <c r="I4" s="3">
        <f t="shared" si="4"/>
        <v>2150.63424</v>
      </c>
      <c r="J4" s="3">
        <f t="shared" si="5"/>
        <v>12903.80544</v>
      </c>
    </row>
    <row r="5">
      <c r="A5" s="2" t="s">
        <v>12</v>
      </c>
      <c r="B5" s="3">
        <v>15.250000000000002</v>
      </c>
      <c r="C5" s="4">
        <v>15.0</v>
      </c>
      <c r="D5" s="4">
        <v>1.0</v>
      </c>
      <c r="E5" s="3">
        <f>F13*A19</f>
        <v>632.6615</v>
      </c>
      <c r="F5" s="3">
        <f t="shared" si="1"/>
        <v>9489.9225</v>
      </c>
      <c r="G5" s="3">
        <f t="shared" si="2"/>
        <v>3795.969</v>
      </c>
      <c r="H5" s="3">
        <f t="shared" si="3"/>
        <v>13918.553</v>
      </c>
      <c r="I5" s="3">
        <f t="shared" si="4"/>
        <v>2783.7106</v>
      </c>
      <c r="J5" s="3">
        <f t="shared" si="5"/>
        <v>16702.2636</v>
      </c>
    </row>
    <row r="6">
      <c r="A6" s="2" t="s">
        <v>13</v>
      </c>
      <c r="B6" s="3">
        <v>10.750000000000002</v>
      </c>
      <c r="C6" s="4">
        <v>18.0</v>
      </c>
      <c r="D6" s="4">
        <v>1.0</v>
      </c>
      <c r="E6" s="3">
        <f>F14*A19</f>
        <v>445.9745</v>
      </c>
      <c r="F6" s="3">
        <f t="shared" si="1"/>
        <v>8027.541</v>
      </c>
      <c r="G6" s="3">
        <f t="shared" si="2"/>
        <v>3211.0164</v>
      </c>
      <c r="H6" s="3">
        <f t="shared" si="3"/>
        <v>11684.5319</v>
      </c>
      <c r="I6" s="3">
        <f t="shared" si="4"/>
        <v>2336.90638</v>
      </c>
      <c r="J6" s="3">
        <f t="shared" si="5"/>
        <v>14021.43828</v>
      </c>
    </row>
    <row r="7">
      <c r="A7" s="2" t="s">
        <v>14</v>
      </c>
      <c r="B7" s="3">
        <v>30.000000000000004</v>
      </c>
      <c r="C7" s="4">
        <v>15.0</v>
      </c>
      <c r="D7" s="4">
        <v>4.0</v>
      </c>
      <c r="E7" s="3">
        <f>F15*A19</f>
        <v>1244.58</v>
      </c>
      <c r="F7" s="3">
        <f t="shared" si="1"/>
        <v>18668.7</v>
      </c>
      <c r="G7" s="3">
        <f t="shared" si="2"/>
        <v>7467.48</v>
      </c>
      <c r="H7" s="3">
        <f t="shared" si="3"/>
        <v>27380.76</v>
      </c>
      <c r="I7" s="3">
        <f t="shared" si="4"/>
        <v>5476.152</v>
      </c>
      <c r="J7" s="3">
        <f t="shared" si="5"/>
        <v>32856.912</v>
      </c>
    </row>
    <row r="8">
      <c r="A8" s="2" t="s">
        <v>15</v>
      </c>
      <c r="B8" s="3">
        <v>10.750000000000002</v>
      </c>
      <c r="C8" s="4">
        <v>11.0</v>
      </c>
      <c r="D8" s="4">
        <v>2.0</v>
      </c>
      <c r="E8" s="3">
        <f>F16*A19</f>
        <v>445.9745</v>
      </c>
      <c r="F8" s="3">
        <f t="shared" si="1"/>
        <v>4905.7195</v>
      </c>
      <c r="G8" s="3">
        <f t="shared" si="2"/>
        <v>1962.2878</v>
      </c>
      <c r="H8" s="3">
        <f t="shared" si="3"/>
        <v>7313.9818</v>
      </c>
      <c r="I8" s="3">
        <f t="shared" si="4"/>
        <v>1462.79636</v>
      </c>
      <c r="J8" s="3">
        <f t="shared" si="5"/>
        <v>8776.77816</v>
      </c>
    </row>
    <row r="10">
      <c r="A10" s="5" t="s">
        <v>16</v>
      </c>
      <c r="B10" s="5" t="s">
        <v>17</v>
      </c>
      <c r="C10" s="5" t="s">
        <v>18</v>
      </c>
      <c r="D10" s="5" t="s">
        <v>19</v>
      </c>
      <c r="E10" s="5" t="s">
        <v>20</v>
      </c>
      <c r="F10" s="5" t="s">
        <v>21</v>
      </c>
      <c r="G10" s="5" t="s">
        <v>22</v>
      </c>
      <c r="I10" s="5" t="s">
        <v>23</v>
      </c>
      <c r="J10" s="6"/>
    </row>
    <row r="11">
      <c r="A11" s="5" t="s">
        <v>10</v>
      </c>
      <c r="B11" s="7">
        <v>0.2</v>
      </c>
      <c r="C11" s="7">
        <v>0.15</v>
      </c>
      <c r="D11" s="7">
        <v>0.15</v>
      </c>
      <c r="E11" s="7">
        <v>0.6</v>
      </c>
      <c r="F11" s="8">
        <f t="shared" ref="F11:F16" si="6">B11*5%+C11*20%+D11*65%+E11*10%</f>
        <v>0.1975</v>
      </c>
      <c r="G11" s="8">
        <f t="shared" ref="G11:G16" si="7">F11*100</f>
        <v>19.75</v>
      </c>
      <c r="I11" s="5" t="s">
        <v>24</v>
      </c>
      <c r="J11" s="3">
        <f>SUM(J3:J8)</f>
        <v>113774.5253</v>
      </c>
    </row>
    <row r="12">
      <c r="A12" s="5" t="s">
        <v>11</v>
      </c>
      <c r="B12" s="7">
        <v>0.65</v>
      </c>
      <c r="C12" s="7">
        <v>0.3</v>
      </c>
      <c r="D12" s="7">
        <v>0.05</v>
      </c>
      <c r="E12" s="7">
        <v>0.1</v>
      </c>
      <c r="F12" s="9">
        <f t="shared" si="6"/>
        <v>0.135</v>
      </c>
      <c r="G12" s="8">
        <f t="shared" si="7"/>
        <v>13.5</v>
      </c>
      <c r="I12" s="5" t="s">
        <v>25</v>
      </c>
      <c r="J12" s="8">
        <f>J11*0</f>
        <v>0</v>
      </c>
    </row>
    <row r="13">
      <c r="A13" s="5" t="s">
        <v>12</v>
      </c>
      <c r="B13" s="7">
        <v>0.1</v>
      </c>
      <c r="C13" s="7">
        <v>0.2</v>
      </c>
      <c r="D13" s="7">
        <v>0.15</v>
      </c>
      <c r="E13" s="7">
        <v>0.1</v>
      </c>
      <c r="F13" s="8">
        <f t="shared" si="6"/>
        <v>0.1525</v>
      </c>
      <c r="G13" s="8">
        <f t="shared" si="7"/>
        <v>15.25</v>
      </c>
      <c r="I13" s="5" t="s">
        <v>26</v>
      </c>
      <c r="J13" s="3">
        <f>J11*0.1</f>
        <v>11377.45253</v>
      </c>
    </row>
    <row r="14">
      <c r="A14" s="5" t="s">
        <v>13</v>
      </c>
      <c r="B14" s="7">
        <v>0.05</v>
      </c>
      <c r="C14" s="7">
        <v>0.15</v>
      </c>
      <c r="D14" s="7">
        <v>0.1</v>
      </c>
      <c r="E14" s="7">
        <v>0.1</v>
      </c>
      <c r="F14" s="8">
        <f t="shared" si="6"/>
        <v>0.1075</v>
      </c>
      <c r="G14" s="8">
        <f t="shared" si="7"/>
        <v>10.75</v>
      </c>
      <c r="I14" s="5" t="s">
        <v>27</v>
      </c>
      <c r="J14" s="3">
        <f>SUM(J11:J13)</f>
        <v>125151.9778</v>
      </c>
    </row>
    <row r="15">
      <c r="A15" s="5" t="s">
        <v>14</v>
      </c>
      <c r="B15" s="7">
        <v>0.0</v>
      </c>
      <c r="C15" s="7">
        <v>0.15</v>
      </c>
      <c r="D15" s="7">
        <v>0.4</v>
      </c>
      <c r="E15" s="7">
        <v>0.1</v>
      </c>
      <c r="F15" s="8">
        <f t="shared" si="6"/>
        <v>0.3</v>
      </c>
      <c r="G15" s="8">
        <f t="shared" si="7"/>
        <v>30</v>
      </c>
      <c r="I15" s="1"/>
    </row>
    <row r="16">
      <c r="A16" s="5" t="s">
        <v>15</v>
      </c>
      <c r="B16" s="7">
        <v>0.0</v>
      </c>
      <c r="C16" s="7">
        <v>0.05</v>
      </c>
      <c r="D16" s="7">
        <v>0.15</v>
      </c>
      <c r="E16" s="7">
        <v>0.0</v>
      </c>
      <c r="F16" s="8">
        <f t="shared" si="6"/>
        <v>0.1075</v>
      </c>
      <c r="G16" s="8">
        <f t="shared" si="7"/>
        <v>10.75</v>
      </c>
    </row>
    <row r="17">
      <c r="I17" s="1"/>
    </row>
    <row r="18">
      <c r="A18" s="5" t="s">
        <v>28</v>
      </c>
    </row>
    <row r="19">
      <c r="A19" s="9">
        <v>4148.6</v>
      </c>
    </row>
  </sheetData>
  <drawing r:id="rId1"/>
</worksheet>
</file>