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ull 1" sheetId="1" r:id="rId3"/>
  </sheets>
  <definedNames/>
  <calcPr/>
</workbook>
</file>

<file path=xl/sharedStrings.xml><?xml version="1.0" encoding="utf-8"?>
<sst xmlns="http://schemas.openxmlformats.org/spreadsheetml/2006/main" count="171" uniqueCount="76">
  <si>
    <t>Inception</t>
  </si>
  <si>
    <t>Elaboration</t>
  </si>
  <si>
    <t>Construction</t>
  </si>
  <si>
    <t>Transition</t>
  </si>
  <si>
    <t>Total</t>
  </si>
  <si>
    <t>Dies</t>
  </si>
  <si>
    <t>Data límit</t>
  </si>
  <si>
    <r>
      <t>Esforç</t>
    </r>
    <r>
      <rPr/>
      <t xml:space="preserve"> (h)</t>
    </r>
  </si>
  <si>
    <t>Schedule</t>
  </si>
  <si>
    <t>Schedule(h)</t>
  </si>
  <si>
    <t>Cas d'Ús</t>
  </si>
  <si>
    <t>Fase</t>
  </si>
  <si>
    <t>Iteración</t>
  </si>
  <si>
    <t>Objetius principals</t>
  </si>
  <si>
    <t>Dates</t>
  </si>
  <si>
    <t>Personal</t>
  </si>
  <si>
    <t>Gestió de threads del fòrum</t>
  </si>
  <si>
    <t>Esboçat</t>
  </si>
  <si>
    <t>Refinat</t>
  </si>
  <si>
    <t>Complet</t>
  </si>
  <si>
    <t>I1</t>
  </si>
  <si>
    <t>- Definir la visió</t>
  </si>
  <si>
    <t>Eliminar threads del fòrum</t>
  </si>
  <si>
    <t>- Determinar l'abast del projecte</t>
  </si>
  <si>
    <t>Respondre threads</t>
  </si>
  <si>
    <t>- Definir l'arquitectura candidata</t>
  </si>
  <si>
    <t>Gestió de tiquets</t>
  </si>
  <si>
    <t>Identificat</t>
  </si>
  <si>
    <t>- Crear el cas de negoci</t>
  </si>
  <si>
    <t>Actualització de tasques</t>
  </si>
  <si>
    <t>Analitzat</t>
  </si>
  <si>
    <t>- Crear el pla de desenvalupament software</t>
  </si>
  <si>
    <t>Gestió de tasques</t>
  </si>
  <si>
    <t>E1</t>
  </si>
  <si>
    <t>- Validar detalls dels requisits</t>
  </si>
  <si>
    <t>Actualització del calendari</t>
  </si>
  <si>
    <t>- Provar i completar l'arquitectura</t>
  </si>
  <si>
    <t>Visualització del calendari</t>
  </si>
  <si>
    <t>- Mitigar riscos arquitectònics</t>
  </si>
  <si>
    <t>Gestió tasca mentor</t>
  </si>
  <si>
    <t>- Implementar casos d'ús</t>
  </si>
  <si>
    <t>Recordatori de treball</t>
  </si>
  <si>
    <t>C1</t>
  </si>
  <si>
    <t>- Descriure casos d'ús addicionals</t>
  </si>
  <si>
    <t>Login amb clau única UPC</t>
  </si>
  <si>
    <t>- Dissenyar subsistemes addicionals</t>
  </si>
  <si>
    <t>Veure tasques assignades</t>
  </si>
  <si>
    <t>- Implementar casos d'ús i subsistemes</t>
  </si>
  <si>
    <t>Logout</t>
  </si>
  <si>
    <t>---</t>
  </si>
  <si>
    <t>- Integrar el producte i validar l'estat</t>
  </si>
  <si>
    <t>C2</t>
  </si>
  <si>
    <t>- Ídem</t>
  </si>
  <si>
    <t>Estat</t>
  </si>
  <si>
    <t>Inception(5%)</t>
  </si>
  <si>
    <t>Elaboration(20%)</t>
  </si>
  <si>
    <t>Construction(65%)</t>
  </si>
  <si>
    <t>Transition(10%)</t>
  </si>
  <si>
    <t>C3</t>
  </si>
  <si>
    <t>- Planificar versió beta i suport usuari</t>
  </si>
  <si>
    <t>T1</t>
  </si>
  <si>
    <t>- Desplegar beta en client</t>
  </si>
  <si>
    <t>- Obtenir i processar feedback</t>
  </si>
  <si>
    <t>- Finalitzar suport usuario</t>
  </si>
  <si>
    <t>- Entrega a client</t>
  </si>
  <si>
    <t>Percentatge de treball en cada fase per rol</t>
  </si>
  <si>
    <t>Rols</t>
  </si>
  <si>
    <t>Cap de projecte</t>
  </si>
  <si>
    <t>Enginyer de requisits</t>
  </si>
  <si>
    <t>Arquitecte de software</t>
  </si>
  <si>
    <t>Analista de projecte</t>
  </si>
  <si>
    <t>Programador</t>
  </si>
  <si>
    <t>Tester</t>
  </si>
  <si>
    <t>Hores de treball en cada fase per rol</t>
  </si>
  <si>
    <t>Hores de treball en cada fase per persona</t>
  </si>
  <si>
    <t>Numero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</si>
</sst>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"/>
    <numFmt numFmtId="165" formatCode="dd/mm/yy"/>
    <numFmt numFmtId="166" formatCode="0.0"/>
  </numFmts>
  <fonts count="3">
    <font>
      <sz val="10.0"/>
      <color rgb="FF000000"/>
      <name val="Arial"/>
    </font>
    <font>
      <b/>
    </font>
    <font/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2" fontId="1" numFmtId="0" xfId="0" applyAlignment="1" applyBorder="1" applyFill="1" applyFont="1">
      <alignment horizontal="center" readingOrder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left" readingOrder="0"/>
    </xf>
    <xf borderId="1" fillId="0" fontId="2" numFmtId="0" xfId="0" applyAlignment="1" applyBorder="1" applyFont="1">
      <alignment horizontal="right" readingOrder="0"/>
    </xf>
    <xf borderId="1" fillId="0" fontId="2" numFmtId="0" xfId="0" applyAlignment="1" applyBorder="1" applyFont="1">
      <alignment horizontal="right"/>
    </xf>
    <xf borderId="1" fillId="0" fontId="2" numFmtId="164" xfId="0" applyAlignment="1" applyBorder="1" applyFont="1" applyNumberFormat="1">
      <alignment horizontal="right" readingOrder="0"/>
    </xf>
    <xf borderId="1" fillId="0" fontId="2" numFmtId="165" xfId="0" applyAlignment="1" applyBorder="1" applyFont="1" applyNumberFormat="1">
      <alignment horizontal="right" readingOrder="0"/>
    </xf>
    <xf borderId="1" fillId="0" fontId="2" numFmtId="9" xfId="0" applyAlignment="1" applyBorder="1" applyFont="1" applyNumberFormat="1">
      <alignment horizontal="right" readingOrder="0"/>
    </xf>
    <xf borderId="1" fillId="0" fontId="2" numFmtId="9" xfId="0" applyAlignment="1" applyBorder="1" applyFont="1" applyNumberFormat="1">
      <alignment readingOrder="0"/>
    </xf>
    <xf borderId="1" fillId="0" fontId="2" numFmtId="0" xfId="0" applyBorder="1" applyFont="1"/>
    <xf borderId="0" fillId="3" fontId="1" numFmtId="0" xfId="0" applyAlignment="1" applyFill="1" applyFont="1">
      <alignment readingOrder="0"/>
    </xf>
    <xf borderId="0" fillId="3" fontId="1" numFmtId="0" xfId="0" applyAlignment="1" applyFont="1">
      <alignment horizontal="center" readingOrder="0"/>
    </xf>
    <xf borderId="1" fillId="2" fontId="1" numFmtId="0" xfId="0" applyAlignment="1" applyBorder="1" applyFont="1">
      <alignment horizontal="center" readingOrder="0" vertical="center"/>
    </xf>
    <xf borderId="1" fillId="4" fontId="2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2" fillId="2" fontId="1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readingOrder="0"/>
    </xf>
    <xf borderId="2" fillId="0" fontId="2" numFmtId="0" xfId="0" applyBorder="1" applyFont="1"/>
    <xf borderId="0" fillId="3" fontId="2" numFmtId="0" xfId="0" applyFont="1"/>
    <xf borderId="3" fillId="0" fontId="2" numFmtId="0" xfId="0" applyBorder="1" applyFont="1"/>
    <xf borderId="3" fillId="0" fontId="2" numFmtId="0" xfId="0" applyAlignment="1" applyBorder="1" applyFont="1">
      <alignment readingOrder="0"/>
    </xf>
    <xf borderId="3" fillId="0" fontId="2" numFmtId="164" xfId="0" applyAlignment="1" applyBorder="1" applyFont="1" applyNumberFormat="1">
      <alignment readingOrder="0"/>
    </xf>
    <xf borderId="3" fillId="0" fontId="2" numFmtId="164" xfId="0" applyBorder="1" applyFont="1" applyNumberFormat="1"/>
    <xf borderId="4" fillId="0" fontId="2" numFmtId="0" xfId="0" applyBorder="1" applyFont="1"/>
    <xf borderId="4" fillId="0" fontId="2" numFmtId="0" xfId="0" applyAlignment="1" applyBorder="1" applyFont="1">
      <alignment readingOrder="0"/>
    </xf>
    <xf borderId="3" fillId="0" fontId="2" numFmtId="165" xfId="0" applyBorder="1" applyFont="1" applyNumberFormat="1"/>
    <xf borderId="3" fillId="0" fontId="1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6" fillId="0" fontId="2" numFmtId="0" xfId="0" applyBorder="1" applyFont="1"/>
    <xf borderId="7" fillId="0" fontId="2" numFmtId="0" xfId="0" applyAlignment="1" applyBorder="1" applyFont="1">
      <alignment readingOrder="0"/>
    </xf>
    <xf borderId="8" fillId="0" fontId="2" numFmtId="0" xfId="0" applyBorder="1" applyFont="1"/>
    <xf borderId="1" fillId="0" fontId="2" numFmtId="0" xfId="0" applyAlignment="1" applyBorder="1" applyFont="1">
      <alignment horizontal="center" readingOrder="0"/>
    </xf>
    <xf borderId="9" fillId="0" fontId="2" numFmtId="0" xfId="0" applyAlignment="1" applyBorder="1" applyFont="1">
      <alignment readingOrder="0"/>
    </xf>
    <xf borderId="0" fillId="0" fontId="2" numFmtId="0" xfId="0" applyAlignment="1" applyFont="1">
      <alignment horizontal="center" readingOrder="0" vertical="center"/>
    </xf>
    <xf borderId="10" fillId="0" fontId="2" numFmtId="0" xfId="0" applyAlignment="1" applyBorder="1" applyFont="1">
      <alignment readingOrder="0"/>
    </xf>
    <xf borderId="11" fillId="0" fontId="2" numFmtId="0" xfId="0" applyBorder="1" applyFont="1"/>
    <xf borderId="1" fillId="2" fontId="1" numFmtId="0" xfId="0" applyAlignment="1" applyBorder="1" applyFont="1">
      <alignment readingOrder="0"/>
    </xf>
    <xf borderId="1" fillId="2" fontId="2" numFmtId="0" xfId="0" applyAlignment="1" applyBorder="1" applyFont="1">
      <alignment readingOrder="0"/>
    </xf>
    <xf borderId="1" fillId="2" fontId="1" numFmtId="166" xfId="0" applyAlignment="1" applyBorder="1" applyFont="1" applyNumberFormat="1">
      <alignment readingOrder="0"/>
    </xf>
    <xf borderId="1" fillId="2" fontId="1" numFmtId="166" xfId="0" applyAlignment="1" applyBorder="1" applyFont="1" applyNumberFormat="1">
      <alignment horizontal="center" readingOrder="0"/>
    </xf>
    <xf borderId="1" fillId="2" fontId="2" numFmtId="166" xfId="0" applyAlignment="1" applyBorder="1" applyFont="1" applyNumberFormat="1">
      <alignment readingOrder="0"/>
    </xf>
    <xf borderId="1" fillId="0" fontId="2" numFmtId="166" xfId="0" applyAlignment="1" applyBorder="1" applyFont="1" applyNumberFormat="1">
      <alignment readingOrder="0"/>
    </xf>
    <xf borderId="10" fillId="0" fontId="2" numFmtId="166" xfId="0" applyAlignment="1" applyBorder="1" applyFont="1" applyNumberFormat="1">
      <alignment readingOrder="0"/>
    </xf>
    <xf borderId="7" fillId="0" fontId="2" numFmtId="0" xfId="0" applyBorder="1" applyFont="1"/>
    <xf borderId="1" fillId="0" fontId="2" numFmtId="166" xfId="0" applyAlignment="1" applyBorder="1" applyFont="1" applyNumberFormat="1">
      <alignment horizontal="right" readingOrder="0"/>
    </xf>
    <xf borderId="10" fillId="0" fontId="2" numFmtId="166" xfId="0" applyAlignment="1" applyBorder="1" applyFont="1" applyNumberFormat="1">
      <alignment horizontal="right"/>
    </xf>
    <xf borderId="7" fillId="0" fontId="2" numFmtId="0" xfId="0" applyAlignment="1" applyBorder="1" applyFont="1">
      <alignment horizontal="right" readingOrder="0"/>
    </xf>
    <xf borderId="10" fillId="2" fontId="1" numFmtId="166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3.71"/>
    <col customWidth="1" min="3" max="3" width="16.29"/>
    <col customWidth="1" min="4" max="4" width="17.29"/>
    <col customWidth="1" min="5" max="5" width="15.57"/>
    <col customWidth="1" min="8" max="8" width="20.43"/>
    <col customWidth="1" min="9" max="9" width="19.0"/>
    <col customWidth="1" min="10" max="10" width="45.57"/>
    <col customWidth="1" min="14" max="14" width="29.43"/>
    <col customWidth="1" min="15" max="15" width="22.0"/>
    <col customWidth="1" min="16" max="16" width="16.86"/>
    <col customWidth="1" min="17" max="17" width="15.86"/>
  </cols>
  <sheetData>
    <row r="1">
      <c r="A1" s="1"/>
      <c r="B1" s="1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/>
      <c r="I1" s="3"/>
      <c r="J1" s="1"/>
      <c r="K1" s="1"/>
      <c r="L1" s="1"/>
      <c r="N1" s="4"/>
      <c r="O1" s="1"/>
      <c r="P1" s="1"/>
      <c r="Q1" s="1"/>
      <c r="R1" s="1"/>
    </row>
    <row r="2">
      <c r="A2" s="1"/>
      <c r="B2" s="5" t="s">
        <v>5</v>
      </c>
      <c r="C2" s="6">
        <v>10.0</v>
      </c>
      <c r="D2" s="6">
        <v>17.0</v>
      </c>
      <c r="E2" s="6">
        <v>78.0</v>
      </c>
      <c r="F2" s="6">
        <v>18.0</v>
      </c>
      <c r="G2" s="7">
        <f>sum(C2:F2)</f>
        <v>123</v>
      </c>
      <c r="H2" s="3"/>
      <c r="I2" s="3"/>
      <c r="J2" s="1"/>
      <c r="K2" s="1"/>
      <c r="L2" s="1"/>
      <c r="N2" s="4"/>
      <c r="O2" s="1"/>
      <c r="P2" s="1"/>
      <c r="Q2" s="1"/>
      <c r="R2" s="1"/>
    </row>
    <row r="3">
      <c r="A3" s="1"/>
      <c r="B3" s="5" t="s">
        <v>6</v>
      </c>
      <c r="C3" s="8">
        <v>43006.0</v>
      </c>
      <c r="D3" s="9">
        <v>43031.0</v>
      </c>
      <c r="E3" s="9">
        <v>43007.0</v>
      </c>
      <c r="F3" s="9">
        <v>43117.0</v>
      </c>
      <c r="G3" s="9">
        <v>43117.0</v>
      </c>
      <c r="H3" s="3"/>
      <c r="I3" s="3"/>
      <c r="J3" s="1"/>
      <c r="K3" s="1"/>
      <c r="L3" s="1"/>
      <c r="N3" s="4"/>
      <c r="O3" s="1"/>
      <c r="P3" s="1"/>
      <c r="Q3" s="1"/>
      <c r="R3" s="1"/>
    </row>
    <row r="4">
      <c r="A4" s="1"/>
      <c r="B4" s="5" t="s">
        <v>7</v>
      </c>
      <c r="C4" s="6">
        <f>0.05*G4</f>
        <v>207.43</v>
      </c>
      <c r="D4" s="6">
        <f>0.2*G4</f>
        <v>829.72</v>
      </c>
      <c r="E4" s="6">
        <f>0.65*G4</f>
        <v>2696.59</v>
      </c>
      <c r="F4" s="7">
        <f>0.1*G4</f>
        <v>414.86</v>
      </c>
      <c r="G4" s="6">
        <v>4148.6</v>
      </c>
      <c r="H4" s="3"/>
      <c r="I4" s="3"/>
      <c r="J4" s="1"/>
      <c r="K4" s="1"/>
      <c r="L4" s="1"/>
      <c r="N4" s="4"/>
      <c r="O4" s="1"/>
      <c r="P4" s="1"/>
      <c r="Q4" s="1"/>
      <c r="R4" s="1"/>
    </row>
    <row r="5">
      <c r="A5" s="1"/>
      <c r="B5" s="5" t="s">
        <v>8</v>
      </c>
      <c r="C5" s="10">
        <v>0.1</v>
      </c>
      <c r="D5" s="10">
        <v>0.3</v>
      </c>
      <c r="E5" s="10">
        <v>0.5</v>
      </c>
      <c r="F5" s="11">
        <v>0.1</v>
      </c>
      <c r="H5" s="3"/>
      <c r="I5" s="3"/>
      <c r="J5" s="1"/>
      <c r="K5" s="1"/>
      <c r="L5" s="1"/>
      <c r="N5" s="4"/>
      <c r="O5" s="1"/>
      <c r="P5" s="1"/>
      <c r="Q5" s="1"/>
      <c r="R5" s="1"/>
    </row>
    <row r="6">
      <c r="A6" s="1"/>
      <c r="B6" s="5" t="s">
        <v>9</v>
      </c>
      <c r="C6" s="6">
        <f>C5*G4</f>
        <v>414.86</v>
      </c>
      <c r="D6" s="6">
        <f>D5*G4</f>
        <v>1244.58</v>
      </c>
      <c r="E6" s="6">
        <f>E5*G4</f>
        <v>2074.3</v>
      </c>
      <c r="F6" s="12">
        <f>F5*G4</f>
        <v>414.86</v>
      </c>
      <c r="H6" s="3"/>
      <c r="I6" s="3"/>
      <c r="J6" s="1"/>
      <c r="K6" s="1"/>
      <c r="L6" s="1"/>
      <c r="N6" s="4"/>
      <c r="O6" s="1"/>
      <c r="P6" s="1"/>
      <c r="Q6" s="1"/>
      <c r="R6" s="1"/>
    </row>
    <row r="7">
      <c r="A7" s="1"/>
      <c r="B7" s="1"/>
      <c r="C7" s="1"/>
      <c r="D7" s="1"/>
      <c r="E7" s="1"/>
      <c r="H7" s="3"/>
      <c r="I7" s="3"/>
      <c r="J7" s="1"/>
      <c r="K7" s="1"/>
      <c r="L7" s="1"/>
      <c r="N7" s="4"/>
      <c r="O7" s="1"/>
      <c r="P7" s="1"/>
      <c r="Q7" s="1"/>
      <c r="R7" s="1"/>
    </row>
    <row r="8">
      <c r="A8" s="1"/>
      <c r="B8" s="1"/>
      <c r="C8" s="1"/>
      <c r="D8" s="1"/>
      <c r="E8" s="1"/>
      <c r="H8" s="3"/>
      <c r="I8" s="3"/>
      <c r="J8" s="1"/>
      <c r="K8" s="1"/>
      <c r="L8" s="1"/>
      <c r="N8" s="13"/>
      <c r="O8" s="14"/>
      <c r="P8" s="14"/>
      <c r="Q8" s="14"/>
      <c r="R8" s="14"/>
    </row>
    <row r="9">
      <c r="A9" s="2" t="s">
        <v>10</v>
      </c>
      <c r="B9" s="2" t="s">
        <v>0</v>
      </c>
      <c r="C9" s="2" t="s">
        <v>1</v>
      </c>
      <c r="D9" s="2" t="s">
        <v>2</v>
      </c>
      <c r="E9" s="2" t="s">
        <v>3</v>
      </c>
      <c r="H9" s="15" t="s">
        <v>11</v>
      </c>
      <c r="I9" s="15" t="s">
        <v>12</v>
      </c>
      <c r="J9" s="2" t="s">
        <v>13</v>
      </c>
      <c r="K9" s="2" t="s">
        <v>14</v>
      </c>
      <c r="L9" s="2" t="s">
        <v>15</v>
      </c>
      <c r="N9" s="13"/>
      <c r="O9" s="14"/>
      <c r="P9" s="14"/>
      <c r="Q9" s="14"/>
      <c r="R9" s="14"/>
    </row>
    <row r="10">
      <c r="A10" s="16" t="s">
        <v>16</v>
      </c>
      <c r="B10" s="17" t="s">
        <v>17</v>
      </c>
      <c r="C10" s="17" t="s">
        <v>18</v>
      </c>
      <c r="D10" s="17" t="s">
        <v>19</v>
      </c>
      <c r="E10" s="17" t="s">
        <v>19</v>
      </c>
      <c r="H10" s="18" t="s">
        <v>0</v>
      </c>
      <c r="I10" s="19" t="s">
        <v>20</v>
      </c>
      <c r="J10" s="20" t="s">
        <v>21</v>
      </c>
      <c r="K10" s="21"/>
      <c r="L10" s="21"/>
      <c r="N10" s="13"/>
      <c r="O10" s="22"/>
      <c r="P10" s="22"/>
      <c r="Q10" s="22"/>
      <c r="R10" s="22"/>
    </row>
    <row r="11">
      <c r="A11" s="16" t="s">
        <v>22</v>
      </c>
      <c r="B11" s="17" t="s">
        <v>17</v>
      </c>
      <c r="C11" s="17" t="s">
        <v>18</v>
      </c>
      <c r="D11" s="17" t="s">
        <v>19</v>
      </c>
      <c r="E11" s="17" t="s">
        <v>19</v>
      </c>
      <c r="H11" s="23"/>
      <c r="I11" s="23"/>
      <c r="J11" s="24" t="s">
        <v>23</v>
      </c>
      <c r="K11" s="23"/>
      <c r="L11" s="23"/>
      <c r="N11" s="13"/>
      <c r="O11" s="22"/>
      <c r="P11" s="22"/>
      <c r="Q11" s="22"/>
      <c r="R11" s="22"/>
    </row>
    <row r="12">
      <c r="A12" s="16" t="s">
        <v>24</v>
      </c>
      <c r="B12" s="17" t="s">
        <v>17</v>
      </c>
      <c r="C12" s="17" t="s">
        <v>18</v>
      </c>
      <c r="D12" s="17" t="s">
        <v>19</v>
      </c>
      <c r="E12" s="17" t="s">
        <v>19</v>
      </c>
      <c r="H12" s="23"/>
      <c r="I12" s="23"/>
      <c r="J12" s="24" t="s">
        <v>25</v>
      </c>
      <c r="K12" s="25">
        <v>42991.0</v>
      </c>
      <c r="L12" s="23">
        <f>C4</f>
        <v>207.43</v>
      </c>
      <c r="N12" s="13"/>
      <c r="O12" s="22"/>
      <c r="P12" s="22"/>
      <c r="Q12" s="22"/>
      <c r="R12" s="22"/>
    </row>
    <row r="13">
      <c r="A13" s="16" t="s">
        <v>26</v>
      </c>
      <c r="B13" s="17" t="s">
        <v>27</v>
      </c>
      <c r="C13" s="17" t="s">
        <v>17</v>
      </c>
      <c r="D13" s="17" t="s">
        <v>19</v>
      </c>
      <c r="E13" s="17" t="s">
        <v>19</v>
      </c>
      <c r="H13" s="23"/>
      <c r="I13" s="23"/>
      <c r="J13" s="24" t="s">
        <v>28</v>
      </c>
      <c r="K13" s="26">
        <f>C3</f>
        <v>43006</v>
      </c>
      <c r="L13" s="23"/>
      <c r="N13" s="13"/>
      <c r="O13" s="22"/>
      <c r="P13" s="22"/>
      <c r="Q13" s="22"/>
      <c r="R13" s="22"/>
    </row>
    <row r="14">
      <c r="A14" s="16" t="s">
        <v>29</v>
      </c>
      <c r="B14" s="17" t="s">
        <v>27</v>
      </c>
      <c r="C14" s="17" t="s">
        <v>27</v>
      </c>
      <c r="D14" s="17" t="s">
        <v>30</v>
      </c>
      <c r="E14" s="17" t="s">
        <v>19</v>
      </c>
      <c r="H14" s="27"/>
      <c r="I14" s="27"/>
      <c r="J14" s="28" t="s">
        <v>31</v>
      </c>
      <c r="K14" s="27"/>
      <c r="L14" s="27"/>
      <c r="N14" s="13"/>
      <c r="O14" s="22"/>
      <c r="P14" s="22"/>
      <c r="Q14" s="22"/>
      <c r="R14" s="22"/>
    </row>
    <row r="15">
      <c r="A15" s="16" t="s">
        <v>32</v>
      </c>
      <c r="B15" s="17" t="s">
        <v>27</v>
      </c>
      <c r="C15" s="17" t="s">
        <v>17</v>
      </c>
      <c r="D15" s="17" t="s">
        <v>30</v>
      </c>
      <c r="E15" s="17" t="s">
        <v>19</v>
      </c>
      <c r="H15" s="18" t="s">
        <v>1</v>
      </c>
      <c r="I15" s="19" t="s">
        <v>33</v>
      </c>
      <c r="J15" s="20" t="s">
        <v>34</v>
      </c>
      <c r="K15" s="21"/>
      <c r="L15" s="21"/>
    </row>
    <row r="16">
      <c r="A16" s="16" t="s">
        <v>35</v>
      </c>
      <c r="B16" s="17" t="s">
        <v>17</v>
      </c>
      <c r="C16" s="17" t="s">
        <v>18</v>
      </c>
      <c r="D16" s="17" t="s">
        <v>19</v>
      </c>
      <c r="E16" s="17" t="s">
        <v>19</v>
      </c>
      <c r="H16" s="23"/>
      <c r="I16" s="23"/>
      <c r="J16" s="24" t="s">
        <v>36</v>
      </c>
      <c r="K16" s="26">
        <f>C3+1</f>
        <v>43007</v>
      </c>
      <c r="L16" s="23">
        <f>D4</f>
        <v>829.72</v>
      </c>
    </row>
    <row r="17">
      <c r="A17" s="16" t="s">
        <v>37</v>
      </c>
      <c r="B17" s="17" t="s">
        <v>17</v>
      </c>
      <c r="C17" s="17" t="s">
        <v>18</v>
      </c>
      <c r="D17" s="17" t="s">
        <v>19</v>
      </c>
      <c r="E17" s="17" t="s">
        <v>19</v>
      </c>
      <c r="H17" s="23"/>
      <c r="I17" s="23"/>
      <c r="J17" s="24" t="s">
        <v>38</v>
      </c>
      <c r="K17" s="29">
        <f>D3</f>
        <v>43031</v>
      </c>
      <c r="L17" s="23"/>
    </row>
    <row r="18">
      <c r="A18" s="16" t="s">
        <v>39</v>
      </c>
      <c r="B18" s="17" t="s">
        <v>27</v>
      </c>
      <c r="C18" s="17" t="s">
        <v>27</v>
      </c>
      <c r="D18" s="17" t="s">
        <v>19</v>
      </c>
      <c r="E18" s="17" t="s">
        <v>19</v>
      </c>
      <c r="H18" s="27"/>
      <c r="I18" s="27"/>
      <c r="J18" s="28" t="s">
        <v>40</v>
      </c>
      <c r="K18" s="30"/>
      <c r="L18" s="30"/>
      <c r="M18" s="4"/>
      <c r="N18" s="4"/>
      <c r="O18" s="4"/>
      <c r="P18" s="4"/>
      <c r="Q18" s="4"/>
    </row>
    <row r="19">
      <c r="A19" s="16" t="s">
        <v>41</v>
      </c>
      <c r="B19" s="17" t="s">
        <v>18</v>
      </c>
      <c r="C19" s="17" t="s">
        <v>30</v>
      </c>
      <c r="D19" s="17" t="s">
        <v>19</v>
      </c>
      <c r="E19" s="17" t="s">
        <v>19</v>
      </c>
      <c r="H19" s="18" t="s">
        <v>2</v>
      </c>
      <c r="I19" s="19" t="s">
        <v>42</v>
      </c>
      <c r="J19" s="31" t="s">
        <v>43</v>
      </c>
      <c r="K19" s="21"/>
      <c r="L19" s="32"/>
    </row>
    <row r="20">
      <c r="A20" s="16" t="s">
        <v>44</v>
      </c>
      <c r="B20" s="17" t="s">
        <v>27</v>
      </c>
      <c r="C20" s="17" t="s">
        <v>30</v>
      </c>
      <c r="D20" s="17" t="s">
        <v>19</v>
      </c>
      <c r="E20" s="17" t="s">
        <v>19</v>
      </c>
      <c r="H20" s="23"/>
      <c r="I20" s="23"/>
      <c r="J20" s="33" t="s">
        <v>45</v>
      </c>
      <c r="K20" s="23"/>
      <c r="L20" s="34"/>
    </row>
    <row r="21">
      <c r="A21" s="16" t="s">
        <v>46</v>
      </c>
      <c r="B21" s="17" t="s">
        <v>27</v>
      </c>
      <c r="C21" s="17" t="s">
        <v>18</v>
      </c>
      <c r="D21" s="17" t="s">
        <v>19</v>
      </c>
      <c r="E21" s="17" t="s">
        <v>19</v>
      </c>
      <c r="H21" s="23"/>
      <c r="I21" s="23"/>
      <c r="J21" s="33" t="s">
        <v>47</v>
      </c>
      <c r="K21" s="23"/>
      <c r="L21" s="34"/>
    </row>
    <row r="22">
      <c r="A22" s="16" t="s">
        <v>48</v>
      </c>
      <c r="B22" s="35" t="s">
        <v>49</v>
      </c>
      <c r="C22" s="17" t="s">
        <v>17</v>
      </c>
      <c r="D22" s="17" t="s">
        <v>19</v>
      </c>
      <c r="E22" s="17" t="s">
        <v>19</v>
      </c>
      <c r="H22" s="23"/>
      <c r="I22" s="27"/>
      <c r="J22" s="36" t="s">
        <v>50</v>
      </c>
      <c r="K22" s="29">
        <f>D3+1</f>
        <v>43032</v>
      </c>
      <c r="L22" s="34">
        <f>E4</f>
        <v>2696.59</v>
      </c>
    </row>
    <row r="23">
      <c r="H23" s="23"/>
      <c r="I23" s="37" t="s">
        <v>51</v>
      </c>
      <c r="J23" s="38" t="s">
        <v>52</v>
      </c>
      <c r="K23" s="29">
        <f>E3</f>
        <v>43007</v>
      </c>
      <c r="L23" s="34"/>
    </row>
    <row r="24">
      <c r="A24" s="2" t="s">
        <v>53</v>
      </c>
      <c r="B24" s="2" t="s">
        <v>54</v>
      </c>
      <c r="C24" s="2" t="s">
        <v>55</v>
      </c>
      <c r="D24" s="2" t="s">
        <v>56</v>
      </c>
      <c r="E24" s="2" t="s">
        <v>57</v>
      </c>
      <c r="H24" s="23"/>
      <c r="I24" s="19" t="s">
        <v>58</v>
      </c>
      <c r="J24" s="31" t="s">
        <v>52</v>
      </c>
      <c r="K24" s="23"/>
      <c r="L24" s="34"/>
    </row>
    <row r="25">
      <c r="A25" s="16" t="s">
        <v>27</v>
      </c>
      <c r="B25" s="17">
        <v>92.0</v>
      </c>
      <c r="C25" s="17">
        <v>100.0</v>
      </c>
      <c r="D25" s="17">
        <v>100.0</v>
      </c>
      <c r="E25" s="17">
        <v>100.0</v>
      </c>
      <c r="H25" s="27"/>
      <c r="I25" s="27"/>
      <c r="J25" s="36" t="s">
        <v>59</v>
      </c>
      <c r="K25" s="27"/>
      <c r="L25" s="39"/>
    </row>
    <row r="26">
      <c r="A26" s="16" t="s">
        <v>17</v>
      </c>
      <c r="B26" s="17">
        <v>42.0</v>
      </c>
      <c r="C26" s="17">
        <v>100.0</v>
      </c>
      <c r="D26" s="17">
        <v>100.0</v>
      </c>
      <c r="E26" s="17">
        <v>100.0</v>
      </c>
      <c r="H26" s="18" t="s">
        <v>3</v>
      </c>
      <c r="I26" s="19" t="s">
        <v>60</v>
      </c>
      <c r="J26" s="20" t="s">
        <v>61</v>
      </c>
      <c r="K26" s="23"/>
      <c r="L26" s="23"/>
    </row>
    <row r="27">
      <c r="A27" s="16" t="s">
        <v>18</v>
      </c>
      <c r="B27" s="17">
        <v>8.0</v>
      </c>
      <c r="C27" s="17">
        <v>58.0</v>
      </c>
      <c r="D27" s="17">
        <v>100.0</v>
      </c>
      <c r="E27" s="17">
        <v>100.0</v>
      </c>
      <c r="H27" s="23"/>
      <c r="I27" s="23"/>
      <c r="J27" s="24" t="s">
        <v>62</v>
      </c>
      <c r="K27" s="29">
        <f>E3+1</f>
        <v>43008</v>
      </c>
      <c r="L27" s="23">
        <f>F4</f>
        <v>414.86</v>
      </c>
    </row>
    <row r="28">
      <c r="A28" s="16" t="s">
        <v>30</v>
      </c>
      <c r="B28" s="17">
        <v>0.0</v>
      </c>
      <c r="C28" s="17">
        <v>17.0</v>
      </c>
      <c r="D28" s="17">
        <v>100.0</v>
      </c>
      <c r="E28" s="17">
        <v>100.0</v>
      </c>
      <c r="H28" s="23"/>
      <c r="I28" s="23"/>
      <c r="J28" s="24" t="s">
        <v>63</v>
      </c>
      <c r="K28" s="29">
        <f>F3</f>
        <v>43117</v>
      </c>
      <c r="L28" s="23"/>
    </row>
    <row r="29">
      <c r="A29" s="16" t="s">
        <v>19</v>
      </c>
      <c r="B29" s="17">
        <v>0.0</v>
      </c>
      <c r="C29" s="17">
        <v>0.0</v>
      </c>
      <c r="D29" s="17">
        <v>83.0</v>
      </c>
      <c r="E29" s="17">
        <v>100.0</v>
      </c>
      <c r="H29" s="27"/>
      <c r="I29" s="27"/>
      <c r="J29" s="28" t="s">
        <v>64</v>
      </c>
      <c r="K29" s="27"/>
      <c r="L29" s="27"/>
    </row>
    <row r="32">
      <c r="A32" s="4" t="s">
        <v>65</v>
      </c>
    </row>
    <row r="33">
      <c r="A33" s="40" t="s">
        <v>66</v>
      </c>
      <c r="B33" s="2" t="s">
        <v>54</v>
      </c>
      <c r="C33" s="2" t="s">
        <v>55</v>
      </c>
      <c r="D33" s="2" t="s">
        <v>56</v>
      </c>
      <c r="E33" s="2" t="s">
        <v>57</v>
      </c>
    </row>
    <row r="34">
      <c r="A34" s="41" t="s">
        <v>67</v>
      </c>
      <c r="B34" s="11">
        <v>0.2</v>
      </c>
      <c r="C34" s="11">
        <v>0.15</v>
      </c>
      <c r="D34" s="11">
        <v>0.15</v>
      </c>
      <c r="E34" s="11">
        <v>0.6</v>
      </c>
    </row>
    <row r="35">
      <c r="A35" s="41" t="s">
        <v>68</v>
      </c>
      <c r="B35" s="11">
        <v>0.65</v>
      </c>
      <c r="C35" s="11">
        <v>0.3</v>
      </c>
      <c r="D35" s="11">
        <v>0.05</v>
      </c>
      <c r="E35" s="11">
        <v>0.1</v>
      </c>
    </row>
    <row r="36">
      <c r="A36" s="41" t="s">
        <v>69</v>
      </c>
      <c r="B36" s="11">
        <v>0.1</v>
      </c>
      <c r="C36" s="11">
        <v>0.2</v>
      </c>
      <c r="D36" s="11">
        <v>0.15</v>
      </c>
      <c r="E36" s="11">
        <v>0.1</v>
      </c>
    </row>
    <row r="37">
      <c r="A37" s="41" t="s">
        <v>70</v>
      </c>
      <c r="B37" s="11">
        <v>0.05</v>
      </c>
      <c r="C37" s="11">
        <v>0.15</v>
      </c>
      <c r="D37" s="11">
        <v>0.1</v>
      </c>
      <c r="E37" s="11">
        <v>0.1</v>
      </c>
    </row>
    <row r="38">
      <c r="A38" s="41" t="s">
        <v>71</v>
      </c>
      <c r="B38" s="11">
        <v>0.0</v>
      </c>
      <c r="C38" s="11">
        <v>0.15</v>
      </c>
      <c r="D38" s="11">
        <v>0.4</v>
      </c>
      <c r="E38" s="11">
        <v>0.1</v>
      </c>
    </row>
    <row r="39">
      <c r="A39" s="41" t="s">
        <v>72</v>
      </c>
      <c r="B39" s="11">
        <v>0.0</v>
      </c>
      <c r="C39" s="11">
        <v>0.05</v>
      </c>
      <c r="D39" s="11">
        <v>0.15</v>
      </c>
      <c r="E39" s="11">
        <v>0.0</v>
      </c>
    </row>
    <row r="41">
      <c r="A41" s="4" t="s">
        <v>73</v>
      </c>
    </row>
    <row r="42">
      <c r="A42" s="42" t="s">
        <v>66</v>
      </c>
      <c r="B42" s="43" t="s">
        <v>54</v>
      </c>
      <c r="C42" s="43" t="s">
        <v>55</v>
      </c>
      <c r="D42" s="43" t="s">
        <v>56</v>
      </c>
      <c r="E42" s="43" t="s">
        <v>57</v>
      </c>
    </row>
    <row r="43">
      <c r="A43" s="44" t="s">
        <v>67</v>
      </c>
      <c r="B43" s="45">
        <f>B49*B34</f>
        <v>41.486</v>
      </c>
      <c r="C43" s="45">
        <f t="shared" ref="C43:E43" si="1">C34*C49</f>
        <v>124.458</v>
      </c>
      <c r="D43" s="45">
        <f t="shared" si="1"/>
        <v>404.4885</v>
      </c>
      <c r="E43" s="46">
        <f t="shared" si="1"/>
        <v>248.916</v>
      </c>
      <c r="F43" s="47"/>
    </row>
    <row r="44">
      <c r="A44" s="44" t="s">
        <v>68</v>
      </c>
      <c r="B44" s="45">
        <f t="shared" ref="B44:E44" si="2">B35*B49</f>
        <v>134.8295</v>
      </c>
      <c r="C44" s="45">
        <f t="shared" si="2"/>
        <v>248.916</v>
      </c>
      <c r="D44" s="45">
        <f t="shared" si="2"/>
        <v>134.8295</v>
      </c>
      <c r="E44" s="46">
        <f t="shared" si="2"/>
        <v>41.486</v>
      </c>
      <c r="F44" s="47"/>
    </row>
    <row r="45">
      <c r="A45" s="44" t="s">
        <v>69</v>
      </c>
      <c r="B45" s="45">
        <f t="shared" ref="B45:E45" si="3">B49*B36</f>
        <v>20.743</v>
      </c>
      <c r="C45" s="45">
        <f t="shared" si="3"/>
        <v>165.944</v>
      </c>
      <c r="D45" s="45">
        <f t="shared" si="3"/>
        <v>404.4885</v>
      </c>
      <c r="E45" s="46">
        <f t="shared" si="3"/>
        <v>41.486</v>
      </c>
      <c r="F45" s="47"/>
    </row>
    <row r="46">
      <c r="A46" s="44" t="s">
        <v>70</v>
      </c>
      <c r="B46" s="45">
        <f t="shared" ref="B46:E46" si="4">B37*B49</f>
        <v>10.3715</v>
      </c>
      <c r="C46" s="45">
        <f t="shared" si="4"/>
        <v>124.458</v>
      </c>
      <c r="D46" s="45">
        <f t="shared" si="4"/>
        <v>269.659</v>
      </c>
      <c r="E46" s="46">
        <f t="shared" si="4"/>
        <v>41.486</v>
      </c>
      <c r="F46" s="47"/>
    </row>
    <row r="47">
      <c r="A47" s="44" t="s">
        <v>71</v>
      </c>
      <c r="B47" s="45">
        <v>0.0</v>
      </c>
      <c r="C47" s="45">
        <f t="shared" ref="C47:E47" si="5">C38*C49</f>
        <v>124.458</v>
      </c>
      <c r="D47" s="45">
        <f t="shared" si="5"/>
        <v>1078.636</v>
      </c>
      <c r="E47" s="46">
        <f t="shared" si="5"/>
        <v>41.486</v>
      </c>
      <c r="F47" s="47"/>
    </row>
    <row r="48">
      <c r="A48" s="44" t="s">
        <v>72</v>
      </c>
      <c r="B48" s="45">
        <v>0.0</v>
      </c>
      <c r="C48" s="45">
        <f t="shared" ref="C48:E48" si="6">C39*C49</f>
        <v>41.486</v>
      </c>
      <c r="D48" s="45">
        <f t="shared" si="6"/>
        <v>404.4885</v>
      </c>
      <c r="E48" s="46">
        <f t="shared" si="6"/>
        <v>0</v>
      </c>
      <c r="F48" s="47"/>
    </row>
    <row r="49">
      <c r="A49" s="42" t="s">
        <v>4</v>
      </c>
      <c r="B49" s="48">
        <f>0.05*G4</f>
        <v>207.43</v>
      </c>
      <c r="C49" s="48">
        <f>0.2*G4</f>
        <v>829.72</v>
      </c>
      <c r="D49" s="48">
        <f>0.65*G4</f>
        <v>2696.59</v>
      </c>
      <c r="E49" s="49">
        <f>0.1*G4</f>
        <v>414.86</v>
      </c>
      <c r="F49" s="50"/>
    </row>
    <row r="51">
      <c r="A51" s="4" t="s">
        <v>74</v>
      </c>
    </row>
    <row r="52">
      <c r="A52" s="42" t="s">
        <v>66</v>
      </c>
      <c r="B52" s="43" t="s">
        <v>54</v>
      </c>
      <c r="C52" s="43" t="s">
        <v>55</v>
      </c>
      <c r="D52" s="43" t="s">
        <v>56</v>
      </c>
      <c r="E52" s="43" t="s">
        <v>57</v>
      </c>
      <c r="H52" s="40" t="s">
        <v>66</v>
      </c>
      <c r="I52" s="40" t="s">
        <v>75</v>
      </c>
    </row>
    <row r="53">
      <c r="A53" s="44" t="s">
        <v>67</v>
      </c>
      <c r="B53" s="45">
        <f t="shared" ref="B53:B58" si="7">B43/I53</f>
        <v>41.486</v>
      </c>
      <c r="C53" s="45">
        <f t="shared" ref="C53:C58" si="8">C43/I53</f>
        <v>124.458</v>
      </c>
      <c r="D53" s="45">
        <f t="shared" ref="D53:D58" si="9">D43/I53</f>
        <v>404.4885</v>
      </c>
      <c r="E53" s="46">
        <f t="shared" ref="E53:E58" si="10">E43/I53</f>
        <v>248.916</v>
      </c>
      <c r="F53" s="47"/>
      <c r="H53" s="41" t="s">
        <v>67</v>
      </c>
      <c r="I53" s="17">
        <v>1.0</v>
      </c>
    </row>
    <row r="54">
      <c r="A54" s="44" t="s">
        <v>68</v>
      </c>
      <c r="B54" s="45">
        <f t="shared" si="7"/>
        <v>134.8295</v>
      </c>
      <c r="C54" s="45">
        <f t="shared" si="8"/>
        <v>248.916</v>
      </c>
      <c r="D54" s="45">
        <f t="shared" si="9"/>
        <v>134.8295</v>
      </c>
      <c r="E54" s="46">
        <f t="shared" si="10"/>
        <v>41.486</v>
      </c>
      <c r="F54" s="47"/>
      <c r="H54" s="41" t="s">
        <v>68</v>
      </c>
      <c r="I54" s="17">
        <v>1.0</v>
      </c>
    </row>
    <row r="55">
      <c r="A55" s="44" t="s">
        <v>69</v>
      </c>
      <c r="B55" s="45">
        <f t="shared" si="7"/>
        <v>20.743</v>
      </c>
      <c r="C55" s="45">
        <f t="shared" si="8"/>
        <v>165.944</v>
      </c>
      <c r="D55" s="45">
        <f t="shared" si="9"/>
        <v>404.4885</v>
      </c>
      <c r="E55" s="46">
        <f t="shared" si="10"/>
        <v>41.486</v>
      </c>
      <c r="F55" s="47"/>
      <c r="H55" s="41" t="s">
        <v>69</v>
      </c>
      <c r="I55" s="17">
        <v>1.0</v>
      </c>
    </row>
    <row r="56">
      <c r="A56" s="44" t="s">
        <v>70</v>
      </c>
      <c r="B56" s="45">
        <f t="shared" si="7"/>
        <v>10.3715</v>
      </c>
      <c r="C56" s="45">
        <f t="shared" si="8"/>
        <v>124.458</v>
      </c>
      <c r="D56" s="45">
        <f t="shared" si="9"/>
        <v>269.659</v>
      </c>
      <c r="E56" s="46">
        <f t="shared" si="10"/>
        <v>41.486</v>
      </c>
      <c r="F56" s="47"/>
      <c r="H56" s="41" t="s">
        <v>70</v>
      </c>
      <c r="I56" s="17">
        <v>1.0</v>
      </c>
    </row>
    <row r="57">
      <c r="A57" s="44" t="s">
        <v>71</v>
      </c>
      <c r="B57" s="45">
        <f t="shared" si="7"/>
        <v>0</v>
      </c>
      <c r="C57" s="45">
        <f t="shared" si="8"/>
        <v>31.1145</v>
      </c>
      <c r="D57" s="45">
        <f t="shared" si="9"/>
        <v>269.659</v>
      </c>
      <c r="E57" s="46">
        <f t="shared" si="10"/>
        <v>10.3715</v>
      </c>
      <c r="F57" s="47"/>
      <c r="H57" s="41" t="s">
        <v>71</v>
      </c>
      <c r="I57" s="17">
        <v>4.0</v>
      </c>
    </row>
    <row r="58">
      <c r="A58" s="44" t="s">
        <v>72</v>
      </c>
      <c r="B58" s="45">
        <f t="shared" si="7"/>
        <v>0</v>
      </c>
      <c r="C58" s="45">
        <f t="shared" si="8"/>
        <v>20.743</v>
      </c>
      <c r="D58" s="45">
        <f t="shared" si="9"/>
        <v>202.24425</v>
      </c>
      <c r="E58" s="46">
        <f t="shared" si="10"/>
        <v>0</v>
      </c>
      <c r="F58" s="47"/>
      <c r="H58" s="41" t="s">
        <v>72</v>
      </c>
      <c r="I58" s="17">
        <v>2.0</v>
      </c>
    </row>
    <row r="59">
      <c r="A59" s="51" t="s">
        <v>4</v>
      </c>
      <c r="B59" s="48">
        <f>0.05*G4</f>
        <v>207.43</v>
      </c>
      <c r="C59" s="48">
        <f>0.2*G4</f>
        <v>829.72</v>
      </c>
      <c r="D59" s="48">
        <f>0.65*G4</f>
        <v>2696.59</v>
      </c>
      <c r="E59" s="49">
        <f>0.1*G4</f>
        <v>414.86</v>
      </c>
      <c r="F59" s="50"/>
    </row>
  </sheetData>
  <mergeCells count="9">
    <mergeCell ref="I10:I14"/>
    <mergeCell ref="H10:H14"/>
    <mergeCell ref="I15:I18"/>
    <mergeCell ref="I19:I22"/>
    <mergeCell ref="I26:I29"/>
    <mergeCell ref="I24:I25"/>
    <mergeCell ref="H15:H18"/>
    <mergeCell ref="H19:H25"/>
    <mergeCell ref="H26:H29"/>
  </mergeCells>
  <drawing r:id="rId1"/>
</worksheet>
</file>