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<sst xmlns="http://schemas.openxmlformats.org/spreadsheetml/2006/main" count="112" uniqueCount="71">
  <si>
    <t>ACTOR</t>
  </si>
  <si>
    <t>COMPLEXITAT</t>
  </si>
  <si>
    <t>PES</t>
  </si>
  <si>
    <t>CAS D'ÚS</t>
  </si>
  <si>
    <t>CRITERI</t>
  </si>
  <si>
    <t>FACTORS D'ENTORN</t>
  </si>
  <si>
    <t>EVALUACIÓ</t>
  </si>
  <si>
    <t>PES*EVALUACIÓ</t>
  </si>
  <si>
    <t>Usuari</t>
  </si>
  <si>
    <t>Complexe</t>
  </si>
  <si>
    <t>TREBALL</t>
  </si>
  <si>
    <t>GUI</t>
  </si>
  <si>
    <t>Familiarity with UP</t>
  </si>
  <si>
    <t>Administrador</t>
  </si>
  <si>
    <t>Consultar informació</t>
  </si>
  <si>
    <t>Simple</t>
  </si>
  <si>
    <t>Part-Time Workers</t>
  </si>
  <si>
    <t>Servidors</t>
  </si>
  <si>
    <t>Mig</t>
  </si>
  <si>
    <t>Solicitar reunió</t>
  </si>
  <si>
    <t>Analyst Capability</t>
  </si>
  <si>
    <t>Raco Api</t>
  </si>
  <si>
    <t>Aceptar/rebutjar reunión</t>
  </si>
  <si>
    <t>Application Experience</t>
  </si>
  <si>
    <t>Matrícula</t>
  </si>
  <si>
    <t>Gestionar compte</t>
  </si>
  <si>
    <t>Object-Oriented Experience</t>
  </si>
  <si>
    <t>UAW = Σa: a∈actors: pes(a)</t>
  </si>
  <si>
    <t>Presentar queixa</t>
  </si>
  <si>
    <t>Motivation</t>
  </si>
  <si>
    <t>UAW</t>
  </si>
  <si>
    <t>Interaccionar amb una assignació</t>
  </si>
  <si>
    <t>Difficult Programming Language</t>
  </si>
  <si>
    <t>Asignar un mentor</t>
  </si>
  <si>
    <t>Stable Requirement</t>
  </si>
  <si>
    <t>Fer pregunta a mentor</t>
  </si>
  <si>
    <t>ECF = 1.4 + -0.03*(Σf: f∈fEnv: (pes(f)*evaluació(f))</t>
  </si>
  <si>
    <t>Assignar el calendari a l'usuari</t>
  </si>
  <si>
    <t>ECF</t>
  </si>
  <si>
    <t>Consultar mapa de l'universitat</t>
  </si>
  <si>
    <t>Obrir un tema al fórum</t>
  </si>
  <si>
    <t>Enviar missatge a mentor</t>
  </si>
  <si>
    <t>Rebre notificacións</t>
  </si>
  <si>
    <t>UCP</t>
  </si>
  <si>
    <t>Puntuar un esdeveniment</t>
  </si>
  <si>
    <t>PF</t>
  </si>
  <si>
    <t>Registrar usuaris al sistema</t>
  </si>
  <si>
    <t>ESTIMACIÓ TEMPS</t>
  </si>
  <si>
    <t>Asignació d'un aprenent</t>
  </si>
  <si>
    <t>Eliminar usuari del sistema</t>
  </si>
  <si>
    <t>Iniciar sessió</t>
  </si>
  <si>
    <t>UUCW =  Σc: c∈casosD'Us: pes(c)</t>
  </si>
  <si>
    <t>COMPLEXITAT TÈCNICA</t>
  </si>
  <si>
    <t>PRIORITAT</t>
  </si>
  <si>
    <t>PES*PRIORITAT/100</t>
  </si>
  <si>
    <t>UUCW</t>
  </si>
  <si>
    <t>Distributed System</t>
  </si>
  <si>
    <t>Performance</t>
  </si>
  <si>
    <t>End User Efficiency</t>
  </si>
  <si>
    <t>Complex Internal Processing</t>
  </si>
  <si>
    <t>Reusability</t>
  </si>
  <si>
    <t>Easy to Install</t>
  </si>
  <si>
    <t>Easy to Use</t>
  </si>
  <si>
    <t>Portability</t>
  </si>
  <si>
    <t>Easy to Change</t>
  </si>
  <si>
    <t>Concurrency</t>
  </si>
  <si>
    <t>Special Security Features</t>
  </si>
  <si>
    <t>Provides Direct Access for Third Parties</t>
  </si>
  <si>
    <t>Special User Training Facilities Are Required</t>
  </si>
  <si>
    <t>TCF =  0.6 + (Σf: f∈fTec: (pes(f) * prioritat(f))/100)</t>
  </si>
  <si>
    <t>TCF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</si>
</sst>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4">
    <font>
      <sz val="11.0"/>
      <color rgb="FF000000"/>
      <name val="Calibri"/>
    </font>
    <font>
      <b/>
      <sz val="10.0"/>
      <name val="Arial"/>
    </font>
    <font/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EAD1DC"/>
        <bgColor rgb="FFEAD1DC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</fills>
  <borders count="2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1" fillId="2" fontId="3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 vertical="center"/>
    </xf>
    <xf borderId="7" fillId="3" fontId="3" numFmtId="0" xfId="0" applyAlignment="1" applyBorder="1" applyFill="1" applyFont="1">
      <alignment horizontal="center" vertical="center"/>
    </xf>
    <xf borderId="8" fillId="3" fontId="3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 vertical="center"/>
    </xf>
    <xf borderId="10" fillId="0" fontId="2" numFmtId="0" xfId="0" applyBorder="1" applyFont="1"/>
    <xf borderId="11" fillId="2" fontId="1" numFmtId="0" xfId="0" applyAlignment="1" applyBorder="1" applyFont="1">
      <alignment horizontal="center" vertical="center"/>
    </xf>
    <xf borderId="8" fillId="3" fontId="3" numFmtId="0" xfId="0" applyAlignment="1" applyBorder="1" applyFont="1">
      <alignment vertical="center"/>
    </xf>
    <xf borderId="12" fillId="3" fontId="3" numFmtId="0" xfId="0" applyAlignment="1" applyBorder="1" applyFont="1">
      <alignment vertical="center"/>
    </xf>
    <xf borderId="9" fillId="3" fontId="3" numFmtId="0" xfId="0" applyAlignment="1" applyBorder="1" applyFont="1">
      <alignment vertical="center"/>
    </xf>
    <xf borderId="13" fillId="4" fontId="3" numFmtId="0" xfId="0" applyAlignment="1" applyBorder="1" applyFill="1" applyFont="1">
      <alignment horizontal="center" vertical="center"/>
    </xf>
    <xf borderId="7" fillId="5" fontId="3" numFmtId="0" xfId="0" applyAlignment="1" applyBorder="1" applyFill="1" applyFont="1">
      <alignment horizontal="center" vertical="center"/>
    </xf>
    <xf borderId="8" fillId="5" fontId="3" numFmtId="0" xfId="0" applyAlignment="1" applyBorder="1" applyFont="1">
      <alignment horizontal="center" vertical="center"/>
    </xf>
    <xf borderId="9" fillId="5" fontId="3" numFmtId="0" xfId="0" applyAlignment="1" applyBorder="1" applyFont="1">
      <alignment horizontal="center" vertical="center"/>
    </xf>
    <xf borderId="14" fillId="6" fontId="3" numFmtId="0" xfId="0" applyAlignment="1" applyBorder="1" applyFill="1" applyFont="1">
      <alignment horizontal="center" vertical="center"/>
    </xf>
    <xf borderId="8" fillId="3" fontId="3" numFmtId="164" xfId="0" applyAlignment="1" applyBorder="1" applyFont="1" applyNumberFormat="1">
      <alignment vertical="center"/>
    </xf>
    <xf borderId="14" fillId="7" fontId="3" numFmtId="0" xfId="0" applyAlignment="1" applyBorder="1" applyFill="1" applyFont="1">
      <alignment horizontal="center" vertical="center"/>
    </xf>
    <xf borderId="15" fillId="3" fontId="3" numFmtId="0" xfId="0" applyAlignment="1" applyBorder="1" applyFont="1">
      <alignment horizontal="center" vertical="center"/>
    </xf>
    <xf borderId="16" fillId="3" fontId="3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18" fillId="2" fontId="3" numFmtId="0" xfId="0" applyAlignment="1" applyBorder="1" applyFont="1">
      <alignment vertical="center"/>
    </xf>
    <xf borderId="19" fillId="0" fontId="2" numFmtId="0" xfId="0" applyBorder="1" applyFont="1"/>
    <xf borderId="20" fillId="0" fontId="3" numFmtId="0" xfId="0" applyAlignment="1" applyBorder="1" applyFont="1">
      <alignment vertical="center"/>
    </xf>
    <xf borderId="16" fillId="3" fontId="3" numFmtId="0" xfId="0" applyAlignment="1" applyBorder="1" applyFont="1">
      <alignment vertical="center"/>
    </xf>
    <xf borderId="21" fillId="3" fontId="3" numFmtId="0" xfId="0" applyAlignment="1" applyBorder="1" applyFont="1">
      <alignment vertical="center"/>
    </xf>
    <xf borderId="17" fillId="3" fontId="3" numFmtId="0" xfId="0" applyAlignment="1" applyBorder="1" applyFont="1">
      <alignment vertical="center"/>
    </xf>
    <xf borderId="18" fillId="2" fontId="3" numFmtId="0" xfId="0" applyAlignment="1" applyBorder="1" applyFont="1">
      <alignment horizontal="right" vertical="center"/>
    </xf>
    <xf borderId="22" fillId="0" fontId="2" numFmtId="0" xfId="0" applyBorder="1" applyFont="1"/>
    <xf borderId="14" fillId="4" fontId="3" numFmtId="0" xfId="0" applyAlignment="1" applyBorder="1" applyFont="1">
      <alignment horizontal="center" vertical="center"/>
    </xf>
    <xf borderId="18" fillId="2" fontId="3" numFmtId="0" xfId="0" applyAlignment="1" applyBorder="1" applyFont="1">
      <alignment horizontal="center" vertical="center"/>
    </xf>
    <xf borderId="23" fillId="6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19" fillId="0" fontId="3" numFmtId="0" xfId="0" applyAlignment="1" applyBorder="1" applyFont="1">
      <alignment vertical="center"/>
    </xf>
    <xf borderId="8" fillId="3" fontId="3" numFmtId="0" xfId="0" applyAlignment="1" applyBorder="1" applyFont="1">
      <alignment horizontal="right" vertical="center"/>
    </xf>
    <xf borderId="24" fillId="3" fontId="3" numFmtId="0" xfId="0" applyAlignment="1" applyBorder="1" applyFont="1">
      <alignment horizontal="right" vertical="center"/>
    </xf>
    <xf borderId="12" fillId="3" fontId="3" numFmtId="0" xfId="0" applyAlignment="1" applyBorder="1" applyFont="1">
      <alignment horizontal="right" vertical="center"/>
    </xf>
    <xf borderId="16" fillId="3" fontId="3" numFmtId="0" xfId="0" applyAlignment="1" applyBorder="1" applyFont="1">
      <alignment horizontal="right" vertical="center"/>
    </xf>
    <xf borderId="21" fillId="3" fontId="3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57"/>
    <col customWidth="1" min="2" max="2" width="13.57"/>
    <col customWidth="1" min="3" max="3" width="14.0"/>
    <col customWidth="1" min="4" max="6" width="9.14"/>
    <col customWidth="1" min="7" max="7" width="62.71"/>
    <col customWidth="1" min="8" max="8" width="9.14"/>
    <col customWidth="1" min="9" max="9" width="12.86"/>
    <col customWidth="1" min="10" max="12" width="9.14"/>
    <col customWidth="1" min="13" max="13" width="2.86"/>
    <col customWidth="1" min="14" max="14" width="37.86"/>
    <col customWidth="1" min="15" max="15" width="9.14"/>
    <col customWidth="1" min="16" max="16" width="14.0"/>
    <col customWidth="1" min="17" max="17" width="22.29"/>
    <col customWidth="1" min="18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 t="s">
        <v>0</v>
      </c>
      <c r="C5" s="3" t="s">
        <v>1</v>
      </c>
      <c r="D5" s="4" t="s">
        <v>2</v>
      </c>
      <c r="E5" s="1"/>
      <c r="F5" s="1"/>
      <c r="G5" s="5" t="s">
        <v>3</v>
      </c>
      <c r="H5" s="5" t="s">
        <v>2</v>
      </c>
      <c r="I5" s="6" t="s">
        <v>4</v>
      </c>
      <c r="J5" s="7"/>
      <c r="K5" s="1"/>
      <c r="L5" s="1"/>
      <c r="M5" s="1"/>
      <c r="N5" s="8" t="s">
        <v>5</v>
      </c>
      <c r="O5" s="9" t="s">
        <v>2</v>
      </c>
      <c r="P5" s="9" t="s">
        <v>6</v>
      </c>
      <c r="Q5" s="10" t="s">
        <v>7</v>
      </c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" t="s">
        <v>8</v>
      </c>
      <c r="C6" s="12" t="s">
        <v>9</v>
      </c>
      <c r="D6" s="13">
        <v>3.0</v>
      </c>
      <c r="E6" s="1"/>
      <c r="F6" s="1"/>
      <c r="G6" s="14"/>
      <c r="H6" s="14"/>
      <c r="I6" s="15" t="s">
        <v>10</v>
      </c>
      <c r="J6" s="15" t="s">
        <v>11</v>
      </c>
      <c r="K6" s="1"/>
      <c r="L6" s="1"/>
      <c r="M6" s="1"/>
      <c r="N6" s="11" t="s">
        <v>12</v>
      </c>
      <c r="O6" s="16">
        <v>1.5</v>
      </c>
      <c r="P6" s="17">
        <v>1.0</v>
      </c>
      <c r="Q6" s="18">
        <f t="shared" ref="Q6:Q13" si="1">O6*P6</f>
        <v>1.5</v>
      </c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 t="s">
        <v>13</v>
      </c>
      <c r="C7" s="12" t="s">
        <v>9</v>
      </c>
      <c r="D7" s="13">
        <v>3.0</v>
      </c>
      <c r="E7" s="1"/>
      <c r="F7" s="1"/>
      <c r="G7" s="19" t="s">
        <v>14</v>
      </c>
      <c r="H7" s="19">
        <v>10.0</v>
      </c>
      <c r="I7" s="19" t="s">
        <v>15</v>
      </c>
      <c r="J7" s="19" t="s">
        <v>9</v>
      </c>
      <c r="K7" s="1"/>
      <c r="L7" s="1"/>
      <c r="M7" s="1"/>
      <c r="N7" s="11" t="s">
        <v>16</v>
      </c>
      <c r="O7" s="16">
        <v>-1.0</v>
      </c>
      <c r="P7" s="17">
        <v>3.0</v>
      </c>
      <c r="Q7" s="18">
        <f t="shared" si="1"/>
        <v>-3</v>
      </c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0" t="s">
        <v>17</v>
      </c>
      <c r="C8" s="21" t="s">
        <v>18</v>
      </c>
      <c r="D8" s="22">
        <v>2.0</v>
      </c>
      <c r="E8" s="1"/>
      <c r="F8" s="1"/>
      <c r="G8" s="23" t="s">
        <v>19</v>
      </c>
      <c r="H8" s="23">
        <v>10.0</v>
      </c>
      <c r="I8" s="23" t="s">
        <v>18</v>
      </c>
      <c r="J8" s="23" t="s">
        <v>18</v>
      </c>
      <c r="K8" s="1"/>
      <c r="L8" s="1"/>
      <c r="M8" s="1"/>
      <c r="N8" s="11" t="s">
        <v>20</v>
      </c>
      <c r="O8" s="24">
        <v>0.5</v>
      </c>
      <c r="P8" s="17">
        <v>3.0</v>
      </c>
      <c r="Q8" s="18">
        <f t="shared" si="1"/>
        <v>1.5</v>
      </c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0" t="s">
        <v>21</v>
      </c>
      <c r="C9" s="21" t="s">
        <v>18</v>
      </c>
      <c r="D9" s="22">
        <v>2.0</v>
      </c>
      <c r="E9" s="1"/>
      <c r="F9" s="1"/>
      <c r="G9" s="25" t="s">
        <v>22</v>
      </c>
      <c r="H9" s="25">
        <v>5.0</v>
      </c>
      <c r="I9" s="25" t="s">
        <v>15</v>
      </c>
      <c r="J9" s="25" t="s">
        <v>15</v>
      </c>
      <c r="K9" s="1"/>
      <c r="L9" s="1"/>
      <c r="M9" s="1"/>
      <c r="N9" s="11" t="s">
        <v>23</v>
      </c>
      <c r="O9" s="16">
        <v>0.5</v>
      </c>
      <c r="P9" s="17">
        <v>2.0</v>
      </c>
      <c r="Q9" s="18">
        <f t="shared" si="1"/>
        <v>1</v>
      </c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6" t="s">
        <v>24</v>
      </c>
      <c r="C10" s="27" t="s">
        <v>15</v>
      </c>
      <c r="D10" s="28">
        <v>1.0</v>
      </c>
      <c r="E10" s="1"/>
      <c r="F10" s="1"/>
      <c r="G10" s="23" t="s">
        <v>25</v>
      </c>
      <c r="H10" s="23">
        <v>10.0</v>
      </c>
      <c r="I10" s="23" t="s">
        <v>18</v>
      </c>
      <c r="J10" s="23" t="s">
        <v>18</v>
      </c>
      <c r="K10" s="1"/>
      <c r="L10" s="1"/>
      <c r="M10" s="1"/>
      <c r="N10" s="11" t="s">
        <v>26</v>
      </c>
      <c r="O10" s="16">
        <v>0.5</v>
      </c>
      <c r="P10" s="17">
        <v>5.0</v>
      </c>
      <c r="Q10" s="18">
        <f t="shared" si="1"/>
        <v>2.5</v>
      </c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9" t="s">
        <v>27</v>
      </c>
      <c r="E11" s="1"/>
      <c r="F11" s="1"/>
      <c r="G11" s="23" t="s">
        <v>28</v>
      </c>
      <c r="H11" s="23">
        <v>10.0</v>
      </c>
      <c r="I11" s="23" t="s">
        <v>18</v>
      </c>
      <c r="J11" s="23" t="s">
        <v>18</v>
      </c>
      <c r="K11" s="1"/>
      <c r="L11" s="1"/>
      <c r="M11" s="1"/>
      <c r="N11" s="11" t="s">
        <v>29</v>
      </c>
      <c r="O11" s="16">
        <v>1.0</v>
      </c>
      <c r="P11" s="17">
        <v>3.0</v>
      </c>
      <c r="Q11" s="18">
        <f t="shared" si="1"/>
        <v>3</v>
      </c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0" t="s">
        <v>30</v>
      </c>
      <c r="C12" s="31"/>
      <c r="D12" s="32">
        <f>SUM(D6:D10)</f>
        <v>11</v>
      </c>
      <c r="E12" s="1"/>
      <c r="F12" s="1"/>
      <c r="G12" s="25" t="s">
        <v>31</v>
      </c>
      <c r="H12" s="25">
        <v>12.5</v>
      </c>
      <c r="I12" s="25" t="s">
        <v>9</v>
      </c>
      <c r="J12" s="25" t="s">
        <v>18</v>
      </c>
      <c r="K12" s="1"/>
      <c r="L12" s="1"/>
      <c r="M12" s="1"/>
      <c r="N12" s="11" t="s">
        <v>32</v>
      </c>
      <c r="O12" s="16">
        <v>-1.0</v>
      </c>
      <c r="P12" s="17">
        <v>2.0</v>
      </c>
      <c r="Q12" s="18">
        <f t="shared" si="1"/>
        <v>-2</v>
      </c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23" t="s">
        <v>33</v>
      </c>
      <c r="H13" s="23">
        <v>10.0</v>
      </c>
      <c r="I13" s="23" t="s">
        <v>18</v>
      </c>
      <c r="J13" s="23" t="s">
        <v>18</v>
      </c>
      <c r="K13" s="1"/>
      <c r="L13" s="1"/>
      <c r="M13" s="1"/>
      <c r="N13" s="26" t="s">
        <v>34</v>
      </c>
      <c r="O13" s="33">
        <v>1.0</v>
      </c>
      <c r="P13" s="34">
        <v>3.0</v>
      </c>
      <c r="Q13" s="35">
        <f t="shared" si="1"/>
        <v>3</v>
      </c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23" t="s">
        <v>35</v>
      </c>
      <c r="H14" s="23">
        <v>10.0</v>
      </c>
      <c r="I14" s="23" t="s">
        <v>18</v>
      </c>
      <c r="J14" s="23" t="s">
        <v>18</v>
      </c>
      <c r="K14" s="1"/>
      <c r="L14" s="1"/>
      <c r="M14" s="1"/>
      <c r="N14" s="29" t="s">
        <v>36</v>
      </c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23" t="s">
        <v>37</v>
      </c>
      <c r="H15" s="23">
        <v>12.5</v>
      </c>
      <c r="I15" s="23" t="s">
        <v>18</v>
      </c>
      <c r="J15" s="23" t="s">
        <v>9</v>
      </c>
      <c r="K15" s="1"/>
      <c r="L15" s="1"/>
      <c r="M15" s="1"/>
      <c r="N15" s="36" t="s">
        <v>38</v>
      </c>
      <c r="O15" s="37"/>
      <c r="P15" s="31"/>
      <c r="Q15" s="32">
        <f>1.4-0.03*SUM(Q6:Q13)</f>
        <v>1.175</v>
      </c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23" t="s">
        <v>39</v>
      </c>
      <c r="H16" s="23">
        <v>10.0</v>
      </c>
      <c r="I16" s="23" t="s">
        <v>18</v>
      </c>
      <c r="J16" s="23" t="s">
        <v>18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38" t="s">
        <v>40</v>
      </c>
      <c r="H17" s="38">
        <v>5.0</v>
      </c>
      <c r="I17" s="38" t="s">
        <v>15</v>
      </c>
      <c r="J17" s="38" t="s">
        <v>15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25" t="s">
        <v>41</v>
      </c>
      <c r="H18" s="25">
        <v>12.5</v>
      </c>
      <c r="I18" s="25" t="s">
        <v>9</v>
      </c>
      <c r="J18" s="25" t="s">
        <v>18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25" t="s">
        <v>42</v>
      </c>
      <c r="H19" s="25">
        <v>10.0</v>
      </c>
      <c r="I19" s="25" t="s">
        <v>9</v>
      </c>
      <c r="J19" s="25" t="s">
        <v>15</v>
      </c>
      <c r="K19" s="1"/>
      <c r="L19" s="1"/>
      <c r="M19" s="1"/>
      <c r="N19" s="39" t="s">
        <v>43</v>
      </c>
      <c r="O19" s="31"/>
      <c r="P19" s="32">
        <f>(D12+J26)*Q15*P40</f>
        <v>188.5728125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23" t="s">
        <v>44</v>
      </c>
      <c r="H20" s="23">
        <v>10.0</v>
      </c>
      <c r="I20" s="23" t="s">
        <v>18</v>
      </c>
      <c r="J20" s="23" t="s">
        <v>18</v>
      </c>
      <c r="K20" s="1"/>
      <c r="L20" s="1"/>
      <c r="M20" s="1"/>
      <c r="N20" s="39" t="s">
        <v>45</v>
      </c>
      <c r="O20" s="31"/>
      <c r="P20" s="32">
        <v>22.0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38" t="s">
        <v>46</v>
      </c>
      <c r="H21" s="38">
        <v>5.0</v>
      </c>
      <c r="I21" s="38" t="s">
        <v>15</v>
      </c>
      <c r="J21" s="38" t="s">
        <v>15</v>
      </c>
      <c r="K21" s="1"/>
      <c r="L21" s="1"/>
      <c r="M21" s="1"/>
      <c r="N21" s="39" t="s">
        <v>47</v>
      </c>
      <c r="O21" s="31"/>
      <c r="P21" s="32">
        <f>P19*P20</f>
        <v>4148.601875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38" t="s">
        <v>48</v>
      </c>
      <c r="H22" s="38">
        <v>5.0</v>
      </c>
      <c r="I22" s="38" t="s">
        <v>15</v>
      </c>
      <c r="J22" s="38" t="s">
        <v>15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38" t="s">
        <v>49</v>
      </c>
      <c r="H23" s="38">
        <v>5.0</v>
      </c>
      <c r="I23" s="38" t="s">
        <v>15</v>
      </c>
      <c r="J23" s="38" t="s">
        <v>15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40" t="s">
        <v>50</v>
      </c>
      <c r="H24" s="40">
        <v>10.0</v>
      </c>
      <c r="I24" s="40" t="s">
        <v>18</v>
      </c>
      <c r="J24" s="40" t="s">
        <v>18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41" t="s">
        <v>51</v>
      </c>
      <c r="H25" s="1"/>
      <c r="I25" s="1"/>
      <c r="J25" s="1"/>
      <c r="K25" s="1"/>
      <c r="L25" s="1"/>
      <c r="M25" s="1"/>
      <c r="N25" s="2" t="s">
        <v>52</v>
      </c>
      <c r="O25" s="3" t="s">
        <v>2</v>
      </c>
      <c r="P25" s="3" t="s">
        <v>53</v>
      </c>
      <c r="Q25" s="4" t="s">
        <v>54</v>
      </c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36" t="s">
        <v>55</v>
      </c>
      <c r="H26" s="37"/>
      <c r="I26" s="31"/>
      <c r="J26" s="42">
        <f>SUM(H7:H24)</f>
        <v>162.5</v>
      </c>
      <c r="K26" s="1"/>
      <c r="L26" s="1"/>
      <c r="M26" s="1"/>
      <c r="N26" s="11" t="s">
        <v>56</v>
      </c>
      <c r="O26" s="43">
        <v>2.0</v>
      </c>
      <c r="P26" s="44">
        <v>1.0</v>
      </c>
      <c r="Q26" s="18">
        <f t="shared" ref="Q26:Q38" si="2">O26*P26/100</f>
        <v>0.02</v>
      </c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1" t="s">
        <v>57</v>
      </c>
      <c r="O27" s="43">
        <v>2.0</v>
      </c>
      <c r="P27" s="45">
        <v>1.0</v>
      </c>
      <c r="Q27" s="18">
        <f t="shared" si="2"/>
        <v>0.02</v>
      </c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1" t="s">
        <v>58</v>
      </c>
      <c r="O28" s="43">
        <v>1.0</v>
      </c>
      <c r="P28" s="45">
        <v>3.0</v>
      </c>
      <c r="Q28" s="18">
        <f t="shared" si="2"/>
        <v>0.03</v>
      </c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1" t="s">
        <v>59</v>
      </c>
      <c r="O29" s="43">
        <v>1.0</v>
      </c>
      <c r="P29" s="45">
        <v>3.0</v>
      </c>
      <c r="Q29" s="18">
        <f t="shared" si="2"/>
        <v>0.03</v>
      </c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1" t="s">
        <v>60</v>
      </c>
      <c r="O30" s="43">
        <v>1.0</v>
      </c>
      <c r="P30" s="45">
        <v>1.0</v>
      </c>
      <c r="Q30" s="18">
        <f t="shared" si="2"/>
        <v>0.01</v>
      </c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1" t="s">
        <v>61</v>
      </c>
      <c r="O31" s="43">
        <v>0.5</v>
      </c>
      <c r="P31" s="45">
        <v>5.0</v>
      </c>
      <c r="Q31" s="18">
        <f t="shared" si="2"/>
        <v>0.025</v>
      </c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1" t="s">
        <v>62</v>
      </c>
      <c r="O32" s="43">
        <v>0.5</v>
      </c>
      <c r="P32" s="45">
        <v>3.0</v>
      </c>
      <c r="Q32" s="18">
        <f t="shared" si="2"/>
        <v>0.015</v>
      </c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1" t="s">
        <v>63</v>
      </c>
      <c r="O33" s="43">
        <v>1.0</v>
      </c>
      <c r="P33" s="45">
        <v>5.0</v>
      </c>
      <c r="Q33" s="18">
        <f t="shared" si="2"/>
        <v>0.05</v>
      </c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1" t="s">
        <v>64</v>
      </c>
      <c r="O34" s="43">
        <v>0.5</v>
      </c>
      <c r="P34" s="45">
        <v>1.0</v>
      </c>
      <c r="Q34" s="18">
        <f t="shared" si="2"/>
        <v>0.005</v>
      </c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1" t="s">
        <v>65</v>
      </c>
      <c r="O35" s="43">
        <v>1.0</v>
      </c>
      <c r="P35" s="45">
        <v>5.0</v>
      </c>
      <c r="Q35" s="18">
        <f t="shared" si="2"/>
        <v>0.05</v>
      </c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1" t="s">
        <v>66</v>
      </c>
      <c r="O36" s="43">
        <v>1.0</v>
      </c>
      <c r="P36" s="45">
        <v>3.0</v>
      </c>
      <c r="Q36" s="18">
        <f t="shared" si="2"/>
        <v>0.03</v>
      </c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1" t="s">
        <v>67</v>
      </c>
      <c r="O37" s="43">
        <v>1.0</v>
      </c>
      <c r="P37" s="45">
        <v>3.0</v>
      </c>
      <c r="Q37" s="18">
        <f t="shared" si="2"/>
        <v>0.03</v>
      </c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6" t="s">
        <v>68</v>
      </c>
      <c r="O38" s="46">
        <v>1.0</v>
      </c>
      <c r="P38" s="47">
        <v>1.0</v>
      </c>
      <c r="Q38" s="35">
        <f t="shared" si="2"/>
        <v>0.01</v>
      </c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41" t="s">
        <v>69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36" t="s">
        <v>70</v>
      </c>
      <c r="O40" s="31"/>
      <c r="P40" s="42">
        <f>0.6 + SUM(Q26:Q38)</f>
        <v>0.925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N14:Q14"/>
    <mergeCell ref="B11:D11"/>
    <mergeCell ref="B12:C12"/>
    <mergeCell ref="G5:G6"/>
    <mergeCell ref="H5:H6"/>
    <mergeCell ref="I5:J5"/>
    <mergeCell ref="N39:P39"/>
    <mergeCell ref="N40:O40"/>
    <mergeCell ref="G26:I26"/>
    <mergeCell ref="N19:O19"/>
    <mergeCell ref="N20:O20"/>
    <mergeCell ref="N21:O21"/>
    <mergeCell ref="N15:P15"/>
  </mergeCells>
  <drawing r:id="rId1"/>
</worksheet>
</file>