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lbert_070/DS/DS_AUA_Toolkit/00 - AUA_DS/Current Courses/Time Series Forecasting/Files/In_Class/"/>
    </mc:Choice>
  </mc:AlternateContent>
  <xr:revisionPtr revIDLastSave="0" documentId="13_ncr:1_{0F8C1563-CCB5-F146-995A-F1B95F88A59E}" xr6:coauthVersionLast="47" xr6:coauthVersionMax="47" xr10:uidLastSave="{00000000-0000-0000-0000-000000000000}"/>
  <bookViews>
    <workbookView xWindow="-20" yWindow="880" windowWidth="18000" windowHeight="22500" xr2:uid="{00000000-000D-0000-FFFF-FFFF00000000}"/>
  </bookViews>
  <sheets>
    <sheet name="Dampening" sheetId="2" r:id="rId1"/>
    <sheet name="Norm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3" i="2" l="1"/>
  <c r="Y213" i="2"/>
  <c r="X213" i="2"/>
  <c r="W213" i="2"/>
  <c r="V213" i="2"/>
  <c r="U213" i="2"/>
  <c r="T213" i="2"/>
  <c r="S213" i="2"/>
  <c r="R213" i="2"/>
  <c r="X16" i="2"/>
  <c r="Z212" i="2"/>
  <c r="Y212" i="2"/>
  <c r="N215" i="2" a="1"/>
  <c r="N215" i="2" s="1"/>
  <c r="N214" i="2" a="1"/>
  <c r="N214" i="2" s="1"/>
  <c r="M215" i="2"/>
  <c r="L215" i="2" a="1"/>
  <c r="L215" i="2" s="1"/>
  <c r="L214" i="2" a="1"/>
  <c r="L214" i="2" s="1"/>
  <c r="O16" i="2" s="1"/>
  <c r="O5" i="2"/>
  <c r="O6" i="2"/>
  <c r="O7" i="2"/>
  <c r="O8" i="2"/>
  <c r="O9" i="2"/>
  <c r="O10" i="2"/>
  <c r="O11" i="2"/>
  <c r="O12" i="2"/>
  <c r="O13" i="2"/>
  <c r="O14" i="2"/>
  <c r="O15" i="2"/>
  <c r="O4" i="2"/>
  <c r="X5" i="2"/>
  <c r="X6" i="2"/>
  <c r="X7" i="2"/>
  <c r="X8" i="2"/>
  <c r="X9" i="2"/>
  <c r="X10" i="2"/>
  <c r="X11" i="2"/>
  <c r="X12" i="2"/>
  <c r="X13" i="2"/>
  <c r="X14" i="2"/>
  <c r="X4" i="2"/>
  <c r="J215" i="2"/>
  <c r="K215" i="2"/>
  <c r="R212" i="2"/>
  <c r="R5" i="2"/>
  <c r="S5" i="2" s="1"/>
  <c r="R6" i="2"/>
  <c r="R7" i="2"/>
  <c r="Y7" i="2" s="1"/>
  <c r="R8" i="2"/>
  <c r="U8" i="2" s="1"/>
  <c r="R9" i="2"/>
  <c r="U9" i="2" s="1"/>
  <c r="S9" i="2"/>
  <c r="T9" i="2"/>
  <c r="R10" i="2"/>
  <c r="Y10" i="2" s="1"/>
  <c r="U10" i="2"/>
  <c r="R11" i="2"/>
  <c r="R12" i="2"/>
  <c r="U12" i="2" s="1"/>
  <c r="R13" i="2"/>
  <c r="Z13" i="2" s="1"/>
  <c r="S13" i="2"/>
  <c r="Y13" i="2"/>
  <c r="R14" i="2"/>
  <c r="S14" i="2" s="1"/>
  <c r="U14" i="2"/>
  <c r="Y14" i="2"/>
  <c r="R15" i="2"/>
  <c r="R16" i="2"/>
  <c r="R17" i="2"/>
  <c r="R18" i="2"/>
  <c r="U18" i="2" s="1"/>
  <c r="S18" i="2"/>
  <c r="R19" i="2"/>
  <c r="S19" i="2" s="1"/>
  <c r="R20" i="2"/>
  <c r="Y20" i="2" s="1"/>
  <c r="S20" i="2"/>
  <c r="R21" i="2"/>
  <c r="S21" i="2" s="1"/>
  <c r="R22" i="2"/>
  <c r="S22" i="2" s="1"/>
  <c r="V22" i="2" s="1"/>
  <c r="R23" i="2"/>
  <c r="Z23" i="2" s="1"/>
  <c r="R24" i="2"/>
  <c r="T24" i="2" s="1"/>
  <c r="R25" i="2"/>
  <c r="U25" i="2" s="1"/>
  <c r="Z25" i="2"/>
  <c r="R26" i="2"/>
  <c r="R27" i="2"/>
  <c r="Z27" i="2" s="1"/>
  <c r="R28" i="2"/>
  <c r="R29" i="2"/>
  <c r="Z29" i="2" s="1"/>
  <c r="Y29" i="2"/>
  <c r="R30" i="2"/>
  <c r="Y30" i="2" s="1"/>
  <c r="R31" i="2"/>
  <c r="S31" i="2"/>
  <c r="T31" i="2"/>
  <c r="R32" i="2"/>
  <c r="S32" i="2" s="1"/>
  <c r="R33" i="2"/>
  <c r="Z33" i="2" s="1"/>
  <c r="S33" i="2"/>
  <c r="V33" i="2" s="1"/>
  <c r="R34" i="2"/>
  <c r="R35" i="2"/>
  <c r="T35" i="2" s="1"/>
  <c r="Y35" i="2"/>
  <c r="R36" i="2"/>
  <c r="R37" i="2"/>
  <c r="Y37" i="2" s="1"/>
  <c r="R38" i="2"/>
  <c r="S38" i="2" s="1"/>
  <c r="R39" i="2"/>
  <c r="U39" i="2"/>
  <c r="R40" i="2"/>
  <c r="Y40" i="2" s="1"/>
  <c r="R41" i="2"/>
  <c r="S41" i="2"/>
  <c r="V41" i="2" s="1"/>
  <c r="R42" i="2"/>
  <c r="T42" i="2" s="1"/>
  <c r="R43" i="2"/>
  <c r="R44" i="2"/>
  <c r="Y44" i="2" s="1"/>
  <c r="S44" i="2"/>
  <c r="T44" i="2"/>
  <c r="R45" i="2"/>
  <c r="T45" i="2" s="1"/>
  <c r="U45" i="2"/>
  <c r="Y45" i="2"/>
  <c r="R46" i="2"/>
  <c r="Y46" i="2" s="1"/>
  <c r="R47" i="2"/>
  <c r="S47" i="2" s="1"/>
  <c r="Y47" i="2"/>
  <c r="Z47" i="2"/>
  <c r="R48" i="2"/>
  <c r="R49" i="2"/>
  <c r="T49" i="2" s="1"/>
  <c r="S49" i="2"/>
  <c r="R50" i="2"/>
  <c r="R51" i="2"/>
  <c r="R52" i="2"/>
  <c r="S52" i="2" s="1"/>
  <c r="R53" i="2"/>
  <c r="Y53" i="2" s="1"/>
  <c r="R54" i="2"/>
  <c r="T54" i="2" s="1"/>
  <c r="S54" i="2"/>
  <c r="V54" i="2" s="1"/>
  <c r="R55" i="2"/>
  <c r="T55" i="2" s="1"/>
  <c r="Y55" i="2"/>
  <c r="Z55" i="2"/>
  <c r="R56" i="2"/>
  <c r="Y56" i="2" s="1"/>
  <c r="R57" i="2"/>
  <c r="R58" i="2"/>
  <c r="U58" i="2" s="1"/>
  <c r="S58" i="2"/>
  <c r="T58" i="2"/>
  <c r="R59" i="2"/>
  <c r="U59" i="2" s="1"/>
  <c r="T59" i="2"/>
  <c r="Z59" i="2"/>
  <c r="R60" i="2"/>
  <c r="S60" i="2" s="1"/>
  <c r="R61" i="2"/>
  <c r="R62" i="2"/>
  <c r="U62" i="2" s="1"/>
  <c r="S62" i="2"/>
  <c r="V62" i="2" s="1"/>
  <c r="T62" i="2"/>
  <c r="R63" i="2"/>
  <c r="Y63" i="2" s="1"/>
  <c r="R64" i="2"/>
  <c r="T64" i="2" s="1"/>
  <c r="S64" i="2"/>
  <c r="V64" i="2" s="1"/>
  <c r="R65" i="2"/>
  <c r="T65" i="2" s="1"/>
  <c r="Y65" i="2"/>
  <c r="Z65" i="2"/>
  <c r="R66" i="2"/>
  <c r="Y66" i="2" s="1"/>
  <c r="R67" i="2"/>
  <c r="R68" i="2"/>
  <c r="U68" i="2" s="1"/>
  <c r="S68" i="2"/>
  <c r="T68" i="2"/>
  <c r="R69" i="2"/>
  <c r="R70" i="2"/>
  <c r="S70" i="2" s="1"/>
  <c r="R71" i="2"/>
  <c r="U71" i="2" s="1"/>
  <c r="R72" i="2"/>
  <c r="R73" i="2"/>
  <c r="Z73" i="2" s="1"/>
  <c r="Y73" i="2"/>
  <c r="R74" i="2"/>
  <c r="R75" i="2"/>
  <c r="Y75" i="2" s="1"/>
  <c r="R76" i="2"/>
  <c r="Y76" i="2"/>
  <c r="Z76" i="2"/>
  <c r="R77" i="2"/>
  <c r="S77" i="2" s="1"/>
  <c r="R78" i="2"/>
  <c r="U78" i="2" s="1"/>
  <c r="Y78" i="2"/>
  <c r="Z78" i="2"/>
  <c r="R79" i="2"/>
  <c r="S79" i="2" s="1"/>
  <c r="Z79" i="2"/>
  <c r="R80" i="2"/>
  <c r="Y80" i="2" s="1"/>
  <c r="R81" i="2"/>
  <c r="S81" i="2" s="1"/>
  <c r="T81" i="2"/>
  <c r="R82" i="2"/>
  <c r="S82" i="2" s="1"/>
  <c r="R83" i="2"/>
  <c r="Z83" i="2" s="1"/>
  <c r="S83" i="2"/>
  <c r="Y83" i="2"/>
  <c r="R84" i="2"/>
  <c r="S84" i="2" s="1"/>
  <c r="R85" i="2"/>
  <c r="Y85" i="2" s="1"/>
  <c r="S85" i="2"/>
  <c r="T85" i="2"/>
  <c r="R86" i="2"/>
  <c r="Y86" i="2" s="1"/>
  <c r="R87" i="2"/>
  <c r="S87" i="2" s="1"/>
  <c r="R88" i="2"/>
  <c r="U88" i="2" s="1"/>
  <c r="S88" i="2"/>
  <c r="R89" i="2"/>
  <c r="R90" i="2"/>
  <c r="R91" i="2"/>
  <c r="S91" i="2" s="1"/>
  <c r="R92" i="2"/>
  <c r="S92" i="2" s="1"/>
  <c r="R93" i="2"/>
  <c r="Z93" i="2" s="1"/>
  <c r="R94" i="2"/>
  <c r="Y94" i="2" s="1"/>
  <c r="S94" i="2"/>
  <c r="R95" i="2"/>
  <c r="Z95" i="2" s="1"/>
  <c r="U95" i="2"/>
  <c r="Y95" i="2"/>
  <c r="R96" i="2"/>
  <c r="Y96" i="2" s="1"/>
  <c r="Z96" i="2"/>
  <c r="R97" i="2"/>
  <c r="S97" i="2" s="1"/>
  <c r="R98" i="2"/>
  <c r="U98" i="2" s="1"/>
  <c r="Z98" i="2"/>
  <c r="R99" i="2"/>
  <c r="S99" i="2" s="1"/>
  <c r="R100" i="2"/>
  <c r="R101" i="2"/>
  <c r="R102" i="2"/>
  <c r="R103" i="2"/>
  <c r="Y103" i="2" s="1"/>
  <c r="R104" i="2"/>
  <c r="R105" i="2"/>
  <c r="Y105" i="2" s="1"/>
  <c r="S105" i="2"/>
  <c r="T105" i="2"/>
  <c r="R106" i="2"/>
  <c r="Y106" i="2" s="1"/>
  <c r="R107" i="2"/>
  <c r="S107" i="2"/>
  <c r="R108" i="2"/>
  <c r="U108" i="2" s="1"/>
  <c r="R109" i="2"/>
  <c r="R110" i="2"/>
  <c r="S110" i="2" s="1"/>
  <c r="R111" i="2"/>
  <c r="R112" i="2"/>
  <c r="Y112" i="2" s="1"/>
  <c r="S112" i="2"/>
  <c r="W112" i="2" s="1"/>
  <c r="R113" i="2"/>
  <c r="S113" i="2" s="1"/>
  <c r="V113" i="2" s="1"/>
  <c r="R114" i="2"/>
  <c r="S114" i="2" s="1"/>
  <c r="V114" i="2" s="1"/>
  <c r="W114" i="2"/>
  <c r="R115" i="2"/>
  <c r="Z115" i="2" s="1"/>
  <c r="Y115" i="2"/>
  <c r="R116" i="2"/>
  <c r="S116" i="2" s="1"/>
  <c r="R117" i="2"/>
  <c r="U117" i="2" s="1"/>
  <c r="Y117" i="2"/>
  <c r="Z117" i="2"/>
  <c r="R118" i="2"/>
  <c r="R119" i="2"/>
  <c r="Z119" i="2" s="1"/>
  <c r="S119" i="2"/>
  <c r="Y119" i="2"/>
  <c r="R120" i="2"/>
  <c r="U120" i="2" s="1"/>
  <c r="R121" i="2"/>
  <c r="S121" i="2"/>
  <c r="Y121" i="2"/>
  <c r="Z121" i="2"/>
  <c r="R122" i="2"/>
  <c r="Y122" i="2" s="1"/>
  <c r="R123" i="2"/>
  <c r="S123" i="2" s="1"/>
  <c r="T123" i="2"/>
  <c r="R124" i="2"/>
  <c r="R125" i="2"/>
  <c r="S125" i="2"/>
  <c r="V125" i="2" s="1"/>
  <c r="Y125" i="2"/>
  <c r="R126" i="2"/>
  <c r="T126" i="2" s="1"/>
  <c r="R127" i="2"/>
  <c r="S127" i="2" s="1"/>
  <c r="T127" i="2"/>
  <c r="R128" i="2"/>
  <c r="Z128" i="2" s="1"/>
  <c r="Y128" i="2"/>
  <c r="R129" i="2"/>
  <c r="Y129" i="2" s="1"/>
  <c r="R130" i="2"/>
  <c r="U130" i="2" s="1"/>
  <c r="Y130" i="2"/>
  <c r="R131" i="2"/>
  <c r="S131" i="2" s="1"/>
  <c r="R132" i="2"/>
  <c r="Y132" i="2" s="1"/>
  <c r="S132" i="2"/>
  <c r="W132" i="2" s="1"/>
  <c r="T132" i="2"/>
  <c r="R133" i="2"/>
  <c r="R134" i="2"/>
  <c r="R135" i="2"/>
  <c r="Z135" i="2" s="1"/>
  <c r="S135" i="2"/>
  <c r="V135" i="2" s="1"/>
  <c r="R136" i="2"/>
  <c r="U136" i="2"/>
  <c r="R137" i="2"/>
  <c r="Y137" i="2" s="1"/>
  <c r="R138" i="2"/>
  <c r="Z138" i="2" s="1"/>
  <c r="Y138" i="2"/>
  <c r="R139" i="2"/>
  <c r="S139" i="2" s="1"/>
  <c r="R140" i="2"/>
  <c r="R141" i="2"/>
  <c r="S141" i="2" s="1"/>
  <c r="R142" i="2"/>
  <c r="Y142" i="2" s="1"/>
  <c r="R143" i="2"/>
  <c r="R144" i="2"/>
  <c r="T144" i="2" s="1"/>
  <c r="S144" i="2"/>
  <c r="V144" i="2" s="1"/>
  <c r="R145" i="2"/>
  <c r="S145" i="2" s="1"/>
  <c r="R146" i="2"/>
  <c r="Y146" i="2"/>
  <c r="R147" i="2"/>
  <c r="S147" i="2" s="1"/>
  <c r="V147" i="2"/>
  <c r="W147" i="2"/>
  <c r="R148" i="2"/>
  <c r="Y148" i="2" s="1"/>
  <c r="R149" i="2"/>
  <c r="S149" i="2" s="1"/>
  <c r="R150" i="2"/>
  <c r="U150" i="2" s="1"/>
  <c r="T150" i="2"/>
  <c r="Z150" i="2"/>
  <c r="R151" i="2"/>
  <c r="U151" i="2" s="1"/>
  <c r="R152" i="2"/>
  <c r="Y152" i="2" s="1"/>
  <c r="T152" i="2"/>
  <c r="U152" i="2"/>
  <c r="Z152" i="2"/>
  <c r="R153" i="2"/>
  <c r="R154" i="2"/>
  <c r="S154" i="2" s="1"/>
  <c r="T154" i="2"/>
  <c r="U154" i="2"/>
  <c r="R155" i="2"/>
  <c r="Z155" i="2" s="1"/>
  <c r="Y155" i="2"/>
  <c r="R156" i="2"/>
  <c r="S156" i="2" s="1"/>
  <c r="R157" i="2"/>
  <c r="Y157" i="2" s="1"/>
  <c r="S157" i="2"/>
  <c r="V157" i="2" s="1"/>
  <c r="T157" i="2"/>
  <c r="U157" i="2"/>
  <c r="Z157" i="2"/>
  <c r="R158" i="2"/>
  <c r="R159" i="2"/>
  <c r="S159" i="2" s="1"/>
  <c r="V159" i="2" s="1"/>
  <c r="Y159" i="2"/>
  <c r="Z159" i="2"/>
  <c r="R160" i="2"/>
  <c r="U160" i="2" s="1"/>
  <c r="Y160" i="2"/>
  <c r="Z160" i="2"/>
  <c r="R161" i="2"/>
  <c r="Y161" i="2" s="1"/>
  <c r="T161" i="2"/>
  <c r="U161" i="2"/>
  <c r="R162" i="2"/>
  <c r="Y162" i="2" s="1"/>
  <c r="Z162" i="2"/>
  <c r="R163" i="2"/>
  <c r="S163" i="2" s="1"/>
  <c r="V163" i="2" s="1"/>
  <c r="R164" i="2"/>
  <c r="S164" i="2"/>
  <c r="W164" i="2" s="1"/>
  <c r="V164" i="2"/>
  <c r="R165" i="2"/>
  <c r="S165" i="2" s="1"/>
  <c r="R166" i="2"/>
  <c r="Z166" i="2" s="1"/>
  <c r="S166" i="2"/>
  <c r="W166" i="2" s="1"/>
  <c r="T166" i="2"/>
  <c r="U166" i="2"/>
  <c r="V166" i="2"/>
  <c r="R167" i="2"/>
  <c r="S167" i="2"/>
  <c r="U167" i="2"/>
  <c r="R168" i="2"/>
  <c r="R169" i="2"/>
  <c r="S169" i="2" s="1"/>
  <c r="Y169" i="2"/>
  <c r="Z169" i="2"/>
  <c r="R170" i="2"/>
  <c r="U170" i="2" s="1"/>
  <c r="R171" i="2"/>
  <c r="T171" i="2"/>
  <c r="R172" i="2"/>
  <c r="S172" i="2" s="1"/>
  <c r="R173" i="2"/>
  <c r="Y173" i="2" s="1"/>
  <c r="R174" i="2"/>
  <c r="S174" i="2"/>
  <c r="V174" i="2" s="1"/>
  <c r="U174" i="2"/>
  <c r="R175" i="2"/>
  <c r="S175" i="2" s="1"/>
  <c r="R176" i="2"/>
  <c r="R177" i="2"/>
  <c r="S177" i="2" s="1"/>
  <c r="T177" i="2"/>
  <c r="U177" i="2"/>
  <c r="R178" i="2"/>
  <c r="T178" i="2"/>
  <c r="U178" i="2"/>
  <c r="R179" i="2"/>
  <c r="T179" i="2" s="1"/>
  <c r="R180" i="2"/>
  <c r="U180" i="2" s="1"/>
  <c r="S180" i="2"/>
  <c r="W180" i="2" s="1"/>
  <c r="V180" i="2"/>
  <c r="R181" i="2"/>
  <c r="R182" i="2"/>
  <c r="S182" i="2" s="1"/>
  <c r="U182" i="2"/>
  <c r="Y182" i="2"/>
  <c r="Z182" i="2"/>
  <c r="R183" i="2"/>
  <c r="R184" i="2"/>
  <c r="Y184" i="2" s="1"/>
  <c r="R185" i="2"/>
  <c r="R186" i="2"/>
  <c r="S186" i="2"/>
  <c r="R187" i="2"/>
  <c r="T187" i="2" s="1"/>
  <c r="S187" i="2"/>
  <c r="V187" i="2" s="1"/>
  <c r="Z187" i="2"/>
  <c r="R188" i="2"/>
  <c r="R189" i="2"/>
  <c r="T189" i="2" s="1"/>
  <c r="S189" i="2"/>
  <c r="V189" i="2" s="1"/>
  <c r="Y189" i="2"/>
  <c r="Z189" i="2"/>
  <c r="R190" i="2"/>
  <c r="U190" i="2" s="1"/>
  <c r="S190" i="2"/>
  <c r="V190" i="2" s="1"/>
  <c r="R191" i="2"/>
  <c r="Y191" i="2" s="1"/>
  <c r="R192" i="2"/>
  <c r="R193" i="2"/>
  <c r="U193" i="2" s="1"/>
  <c r="S193" i="2"/>
  <c r="V193" i="2"/>
  <c r="W193" i="2"/>
  <c r="Z193" i="2"/>
  <c r="R194" i="2"/>
  <c r="S194" i="2"/>
  <c r="U194" i="2"/>
  <c r="V194" i="2"/>
  <c r="W194" i="2"/>
  <c r="Z194" i="2"/>
  <c r="R195" i="2"/>
  <c r="Z195" i="2" s="1"/>
  <c r="R196" i="2"/>
  <c r="S196" i="2" s="1"/>
  <c r="V196" i="2" s="1"/>
  <c r="R197" i="2"/>
  <c r="U197" i="2" s="1"/>
  <c r="S197" i="2"/>
  <c r="W197" i="2" s="1"/>
  <c r="V197" i="2"/>
  <c r="Y197" i="2"/>
  <c r="R198" i="2"/>
  <c r="U198" i="2" s="1"/>
  <c r="R199" i="2"/>
  <c r="S199" i="2"/>
  <c r="W199" i="2" s="1"/>
  <c r="R200" i="2"/>
  <c r="T200" i="2" s="1"/>
  <c r="S200" i="2"/>
  <c r="V200" i="2" s="1"/>
  <c r="R201" i="2"/>
  <c r="R202" i="2"/>
  <c r="Y202" i="2" s="1"/>
  <c r="U202" i="2"/>
  <c r="K4" i="2"/>
  <c r="R206" i="2"/>
  <c r="R204" i="2"/>
  <c r="R205" i="2"/>
  <c r="R203" i="2"/>
  <c r="R4" i="2"/>
  <c r="F4" i="2"/>
  <c r="G4" i="2" s="1"/>
  <c r="I5" i="2" s="1"/>
  <c r="F3" i="2"/>
  <c r="I4" i="2"/>
  <c r="J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I209" i="1"/>
  <c r="I4" i="1"/>
  <c r="G3" i="1"/>
  <c r="G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X15" i="2" l="1"/>
  <c r="X185" i="2"/>
  <c r="X145" i="2"/>
  <c r="X115" i="2"/>
  <c r="X85" i="2"/>
  <c r="X75" i="2"/>
  <c r="X45" i="2"/>
  <c r="X25" i="2"/>
  <c r="X194" i="2"/>
  <c r="X184" i="2"/>
  <c r="X174" i="2"/>
  <c r="X164" i="2"/>
  <c r="X154" i="2"/>
  <c r="X144" i="2"/>
  <c r="X134" i="2"/>
  <c r="X124" i="2"/>
  <c r="X114" i="2"/>
  <c r="X104" i="2"/>
  <c r="X94" i="2"/>
  <c r="X84" i="2"/>
  <c r="X74" i="2"/>
  <c r="X64" i="2"/>
  <c r="X54" i="2"/>
  <c r="X44" i="2"/>
  <c r="X34" i="2"/>
  <c r="X24" i="2"/>
  <c r="X193" i="2"/>
  <c r="X183" i="2"/>
  <c r="X173" i="2"/>
  <c r="X163" i="2"/>
  <c r="X153" i="2"/>
  <c r="X143" i="2"/>
  <c r="X133" i="2"/>
  <c r="X123" i="2"/>
  <c r="X113" i="2"/>
  <c r="X103" i="2"/>
  <c r="X93" i="2"/>
  <c r="X83" i="2"/>
  <c r="X73" i="2"/>
  <c r="X63" i="2"/>
  <c r="X53" i="2"/>
  <c r="X43" i="2"/>
  <c r="X33" i="2"/>
  <c r="X23" i="2"/>
  <c r="X65" i="2"/>
  <c r="X192" i="2"/>
  <c r="X162" i="2"/>
  <c r="X142" i="2"/>
  <c r="X112" i="2"/>
  <c r="X92" i="2"/>
  <c r="X72" i="2"/>
  <c r="X42" i="2"/>
  <c r="X201" i="2"/>
  <c r="X181" i="2"/>
  <c r="X151" i="2"/>
  <c r="X131" i="2"/>
  <c r="X81" i="2"/>
  <c r="X51" i="2"/>
  <c r="X41" i="2"/>
  <c r="X180" i="2"/>
  <c r="X160" i="2"/>
  <c r="X110" i="2"/>
  <c r="X80" i="2"/>
  <c r="X50" i="2"/>
  <c r="X20" i="2"/>
  <c r="X189" i="2"/>
  <c r="X169" i="2"/>
  <c r="X139" i="2"/>
  <c r="X109" i="2"/>
  <c r="X79" i="2"/>
  <c r="X39" i="2"/>
  <c r="X198" i="2"/>
  <c r="X178" i="2"/>
  <c r="X168" i="2"/>
  <c r="X158" i="2"/>
  <c r="X138" i="2"/>
  <c r="X128" i="2"/>
  <c r="X118" i="2"/>
  <c r="X108" i="2"/>
  <c r="X98" i="2"/>
  <c r="X88" i="2"/>
  <c r="X78" i="2"/>
  <c r="X68" i="2"/>
  <c r="X58" i="2"/>
  <c r="X48" i="2"/>
  <c r="X38" i="2"/>
  <c r="X28" i="2"/>
  <c r="X18" i="2"/>
  <c r="X175" i="2"/>
  <c r="X155" i="2"/>
  <c r="X125" i="2"/>
  <c r="X105" i="2"/>
  <c r="X55" i="2"/>
  <c r="X202" i="2"/>
  <c r="X172" i="2"/>
  <c r="X152" i="2"/>
  <c r="X132" i="2"/>
  <c r="X102" i="2"/>
  <c r="X82" i="2"/>
  <c r="X62" i="2"/>
  <c r="X52" i="2"/>
  <c r="X32" i="2"/>
  <c r="X22" i="2"/>
  <c r="X191" i="2"/>
  <c r="X161" i="2"/>
  <c r="X121" i="2"/>
  <c r="X91" i="2"/>
  <c r="X61" i="2"/>
  <c r="X31" i="2"/>
  <c r="X200" i="2"/>
  <c r="X170" i="2"/>
  <c r="X140" i="2"/>
  <c r="X120" i="2"/>
  <c r="X90" i="2"/>
  <c r="X70" i="2"/>
  <c r="X40" i="2"/>
  <c r="X179" i="2"/>
  <c r="X149" i="2"/>
  <c r="X119" i="2"/>
  <c r="X89" i="2"/>
  <c r="X59" i="2"/>
  <c r="X29" i="2"/>
  <c r="X197" i="2"/>
  <c r="X187" i="2"/>
  <c r="X177" i="2"/>
  <c r="X167" i="2"/>
  <c r="X157" i="2"/>
  <c r="X147" i="2"/>
  <c r="X137" i="2"/>
  <c r="X127" i="2"/>
  <c r="X117" i="2"/>
  <c r="X107" i="2"/>
  <c r="X97" i="2"/>
  <c r="X87" i="2"/>
  <c r="X77" i="2"/>
  <c r="X67" i="2"/>
  <c r="X57" i="2"/>
  <c r="X47" i="2"/>
  <c r="X37" i="2"/>
  <c r="X27" i="2"/>
  <c r="X17" i="2"/>
  <c r="X195" i="2"/>
  <c r="X165" i="2"/>
  <c r="X135" i="2"/>
  <c r="X95" i="2"/>
  <c r="X35" i="2"/>
  <c r="X182" i="2"/>
  <c r="X122" i="2"/>
  <c r="X171" i="2"/>
  <c r="X141" i="2"/>
  <c r="X111" i="2"/>
  <c r="X101" i="2"/>
  <c r="X71" i="2"/>
  <c r="X21" i="2"/>
  <c r="X190" i="2"/>
  <c r="X150" i="2"/>
  <c r="X130" i="2"/>
  <c r="X100" i="2"/>
  <c r="X60" i="2"/>
  <c r="X30" i="2"/>
  <c r="X199" i="2"/>
  <c r="X159" i="2"/>
  <c r="X129" i="2"/>
  <c r="X99" i="2"/>
  <c r="X69" i="2"/>
  <c r="X49" i="2"/>
  <c r="X19" i="2"/>
  <c r="X188" i="2"/>
  <c r="X148" i="2"/>
  <c r="X196" i="2"/>
  <c r="X186" i="2"/>
  <c r="X176" i="2"/>
  <c r="X166" i="2"/>
  <c r="X156" i="2"/>
  <c r="X146" i="2"/>
  <c r="X136" i="2"/>
  <c r="X126" i="2"/>
  <c r="X116" i="2"/>
  <c r="X106" i="2"/>
  <c r="X96" i="2"/>
  <c r="X86" i="2"/>
  <c r="X76" i="2"/>
  <c r="X66" i="2"/>
  <c r="X56" i="2"/>
  <c r="X46" i="2"/>
  <c r="X36" i="2"/>
  <c r="X26" i="2"/>
  <c r="O24" i="2"/>
  <c r="O34" i="2"/>
  <c r="O25" i="2"/>
  <c r="O35" i="2"/>
  <c r="O45" i="2"/>
  <c r="O55" i="2"/>
  <c r="O65" i="2"/>
  <c r="O75" i="2"/>
  <c r="O85" i="2"/>
  <c r="O95" i="2"/>
  <c r="O105" i="2"/>
  <c r="O115" i="2"/>
  <c r="O125" i="2"/>
  <c r="O135" i="2"/>
  <c r="O145" i="2"/>
  <c r="O155" i="2"/>
  <c r="O165" i="2"/>
  <c r="O175" i="2"/>
  <c r="O185" i="2"/>
  <c r="O195" i="2"/>
  <c r="O43" i="2"/>
  <c r="O103" i="2"/>
  <c r="O163" i="2"/>
  <c r="O54" i="2"/>
  <c r="O174" i="2"/>
  <c r="O26" i="2"/>
  <c r="O36" i="2"/>
  <c r="O46" i="2"/>
  <c r="O56" i="2"/>
  <c r="O66" i="2"/>
  <c r="O76" i="2"/>
  <c r="O86" i="2"/>
  <c r="O96" i="2"/>
  <c r="O106" i="2"/>
  <c r="O116" i="2"/>
  <c r="O126" i="2"/>
  <c r="O136" i="2"/>
  <c r="O146" i="2"/>
  <c r="O156" i="2"/>
  <c r="O166" i="2"/>
  <c r="O176" i="2"/>
  <c r="O186" i="2"/>
  <c r="O196" i="2"/>
  <c r="O83" i="2"/>
  <c r="O183" i="2"/>
  <c r="O84" i="2"/>
  <c r="O154" i="2"/>
  <c r="O17" i="2"/>
  <c r="O27" i="2"/>
  <c r="O37" i="2"/>
  <c r="O47" i="2"/>
  <c r="O57" i="2"/>
  <c r="O67" i="2"/>
  <c r="O77" i="2"/>
  <c r="O87" i="2"/>
  <c r="O97" i="2"/>
  <c r="O107" i="2"/>
  <c r="O117" i="2"/>
  <c r="O127" i="2"/>
  <c r="O137" i="2"/>
  <c r="O147" i="2"/>
  <c r="O157" i="2"/>
  <c r="O167" i="2"/>
  <c r="O177" i="2"/>
  <c r="O187" i="2"/>
  <c r="O197" i="2"/>
  <c r="O53" i="2"/>
  <c r="O93" i="2"/>
  <c r="O153" i="2"/>
  <c r="O94" i="2"/>
  <c r="O134" i="2"/>
  <c r="O18" i="2"/>
  <c r="O28" i="2"/>
  <c r="O38" i="2"/>
  <c r="O48" i="2"/>
  <c r="O58" i="2"/>
  <c r="O68" i="2"/>
  <c r="O78" i="2"/>
  <c r="O88" i="2"/>
  <c r="O98" i="2"/>
  <c r="O108" i="2"/>
  <c r="O118" i="2"/>
  <c r="O128" i="2"/>
  <c r="O138" i="2"/>
  <c r="O148" i="2"/>
  <c r="O158" i="2"/>
  <c r="O168" i="2"/>
  <c r="O178" i="2"/>
  <c r="O188" i="2"/>
  <c r="O198" i="2"/>
  <c r="O23" i="2"/>
  <c r="O173" i="2"/>
  <c r="O64" i="2"/>
  <c r="O164" i="2"/>
  <c r="O19" i="2"/>
  <c r="O29" i="2"/>
  <c r="O39" i="2"/>
  <c r="O49" i="2"/>
  <c r="O59" i="2"/>
  <c r="O69" i="2"/>
  <c r="O79" i="2"/>
  <c r="O89" i="2"/>
  <c r="O99" i="2"/>
  <c r="O109" i="2"/>
  <c r="O119" i="2"/>
  <c r="O129" i="2"/>
  <c r="O139" i="2"/>
  <c r="O149" i="2"/>
  <c r="O159" i="2"/>
  <c r="O169" i="2"/>
  <c r="O179" i="2"/>
  <c r="O189" i="2"/>
  <c r="O199" i="2"/>
  <c r="O33" i="2"/>
  <c r="O133" i="2"/>
  <c r="O193" i="2"/>
  <c r="O114" i="2"/>
  <c r="O124" i="2"/>
  <c r="O20" i="2"/>
  <c r="O30" i="2"/>
  <c r="O40" i="2"/>
  <c r="O50" i="2"/>
  <c r="O60" i="2"/>
  <c r="O70" i="2"/>
  <c r="O80" i="2"/>
  <c r="O90" i="2"/>
  <c r="O100" i="2"/>
  <c r="O110" i="2"/>
  <c r="O120" i="2"/>
  <c r="O130" i="2"/>
  <c r="O140" i="2"/>
  <c r="O150" i="2"/>
  <c r="O160" i="2"/>
  <c r="O170" i="2"/>
  <c r="O180" i="2"/>
  <c r="O190" i="2"/>
  <c r="O200" i="2"/>
  <c r="O104" i="2"/>
  <c r="O144" i="2"/>
  <c r="O21" i="2"/>
  <c r="O31" i="2"/>
  <c r="O41" i="2"/>
  <c r="O51" i="2"/>
  <c r="O61" i="2"/>
  <c r="O71" i="2"/>
  <c r="O81" i="2"/>
  <c r="O91" i="2"/>
  <c r="O101" i="2"/>
  <c r="O111" i="2"/>
  <c r="O121" i="2"/>
  <c r="O131" i="2"/>
  <c r="O141" i="2"/>
  <c r="O151" i="2"/>
  <c r="O161" i="2"/>
  <c r="O171" i="2"/>
  <c r="O181" i="2"/>
  <c r="O191" i="2"/>
  <c r="O201" i="2"/>
  <c r="O63" i="2"/>
  <c r="O123" i="2"/>
  <c r="O74" i="2"/>
  <c r="O194" i="2"/>
  <c r="O22" i="2"/>
  <c r="O32" i="2"/>
  <c r="O42" i="2"/>
  <c r="O52" i="2"/>
  <c r="O62" i="2"/>
  <c r="O72" i="2"/>
  <c r="O82" i="2"/>
  <c r="O92" i="2"/>
  <c r="O102" i="2"/>
  <c r="O112" i="2"/>
  <c r="O122" i="2"/>
  <c r="O132" i="2"/>
  <c r="O142" i="2"/>
  <c r="O152" i="2"/>
  <c r="O162" i="2"/>
  <c r="O172" i="2"/>
  <c r="O182" i="2"/>
  <c r="O192" i="2"/>
  <c r="O202" i="2"/>
  <c r="O73" i="2"/>
  <c r="O113" i="2"/>
  <c r="O143" i="2"/>
  <c r="O44" i="2"/>
  <c r="O184" i="2"/>
  <c r="V175" i="2"/>
  <c r="W175" i="2"/>
  <c r="V169" i="2"/>
  <c r="W169" i="2"/>
  <c r="W182" i="2"/>
  <c r="V182" i="2"/>
  <c r="V32" i="2"/>
  <c r="W32" i="2"/>
  <c r="V5" i="2"/>
  <c r="W5" i="2"/>
  <c r="W172" i="2"/>
  <c r="V172" i="2"/>
  <c r="S202" i="2"/>
  <c r="W202" i="2" s="1"/>
  <c r="V199" i="2"/>
  <c r="T197" i="2"/>
  <c r="T193" i="2"/>
  <c r="S179" i="2"/>
  <c r="V179" i="2" s="1"/>
  <c r="T147" i="2"/>
  <c r="U142" i="2"/>
  <c r="U137" i="2"/>
  <c r="Y126" i="2"/>
  <c r="T115" i="2"/>
  <c r="Y110" i="2"/>
  <c r="U93" i="2"/>
  <c r="Z88" i="2"/>
  <c r="T80" i="2"/>
  <c r="T73" i="2"/>
  <c r="S53" i="2"/>
  <c r="W53" i="2" s="1"/>
  <c r="S45" i="2"/>
  <c r="W45" i="2" s="1"/>
  <c r="S40" i="2"/>
  <c r="T29" i="2"/>
  <c r="T25" i="2"/>
  <c r="T23" i="2"/>
  <c r="Z172" i="2"/>
  <c r="T142" i="2"/>
  <c r="T93" i="2"/>
  <c r="Z64" i="2"/>
  <c r="Z54" i="2"/>
  <c r="S29" i="2"/>
  <c r="S25" i="2"/>
  <c r="V25" i="2" s="1"/>
  <c r="S23" i="2"/>
  <c r="W189" i="2"/>
  <c r="Y64" i="2"/>
  <c r="Y54" i="2"/>
  <c r="Y33" i="2"/>
  <c r="Y200" i="2"/>
  <c r="Y79" i="2"/>
  <c r="W64" i="2"/>
  <c r="W54" i="2"/>
  <c r="U52" i="2"/>
  <c r="W33" i="2"/>
  <c r="Y24" i="2"/>
  <c r="W22" i="2"/>
  <c r="Y172" i="2"/>
  <c r="U196" i="2"/>
  <c r="T182" i="2"/>
  <c r="U162" i="2"/>
  <c r="T117" i="2"/>
  <c r="Z108" i="2"/>
  <c r="T98" i="2"/>
  <c r="T95" i="2"/>
  <c r="T92" i="2"/>
  <c r="T71" i="2"/>
  <c r="W200" i="2"/>
  <c r="U191" i="2"/>
  <c r="U189" i="2"/>
  <c r="U175" i="2"/>
  <c r="U172" i="2"/>
  <c r="T162" i="2"/>
  <c r="T160" i="2"/>
  <c r="U155" i="2"/>
  <c r="Y135" i="2"/>
  <c r="Y131" i="2"/>
  <c r="Z127" i="2"/>
  <c r="T120" i="2"/>
  <c r="S117" i="2"/>
  <c r="V117" i="2" s="1"/>
  <c r="Y108" i="2"/>
  <c r="S98" i="2"/>
  <c r="S95" i="2"/>
  <c r="W95" i="2" s="1"/>
  <c r="Z86" i="2"/>
  <c r="U79" i="2"/>
  <c r="T75" i="2"/>
  <c r="S71" i="2"/>
  <c r="T52" i="2"/>
  <c r="Y27" i="2"/>
  <c r="S24" i="2"/>
  <c r="V24" i="2" s="1"/>
  <c r="T12" i="2"/>
  <c r="T8" i="2"/>
  <c r="Z177" i="2"/>
  <c r="T172" i="2"/>
  <c r="S162" i="2"/>
  <c r="W162" i="2" s="1"/>
  <c r="S160" i="2"/>
  <c r="W157" i="2"/>
  <c r="T155" i="2"/>
  <c r="T151" i="2"/>
  <c r="Z147" i="2"/>
  <c r="U135" i="2"/>
  <c r="U131" i="2"/>
  <c r="Y127" i="2"/>
  <c r="S120" i="2"/>
  <c r="V120" i="2" s="1"/>
  <c r="S108" i="2"/>
  <c r="T79" i="2"/>
  <c r="S75" i="2"/>
  <c r="Z66" i="2"/>
  <c r="U64" i="2"/>
  <c r="Z56" i="2"/>
  <c r="U54" i="2"/>
  <c r="S37" i="2"/>
  <c r="U33" i="2"/>
  <c r="U30" i="2"/>
  <c r="S27" i="2"/>
  <c r="V27" i="2" s="1"/>
  <c r="S12" i="2"/>
  <c r="W12" i="2" s="1"/>
  <c r="T191" i="2"/>
  <c r="Z197" i="2"/>
  <c r="S195" i="2"/>
  <c r="V195" i="2" s="1"/>
  <c r="Y193" i="2"/>
  <c r="S191" i="2"/>
  <c r="V191" i="2" s="1"/>
  <c r="S184" i="2"/>
  <c r="V184" i="2" s="1"/>
  <c r="Y177" i="2"/>
  <c r="S151" i="2"/>
  <c r="V151" i="2" s="1"/>
  <c r="Y147" i="2"/>
  <c r="T135" i="2"/>
  <c r="U127" i="2"/>
  <c r="U123" i="2"/>
  <c r="Y116" i="2"/>
  <c r="T112" i="2"/>
  <c r="T94" i="2"/>
  <c r="U91" i="2"/>
  <c r="U81" i="2"/>
  <c r="T70" i="2"/>
  <c r="Z45" i="2"/>
  <c r="S42" i="2"/>
  <c r="T33" i="2"/>
  <c r="T30" i="2"/>
  <c r="Y23" i="2"/>
  <c r="Z14" i="2"/>
  <c r="S7" i="2"/>
  <c r="T202" i="2"/>
  <c r="W187" i="2"/>
  <c r="S161" i="2"/>
  <c r="Y150" i="2"/>
  <c r="U147" i="2"/>
  <c r="Z137" i="2"/>
  <c r="T130" i="2"/>
  <c r="Z126" i="2"/>
  <c r="U115" i="2"/>
  <c r="Y93" i="2"/>
  <c r="U80" i="2"/>
  <c r="U73" i="2"/>
  <c r="Y68" i="2"/>
  <c r="S65" i="2"/>
  <c r="S63" i="2"/>
  <c r="S59" i="2"/>
  <c r="W59" i="2" s="1"/>
  <c r="S55" i="2"/>
  <c r="V55" i="2" s="1"/>
  <c r="S35" i="2"/>
  <c r="V35" i="2" s="1"/>
  <c r="U29" i="2"/>
  <c r="Y25" i="2"/>
  <c r="U23" i="2"/>
  <c r="T14" i="2"/>
  <c r="T10" i="2"/>
  <c r="M4" i="2"/>
  <c r="N4" i="2"/>
  <c r="U140" i="2"/>
  <c r="S140" i="2"/>
  <c r="T140" i="2"/>
  <c r="Y140" i="2"/>
  <c r="Z140" i="2"/>
  <c r="V165" i="2"/>
  <c r="W165" i="2"/>
  <c r="Y181" i="2"/>
  <c r="S181" i="2"/>
  <c r="T181" i="2"/>
  <c r="U181" i="2"/>
  <c r="Z165" i="2"/>
  <c r="T165" i="2"/>
  <c r="U165" i="2"/>
  <c r="Y165" i="2"/>
  <c r="S188" i="2"/>
  <c r="Y188" i="2"/>
  <c r="T188" i="2"/>
  <c r="U188" i="2"/>
  <c r="Z188" i="2"/>
  <c r="P5" i="2"/>
  <c r="J5" i="2"/>
  <c r="K5" i="2"/>
  <c r="L5" i="2"/>
  <c r="Q5" i="2"/>
  <c r="T4" i="2"/>
  <c r="S4" i="2"/>
  <c r="Z4" i="2"/>
  <c r="Y4" i="2"/>
  <c r="U4" i="2"/>
  <c r="P4" i="2"/>
  <c r="Q4" i="2"/>
  <c r="L4" i="2"/>
  <c r="Z183" i="2"/>
  <c r="S183" i="2"/>
  <c r="T183" i="2"/>
  <c r="U183" i="2"/>
  <c r="Y183" i="2"/>
  <c r="V167" i="2"/>
  <c r="W167" i="2"/>
  <c r="T15" i="2"/>
  <c r="U15" i="2"/>
  <c r="Y15" i="2"/>
  <c r="Z15" i="2"/>
  <c r="S15" i="2"/>
  <c r="V12" i="2"/>
  <c r="V81" i="2"/>
  <c r="W81" i="2"/>
  <c r="T74" i="2"/>
  <c r="U74" i="2"/>
  <c r="Y74" i="2"/>
  <c r="Z74" i="2"/>
  <c r="S74" i="2"/>
  <c r="V156" i="2"/>
  <c r="W156" i="2"/>
  <c r="Y111" i="2"/>
  <c r="S111" i="2"/>
  <c r="S69" i="2"/>
  <c r="U69" i="2"/>
  <c r="Y69" i="2"/>
  <c r="T69" i="2"/>
  <c r="Z69" i="2"/>
  <c r="T199" i="2"/>
  <c r="Y199" i="2"/>
  <c r="Z199" i="2"/>
  <c r="U199" i="2"/>
  <c r="Z176" i="2"/>
  <c r="T176" i="2"/>
  <c r="S176" i="2"/>
  <c r="U176" i="2"/>
  <c r="Y176" i="2"/>
  <c r="U133" i="2"/>
  <c r="T133" i="2"/>
  <c r="S133" i="2"/>
  <c r="V84" i="2"/>
  <c r="W84" i="2"/>
  <c r="Y192" i="2"/>
  <c r="U192" i="2"/>
  <c r="S192" i="2"/>
  <c r="T192" i="2"/>
  <c r="V186" i="2"/>
  <c r="W186" i="2"/>
  <c r="Y186" i="2"/>
  <c r="U186" i="2"/>
  <c r="T186" i="2"/>
  <c r="Z185" i="2"/>
  <c r="T185" i="2"/>
  <c r="U185" i="2"/>
  <c r="S185" i="2"/>
  <c r="V185" i="2" s="1"/>
  <c r="T201" i="2"/>
  <c r="S201" i="2"/>
  <c r="V201" i="2" s="1"/>
  <c r="T180" i="2"/>
  <c r="S178" i="2"/>
  <c r="Z178" i="2"/>
  <c r="Z167" i="2"/>
  <c r="T167" i="2"/>
  <c r="V139" i="2"/>
  <c r="W139" i="2"/>
  <c r="S136" i="2"/>
  <c r="T136" i="2"/>
  <c r="Y136" i="2"/>
  <c r="Z136" i="2"/>
  <c r="U84" i="2"/>
  <c r="Y84" i="2"/>
  <c r="Z84" i="2"/>
  <c r="T84" i="2"/>
  <c r="T164" i="2"/>
  <c r="U164" i="2"/>
  <c r="S124" i="2"/>
  <c r="V124" i="2" s="1"/>
  <c r="U124" i="2"/>
  <c r="T124" i="2"/>
  <c r="W20" i="2"/>
  <c r="V20" i="2"/>
  <c r="Y187" i="2"/>
  <c r="U187" i="2"/>
  <c r="Z175" i="2"/>
  <c r="T175" i="2"/>
  <c r="V87" i="2"/>
  <c r="W87" i="2"/>
  <c r="W83" i="2"/>
  <c r="V83" i="2"/>
  <c r="W40" i="2"/>
  <c r="V40" i="2"/>
  <c r="Y178" i="2"/>
  <c r="V177" i="2"/>
  <c r="W177" i="2"/>
  <c r="Y167" i="2"/>
  <c r="S146" i="2"/>
  <c r="Z146" i="2"/>
  <c r="T146" i="2"/>
  <c r="U146" i="2"/>
  <c r="Z103" i="2"/>
  <c r="S103" i="2"/>
  <c r="V103" i="2" s="1"/>
  <c r="T103" i="2"/>
  <c r="U103" i="2"/>
  <c r="W145" i="2"/>
  <c r="V145" i="2"/>
  <c r="V127" i="2"/>
  <c r="W127" i="2"/>
  <c r="V116" i="2"/>
  <c r="W116" i="2"/>
  <c r="W107" i="2"/>
  <c r="V107" i="2"/>
  <c r="T102" i="2"/>
  <c r="U102" i="2"/>
  <c r="S102" i="2"/>
  <c r="W102" i="2" s="1"/>
  <c r="V97" i="2"/>
  <c r="W97" i="2"/>
  <c r="U200" i="2"/>
  <c r="Z200" i="2"/>
  <c r="Y171" i="2"/>
  <c r="U171" i="2"/>
  <c r="V162" i="2"/>
  <c r="Z145" i="2"/>
  <c r="Y145" i="2"/>
  <c r="T145" i="2"/>
  <c r="U145" i="2"/>
  <c r="S61" i="2"/>
  <c r="V61" i="2" s="1"/>
  <c r="U61" i="2"/>
  <c r="S57" i="2"/>
  <c r="V57" i="2" s="1"/>
  <c r="Y57" i="2"/>
  <c r="Z57" i="2"/>
  <c r="V44" i="2"/>
  <c r="W44" i="2"/>
  <c r="T51" i="2"/>
  <c r="U51" i="2"/>
  <c r="S51" i="2"/>
  <c r="S39" i="2"/>
  <c r="V39" i="2" s="1"/>
  <c r="Z39" i="2"/>
  <c r="Y39" i="2"/>
  <c r="V7" i="2"/>
  <c r="W7" i="2"/>
  <c r="T156" i="2"/>
  <c r="U156" i="2"/>
  <c r="T137" i="2"/>
  <c r="S101" i="2"/>
  <c r="T101" i="2"/>
  <c r="U101" i="2"/>
  <c r="V94" i="2"/>
  <c r="W94" i="2"/>
  <c r="V65" i="2"/>
  <c r="W65" i="2"/>
  <c r="Z43" i="2"/>
  <c r="T43" i="2"/>
  <c r="U43" i="2"/>
  <c r="Y43" i="2"/>
  <c r="S43" i="2"/>
  <c r="Z34" i="2"/>
  <c r="S34" i="2"/>
  <c r="T34" i="2"/>
  <c r="U34" i="2"/>
  <c r="Y34" i="2"/>
  <c r="U32" i="2"/>
  <c r="T32" i="2"/>
  <c r="S143" i="2"/>
  <c r="V143" i="2" s="1"/>
  <c r="T143" i="2"/>
  <c r="U143" i="2"/>
  <c r="S137" i="2"/>
  <c r="S126" i="2"/>
  <c r="U126" i="2"/>
  <c r="Y114" i="2"/>
  <c r="U114" i="2"/>
  <c r="T114" i="2"/>
  <c r="T109" i="2"/>
  <c r="U109" i="2"/>
  <c r="Y109" i="2"/>
  <c r="Z109" i="2"/>
  <c r="S109" i="2"/>
  <c r="Y100" i="2"/>
  <c r="U100" i="2"/>
  <c r="Z100" i="2"/>
  <c r="T100" i="2"/>
  <c r="V37" i="2"/>
  <c r="W37" i="2"/>
  <c r="Y19" i="2"/>
  <c r="U19" i="2"/>
  <c r="T19" i="2"/>
  <c r="T116" i="2"/>
  <c r="U116" i="2"/>
  <c r="Z116" i="2"/>
  <c r="V105" i="2"/>
  <c r="W105" i="2"/>
  <c r="Y90" i="2"/>
  <c r="T90" i="2"/>
  <c r="U90" i="2"/>
  <c r="S90" i="2"/>
  <c r="Z63" i="2"/>
  <c r="U63" i="2"/>
  <c r="T63" i="2"/>
  <c r="V42" i="2"/>
  <c r="W42" i="2"/>
  <c r="V14" i="2"/>
  <c r="W14" i="2"/>
  <c r="Y166" i="2"/>
  <c r="V85" i="2"/>
  <c r="W85" i="2"/>
  <c r="Z53" i="2"/>
  <c r="U53" i="2"/>
  <c r="T53" i="2"/>
  <c r="U48" i="2"/>
  <c r="T48" i="2"/>
  <c r="S48" i="2"/>
  <c r="Y194" i="2"/>
  <c r="T194" i="2"/>
  <c r="Z156" i="2"/>
  <c r="Z125" i="2"/>
  <c r="T125" i="2"/>
  <c r="U125" i="2"/>
  <c r="U121" i="2"/>
  <c r="T121" i="2"/>
  <c r="V108" i="2"/>
  <c r="W108" i="2"/>
  <c r="V75" i="2"/>
  <c r="W75" i="2"/>
  <c r="V71" i="2"/>
  <c r="W71" i="2"/>
  <c r="S17" i="2"/>
  <c r="Z17" i="2"/>
  <c r="Y17" i="2"/>
  <c r="U5" i="2"/>
  <c r="Y5" i="2"/>
  <c r="Z5" i="2"/>
  <c r="T5" i="2"/>
  <c r="S198" i="2"/>
  <c r="T198" i="2"/>
  <c r="Y196" i="2"/>
  <c r="T196" i="2"/>
  <c r="Y174" i="2"/>
  <c r="T174" i="2"/>
  <c r="Y156" i="2"/>
  <c r="T104" i="2"/>
  <c r="U104" i="2"/>
  <c r="Y104" i="2"/>
  <c r="Z104" i="2"/>
  <c r="S104" i="2"/>
  <c r="U41" i="2"/>
  <c r="T41" i="2"/>
  <c r="V13" i="2"/>
  <c r="W13" i="2"/>
  <c r="U105" i="2"/>
  <c r="V95" i="2"/>
  <c r="U94" i="2"/>
  <c r="U85" i="2"/>
  <c r="U75" i="2"/>
  <c r="V45" i="2"/>
  <c r="U44" i="2"/>
  <c r="Z35" i="2"/>
  <c r="Z24" i="2"/>
  <c r="Z49" i="2"/>
  <c r="Z40" i="2"/>
  <c r="Z20" i="2"/>
  <c r="Z18" i="2"/>
  <c r="Y88" i="2"/>
  <c r="W62" i="2"/>
  <c r="Y49" i="2"/>
  <c r="Z37" i="2"/>
  <c r="W25" i="2"/>
  <c r="Y18" i="2"/>
  <c r="Z8" i="2"/>
  <c r="S155" i="2"/>
  <c r="S152" i="2"/>
  <c r="Y149" i="2"/>
  <c r="S115" i="2"/>
  <c r="V112" i="2"/>
  <c r="Z105" i="2"/>
  <c r="Y98" i="2"/>
  <c r="Z94" i="2"/>
  <c r="T91" i="2"/>
  <c r="Z85" i="2"/>
  <c r="U83" i="2"/>
  <c r="Z75" i="2"/>
  <c r="S73" i="2"/>
  <c r="V73" i="2" s="1"/>
  <c r="U65" i="2"/>
  <c r="Y59" i="2"/>
  <c r="U55" i="2"/>
  <c r="U49" i="2"/>
  <c r="Z44" i="2"/>
  <c r="U42" i="2"/>
  <c r="U40" i="2"/>
  <c r="U35" i="2"/>
  <c r="U24" i="2"/>
  <c r="U20" i="2"/>
  <c r="U13" i="2"/>
  <c r="Z10" i="2"/>
  <c r="Y8" i="2"/>
  <c r="Z131" i="2"/>
  <c r="U112" i="2"/>
  <c r="T108" i="2"/>
  <c r="T88" i="2"/>
  <c r="T83" i="2"/>
  <c r="T40" i="2"/>
  <c r="Z30" i="2"/>
  <c r="T20" i="2"/>
  <c r="T18" i="2"/>
  <c r="T13" i="2"/>
  <c r="T131" i="2"/>
  <c r="S93" i="2"/>
  <c r="S80" i="2"/>
  <c r="W80" i="2" s="1"/>
  <c r="U22" i="2"/>
  <c r="S10" i="2"/>
  <c r="W110" i="2"/>
  <c r="V110" i="2"/>
  <c r="V38" i="2"/>
  <c r="W38" i="2"/>
  <c r="V149" i="2"/>
  <c r="W149" i="2"/>
  <c r="W154" i="2"/>
  <c r="V154" i="2"/>
  <c r="V131" i="2"/>
  <c r="W131" i="2"/>
  <c r="W123" i="2"/>
  <c r="V123" i="2"/>
  <c r="V141" i="2"/>
  <c r="W141" i="2"/>
  <c r="V77" i="2"/>
  <c r="W77" i="2"/>
  <c r="Y163" i="2"/>
  <c r="Z163" i="2"/>
  <c r="Y113" i="2"/>
  <c r="Z113" i="2"/>
  <c r="V58" i="2"/>
  <c r="W58" i="2"/>
  <c r="Y50" i="2"/>
  <c r="S50" i="2"/>
  <c r="T50" i="2"/>
  <c r="U50" i="2"/>
  <c r="Z50" i="2"/>
  <c r="S168" i="2"/>
  <c r="T168" i="2"/>
  <c r="U168" i="2"/>
  <c r="V161" i="2"/>
  <c r="W161" i="2"/>
  <c r="Y144" i="2"/>
  <c r="Z144" i="2"/>
  <c r="T139" i="2"/>
  <c r="U139" i="2"/>
  <c r="S118" i="2"/>
  <c r="T118" i="2"/>
  <c r="U118" i="2"/>
  <c r="V91" i="2"/>
  <c r="W91" i="2"/>
  <c r="W70" i="2"/>
  <c r="V70" i="2"/>
  <c r="Y60" i="2"/>
  <c r="T60" i="2"/>
  <c r="U60" i="2"/>
  <c r="Z60" i="2"/>
  <c r="W60" i="2"/>
  <c r="V60" i="2"/>
  <c r="S171" i="2"/>
  <c r="W159" i="2"/>
  <c r="S142" i="2"/>
  <c r="S130" i="2"/>
  <c r="T107" i="2"/>
  <c r="U107" i="2"/>
  <c r="Y107" i="2"/>
  <c r="Z107" i="2"/>
  <c r="Y70" i="2"/>
  <c r="U70" i="2"/>
  <c r="Z70" i="2"/>
  <c r="V47" i="2"/>
  <c r="W47" i="2"/>
  <c r="Z201" i="2"/>
  <c r="Y195" i="2"/>
  <c r="Z190" i="2"/>
  <c r="Z184" i="2"/>
  <c r="Z179" i="2"/>
  <c r="Z173" i="2"/>
  <c r="Y154" i="2"/>
  <c r="Z154" i="2"/>
  <c r="T149" i="2"/>
  <c r="U149" i="2"/>
  <c r="Y123" i="2"/>
  <c r="Z123" i="2"/>
  <c r="T110" i="2"/>
  <c r="U110" i="2"/>
  <c r="Z110" i="2"/>
  <c r="V102" i="2"/>
  <c r="Y72" i="2"/>
  <c r="Z72" i="2"/>
  <c r="S72" i="2"/>
  <c r="T72" i="2"/>
  <c r="U72" i="2"/>
  <c r="T67" i="2"/>
  <c r="U67" i="2"/>
  <c r="S67" i="2"/>
  <c r="Y67" i="2"/>
  <c r="Z67" i="2"/>
  <c r="U38" i="2"/>
  <c r="T38" i="2"/>
  <c r="Y38" i="2"/>
  <c r="Z38" i="2"/>
  <c r="Y153" i="2"/>
  <c r="Z153" i="2"/>
  <c r="S6" i="2"/>
  <c r="T6" i="2"/>
  <c r="U6" i="2"/>
  <c r="Y6" i="2"/>
  <c r="Z6" i="2"/>
  <c r="S158" i="2"/>
  <c r="T158" i="2"/>
  <c r="U158" i="2"/>
  <c r="Y201" i="2"/>
  <c r="Z196" i="2"/>
  <c r="Y190" i="2"/>
  <c r="Y179" i="2"/>
  <c r="Z170" i="2"/>
  <c r="Y164" i="2"/>
  <c r="Z164" i="2"/>
  <c r="T159" i="2"/>
  <c r="U159" i="2"/>
  <c r="Z148" i="2"/>
  <c r="Z141" i="2"/>
  <c r="V140" i="2"/>
  <c r="W140" i="2"/>
  <c r="Z129" i="2"/>
  <c r="Z122" i="2"/>
  <c r="V121" i="2"/>
  <c r="W121" i="2"/>
  <c r="S106" i="2"/>
  <c r="T106" i="2"/>
  <c r="U106" i="2"/>
  <c r="Z106" i="2"/>
  <c r="V82" i="2"/>
  <c r="W82" i="2"/>
  <c r="V80" i="2"/>
  <c r="V52" i="2"/>
  <c r="W52" i="2"/>
  <c r="Y134" i="2"/>
  <c r="Z134" i="2"/>
  <c r="Z202" i="2"/>
  <c r="W195" i="2"/>
  <c r="Z191" i="2"/>
  <c r="Y185" i="2"/>
  <c r="W184" i="2"/>
  <c r="Z180" i="2"/>
  <c r="Z174" i="2"/>
  <c r="Y170" i="2"/>
  <c r="T169" i="2"/>
  <c r="U169" i="2"/>
  <c r="W163" i="2"/>
  <c r="Z158" i="2"/>
  <c r="Y141" i="2"/>
  <c r="Y133" i="2"/>
  <c r="Z133" i="2"/>
  <c r="S128" i="2"/>
  <c r="T128" i="2"/>
  <c r="U128" i="2"/>
  <c r="W125" i="2"/>
  <c r="V119" i="2"/>
  <c r="W119" i="2"/>
  <c r="W113" i="2"/>
  <c r="W103" i="2"/>
  <c r="Y82" i="2"/>
  <c r="Z82" i="2"/>
  <c r="T82" i="2"/>
  <c r="U82" i="2"/>
  <c r="V21" i="2"/>
  <c r="W21" i="2"/>
  <c r="V17" i="2"/>
  <c r="W17" i="2"/>
  <c r="T129" i="2"/>
  <c r="U129" i="2"/>
  <c r="V111" i="2"/>
  <c r="W111" i="2"/>
  <c r="Y11" i="2"/>
  <c r="Z11" i="2"/>
  <c r="S11" i="2"/>
  <c r="T11" i="2"/>
  <c r="U11" i="2"/>
  <c r="W190" i="2"/>
  <c r="Z186" i="2"/>
  <c r="Y180" i="2"/>
  <c r="W179" i="2"/>
  <c r="U173" i="2"/>
  <c r="Z168" i="2"/>
  <c r="Y158" i="2"/>
  <c r="U153" i="2"/>
  <c r="Z151" i="2"/>
  <c r="S150" i="2"/>
  <c r="W144" i="2"/>
  <c r="U141" i="2"/>
  <c r="Z139" i="2"/>
  <c r="U134" i="2"/>
  <c r="Z132" i="2"/>
  <c r="U122" i="2"/>
  <c r="Z120" i="2"/>
  <c r="T119" i="2"/>
  <c r="U119" i="2"/>
  <c r="Z111" i="2"/>
  <c r="V99" i="2"/>
  <c r="W99" i="2"/>
  <c r="T87" i="2"/>
  <c r="U87" i="2"/>
  <c r="Y87" i="2"/>
  <c r="Z87" i="2"/>
  <c r="W61" i="2"/>
  <c r="V31" i="2"/>
  <c r="W31" i="2"/>
  <c r="Y21" i="2"/>
  <c r="Z21" i="2"/>
  <c r="T21" i="2"/>
  <c r="U21" i="2"/>
  <c r="S148" i="2"/>
  <c r="T148" i="2"/>
  <c r="U148" i="2"/>
  <c r="V53" i="2"/>
  <c r="U201" i="2"/>
  <c r="Z198" i="2"/>
  <c r="W196" i="2"/>
  <c r="U195" i="2"/>
  <c r="Z192" i="2"/>
  <c r="W185" i="2"/>
  <c r="U184" i="2"/>
  <c r="Z181" i="2"/>
  <c r="Y175" i="2"/>
  <c r="W174" i="2"/>
  <c r="T173" i="2"/>
  <c r="Z171" i="2"/>
  <c r="T170" i="2"/>
  <c r="Y168" i="2"/>
  <c r="U163" i="2"/>
  <c r="Z161" i="2"/>
  <c r="V160" i="2"/>
  <c r="W160" i="2"/>
  <c r="T153" i="2"/>
  <c r="Y151" i="2"/>
  <c r="Y143" i="2"/>
  <c r="Z143" i="2"/>
  <c r="T141" i="2"/>
  <c r="Y139" i="2"/>
  <c r="S138" i="2"/>
  <c r="T138" i="2"/>
  <c r="U138" i="2"/>
  <c r="W135" i="2"/>
  <c r="T134" i="2"/>
  <c r="Y124" i="2"/>
  <c r="Z124" i="2"/>
  <c r="T122" i="2"/>
  <c r="Y120" i="2"/>
  <c r="Z118" i="2"/>
  <c r="U113" i="2"/>
  <c r="U111" i="2"/>
  <c r="T99" i="2"/>
  <c r="U99" i="2"/>
  <c r="Y99" i="2"/>
  <c r="Z99" i="2"/>
  <c r="V92" i="2"/>
  <c r="W92" i="2"/>
  <c r="S89" i="2"/>
  <c r="T89" i="2"/>
  <c r="U89" i="2"/>
  <c r="Y89" i="2"/>
  <c r="Z89" i="2"/>
  <c r="T77" i="2"/>
  <c r="U77" i="2"/>
  <c r="Y77" i="2"/>
  <c r="Z77" i="2"/>
  <c r="V69" i="2"/>
  <c r="W69" i="2"/>
  <c r="V63" i="2"/>
  <c r="W63" i="2"/>
  <c r="U28" i="2"/>
  <c r="S28" i="2"/>
  <c r="T28" i="2"/>
  <c r="Y28" i="2"/>
  <c r="Z28" i="2"/>
  <c r="S16" i="2"/>
  <c r="T16" i="2"/>
  <c r="U16" i="2"/>
  <c r="Y16" i="2"/>
  <c r="Z16" i="2"/>
  <c r="V9" i="2"/>
  <c r="W9" i="2"/>
  <c r="V132" i="2"/>
  <c r="V202" i="2"/>
  <c r="Y198" i="2"/>
  <c r="T195" i="2"/>
  <c r="W191" i="2"/>
  <c r="T190" i="2"/>
  <c r="T184" i="2"/>
  <c r="U179" i="2"/>
  <c r="S173" i="2"/>
  <c r="S170" i="2"/>
  <c r="T163" i="2"/>
  <c r="S153" i="2"/>
  <c r="Z149" i="2"/>
  <c r="U144" i="2"/>
  <c r="Z142" i="2"/>
  <c r="S134" i="2"/>
  <c r="U132" i="2"/>
  <c r="Z130" i="2"/>
  <c r="S129" i="2"/>
  <c r="S122" i="2"/>
  <c r="Y118" i="2"/>
  <c r="T113" i="2"/>
  <c r="T111" i="2"/>
  <c r="Y92" i="2"/>
  <c r="Z92" i="2"/>
  <c r="U92" i="2"/>
  <c r="V48" i="2"/>
  <c r="W48" i="2"/>
  <c r="Y31" i="2"/>
  <c r="Z31" i="2"/>
  <c r="S26" i="2"/>
  <c r="T26" i="2"/>
  <c r="U26" i="2"/>
  <c r="V19" i="2"/>
  <c r="W19" i="2"/>
  <c r="Y102" i="2"/>
  <c r="Z102" i="2"/>
  <c r="T97" i="2"/>
  <c r="U97" i="2"/>
  <c r="T78" i="2"/>
  <c r="V68" i="2"/>
  <c r="W68" i="2"/>
  <c r="T61" i="2"/>
  <c r="Y41" i="2"/>
  <c r="Z41" i="2"/>
  <c r="T39" i="2"/>
  <c r="S36" i="2"/>
  <c r="T36" i="2"/>
  <c r="U36" i="2"/>
  <c r="V29" i="2"/>
  <c r="W29" i="2"/>
  <c r="T22" i="2"/>
  <c r="S100" i="2"/>
  <c r="S78" i="2"/>
  <c r="Y51" i="2"/>
  <c r="Z51" i="2"/>
  <c r="S46" i="2"/>
  <c r="T46" i="2"/>
  <c r="U46" i="2"/>
  <c r="W27" i="2"/>
  <c r="Y12" i="2"/>
  <c r="Z12" i="2"/>
  <c r="T7" i="2"/>
  <c r="U7" i="2"/>
  <c r="V88" i="2"/>
  <c r="W88" i="2"/>
  <c r="Y61" i="2"/>
  <c r="Z61" i="2"/>
  <c r="S56" i="2"/>
  <c r="T56" i="2"/>
  <c r="U56" i="2"/>
  <c r="V49" i="2"/>
  <c r="W49" i="2"/>
  <c r="Y22" i="2"/>
  <c r="Z22" i="2"/>
  <c r="T17" i="2"/>
  <c r="U17" i="2"/>
  <c r="Z112" i="2"/>
  <c r="V98" i="2"/>
  <c r="W98" i="2"/>
  <c r="Y71" i="2"/>
  <c r="Z71" i="2"/>
  <c r="S66" i="2"/>
  <c r="T66" i="2"/>
  <c r="U66" i="2"/>
  <c r="V59" i="2"/>
  <c r="Y32" i="2"/>
  <c r="Z32" i="2"/>
  <c r="T27" i="2"/>
  <c r="U27" i="2"/>
  <c r="Y81" i="2"/>
  <c r="Z81" i="2"/>
  <c r="S76" i="2"/>
  <c r="T76" i="2"/>
  <c r="U76" i="2"/>
  <c r="W57" i="2"/>
  <c r="Z48" i="2"/>
  <c r="Y42" i="2"/>
  <c r="Z42" i="2"/>
  <c r="T37" i="2"/>
  <c r="U37" i="2"/>
  <c r="S30" i="2"/>
  <c r="Z26" i="2"/>
  <c r="Z9" i="2"/>
  <c r="S8" i="2"/>
  <c r="Z114" i="2"/>
  <c r="Z97" i="2"/>
  <c r="Y91" i="2"/>
  <c r="Z91" i="2"/>
  <c r="S86" i="2"/>
  <c r="T86" i="2"/>
  <c r="U86" i="2"/>
  <c r="Z80" i="2"/>
  <c r="V79" i="2"/>
  <c r="W79" i="2"/>
  <c r="Z58" i="2"/>
  <c r="Y52" i="2"/>
  <c r="Z52" i="2"/>
  <c r="Y48" i="2"/>
  <c r="T47" i="2"/>
  <c r="U47" i="2"/>
  <c r="W41" i="2"/>
  <c r="Z36" i="2"/>
  <c r="Y26" i="2"/>
  <c r="Z19" i="2"/>
  <c r="V18" i="2"/>
  <c r="W18" i="2"/>
  <c r="Y9" i="2"/>
  <c r="Y101" i="2"/>
  <c r="Z101" i="2"/>
  <c r="Y97" i="2"/>
  <c r="S96" i="2"/>
  <c r="T96" i="2"/>
  <c r="U96" i="2"/>
  <c r="Z90" i="2"/>
  <c r="Z68" i="2"/>
  <c r="Y62" i="2"/>
  <c r="Z62" i="2"/>
  <c r="Y58" i="2"/>
  <c r="T57" i="2"/>
  <c r="U57" i="2"/>
  <c r="Z46" i="2"/>
  <c r="Y36" i="2"/>
  <c r="U31" i="2"/>
  <c r="Z7" i="2"/>
  <c r="F4" i="1"/>
  <c r="I5" i="1" s="1"/>
  <c r="G5" i="1"/>
  <c r="X212" i="2" l="1"/>
  <c r="U212" i="2"/>
  <c r="W151" i="2"/>
  <c r="W55" i="2"/>
  <c r="S212" i="2"/>
  <c r="W201" i="2"/>
  <c r="W35" i="2"/>
  <c r="T212" i="2"/>
  <c r="V23" i="2"/>
  <c r="W23" i="2"/>
  <c r="W120" i="2"/>
  <c r="W24" i="2"/>
  <c r="W117" i="2"/>
  <c r="W104" i="2"/>
  <c r="V104" i="2"/>
  <c r="V34" i="2"/>
  <c r="W34" i="2"/>
  <c r="V178" i="2"/>
  <c r="W178" i="2"/>
  <c r="W74" i="2"/>
  <c r="V74" i="2"/>
  <c r="V188" i="2"/>
  <c r="W188" i="2"/>
  <c r="V198" i="2"/>
  <c r="W198" i="2"/>
  <c r="W90" i="2"/>
  <c r="V90" i="2"/>
  <c r="V109" i="2"/>
  <c r="W109" i="2"/>
  <c r="V137" i="2"/>
  <c r="W137" i="2"/>
  <c r="V146" i="2"/>
  <c r="W146" i="2"/>
  <c r="V101" i="2"/>
  <c r="W101" i="2"/>
  <c r="W152" i="2"/>
  <c r="V152" i="2"/>
  <c r="W136" i="2"/>
  <c r="V136" i="2"/>
  <c r="W192" i="2"/>
  <c r="V192" i="2"/>
  <c r="V176" i="2"/>
  <c r="W176" i="2"/>
  <c r="N5" i="2"/>
  <c r="M5" i="2"/>
  <c r="W124" i="2"/>
  <c r="W10" i="2"/>
  <c r="V10" i="2"/>
  <c r="V155" i="2"/>
  <c r="W155" i="2"/>
  <c r="W73" i="2"/>
  <c r="W43" i="2"/>
  <c r="V43" i="2"/>
  <c r="W143" i="2"/>
  <c r="W4" i="2"/>
  <c r="V4" i="2"/>
  <c r="V181" i="2"/>
  <c r="W181" i="2"/>
  <c r="V115" i="2"/>
  <c r="W115" i="2"/>
  <c r="W39" i="2"/>
  <c r="V93" i="2"/>
  <c r="W93" i="2"/>
  <c r="W126" i="2"/>
  <c r="V126" i="2"/>
  <c r="W51" i="2"/>
  <c r="V51" i="2"/>
  <c r="V133" i="2"/>
  <c r="W133" i="2"/>
  <c r="W15" i="2"/>
  <c r="V15" i="2"/>
  <c r="V183" i="2"/>
  <c r="W183" i="2"/>
  <c r="W122" i="2"/>
  <c r="V122" i="2"/>
  <c r="V171" i="2"/>
  <c r="W171" i="2"/>
  <c r="W50" i="2"/>
  <c r="V50" i="2"/>
  <c r="V56" i="2"/>
  <c r="W56" i="2"/>
  <c r="V129" i="2"/>
  <c r="W129" i="2"/>
  <c r="V173" i="2"/>
  <c r="W173" i="2"/>
  <c r="V148" i="2"/>
  <c r="W148" i="2"/>
  <c r="V67" i="2"/>
  <c r="W67" i="2"/>
  <c r="V6" i="2"/>
  <c r="W6" i="2"/>
  <c r="V8" i="2"/>
  <c r="W8" i="2"/>
  <c r="V36" i="2"/>
  <c r="W36" i="2"/>
  <c r="V46" i="2"/>
  <c r="W46" i="2"/>
  <c r="V168" i="2"/>
  <c r="W168" i="2"/>
  <c r="V28" i="2"/>
  <c r="W28" i="2"/>
  <c r="V128" i="2"/>
  <c r="W128" i="2"/>
  <c r="V78" i="2"/>
  <c r="W78" i="2"/>
  <c r="V72" i="2"/>
  <c r="W72" i="2"/>
  <c r="V96" i="2"/>
  <c r="W96" i="2"/>
  <c r="W30" i="2"/>
  <c r="V30" i="2"/>
  <c r="W100" i="2"/>
  <c r="V100" i="2"/>
  <c r="V106" i="2"/>
  <c r="W106" i="2"/>
  <c r="W158" i="2"/>
  <c r="V158" i="2"/>
  <c r="V130" i="2"/>
  <c r="W130" i="2"/>
  <c r="V118" i="2"/>
  <c r="W118" i="2"/>
  <c r="V170" i="2"/>
  <c r="W170" i="2"/>
  <c r="V11" i="2"/>
  <c r="W11" i="2"/>
  <c r="W142" i="2"/>
  <c r="V142" i="2"/>
  <c r="V138" i="2"/>
  <c r="W138" i="2"/>
  <c r="V134" i="2"/>
  <c r="W134" i="2"/>
  <c r="V89" i="2"/>
  <c r="W89" i="2"/>
  <c r="V150" i="2"/>
  <c r="W150" i="2"/>
  <c r="V76" i="2"/>
  <c r="W76" i="2"/>
  <c r="W16" i="2"/>
  <c r="V16" i="2"/>
  <c r="V66" i="2"/>
  <c r="W66" i="2"/>
  <c r="V153" i="2"/>
  <c r="W153" i="2"/>
  <c r="V86" i="2"/>
  <c r="W86" i="2"/>
  <c r="V26" i="2"/>
  <c r="W26" i="2"/>
  <c r="F5" i="1"/>
  <c r="G6" i="1" s="1"/>
  <c r="W212" i="2" l="1"/>
  <c r="V212" i="2"/>
  <c r="I6" i="1"/>
  <c r="F6" i="1"/>
  <c r="I7" i="1" s="1"/>
  <c r="G7" i="1"/>
  <c r="F7" i="1"/>
  <c r="I8" i="1" l="1"/>
  <c r="G8" i="1"/>
  <c r="F8" i="1" l="1"/>
  <c r="I9" i="1" s="1"/>
  <c r="G9" i="1" l="1"/>
  <c r="F9" i="1" l="1"/>
  <c r="I10" i="1" s="1"/>
  <c r="G10" i="1" l="1"/>
  <c r="I11" i="1" l="1"/>
  <c r="F10" i="1"/>
  <c r="G11" i="1" l="1"/>
  <c r="I12" i="1" l="1"/>
  <c r="F11" i="1"/>
  <c r="G12" i="1" l="1"/>
  <c r="I13" i="1" l="1"/>
  <c r="F12" i="1"/>
  <c r="G13" i="1" s="1"/>
  <c r="F13" i="1" l="1"/>
  <c r="G14" i="1" s="1"/>
  <c r="I15" i="1" l="1"/>
  <c r="I14" i="1"/>
  <c r="F14" i="1"/>
  <c r="G15" i="1" l="1"/>
  <c r="F15" i="1" l="1"/>
  <c r="I16" i="1" s="1"/>
  <c r="G16" i="1" l="1"/>
  <c r="F16" i="1" l="1"/>
  <c r="I17" i="1" s="1"/>
  <c r="G17" i="1" l="1"/>
  <c r="F17" i="1" l="1"/>
  <c r="I18" i="1" s="1"/>
  <c r="G18" i="1" l="1"/>
  <c r="I19" i="1" l="1"/>
  <c r="F18" i="1"/>
  <c r="G19" i="1" l="1"/>
  <c r="F19" i="1" l="1"/>
  <c r="I20" i="1" s="1"/>
  <c r="G20" i="1" l="1"/>
  <c r="F20" i="1" l="1"/>
  <c r="I21" i="1" s="1"/>
  <c r="G21" i="1" l="1"/>
  <c r="F21" i="1" l="1"/>
  <c r="I22" i="1" s="1"/>
  <c r="G22" i="1" l="1"/>
  <c r="F22" i="1" l="1"/>
  <c r="I23" i="1" s="1"/>
  <c r="G23" i="1" l="1"/>
  <c r="F23" i="1" l="1"/>
  <c r="I24" i="1" s="1"/>
  <c r="G24" i="1" l="1"/>
  <c r="F24" i="1" l="1"/>
  <c r="I25" i="1" s="1"/>
  <c r="G25" i="1" l="1"/>
  <c r="F25" i="1" l="1"/>
  <c r="I26" i="1" s="1"/>
  <c r="G26" i="1" l="1"/>
  <c r="F26" i="1" l="1"/>
  <c r="I27" i="1" s="1"/>
  <c r="G27" i="1" l="1"/>
  <c r="F27" i="1" l="1"/>
  <c r="I28" i="1" s="1"/>
  <c r="G28" i="1" l="1"/>
  <c r="F28" i="1" l="1"/>
  <c r="I29" i="1" s="1"/>
  <c r="G29" i="1" l="1"/>
  <c r="F29" i="1" l="1"/>
  <c r="G30" i="1" s="1"/>
  <c r="I30" i="1" l="1"/>
  <c r="F30" i="1"/>
  <c r="I31" i="1" s="1"/>
  <c r="G31" i="1" l="1"/>
  <c r="F31" i="1" l="1"/>
  <c r="G32" i="1" s="1"/>
  <c r="I32" i="1" l="1"/>
  <c r="F32" i="1"/>
  <c r="I33" i="1" s="1"/>
  <c r="G33" i="1"/>
  <c r="F33" i="1" l="1"/>
  <c r="I34" i="1" s="1"/>
  <c r="G34" i="1" l="1"/>
  <c r="F34" i="1" l="1"/>
  <c r="I35" i="1" s="1"/>
  <c r="G35" i="1" l="1"/>
  <c r="F35" i="1" l="1"/>
  <c r="I36" i="1" s="1"/>
  <c r="G36" i="1" l="1"/>
  <c r="F36" i="1" l="1"/>
  <c r="I37" i="1" s="1"/>
  <c r="G37" i="1" l="1"/>
  <c r="F37" i="1" l="1"/>
  <c r="I38" i="1" s="1"/>
  <c r="G38" i="1" l="1"/>
  <c r="F38" i="1" l="1"/>
  <c r="I39" i="1" s="1"/>
  <c r="G39" i="1" l="1"/>
  <c r="F39" i="1" l="1"/>
  <c r="I40" i="1" s="1"/>
  <c r="G40" i="1" l="1"/>
  <c r="F40" i="1" l="1"/>
  <c r="I41" i="1" s="1"/>
  <c r="G41" i="1" l="1"/>
  <c r="F41" i="1" l="1"/>
  <c r="I42" i="1" s="1"/>
  <c r="G42" i="1" l="1"/>
  <c r="F42" i="1" l="1"/>
  <c r="I43" i="1" s="1"/>
  <c r="G43" i="1" l="1"/>
  <c r="F43" i="1" l="1"/>
  <c r="I44" i="1" s="1"/>
  <c r="G44" i="1" l="1"/>
  <c r="F44" i="1" l="1"/>
  <c r="G45" i="1" s="1"/>
  <c r="I45" i="1" l="1"/>
  <c r="F45" i="1"/>
  <c r="I46" i="1" s="1"/>
  <c r="G46" i="1"/>
  <c r="F46" i="1" l="1"/>
  <c r="I47" i="1" s="1"/>
  <c r="G47" i="1" l="1"/>
  <c r="F47" i="1" l="1"/>
  <c r="G48" i="1" s="1"/>
  <c r="I48" i="1" l="1"/>
  <c r="F48" i="1"/>
  <c r="I49" i="1" s="1"/>
  <c r="G49" i="1" l="1"/>
  <c r="F49" i="1" l="1"/>
  <c r="I50" i="1" s="1"/>
  <c r="G50" i="1" l="1"/>
  <c r="F50" i="1" l="1"/>
  <c r="I51" i="1" s="1"/>
  <c r="G51" i="1" l="1"/>
  <c r="F51" i="1" l="1"/>
  <c r="I52" i="1" s="1"/>
  <c r="G52" i="1" l="1"/>
  <c r="F52" i="1" l="1"/>
  <c r="I53" i="1" s="1"/>
  <c r="G53" i="1" l="1"/>
  <c r="F53" i="1" l="1"/>
  <c r="I54" i="1" s="1"/>
  <c r="G54" i="1" l="1"/>
  <c r="F54" i="1" l="1"/>
  <c r="I55" i="1" s="1"/>
  <c r="G55" i="1" l="1"/>
  <c r="F55" i="1" l="1"/>
  <c r="I56" i="1" s="1"/>
  <c r="G56" i="1" l="1"/>
  <c r="F56" i="1" l="1"/>
  <c r="I57" i="1" s="1"/>
  <c r="G57" i="1" l="1"/>
  <c r="F57" i="1" l="1"/>
  <c r="G58" i="1" s="1"/>
  <c r="I58" i="1" l="1"/>
  <c r="F58" i="1"/>
  <c r="I59" i="1" s="1"/>
  <c r="G59" i="1" l="1"/>
  <c r="F59" i="1" l="1"/>
  <c r="I60" i="1" s="1"/>
  <c r="G60" i="1" l="1"/>
  <c r="F60" i="1" l="1"/>
  <c r="I61" i="1" s="1"/>
  <c r="G61" i="1" l="1"/>
  <c r="F61" i="1" l="1"/>
  <c r="I62" i="1" s="1"/>
  <c r="G62" i="1" l="1"/>
  <c r="F62" i="1" l="1"/>
  <c r="I63" i="1" s="1"/>
  <c r="G63" i="1" l="1"/>
  <c r="F63" i="1" l="1"/>
  <c r="I64" i="1" s="1"/>
  <c r="G64" i="1" l="1"/>
  <c r="F64" i="1" l="1"/>
  <c r="G65" i="1" s="1"/>
  <c r="I65" i="1" l="1"/>
  <c r="F65" i="1"/>
  <c r="I66" i="1" s="1"/>
  <c r="G66" i="1" l="1"/>
  <c r="F66" i="1" l="1"/>
  <c r="I67" i="1" s="1"/>
  <c r="G67" i="1" l="1"/>
  <c r="F67" i="1" l="1"/>
  <c r="I68" i="1" s="1"/>
  <c r="G68" i="1" l="1"/>
  <c r="F68" i="1" l="1"/>
  <c r="I69" i="1" s="1"/>
  <c r="G69" i="1" l="1"/>
  <c r="F69" i="1" l="1"/>
  <c r="I70" i="1" s="1"/>
  <c r="G70" i="1" l="1"/>
  <c r="F70" i="1" l="1"/>
  <c r="I71" i="1" s="1"/>
  <c r="G71" i="1" l="1"/>
  <c r="F71" i="1" l="1"/>
  <c r="I72" i="1" s="1"/>
  <c r="G72" i="1" l="1"/>
  <c r="F72" i="1" l="1"/>
  <c r="I73" i="1" s="1"/>
  <c r="G73" i="1" l="1"/>
  <c r="F73" i="1" l="1"/>
  <c r="I74" i="1" s="1"/>
  <c r="G74" i="1" l="1"/>
  <c r="F74" i="1" l="1"/>
  <c r="I75" i="1" s="1"/>
  <c r="G75" i="1" l="1"/>
  <c r="F75" i="1" l="1"/>
  <c r="I76" i="1" s="1"/>
  <c r="G76" i="1" l="1"/>
  <c r="F76" i="1" l="1"/>
  <c r="I77" i="1" s="1"/>
  <c r="G77" i="1" l="1"/>
  <c r="F77" i="1" l="1"/>
  <c r="I78" i="1" s="1"/>
  <c r="G78" i="1" l="1"/>
  <c r="F78" i="1" l="1"/>
  <c r="G79" i="1" s="1"/>
  <c r="I80" i="1" l="1"/>
  <c r="I79" i="1"/>
  <c r="F79" i="1"/>
  <c r="G80" i="1" l="1"/>
  <c r="F80" i="1" l="1"/>
  <c r="I81" i="1" s="1"/>
  <c r="G81" i="1" l="1"/>
  <c r="F81" i="1" l="1"/>
  <c r="I82" i="1" s="1"/>
  <c r="G82" i="1" l="1"/>
  <c r="F82" i="1" l="1"/>
  <c r="I83" i="1" s="1"/>
  <c r="G83" i="1" l="1"/>
  <c r="F83" i="1" l="1"/>
  <c r="I84" i="1" s="1"/>
  <c r="G84" i="1" l="1"/>
  <c r="F84" i="1" l="1"/>
  <c r="I85" i="1" s="1"/>
  <c r="G85" i="1" l="1"/>
  <c r="F85" i="1" l="1"/>
  <c r="I86" i="1" s="1"/>
  <c r="G86" i="1" l="1"/>
  <c r="F86" i="1" l="1"/>
  <c r="I87" i="1" s="1"/>
  <c r="G87" i="1" l="1"/>
  <c r="F87" i="1" l="1"/>
  <c r="I88" i="1" s="1"/>
  <c r="G88" i="1" l="1"/>
  <c r="F88" i="1" l="1"/>
  <c r="I89" i="1" s="1"/>
  <c r="G89" i="1" l="1"/>
  <c r="F89" i="1" l="1"/>
  <c r="I90" i="1" s="1"/>
  <c r="G90" i="1" l="1"/>
  <c r="F90" i="1" l="1"/>
  <c r="I91" i="1" s="1"/>
  <c r="G91" i="1" l="1"/>
  <c r="I92" i="1" l="1"/>
  <c r="F91" i="1"/>
  <c r="G92" i="1" l="1"/>
  <c r="F92" i="1" l="1"/>
  <c r="I93" i="1" s="1"/>
  <c r="G93" i="1" l="1"/>
  <c r="F93" i="1" l="1"/>
  <c r="I94" i="1" s="1"/>
  <c r="G94" i="1" l="1"/>
  <c r="F94" i="1" l="1"/>
  <c r="I95" i="1" s="1"/>
  <c r="G95" i="1" l="1"/>
  <c r="F95" i="1" l="1"/>
  <c r="I96" i="1" s="1"/>
  <c r="G96" i="1" l="1"/>
  <c r="F96" i="1" l="1"/>
  <c r="I97" i="1" s="1"/>
  <c r="G97" i="1" l="1"/>
  <c r="F97" i="1" l="1"/>
  <c r="I98" i="1" s="1"/>
  <c r="G98" i="1" l="1"/>
  <c r="F98" i="1" l="1"/>
  <c r="I99" i="1" s="1"/>
  <c r="G99" i="1" l="1"/>
  <c r="F99" i="1" l="1"/>
  <c r="I100" i="1" s="1"/>
  <c r="G100" i="1" l="1"/>
  <c r="F100" i="1" l="1"/>
  <c r="I101" i="1" s="1"/>
  <c r="G101" i="1" l="1"/>
  <c r="F101" i="1" l="1"/>
  <c r="I102" i="1" s="1"/>
  <c r="G102" i="1" l="1"/>
  <c r="F102" i="1" l="1"/>
  <c r="I103" i="1" s="1"/>
  <c r="G103" i="1" l="1"/>
  <c r="F103" i="1" l="1"/>
  <c r="I104" i="1" s="1"/>
  <c r="G104" i="1" l="1"/>
  <c r="F104" i="1" l="1"/>
  <c r="G105" i="1" s="1"/>
  <c r="I105" i="1" l="1"/>
  <c r="F105" i="1"/>
  <c r="I106" i="1" s="1"/>
  <c r="G106" i="1" l="1"/>
  <c r="F106" i="1" l="1"/>
  <c r="I107" i="1" s="1"/>
  <c r="G107" i="1" l="1"/>
  <c r="F107" i="1" l="1"/>
  <c r="I108" i="1" s="1"/>
  <c r="G108" i="1" l="1"/>
  <c r="F108" i="1" l="1"/>
  <c r="G109" i="1" s="1"/>
  <c r="I109" i="1" l="1"/>
  <c r="F109" i="1"/>
  <c r="I110" i="1" s="1"/>
  <c r="G110" i="1" l="1"/>
  <c r="F110" i="1" l="1"/>
  <c r="I111" i="1" s="1"/>
  <c r="G111" i="1" l="1"/>
  <c r="F111" i="1" l="1"/>
  <c r="I112" i="1" s="1"/>
  <c r="G112" i="1" l="1"/>
  <c r="F112" i="1" l="1"/>
  <c r="I113" i="1" s="1"/>
  <c r="G113" i="1" l="1"/>
  <c r="F113" i="1" l="1"/>
  <c r="I114" i="1" s="1"/>
  <c r="G114" i="1" l="1"/>
  <c r="F114" i="1" l="1"/>
  <c r="I115" i="1" s="1"/>
  <c r="G115" i="1" l="1"/>
  <c r="F115" i="1" l="1"/>
  <c r="I116" i="1" s="1"/>
  <c r="G116" i="1" l="1"/>
  <c r="F116" i="1" l="1"/>
  <c r="I117" i="1" s="1"/>
  <c r="G117" i="1" l="1"/>
  <c r="F117" i="1" l="1"/>
  <c r="I118" i="1" s="1"/>
  <c r="G118" i="1" l="1"/>
  <c r="F118" i="1" l="1"/>
  <c r="I119" i="1" s="1"/>
  <c r="G119" i="1" l="1"/>
  <c r="F119" i="1" l="1"/>
  <c r="I120" i="1" s="1"/>
  <c r="G120" i="1" l="1"/>
  <c r="F120" i="1" l="1"/>
  <c r="I121" i="1" s="1"/>
  <c r="G121" i="1" l="1"/>
  <c r="F121" i="1" l="1"/>
  <c r="I122" i="1" s="1"/>
  <c r="G122" i="1" l="1"/>
  <c r="F122" i="1" l="1"/>
  <c r="I123" i="1"/>
  <c r="G123" i="1"/>
  <c r="F123" i="1" l="1"/>
  <c r="I124" i="1" s="1"/>
  <c r="G124" i="1" l="1"/>
  <c r="F124" i="1" l="1"/>
  <c r="I125" i="1" s="1"/>
  <c r="G125" i="1" l="1"/>
  <c r="F125" i="1" l="1"/>
  <c r="I126" i="1" s="1"/>
  <c r="G126" i="1" l="1"/>
  <c r="F126" i="1" l="1"/>
  <c r="I127" i="1" s="1"/>
  <c r="G127" i="1" l="1"/>
  <c r="F127" i="1" l="1"/>
  <c r="I128" i="1" s="1"/>
  <c r="G128" i="1" l="1"/>
  <c r="F128" i="1"/>
  <c r="G129" i="1" s="1"/>
  <c r="I129" i="1" l="1"/>
  <c r="F129" i="1"/>
  <c r="I130" i="1" s="1"/>
  <c r="G130" i="1" l="1"/>
  <c r="F130" i="1" l="1"/>
  <c r="I131" i="1" s="1"/>
  <c r="G131" i="1" l="1"/>
  <c r="F131" i="1" l="1"/>
  <c r="I132" i="1" s="1"/>
  <c r="G132" i="1" l="1"/>
  <c r="F132" i="1" l="1"/>
  <c r="G133" i="1" s="1"/>
  <c r="I133" i="1" l="1"/>
  <c r="F133" i="1"/>
  <c r="I134" i="1" s="1"/>
  <c r="G134" i="1" l="1"/>
  <c r="F134" i="1" l="1"/>
  <c r="I135" i="1" s="1"/>
  <c r="G135" i="1" l="1"/>
  <c r="F135" i="1" l="1"/>
  <c r="I136" i="1" s="1"/>
  <c r="G136" i="1" l="1"/>
  <c r="F136" i="1" l="1"/>
  <c r="I137" i="1" s="1"/>
  <c r="G137" i="1" l="1"/>
  <c r="F137" i="1" l="1"/>
  <c r="I138" i="1" s="1"/>
  <c r="G138" i="1" l="1"/>
  <c r="F138" i="1" l="1"/>
  <c r="I139" i="1" s="1"/>
  <c r="G139" i="1" l="1"/>
  <c r="F139" i="1" l="1"/>
  <c r="I140" i="1" s="1"/>
  <c r="G140" i="1" l="1"/>
  <c r="F140" i="1" l="1"/>
  <c r="I141" i="1" s="1"/>
  <c r="G141" i="1" l="1"/>
  <c r="F141" i="1" l="1"/>
  <c r="I142" i="1" s="1"/>
  <c r="G142" i="1" l="1"/>
  <c r="F142" i="1" l="1"/>
  <c r="I143" i="1" s="1"/>
  <c r="G143" i="1" l="1"/>
  <c r="F143" i="1" l="1"/>
  <c r="G144" i="1" s="1"/>
  <c r="I144" i="1" l="1"/>
  <c r="F144" i="1"/>
  <c r="I145" i="1" s="1"/>
  <c r="G145" i="1"/>
  <c r="I146" i="1" l="1"/>
  <c r="F145" i="1"/>
  <c r="G146" i="1" l="1"/>
  <c r="F146" i="1" l="1"/>
  <c r="I147" i="1" s="1"/>
  <c r="G147" i="1" l="1"/>
  <c r="F147" i="1" l="1"/>
  <c r="I148" i="1" s="1"/>
  <c r="G148" i="1" l="1"/>
  <c r="F148" i="1" l="1"/>
  <c r="I149" i="1" s="1"/>
  <c r="G149" i="1" l="1"/>
  <c r="F149" i="1" l="1"/>
  <c r="G150" i="1" s="1"/>
  <c r="I150" i="1" l="1"/>
  <c r="F150" i="1"/>
  <c r="I151" i="1" s="1"/>
  <c r="G151" i="1" l="1"/>
  <c r="F151" i="1" l="1"/>
  <c r="I152" i="1" s="1"/>
  <c r="G152" i="1" l="1"/>
  <c r="F152" i="1" l="1"/>
  <c r="I153" i="1" s="1"/>
  <c r="G153" i="1" l="1"/>
  <c r="F153" i="1" l="1"/>
  <c r="G154" i="1" s="1"/>
  <c r="I154" i="1" l="1"/>
  <c r="F154" i="1"/>
  <c r="I155" i="1" s="1"/>
  <c r="G155" i="1" l="1"/>
  <c r="F155" i="1" l="1"/>
  <c r="I156" i="1" s="1"/>
  <c r="G156" i="1" l="1"/>
  <c r="F156" i="1" l="1"/>
  <c r="I157" i="1" s="1"/>
  <c r="G157" i="1" l="1"/>
  <c r="F157" i="1" l="1"/>
  <c r="I158" i="1" s="1"/>
  <c r="G158" i="1" l="1"/>
  <c r="F158" i="1" l="1"/>
  <c r="I159" i="1" s="1"/>
  <c r="G159" i="1" l="1"/>
  <c r="F159" i="1" l="1"/>
  <c r="I160" i="1" s="1"/>
  <c r="G160" i="1" l="1"/>
  <c r="F160" i="1" l="1"/>
  <c r="I161" i="1" s="1"/>
  <c r="G161" i="1" l="1"/>
  <c r="F161" i="1" l="1"/>
  <c r="I162" i="1" s="1"/>
  <c r="G162" i="1" l="1"/>
  <c r="F162" i="1" l="1"/>
  <c r="I163" i="1" s="1"/>
  <c r="G163" i="1" l="1"/>
  <c r="F163" i="1" l="1"/>
  <c r="I164" i="1" s="1"/>
  <c r="G164" i="1" l="1"/>
  <c r="F164" i="1" l="1"/>
  <c r="I165" i="1" s="1"/>
  <c r="G165" i="1" l="1"/>
  <c r="F165" i="1" l="1"/>
  <c r="I166" i="1" s="1"/>
  <c r="G166" i="1" l="1"/>
  <c r="F166" i="1" l="1"/>
  <c r="I167" i="1"/>
  <c r="G167" i="1"/>
  <c r="F167" i="1" l="1"/>
  <c r="I168" i="1" s="1"/>
  <c r="G168" i="1" l="1"/>
  <c r="F168" i="1" l="1"/>
  <c r="I169" i="1" s="1"/>
  <c r="G169" i="1" l="1"/>
  <c r="F169" i="1" l="1"/>
  <c r="I170" i="1" s="1"/>
  <c r="G170" i="1" l="1"/>
  <c r="F170" i="1" l="1"/>
  <c r="I171" i="1" s="1"/>
  <c r="G171" i="1" l="1"/>
  <c r="F171" i="1" l="1"/>
  <c r="I172" i="1" s="1"/>
  <c r="G172" i="1" l="1"/>
  <c r="F172" i="1" l="1"/>
  <c r="I173" i="1" s="1"/>
  <c r="G173" i="1" l="1"/>
  <c r="F173" i="1" l="1"/>
  <c r="I174" i="1" s="1"/>
  <c r="G174" i="1" l="1"/>
  <c r="F174" i="1" l="1"/>
  <c r="I175" i="1" s="1"/>
  <c r="G175" i="1" l="1"/>
  <c r="F175" i="1" l="1"/>
  <c r="I176" i="1" s="1"/>
  <c r="G176" i="1" l="1"/>
  <c r="F176" i="1" l="1"/>
  <c r="I177" i="1" s="1"/>
  <c r="G177" i="1" l="1"/>
  <c r="F177" i="1" l="1"/>
  <c r="I178" i="1" s="1"/>
  <c r="G178" i="1" l="1"/>
  <c r="F178" i="1" l="1"/>
  <c r="I179" i="1" s="1"/>
  <c r="G179" i="1" l="1"/>
  <c r="F179" i="1" l="1"/>
  <c r="I180" i="1" s="1"/>
  <c r="G180" i="1" l="1"/>
  <c r="F180" i="1" l="1"/>
  <c r="I181" i="1" s="1"/>
  <c r="G181" i="1" l="1"/>
  <c r="F181" i="1" l="1"/>
  <c r="I182" i="1"/>
  <c r="G182" i="1"/>
  <c r="F182" i="1" l="1"/>
  <c r="I183" i="1" s="1"/>
  <c r="G183" i="1" l="1"/>
  <c r="F183" i="1" l="1"/>
  <c r="I184" i="1" s="1"/>
  <c r="G184" i="1" l="1"/>
  <c r="F184" i="1" l="1"/>
  <c r="I185" i="1" s="1"/>
  <c r="G185" i="1" l="1"/>
  <c r="I186" i="1" l="1"/>
  <c r="F185" i="1"/>
  <c r="G186" i="1" l="1"/>
  <c r="I187" i="1" l="1"/>
  <c r="F186" i="1"/>
  <c r="G187" i="1" l="1"/>
  <c r="F187" i="1" l="1"/>
  <c r="I188" i="1" s="1"/>
  <c r="G188" i="1" l="1"/>
  <c r="F188" i="1" l="1"/>
  <c r="I189" i="1" s="1"/>
  <c r="G189" i="1" l="1"/>
  <c r="F189" i="1" l="1"/>
  <c r="I190" i="1" s="1"/>
  <c r="G190" i="1" l="1"/>
  <c r="F190" i="1" l="1"/>
  <c r="I191" i="1" s="1"/>
  <c r="G191" i="1" l="1"/>
  <c r="F191" i="1" l="1"/>
  <c r="I192" i="1" s="1"/>
  <c r="G192" i="1" l="1"/>
  <c r="F192" i="1" l="1"/>
  <c r="I193" i="1" s="1"/>
  <c r="G193" i="1" l="1"/>
  <c r="F193" i="1" l="1"/>
  <c r="I194" i="1" s="1"/>
  <c r="G194" i="1" l="1"/>
  <c r="I195" i="1" l="1"/>
  <c r="F194" i="1"/>
  <c r="G195" i="1" l="1"/>
  <c r="F195" i="1" l="1"/>
  <c r="I196" i="1" s="1"/>
  <c r="G196" i="1" l="1"/>
  <c r="F196" i="1" l="1"/>
  <c r="I197" i="1" s="1"/>
  <c r="G197" i="1" l="1"/>
  <c r="F197" i="1" l="1"/>
  <c r="I198" i="1" s="1"/>
  <c r="G198" i="1" l="1"/>
  <c r="F198" i="1" l="1"/>
  <c r="I199" i="1" s="1"/>
  <c r="G199" i="1" l="1"/>
  <c r="F199" i="1" l="1"/>
  <c r="I200" i="1" s="1"/>
  <c r="G200" i="1" l="1"/>
  <c r="F200" i="1" l="1"/>
  <c r="I201" i="1" s="1"/>
  <c r="G201" i="1" l="1"/>
  <c r="F201" i="1" l="1"/>
  <c r="I202" i="1" s="1"/>
  <c r="G202" i="1" l="1"/>
  <c r="F202" i="1" l="1"/>
  <c r="I208" i="1"/>
  <c r="I206" i="1"/>
  <c r="I204" i="1"/>
  <c r="I203" i="1"/>
  <c r="I207" i="1"/>
  <c r="I205" i="1"/>
  <c r="F5" i="2"/>
  <c r="G5" i="2" s="1"/>
  <c r="I6" i="2" s="1"/>
  <c r="Q6" i="2" l="1"/>
  <c r="P6" i="2"/>
  <c r="J6" i="2"/>
  <c r="K6" i="2"/>
  <c r="L6" i="2"/>
  <c r="F6" i="2"/>
  <c r="G6" i="2"/>
  <c r="N6" i="2" l="1"/>
  <c r="M6" i="2"/>
  <c r="F7" i="2"/>
  <c r="G7" i="2" s="1"/>
  <c r="I8" i="2" s="1"/>
  <c r="I7" i="2"/>
  <c r="P7" i="2" l="1"/>
  <c r="Q7" i="2"/>
  <c r="L7" i="2"/>
  <c r="J7" i="2"/>
  <c r="K7" i="2"/>
  <c r="Q8" i="2"/>
  <c r="P8" i="2"/>
  <c r="K8" i="2"/>
  <c r="J8" i="2"/>
  <c r="L8" i="2"/>
  <c r="F8" i="2"/>
  <c r="G8" i="2" s="1"/>
  <c r="I9" i="2" s="1"/>
  <c r="N7" i="2" l="1"/>
  <c r="M7" i="2"/>
  <c r="Q9" i="2"/>
  <c r="P9" i="2"/>
  <c r="K9" i="2"/>
  <c r="L9" i="2"/>
  <c r="J9" i="2"/>
  <c r="N8" i="2"/>
  <c r="M8" i="2"/>
  <c r="F9" i="2"/>
  <c r="G9" i="2" s="1"/>
  <c r="I10" i="2" s="1"/>
  <c r="N9" i="2" l="1"/>
  <c r="M9" i="2"/>
  <c r="Q10" i="2"/>
  <c r="P10" i="2"/>
  <c r="J10" i="2"/>
  <c r="K10" i="2"/>
  <c r="L10" i="2"/>
  <c r="F10" i="2"/>
  <c r="G10" i="2" s="1"/>
  <c r="I11" i="2" s="1"/>
  <c r="M10" i="2" l="1"/>
  <c r="N10" i="2"/>
  <c r="Q11" i="2"/>
  <c r="L11" i="2"/>
  <c r="P11" i="2"/>
  <c r="K11" i="2"/>
  <c r="J11" i="2"/>
  <c r="F11" i="2"/>
  <c r="G11" i="2" s="1"/>
  <c r="I12" i="2" s="1"/>
  <c r="F12" i="2" l="1"/>
  <c r="G12" i="2" s="1"/>
  <c r="I13" i="2" s="1"/>
  <c r="M11" i="2"/>
  <c r="N11" i="2"/>
  <c r="Q13" i="2"/>
  <c r="L13" i="2"/>
  <c r="P13" i="2"/>
  <c r="J13" i="2"/>
  <c r="K13" i="2"/>
  <c r="Q12" i="2"/>
  <c r="P12" i="2"/>
  <c r="J12" i="2"/>
  <c r="K12" i="2"/>
  <c r="L12" i="2"/>
  <c r="F13" i="2"/>
  <c r="G13" i="2" s="1"/>
  <c r="I14" i="2" s="1"/>
  <c r="M12" i="2" l="1"/>
  <c r="N12" i="2"/>
  <c r="M13" i="2"/>
  <c r="N13" i="2"/>
  <c r="P14" i="2"/>
  <c r="K14" i="2"/>
  <c r="L14" i="2"/>
  <c r="Q14" i="2"/>
  <c r="J14" i="2"/>
  <c r="F14" i="2"/>
  <c r="G14" i="2" s="1"/>
  <c r="I15" i="2" s="1"/>
  <c r="M14" i="2" l="1"/>
  <c r="N14" i="2"/>
  <c r="P15" i="2"/>
  <c r="J15" i="2"/>
  <c r="K15" i="2"/>
  <c r="L15" i="2"/>
  <c r="Q15" i="2"/>
  <c r="F15" i="2"/>
  <c r="G15" i="2" s="1"/>
  <c r="I16" i="2" s="1"/>
  <c r="M15" i="2" l="1"/>
  <c r="N15" i="2"/>
  <c r="P16" i="2"/>
  <c r="K16" i="2"/>
  <c r="J16" i="2"/>
  <c r="L16" i="2"/>
  <c r="Q16" i="2"/>
  <c r="F16" i="2"/>
  <c r="G16" i="2" s="1"/>
  <c r="I17" i="2" s="1"/>
  <c r="P17" i="2" l="1"/>
  <c r="L17" i="2"/>
  <c r="Q17" i="2"/>
  <c r="K17" i="2"/>
  <c r="J17" i="2"/>
  <c r="N16" i="2"/>
  <c r="M16" i="2"/>
  <c r="F17" i="2"/>
  <c r="G17" i="2" s="1"/>
  <c r="I18" i="2" s="1"/>
  <c r="Q18" i="2" l="1"/>
  <c r="P18" i="2"/>
  <c r="L18" i="2"/>
  <c r="K18" i="2"/>
  <c r="J18" i="2"/>
  <c r="N17" i="2"/>
  <c r="M17" i="2"/>
  <c r="F18" i="2"/>
  <c r="G18" i="2" s="1"/>
  <c r="I19" i="2" s="1"/>
  <c r="P19" i="2" l="1"/>
  <c r="L19" i="2"/>
  <c r="K19" i="2"/>
  <c r="J19" i="2"/>
  <c r="Q19" i="2"/>
  <c r="N18" i="2"/>
  <c r="M18" i="2"/>
  <c r="F19" i="2"/>
  <c r="G19" i="2" s="1"/>
  <c r="I20" i="2" s="1"/>
  <c r="Q20" i="2" l="1"/>
  <c r="P20" i="2"/>
  <c r="J20" i="2"/>
  <c r="L20" i="2"/>
  <c r="K20" i="2"/>
  <c r="N19" i="2"/>
  <c r="M19" i="2"/>
  <c r="F20" i="2"/>
  <c r="G20" i="2" s="1"/>
  <c r="I21" i="2" s="1"/>
  <c r="Q21" i="2" l="1"/>
  <c r="P21" i="2"/>
  <c r="L21" i="2"/>
  <c r="K21" i="2"/>
  <c r="J21" i="2"/>
  <c r="N20" i="2"/>
  <c r="M20" i="2"/>
  <c r="F21" i="2"/>
  <c r="G21" i="2" s="1"/>
  <c r="I22" i="2" s="1"/>
  <c r="Q22" i="2" l="1"/>
  <c r="P22" i="2"/>
  <c r="J22" i="2"/>
  <c r="L22" i="2"/>
  <c r="K22" i="2"/>
  <c r="N21" i="2"/>
  <c r="M21" i="2"/>
  <c r="F22" i="2"/>
  <c r="G22" i="2" s="1"/>
  <c r="I23" i="2" s="1"/>
  <c r="Q23" i="2" l="1"/>
  <c r="L23" i="2"/>
  <c r="P23" i="2"/>
  <c r="J23" i="2"/>
  <c r="K23" i="2"/>
  <c r="N22" i="2"/>
  <c r="M22" i="2"/>
  <c r="F23" i="2"/>
  <c r="G23" i="2" s="1"/>
  <c r="I24" i="2" s="1"/>
  <c r="Q24" i="2" l="1"/>
  <c r="K24" i="2"/>
  <c r="L24" i="2"/>
  <c r="P24" i="2"/>
  <c r="J24" i="2"/>
  <c r="M23" i="2"/>
  <c r="N23" i="2"/>
  <c r="F24" i="2"/>
  <c r="G24" i="2" s="1"/>
  <c r="I25" i="2" s="1"/>
  <c r="P25" i="2" l="1"/>
  <c r="Q25" i="2"/>
  <c r="J25" i="2"/>
  <c r="K25" i="2"/>
  <c r="L25" i="2"/>
  <c r="M24" i="2"/>
  <c r="N24" i="2"/>
  <c r="F25" i="2"/>
  <c r="G25" i="2" s="1"/>
  <c r="I26" i="2" s="1"/>
  <c r="P26" i="2" l="1"/>
  <c r="Q26" i="2"/>
  <c r="J26" i="2"/>
  <c r="K26" i="2"/>
  <c r="L26" i="2"/>
  <c r="M25" i="2"/>
  <c r="N25" i="2"/>
  <c r="F26" i="2"/>
  <c r="G26" i="2" s="1"/>
  <c r="I27" i="2" s="1"/>
  <c r="P27" i="2" l="1"/>
  <c r="L27" i="2"/>
  <c r="J27" i="2"/>
  <c r="Q27" i="2"/>
  <c r="K27" i="2"/>
  <c r="M26" i="2"/>
  <c r="N26" i="2"/>
  <c r="F27" i="2"/>
  <c r="G27" i="2" s="1"/>
  <c r="I28" i="2" s="1"/>
  <c r="Q28" i="2" l="1"/>
  <c r="P28" i="2"/>
  <c r="J28" i="2"/>
  <c r="L28" i="2"/>
  <c r="K28" i="2"/>
  <c r="N27" i="2"/>
  <c r="M27" i="2"/>
  <c r="F28" i="2"/>
  <c r="G28" i="2" s="1"/>
  <c r="I29" i="2" s="1"/>
  <c r="Q29" i="2" l="1"/>
  <c r="J29" i="2"/>
  <c r="P29" i="2"/>
  <c r="L29" i="2"/>
  <c r="K29" i="2"/>
  <c r="N28" i="2"/>
  <c r="M28" i="2"/>
  <c r="F29" i="2"/>
  <c r="G29" i="2" s="1"/>
  <c r="I30" i="2" s="1"/>
  <c r="Q30" i="2" l="1"/>
  <c r="J30" i="2"/>
  <c r="K30" i="2"/>
  <c r="P30" i="2"/>
  <c r="L30" i="2"/>
  <c r="N29" i="2"/>
  <c r="M29" i="2"/>
  <c r="F30" i="2"/>
  <c r="G30" i="2" s="1"/>
  <c r="I31" i="2" s="1"/>
  <c r="P31" i="2" l="1"/>
  <c r="Q31" i="2"/>
  <c r="K31" i="2"/>
  <c r="J31" i="2"/>
  <c r="L31" i="2"/>
  <c r="M30" i="2"/>
  <c r="N30" i="2"/>
  <c r="F31" i="2"/>
  <c r="G31" i="2" s="1"/>
  <c r="I32" i="2" s="1"/>
  <c r="P32" i="2" l="1"/>
  <c r="Q32" i="2"/>
  <c r="K32" i="2"/>
  <c r="L32" i="2"/>
  <c r="J32" i="2"/>
  <c r="M31" i="2"/>
  <c r="N31" i="2"/>
  <c r="F32" i="2"/>
  <c r="G32" i="2" s="1"/>
  <c r="I33" i="2" s="1"/>
  <c r="Q33" i="2" l="1"/>
  <c r="L33" i="2"/>
  <c r="P33" i="2"/>
  <c r="K33" i="2"/>
  <c r="J33" i="2"/>
  <c r="N32" i="2"/>
  <c r="M32" i="2"/>
  <c r="F33" i="2"/>
  <c r="G33" i="2" s="1"/>
  <c r="I34" i="2" s="1"/>
  <c r="Q34" i="2" l="1"/>
  <c r="K34" i="2"/>
  <c r="L34" i="2"/>
  <c r="P34" i="2"/>
  <c r="J34" i="2"/>
  <c r="M33" i="2"/>
  <c r="N33" i="2"/>
  <c r="F34" i="2"/>
  <c r="G34" i="2" s="1"/>
  <c r="I35" i="2" s="1"/>
  <c r="Q35" i="2" l="1"/>
  <c r="J35" i="2"/>
  <c r="K35" i="2"/>
  <c r="L35" i="2"/>
  <c r="P35" i="2"/>
  <c r="N34" i="2"/>
  <c r="M34" i="2"/>
  <c r="F35" i="2"/>
  <c r="G35" i="2" s="1"/>
  <c r="I36" i="2" s="1"/>
  <c r="P36" i="2" l="1"/>
  <c r="Q36" i="2"/>
  <c r="K36" i="2"/>
  <c r="J36" i="2"/>
  <c r="L36" i="2"/>
  <c r="N35" i="2"/>
  <c r="M35" i="2"/>
  <c r="F36" i="2"/>
  <c r="G36" i="2" s="1"/>
  <c r="I37" i="2" s="1"/>
  <c r="P37" i="2" l="1"/>
  <c r="Q37" i="2"/>
  <c r="L37" i="2"/>
  <c r="K37" i="2"/>
  <c r="J37" i="2"/>
  <c r="N36" i="2"/>
  <c r="M36" i="2"/>
  <c r="F37" i="2"/>
  <c r="G37" i="2" s="1"/>
  <c r="I38" i="2" s="1"/>
  <c r="N37" i="2" l="1"/>
  <c r="M37" i="2"/>
  <c r="Q38" i="2"/>
  <c r="P38" i="2"/>
  <c r="L38" i="2"/>
  <c r="J38" i="2"/>
  <c r="K38" i="2"/>
  <c r="F38" i="2"/>
  <c r="G38" i="2" s="1"/>
  <c r="I39" i="2" s="1"/>
  <c r="P39" i="2" l="1"/>
  <c r="Q39" i="2"/>
  <c r="J39" i="2"/>
  <c r="L39" i="2"/>
  <c r="K39" i="2"/>
  <c r="N38" i="2"/>
  <c r="M38" i="2"/>
  <c r="F39" i="2"/>
  <c r="G39" i="2" s="1"/>
  <c r="I40" i="2" s="1"/>
  <c r="Q40" i="2" l="1"/>
  <c r="P40" i="2"/>
  <c r="J40" i="2"/>
  <c r="L40" i="2"/>
  <c r="K40" i="2"/>
  <c r="N39" i="2"/>
  <c r="M39" i="2"/>
  <c r="F40" i="2"/>
  <c r="G40" i="2" s="1"/>
  <c r="I41" i="2" s="1"/>
  <c r="Q41" i="2" l="1"/>
  <c r="P41" i="2"/>
  <c r="L41" i="2"/>
  <c r="J41" i="2"/>
  <c r="K41" i="2"/>
  <c r="N40" i="2"/>
  <c r="M40" i="2"/>
  <c r="F41" i="2"/>
  <c r="G41" i="2" s="1"/>
  <c r="I42" i="2" s="1"/>
  <c r="Q42" i="2" l="1"/>
  <c r="P42" i="2"/>
  <c r="J42" i="2"/>
  <c r="K42" i="2"/>
  <c r="L42" i="2"/>
  <c r="N41" i="2"/>
  <c r="M41" i="2"/>
  <c r="F42" i="2"/>
  <c r="G42" i="2" s="1"/>
  <c r="I43" i="2" s="1"/>
  <c r="M42" i="2" l="1"/>
  <c r="N42" i="2"/>
  <c r="L43" i="2"/>
  <c r="Q43" i="2"/>
  <c r="J43" i="2"/>
  <c r="K43" i="2"/>
  <c r="P43" i="2"/>
  <c r="F43" i="2"/>
  <c r="G43" i="2" s="1"/>
  <c r="I44" i="2" s="1"/>
  <c r="K44" i="2" l="1"/>
  <c r="L44" i="2"/>
  <c r="J44" i="2"/>
  <c r="Q44" i="2"/>
  <c r="P44" i="2"/>
  <c r="M43" i="2"/>
  <c r="N43" i="2"/>
  <c r="F44" i="2"/>
  <c r="G44" i="2" s="1"/>
  <c r="I45" i="2" s="1"/>
  <c r="Q45" i="2" l="1"/>
  <c r="P45" i="2"/>
  <c r="J45" i="2"/>
  <c r="K45" i="2"/>
  <c r="L45" i="2"/>
  <c r="N44" i="2"/>
  <c r="M44" i="2"/>
  <c r="F45" i="2"/>
  <c r="G45" i="2" s="1"/>
  <c r="I46" i="2" s="1"/>
  <c r="Q46" i="2" l="1"/>
  <c r="P46" i="2"/>
  <c r="J46" i="2"/>
  <c r="K46" i="2"/>
  <c r="L46" i="2"/>
  <c r="N45" i="2"/>
  <c r="M45" i="2"/>
  <c r="F46" i="2"/>
  <c r="G46" i="2" s="1"/>
  <c r="I47" i="2" s="1"/>
  <c r="P47" i="2" l="1"/>
  <c r="Q47" i="2"/>
  <c r="L47" i="2"/>
  <c r="K47" i="2"/>
  <c r="J47" i="2"/>
  <c r="N46" i="2"/>
  <c r="M46" i="2"/>
  <c r="F47" i="2"/>
  <c r="G47" i="2" s="1"/>
  <c r="I48" i="2" s="1"/>
  <c r="Q48" i="2" l="1"/>
  <c r="P48" i="2"/>
  <c r="K48" i="2"/>
  <c r="J48" i="2"/>
  <c r="L48" i="2"/>
  <c r="N47" i="2"/>
  <c r="M47" i="2"/>
  <c r="F48" i="2"/>
  <c r="G48" i="2" s="1"/>
  <c r="I49" i="2" s="1"/>
  <c r="P49" i="2" l="1"/>
  <c r="Q49" i="2"/>
  <c r="K49" i="2"/>
  <c r="J49" i="2"/>
  <c r="L49" i="2"/>
  <c r="N48" i="2"/>
  <c r="M48" i="2"/>
  <c r="F49" i="2"/>
  <c r="G49" i="2" s="1"/>
  <c r="I50" i="2" s="1"/>
  <c r="P50" i="2" l="1"/>
  <c r="Q50" i="2"/>
  <c r="K50" i="2"/>
  <c r="L50" i="2"/>
  <c r="J50" i="2"/>
  <c r="N49" i="2"/>
  <c r="M49" i="2"/>
  <c r="F50" i="2"/>
  <c r="G50" i="2" s="1"/>
  <c r="I51" i="2" s="1"/>
  <c r="N50" i="2" l="1"/>
  <c r="M50" i="2"/>
  <c r="Q51" i="2"/>
  <c r="P51" i="2"/>
  <c r="J51" i="2"/>
  <c r="L51" i="2"/>
  <c r="K51" i="2"/>
  <c r="F51" i="2"/>
  <c r="G51" i="2" s="1"/>
  <c r="I52" i="2" s="1"/>
  <c r="P52" i="2" l="1"/>
  <c r="J52" i="2"/>
  <c r="L52" i="2"/>
  <c r="K52" i="2"/>
  <c r="Q52" i="2"/>
  <c r="N51" i="2"/>
  <c r="M51" i="2"/>
  <c r="F52" i="2"/>
  <c r="G52" i="2" s="1"/>
  <c r="I53" i="2" s="1"/>
  <c r="N52" i="2" l="1"/>
  <c r="M52" i="2"/>
  <c r="Q53" i="2"/>
  <c r="L53" i="2"/>
  <c r="P53" i="2"/>
  <c r="J53" i="2"/>
  <c r="K53" i="2"/>
  <c r="F53" i="2"/>
  <c r="G53" i="2" s="1"/>
  <c r="I54" i="2" s="1"/>
  <c r="K54" i="2" l="1"/>
  <c r="Q54" i="2"/>
  <c r="L54" i="2"/>
  <c r="P54" i="2"/>
  <c r="J54" i="2"/>
  <c r="M53" i="2"/>
  <c r="N53" i="2"/>
  <c r="F54" i="2"/>
  <c r="G54" i="2" s="1"/>
  <c r="I55" i="2" s="1"/>
  <c r="J55" i="2" l="1"/>
  <c r="K55" i="2"/>
  <c r="L55" i="2"/>
  <c r="Q55" i="2"/>
  <c r="P55" i="2"/>
  <c r="M54" i="2"/>
  <c r="N54" i="2"/>
  <c r="F55" i="2"/>
  <c r="G55" i="2" s="1"/>
  <c r="I56" i="2" s="1"/>
  <c r="Q56" i="2" l="1"/>
  <c r="J56" i="2"/>
  <c r="K56" i="2"/>
  <c r="L56" i="2"/>
  <c r="P56" i="2"/>
  <c r="M55" i="2"/>
  <c r="N55" i="2"/>
  <c r="F56" i="2"/>
  <c r="G56" i="2" s="1"/>
  <c r="I57" i="2" s="1"/>
  <c r="P57" i="2" l="1"/>
  <c r="Q57" i="2"/>
  <c r="L57" i="2"/>
  <c r="J57" i="2"/>
  <c r="K57" i="2"/>
  <c r="N56" i="2"/>
  <c r="M56" i="2"/>
  <c r="F57" i="2"/>
  <c r="G57" i="2" s="1"/>
  <c r="I58" i="2" s="1"/>
  <c r="Q58" i="2" l="1"/>
  <c r="L58" i="2"/>
  <c r="J58" i="2"/>
  <c r="K58" i="2"/>
  <c r="P58" i="2"/>
  <c r="N57" i="2"/>
  <c r="M57" i="2"/>
  <c r="F58" i="2"/>
  <c r="G58" i="2" s="1"/>
  <c r="I59" i="2" s="1"/>
  <c r="P59" i="2" l="1"/>
  <c r="Q59" i="2"/>
  <c r="L59" i="2"/>
  <c r="J59" i="2"/>
  <c r="K59" i="2"/>
  <c r="N58" i="2"/>
  <c r="M58" i="2"/>
  <c r="F59" i="2"/>
  <c r="G59" i="2" s="1"/>
  <c r="I60" i="2" s="1"/>
  <c r="P60" i="2" l="1"/>
  <c r="Q60" i="2"/>
  <c r="K60" i="2"/>
  <c r="L60" i="2"/>
  <c r="J60" i="2"/>
  <c r="N59" i="2"/>
  <c r="M59" i="2"/>
  <c r="F60" i="2"/>
  <c r="G60" i="2" s="1"/>
  <c r="I61" i="2" s="1"/>
  <c r="P61" i="2" l="1"/>
  <c r="Q61" i="2"/>
  <c r="K61" i="2"/>
  <c r="L61" i="2"/>
  <c r="J61" i="2"/>
  <c r="N60" i="2"/>
  <c r="M60" i="2"/>
  <c r="F61" i="2"/>
  <c r="G61" i="2" s="1"/>
  <c r="I62" i="2" s="1"/>
  <c r="Q62" i="2" l="1"/>
  <c r="P62" i="2"/>
  <c r="K62" i="2"/>
  <c r="L62" i="2"/>
  <c r="J62" i="2"/>
  <c r="N61" i="2"/>
  <c r="M61" i="2"/>
  <c r="F62" i="2"/>
  <c r="G62" i="2" s="1"/>
  <c r="I63" i="2" s="1"/>
  <c r="P63" i="2" l="1"/>
  <c r="L63" i="2"/>
  <c r="Q63" i="2"/>
  <c r="J63" i="2"/>
  <c r="K63" i="2"/>
  <c r="N62" i="2"/>
  <c r="M62" i="2"/>
  <c r="F63" i="2"/>
  <c r="G63" i="2" s="1"/>
  <c r="I64" i="2" s="1"/>
  <c r="K64" i="2" l="1"/>
  <c r="P64" i="2"/>
  <c r="L64" i="2"/>
  <c r="Q64" i="2"/>
  <c r="J64" i="2"/>
  <c r="M63" i="2"/>
  <c r="N63" i="2"/>
  <c r="F64" i="2"/>
  <c r="G64" i="2" s="1"/>
  <c r="I65" i="2" s="1"/>
  <c r="J65" i="2" l="1"/>
  <c r="L65" i="2"/>
  <c r="K65" i="2"/>
  <c r="P65" i="2"/>
  <c r="Q65" i="2"/>
  <c r="N64" i="2"/>
  <c r="M64" i="2"/>
  <c r="F65" i="2"/>
  <c r="G65" i="2" s="1"/>
  <c r="I66" i="2" s="1"/>
  <c r="Q66" i="2" l="1"/>
  <c r="K66" i="2"/>
  <c r="J66" i="2"/>
  <c r="P66" i="2"/>
  <c r="L66" i="2"/>
  <c r="M65" i="2"/>
  <c r="N65" i="2"/>
  <c r="F66" i="2"/>
  <c r="G66" i="2" s="1"/>
  <c r="I67" i="2" s="1"/>
  <c r="P67" i="2" l="1"/>
  <c r="L67" i="2"/>
  <c r="Q67" i="2"/>
  <c r="J67" i="2"/>
  <c r="K67" i="2"/>
  <c r="M66" i="2"/>
  <c r="N66" i="2"/>
  <c r="F67" i="2"/>
  <c r="G67" i="2" s="1"/>
  <c r="I68" i="2" s="1"/>
  <c r="P68" i="2" l="1"/>
  <c r="J68" i="2"/>
  <c r="L68" i="2"/>
  <c r="K68" i="2"/>
  <c r="Q68" i="2"/>
  <c r="N67" i="2"/>
  <c r="M67" i="2"/>
  <c r="F68" i="2"/>
  <c r="G68" i="2" s="1"/>
  <c r="I69" i="2" s="1"/>
  <c r="N68" i="2" l="1"/>
  <c r="M68" i="2"/>
  <c r="Q69" i="2"/>
  <c r="P69" i="2"/>
  <c r="J69" i="2"/>
  <c r="L69" i="2"/>
  <c r="K69" i="2"/>
  <c r="F69" i="2"/>
  <c r="G69" i="2" s="1"/>
  <c r="I70" i="2" s="1"/>
  <c r="P70" i="2" l="1"/>
  <c r="Q70" i="2"/>
  <c r="J70" i="2"/>
  <c r="K70" i="2"/>
  <c r="L70" i="2"/>
  <c r="M69" i="2"/>
  <c r="N69" i="2"/>
  <c r="F70" i="2"/>
  <c r="G70" i="2" s="1"/>
  <c r="I71" i="2" s="1"/>
  <c r="P71" i="2" l="1"/>
  <c r="Q71" i="2"/>
  <c r="J71" i="2"/>
  <c r="K71" i="2"/>
  <c r="L71" i="2"/>
  <c r="N70" i="2"/>
  <c r="M70" i="2"/>
  <c r="F71" i="2"/>
  <c r="G71" i="2" s="1"/>
  <c r="I72" i="2" s="1"/>
  <c r="N71" i="2" l="1"/>
  <c r="M71" i="2"/>
  <c r="P72" i="2"/>
  <c r="Q72" i="2"/>
  <c r="K72" i="2"/>
  <c r="J72" i="2"/>
  <c r="L72" i="2"/>
  <c r="F72" i="2"/>
  <c r="G72" i="2" s="1"/>
  <c r="I73" i="2" s="1"/>
  <c r="Q73" i="2" l="1"/>
  <c r="L73" i="2"/>
  <c r="P73" i="2"/>
  <c r="K73" i="2"/>
  <c r="J73" i="2"/>
  <c r="N72" i="2"/>
  <c r="M72" i="2"/>
  <c r="F73" i="2"/>
  <c r="G73" i="2" s="1"/>
  <c r="I74" i="2" s="1"/>
  <c r="K74" i="2" l="1"/>
  <c r="L74" i="2"/>
  <c r="P74" i="2"/>
  <c r="Q74" i="2"/>
  <c r="J74" i="2"/>
  <c r="M73" i="2"/>
  <c r="N73" i="2"/>
  <c r="F74" i="2"/>
  <c r="G74" i="2" s="1"/>
  <c r="I75" i="2" s="1"/>
  <c r="Q75" i="2" l="1"/>
  <c r="J75" i="2"/>
  <c r="K75" i="2"/>
  <c r="L75" i="2"/>
  <c r="P75" i="2"/>
  <c r="N74" i="2"/>
  <c r="M74" i="2"/>
  <c r="F75" i="2"/>
  <c r="G75" i="2" s="1"/>
  <c r="I76" i="2" s="1"/>
  <c r="Q76" i="2" l="1"/>
  <c r="J76" i="2"/>
  <c r="K76" i="2"/>
  <c r="L76" i="2"/>
  <c r="P76" i="2"/>
  <c r="N75" i="2"/>
  <c r="M75" i="2"/>
  <c r="F76" i="2"/>
  <c r="G76" i="2" s="1"/>
  <c r="I77" i="2" s="1"/>
  <c r="P77" i="2" l="1"/>
  <c r="Q77" i="2"/>
  <c r="L77" i="2"/>
  <c r="J77" i="2"/>
  <c r="K77" i="2"/>
  <c r="M76" i="2"/>
  <c r="N76" i="2"/>
  <c r="F77" i="2"/>
  <c r="G77" i="2" s="1"/>
  <c r="I78" i="2" s="1"/>
  <c r="P78" i="2" l="1"/>
  <c r="Q78" i="2"/>
  <c r="L78" i="2"/>
  <c r="J78" i="2"/>
  <c r="K78" i="2"/>
  <c r="N77" i="2"/>
  <c r="M77" i="2"/>
  <c r="F78" i="2"/>
  <c r="G78" i="2" s="1"/>
  <c r="I79" i="2" s="1"/>
  <c r="P79" i="2" l="1"/>
  <c r="Q79" i="2"/>
  <c r="L79" i="2"/>
  <c r="J79" i="2"/>
  <c r="K79" i="2"/>
  <c r="N78" i="2"/>
  <c r="M78" i="2"/>
  <c r="F79" i="2"/>
  <c r="G79" i="2" s="1"/>
  <c r="I80" i="2" s="1"/>
  <c r="M79" i="2" l="1"/>
  <c r="N79" i="2"/>
  <c r="Q80" i="2"/>
  <c r="P80" i="2"/>
  <c r="J80" i="2"/>
  <c r="L80" i="2"/>
  <c r="K80" i="2"/>
  <c r="F80" i="2"/>
  <c r="G80" i="2" s="1"/>
  <c r="I81" i="2" s="1"/>
  <c r="P81" i="2" l="1"/>
  <c r="Q81" i="2"/>
  <c r="L81" i="2"/>
  <c r="J81" i="2"/>
  <c r="K81" i="2"/>
  <c r="M80" i="2"/>
  <c r="N80" i="2"/>
  <c r="F81" i="2"/>
  <c r="G81" i="2" s="1"/>
  <c r="I82" i="2" s="1"/>
  <c r="P82" i="2" l="1"/>
  <c r="Q82" i="2"/>
  <c r="L82" i="2"/>
  <c r="J82" i="2"/>
  <c r="K82" i="2"/>
  <c r="M81" i="2"/>
  <c r="N81" i="2"/>
  <c r="F82" i="2"/>
  <c r="G82" i="2" s="1"/>
  <c r="I83" i="2" s="1"/>
  <c r="P83" i="2" l="1"/>
  <c r="Q83" i="2"/>
  <c r="L83" i="2"/>
  <c r="J83" i="2"/>
  <c r="K83" i="2"/>
  <c r="N82" i="2"/>
  <c r="M82" i="2"/>
  <c r="F83" i="2"/>
  <c r="G83" i="2" s="1"/>
  <c r="I84" i="2" s="1"/>
  <c r="Q84" i="2" l="1"/>
  <c r="K84" i="2"/>
  <c r="L84" i="2"/>
  <c r="P84" i="2"/>
  <c r="J84" i="2"/>
  <c r="M83" i="2"/>
  <c r="N83" i="2"/>
  <c r="F84" i="2"/>
  <c r="G84" i="2" s="1"/>
  <c r="I85" i="2" s="1"/>
  <c r="J85" i="2" l="1"/>
  <c r="K85" i="2"/>
  <c r="L85" i="2"/>
  <c r="Q85" i="2"/>
  <c r="P85" i="2"/>
  <c r="N84" i="2"/>
  <c r="M84" i="2"/>
  <c r="F85" i="2"/>
  <c r="G85" i="2" s="1"/>
  <c r="I86" i="2" s="1"/>
  <c r="Q86" i="2" l="1"/>
  <c r="J86" i="2"/>
  <c r="L86" i="2"/>
  <c r="P86" i="2"/>
  <c r="K86" i="2"/>
  <c r="N85" i="2"/>
  <c r="M85" i="2"/>
  <c r="F86" i="2"/>
  <c r="G86" i="2" s="1"/>
  <c r="I87" i="2" s="1"/>
  <c r="P87" i="2" l="1"/>
  <c r="L87" i="2"/>
  <c r="Q87" i="2"/>
  <c r="K87" i="2"/>
  <c r="J87" i="2"/>
  <c r="N86" i="2"/>
  <c r="M86" i="2"/>
  <c r="F87" i="2"/>
  <c r="G87" i="2" s="1"/>
  <c r="I88" i="2" s="1"/>
  <c r="Q88" i="2" l="1"/>
  <c r="P88" i="2"/>
  <c r="K88" i="2"/>
  <c r="J88" i="2"/>
  <c r="L88" i="2"/>
  <c r="N87" i="2"/>
  <c r="M87" i="2"/>
  <c r="F88" i="2"/>
  <c r="G88" i="2" s="1"/>
  <c r="I89" i="2" s="1"/>
  <c r="Q89" i="2" l="1"/>
  <c r="P89" i="2"/>
  <c r="J89" i="2"/>
  <c r="K89" i="2"/>
  <c r="L89" i="2"/>
  <c r="N88" i="2"/>
  <c r="M88" i="2"/>
  <c r="F89" i="2"/>
  <c r="G89" i="2" s="1"/>
  <c r="I90" i="2" s="1"/>
  <c r="L90" i="2" l="1"/>
  <c r="Q90" i="2"/>
  <c r="J90" i="2"/>
  <c r="K90" i="2"/>
  <c r="P90" i="2"/>
  <c r="M89" i="2"/>
  <c r="N89" i="2"/>
  <c r="F90" i="2"/>
  <c r="G90" i="2" s="1"/>
  <c r="I91" i="2" s="1"/>
  <c r="Q91" i="2" l="1"/>
  <c r="K91" i="2"/>
  <c r="L91" i="2"/>
  <c r="J91" i="2"/>
  <c r="P91" i="2"/>
  <c r="M90" i="2"/>
  <c r="N90" i="2"/>
  <c r="F91" i="2"/>
  <c r="G91" i="2" s="1"/>
  <c r="I92" i="2" s="1"/>
  <c r="P92" i="2" l="1"/>
  <c r="Q92" i="2"/>
  <c r="J92" i="2"/>
  <c r="K92" i="2"/>
  <c r="L92" i="2"/>
  <c r="M91" i="2"/>
  <c r="N91" i="2"/>
  <c r="F92" i="2"/>
  <c r="G92" i="2" s="1"/>
  <c r="I93" i="2" s="1"/>
  <c r="M92" i="2" l="1"/>
  <c r="N92" i="2"/>
  <c r="P93" i="2"/>
  <c r="Q93" i="2"/>
  <c r="L93" i="2"/>
  <c r="J93" i="2"/>
  <c r="K93" i="2"/>
  <c r="F93" i="2"/>
  <c r="G93" i="2" s="1"/>
  <c r="I94" i="2" s="1"/>
  <c r="P94" i="2" l="1"/>
  <c r="Q94" i="2"/>
  <c r="K94" i="2"/>
  <c r="L94" i="2"/>
  <c r="J94" i="2"/>
  <c r="M93" i="2"/>
  <c r="N93" i="2"/>
  <c r="F94" i="2"/>
  <c r="G94" i="2" s="1"/>
  <c r="I95" i="2" s="1"/>
  <c r="Q95" i="2" l="1"/>
  <c r="P95" i="2"/>
  <c r="J95" i="2"/>
  <c r="L95" i="2"/>
  <c r="K95" i="2"/>
  <c r="N94" i="2"/>
  <c r="M94" i="2"/>
  <c r="F95" i="2"/>
  <c r="G95" i="2" s="1"/>
  <c r="I96" i="2" s="1"/>
  <c r="N95" i="2" l="1"/>
  <c r="M95" i="2"/>
  <c r="Q96" i="2"/>
  <c r="J96" i="2"/>
  <c r="P96" i="2"/>
  <c r="L96" i="2"/>
  <c r="K96" i="2"/>
  <c r="F96" i="2"/>
  <c r="G96" i="2" s="1"/>
  <c r="I97" i="2" s="1"/>
  <c r="P97" i="2" l="1"/>
  <c r="L97" i="2"/>
  <c r="Q97" i="2"/>
  <c r="J97" i="2"/>
  <c r="K97" i="2"/>
  <c r="N96" i="2"/>
  <c r="M96" i="2"/>
  <c r="F97" i="2"/>
  <c r="G97" i="2" s="1"/>
  <c r="I98" i="2" s="1"/>
  <c r="Q98" i="2" l="1"/>
  <c r="P98" i="2"/>
  <c r="L98" i="2"/>
  <c r="J98" i="2"/>
  <c r="K98" i="2"/>
  <c r="N97" i="2"/>
  <c r="M97" i="2"/>
  <c r="F98" i="2"/>
  <c r="G98" i="2" s="1"/>
  <c r="I99" i="2" s="1"/>
  <c r="N98" i="2" l="1"/>
  <c r="M98" i="2"/>
  <c r="Q99" i="2"/>
  <c r="P99" i="2"/>
  <c r="L99" i="2"/>
  <c r="J99" i="2"/>
  <c r="K99" i="2"/>
  <c r="F99" i="2"/>
  <c r="G99" i="2" s="1"/>
  <c r="I100" i="2" s="1"/>
  <c r="Q100" i="2" l="1"/>
  <c r="P100" i="2"/>
  <c r="K100" i="2"/>
  <c r="L100" i="2"/>
  <c r="J100" i="2"/>
  <c r="M99" i="2"/>
  <c r="N99" i="2"/>
  <c r="F100" i="2"/>
  <c r="G100" i="2" s="1"/>
  <c r="I101" i="2" s="1"/>
  <c r="Q101" i="2" l="1"/>
  <c r="P101" i="2"/>
  <c r="J101" i="2"/>
  <c r="L101" i="2"/>
  <c r="K101" i="2"/>
  <c r="M100" i="2"/>
  <c r="N100" i="2"/>
  <c r="F101" i="2"/>
  <c r="G101" i="2" s="1"/>
  <c r="I102" i="2" s="1"/>
  <c r="Q102" i="2" l="1"/>
  <c r="P102" i="2"/>
  <c r="J102" i="2"/>
  <c r="K102" i="2"/>
  <c r="L102" i="2"/>
  <c r="M101" i="2"/>
  <c r="N101" i="2"/>
  <c r="F102" i="2"/>
  <c r="G102" i="2" s="1"/>
  <c r="I103" i="2" s="1"/>
  <c r="P103" i="2" l="1"/>
  <c r="Q103" i="2"/>
  <c r="L103" i="2"/>
  <c r="K103" i="2"/>
  <c r="J103" i="2"/>
  <c r="M102" i="2"/>
  <c r="N102" i="2"/>
  <c r="F103" i="2"/>
  <c r="G103" i="2" s="1"/>
  <c r="I104" i="2" s="1"/>
  <c r="P104" i="2" l="1"/>
  <c r="Q104" i="2"/>
  <c r="K104" i="2"/>
  <c r="L104" i="2"/>
  <c r="J104" i="2"/>
  <c r="M103" i="2"/>
  <c r="N103" i="2"/>
  <c r="F104" i="2"/>
  <c r="G104" i="2" s="1"/>
  <c r="I105" i="2" s="1"/>
  <c r="P105" i="2" l="1"/>
  <c r="Q105" i="2"/>
  <c r="J105" i="2"/>
  <c r="K105" i="2"/>
  <c r="L105" i="2"/>
  <c r="N104" i="2"/>
  <c r="M104" i="2"/>
  <c r="F105" i="2"/>
  <c r="G105" i="2" s="1"/>
  <c r="I106" i="2" s="1"/>
  <c r="Q106" i="2" l="1"/>
  <c r="J106" i="2"/>
  <c r="L106" i="2"/>
  <c r="P106" i="2"/>
  <c r="K106" i="2"/>
  <c r="N105" i="2"/>
  <c r="M105" i="2"/>
  <c r="F106" i="2"/>
  <c r="G106" i="2" s="1"/>
  <c r="I107" i="2" s="1"/>
  <c r="N106" i="2" l="1"/>
  <c r="M106" i="2"/>
  <c r="P107" i="2"/>
  <c r="Q107" i="2"/>
  <c r="L107" i="2"/>
  <c r="J107" i="2"/>
  <c r="K107" i="2"/>
  <c r="F107" i="2"/>
  <c r="G107" i="2" s="1"/>
  <c r="I108" i="2" s="1"/>
  <c r="Q108" i="2" l="1"/>
  <c r="P108" i="2"/>
  <c r="L108" i="2"/>
  <c r="J108" i="2"/>
  <c r="K108" i="2"/>
  <c r="N107" i="2"/>
  <c r="M107" i="2"/>
  <c r="F108" i="2"/>
  <c r="G108" i="2" s="1"/>
  <c r="I109" i="2" s="1"/>
  <c r="Q109" i="2" l="1"/>
  <c r="K109" i="2"/>
  <c r="J109" i="2"/>
  <c r="P109" i="2"/>
  <c r="L109" i="2"/>
  <c r="N108" i="2"/>
  <c r="M108" i="2"/>
  <c r="F109" i="2"/>
  <c r="G109" i="2" s="1"/>
  <c r="I110" i="2" s="1"/>
  <c r="P110" i="2" l="1"/>
  <c r="Q110" i="2"/>
  <c r="K110" i="2"/>
  <c r="J110" i="2"/>
  <c r="L110" i="2"/>
  <c r="M109" i="2"/>
  <c r="N109" i="2"/>
  <c r="F110" i="2"/>
  <c r="G110" i="2" s="1"/>
  <c r="I111" i="2" s="1"/>
  <c r="P111" i="2" l="1"/>
  <c r="Q111" i="2"/>
  <c r="J111" i="2"/>
  <c r="K111" i="2"/>
  <c r="L111" i="2"/>
  <c r="M110" i="2"/>
  <c r="N110" i="2"/>
  <c r="F111" i="2"/>
  <c r="G111" i="2" s="1"/>
  <c r="I112" i="2" s="1"/>
  <c r="P112" i="2" l="1"/>
  <c r="K112" i="2"/>
  <c r="Q112" i="2"/>
  <c r="J112" i="2"/>
  <c r="L112" i="2"/>
  <c r="M111" i="2"/>
  <c r="N111" i="2"/>
  <c r="F112" i="2"/>
  <c r="G112" i="2" s="1"/>
  <c r="I113" i="2" s="1"/>
  <c r="Q113" i="2" l="1"/>
  <c r="L113" i="2"/>
  <c r="P113" i="2"/>
  <c r="J113" i="2"/>
  <c r="K113" i="2"/>
  <c r="M112" i="2"/>
  <c r="N112" i="2"/>
  <c r="F113" i="2"/>
  <c r="G113" i="2" s="1"/>
  <c r="I114" i="2" s="1"/>
  <c r="P114" i="2" l="1"/>
  <c r="Q114" i="2"/>
  <c r="K114" i="2"/>
  <c r="L114" i="2"/>
  <c r="J114" i="2"/>
  <c r="M113" i="2"/>
  <c r="N113" i="2"/>
  <c r="F114" i="2"/>
  <c r="G114" i="2" s="1"/>
  <c r="I115" i="2" s="1"/>
  <c r="M114" i="2" l="1"/>
  <c r="N114" i="2"/>
  <c r="P115" i="2"/>
  <c r="Q115" i="2"/>
  <c r="J115" i="2"/>
  <c r="L115" i="2"/>
  <c r="K115" i="2"/>
  <c r="F115" i="2"/>
  <c r="G115" i="2" s="1"/>
  <c r="I116" i="2" s="1"/>
  <c r="Q116" i="2" l="1"/>
  <c r="P116" i="2"/>
  <c r="J116" i="2"/>
  <c r="L116" i="2"/>
  <c r="K116" i="2"/>
  <c r="N115" i="2"/>
  <c r="M115" i="2"/>
  <c r="F116" i="2"/>
  <c r="G116" i="2" s="1"/>
  <c r="I117" i="2" s="1"/>
  <c r="P117" i="2" l="1"/>
  <c r="Q117" i="2"/>
  <c r="L117" i="2"/>
  <c r="K117" i="2"/>
  <c r="J117" i="2"/>
  <c r="N116" i="2"/>
  <c r="M116" i="2"/>
  <c r="F117" i="2"/>
  <c r="G117" i="2" s="1"/>
  <c r="I118" i="2" s="1"/>
  <c r="Q118" i="2" l="1"/>
  <c r="P118" i="2"/>
  <c r="L118" i="2"/>
  <c r="J118" i="2"/>
  <c r="K118" i="2"/>
  <c r="N117" i="2"/>
  <c r="M117" i="2"/>
  <c r="F118" i="2"/>
  <c r="G118" i="2" s="1"/>
  <c r="I119" i="2" s="1"/>
  <c r="P119" i="2" l="1"/>
  <c r="L119" i="2"/>
  <c r="J119" i="2"/>
  <c r="Q119" i="2"/>
  <c r="K119" i="2"/>
  <c r="N118" i="2"/>
  <c r="M118" i="2"/>
  <c r="F119" i="2"/>
  <c r="G119" i="2" s="1"/>
  <c r="I120" i="2" s="1"/>
  <c r="Q120" i="2" l="1"/>
  <c r="P120" i="2"/>
  <c r="L120" i="2"/>
  <c r="J120" i="2"/>
  <c r="K120" i="2"/>
  <c r="N119" i="2"/>
  <c r="M119" i="2"/>
  <c r="F120" i="2"/>
  <c r="G120" i="2" s="1"/>
  <c r="I121" i="2" s="1"/>
  <c r="Q121" i="2" l="1"/>
  <c r="P121" i="2"/>
  <c r="L121" i="2"/>
  <c r="K121" i="2"/>
  <c r="J121" i="2"/>
  <c r="N120" i="2"/>
  <c r="M120" i="2"/>
  <c r="F121" i="2"/>
  <c r="G121" i="2" s="1"/>
  <c r="I122" i="2" s="1"/>
  <c r="Q122" i="2" l="1"/>
  <c r="K122" i="2"/>
  <c r="J122" i="2"/>
  <c r="L122" i="2"/>
  <c r="P122" i="2"/>
  <c r="N121" i="2"/>
  <c r="M121" i="2"/>
  <c r="F122" i="2"/>
  <c r="G122" i="2" s="1"/>
  <c r="I123" i="2" s="1"/>
  <c r="L123" i="2" l="1"/>
  <c r="Q123" i="2"/>
  <c r="P123" i="2"/>
  <c r="J123" i="2"/>
  <c r="K123" i="2"/>
  <c r="N122" i="2"/>
  <c r="M122" i="2"/>
  <c r="F123" i="2"/>
  <c r="G123" i="2" s="1"/>
  <c r="I124" i="2" s="1"/>
  <c r="Q124" i="2" l="1"/>
  <c r="P124" i="2"/>
  <c r="K124" i="2"/>
  <c r="L124" i="2"/>
  <c r="J124" i="2"/>
  <c r="M123" i="2"/>
  <c r="N123" i="2"/>
  <c r="F124" i="2"/>
  <c r="G124" i="2" s="1"/>
  <c r="I125" i="2" s="1"/>
  <c r="P125" i="2" l="1"/>
  <c r="Q125" i="2"/>
  <c r="J125" i="2"/>
  <c r="K125" i="2"/>
  <c r="L125" i="2"/>
  <c r="M124" i="2"/>
  <c r="N124" i="2"/>
  <c r="F125" i="2"/>
  <c r="G125" i="2" s="1"/>
  <c r="I126" i="2" s="1"/>
  <c r="Q126" i="2" l="1"/>
  <c r="P126" i="2"/>
  <c r="J126" i="2"/>
  <c r="L126" i="2"/>
  <c r="K126" i="2"/>
  <c r="M125" i="2"/>
  <c r="N125" i="2"/>
  <c r="F126" i="2"/>
  <c r="G126" i="2" s="1"/>
  <c r="I127" i="2" s="1"/>
  <c r="P127" i="2" l="1"/>
  <c r="Q127" i="2"/>
  <c r="L127" i="2"/>
  <c r="J127" i="2"/>
  <c r="K127" i="2"/>
  <c r="N126" i="2"/>
  <c r="M126" i="2"/>
  <c r="F127" i="2"/>
  <c r="G127" i="2" s="1"/>
  <c r="I128" i="2" s="1"/>
  <c r="P128" i="2" l="1"/>
  <c r="Q128" i="2"/>
  <c r="J128" i="2"/>
  <c r="K128" i="2"/>
  <c r="L128" i="2"/>
  <c r="N127" i="2"/>
  <c r="M127" i="2"/>
  <c r="F128" i="2"/>
  <c r="G128" i="2" s="1"/>
  <c r="I129" i="2" s="1"/>
  <c r="N128" i="2" l="1"/>
  <c r="M128" i="2"/>
  <c r="P129" i="2"/>
  <c r="Q129" i="2"/>
  <c r="J129" i="2"/>
  <c r="K129" i="2"/>
  <c r="L129" i="2"/>
  <c r="F129" i="2"/>
  <c r="G129" i="2" s="1"/>
  <c r="I130" i="2" s="1"/>
  <c r="P130" i="2" l="1"/>
  <c r="Q130" i="2"/>
  <c r="J130" i="2"/>
  <c r="K130" i="2"/>
  <c r="L130" i="2"/>
  <c r="N129" i="2"/>
  <c r="M129" i="2"/>
  <c r="F130" i="2"/>
  <c r="G130" i="2" s="1"/>
  <c r="I131" i="2" s="1"/>
  <c r="P131" i="2" l="1"/>
  <c r="Q131" i="2"/>
  <c r="K131" i="2"/>
  <c r="L131" i="2"/>
  <c r="J131" i="2"/>
  <c r="N130" i="2"/>
  <c r="M130" i="2"/>
  <c r="F131" i="2"/>
  <c r="G131" i="2" s="1"/>
  <c r="I132" i="2" s="1"/>
  <c r="P132" i="2" l="1"/>
  <c r="Q132" i="2"/>
  <c r="J132" i="2"/>
  <c r="L132" i="2"/>
  <c r="K132" i="2"/>
  <c r="M131" i="2"/>
  <c r="N131" i="2"/>
  <c r="F132" i="2"/>
  <c r="G132" i="2" s="1"/>
  <c r="I133" i="2" s="1"/>
  <c r="L133" i="2" l="1"/>
  <c r="P133" i="2"/>
  <c r="J133" i="2"/>
  <c r="Q133" i="2"/>
  <c r="K133" i="2"/>
  <c r="N132" i="2"/>
  <c r="M132" i="2"/>
  <c r="F133" i="2"/>
  <c r="G133" i="2" s="1"/>
  <c r="I134" i="2" s="1"/>
  <c r="K134" i="2" l="1"/>
  <c r="L134" i="2"/>
  <c r="P134" i="2"/>
  <c r="Q134" i="2"/>
  <c r="J134" i="2"/>
  <c r="M133" i="2"/>
  <c r="N133" i="2"/>
  <c r="F134" i="2"/>
  <c r="G134" i="2" s="1"/>
  <c r="I135" i="2" s="1"/>
  <c r="Q135" i="2" l="1"/>
  <c r="J135" i="2"/>
  <c r="K135" i="2"/>
  <c r="L135" i="2"/>
  <c r="P135" i="2"/>
  <c r="N134" i="2"/>
  <c r="M134" i="2"/>
  <c r="F135" i="2"/>
  <c r="G135" i="2" s="1"/>
  <c r="I136" i="2" s="1"/>
  <c r="Q136" i="2" l="1"/>
  <c r="P136" i="2"/>
  <c r="J136" i="2"/>
  <c r="L136" i="2"/>
  <c r="K136" i="2"/>
  <c r="N135" i="2"/>
  <c r="M135" i="2"/>
  <c r="F136" i="2"/>
  <c r="G136" i="2" s="1"/>
  <c r="I137" i="2" s="1"/>
  <c r="P137" i="2" l="1"/>
  <c r="Q137" i="2"/>
  <c r="L137" i="2"/>
  <c r="K137" i="2"/>
  <c r="J137" i="2"/>
  <c r="N136" i="2"/>
  <c r="M136" i="2"/>
  <c r="F137" i="2"/>
  <c r="G137" i="2" s="1"/>
  <c r="I138" i="2" s="1"/>
  <c r="P138" i="2" l="1"/>
  <c r="Q138" i="2"/>
  <c r="L138" i="2"/>
  <c r="K138" i="2"/>
  <c r="J138" i="2"/>
  <c r="N137" i="2"/>
  <c r="M137" i="2"/>
  <c r="F138" i="2"/>
  <c r="G138" i="2" s="1"/>
  <c r="I139" i="2" s="1"/>
  <c r="P139" i="2" l="1"/>
  <c r="Q139" i="2"/>
  <c r="J139" i="2"/>
  <c r="L139" i="2"/>
  <c r="K139" i="2"/>
  <c r="N138" i="2"/>
  <c r="M138" i="2"/>
  <c r="F139" i="2"/>
  <c r="G139" i="2" s="1"/>
  <c r="I140" i="2" s="1"/>
  <c r="Q140" i="2" l="1"/>
  <c r="P140" i="2"/>
  <c r="J140" i="2"/>
  <c r="L140" i="2"/>
  <c r="K140" i="2"/>
  <c r="N139" i="2"/>
  <c r="M139" i="2"/>
  <c r="F140" i="2"/>
  <c r="G140" i="2" s="1"/>
  <c r="I141" i="2" s="1"/>
  <c r="Q141" i="2" l="1"/>
  <c r="P141" i="2"/>
  <c r="L141" i="2"/>
  <c r="K141" i="2"/>
  <c r="J141" i="2"/>
  <c r="N140" i="2"/>
  <c r="M140" i="2"/>
  <c r="F141" i="2"/>
  <c r="G141" i="2" s="1"/>
  <c r="I142" i="2" s="1"/>
  <c r="P142" i="2" l="1"/>
  <c r="Q142" i="2"/>
  <c r="J142" i="2"/>
  <c r="L142" i="2"/>
  <c r="K142" i="2"/>
  <c r="M141" i="2"/>
  <c r="N141" i="2"/>
  <c r="F142" i="2"/>
  <c r="G142" i="2" s="1"/>
  <c r="I143" i="2" s="1"/>
  <c r="L143" i="2" l="1"/>
  <c r="P143" i="2"/>
  <c r="Q143" i="2"/>
  <c r="J143" i="2"/>
  <c r="K143" i="2"/>
  <c r="M142" i="2"/>
  <c r="N142" i="2"/>
  <c r="F143" i="2"/>
  <c r="G143" i="2" s="1"/>
  <c r="I144" i="2" s="1"/>
  <c r="K144" i="2" l="1"/>
  <c r="L144" i="2"/>
  <c r="P144" i="2"/>
  <c r="Q144" i="2"/>
  <c r="J144" i="2"/>
  <c r="M143" i="2"/>
  <c r="N143" i="2"/>
  <c r="F144" i="2"/>
  <c r="G144" i="2" s="1"/>
  <c r="I145" i="2" s="1"/>
  <c r="J145" i="2" l="1"/>
  <c r="L145" i="2"/>
  <c r="K145" i="2"/>
  <c r="P145" i="2"/>
  <c r="Q145" i="2"/>
  <c r="N144" i="2"/>
  <c r="M144" i="2"/>
  <c r="F145" i="2"/>
  <c r="G145" i="2" s="1"/>
  <c r="I146" i="2" s="1"/>
  <c r="Q146" i="2" l="1"/>
  <c r="J146" i="2"/>
  <c r="L146" i="2"/>
  <c r="P146" i="2"/>
  <c r="K146" i="2"/>
  <c r="N145" i="2"/>
  <c r="M145" i="2"/>
  <c r="F146" i="2"/>
  <c r="G146" i="2" s="1"/>
  <c r="I147" i="2" s="1"/>
  <c r="P147" i="2" l="1"/>
  <c r="Q147" i="2"/>
  <c r="L147" i="2"/>
  <c r="J147" i="2"/>
  <c r="K147" i="2"/>
  <c r="N146" i="2"/>
  <c r="M146" i="2"/>
  <c r="F147" i="2"/>
  <c r="G147" i="2" s="1"/>
  <c r="I148" i="2" s="1"/>
  <c r="P148" i="2" l="1"/>
  <c r="Q148" i="2"/>
  <c r="J148" i="2"/>
  <c r="L148" i="2"/>
  <c r="K148" i="2"/>
  <c r="N147" i="2"/>
  <c r="M147" i="2"/>
  <c r="F148" i="2"/>
  <c r="G148" i="2" s="1"/>
  <c r="I149" i="2" s="1"/>
  <c r="P149" i="2" l="1"/>
  <c r="Q149" i="2"/>
  <c r="J149" i="2"/>
  <c r="K149" i="2"/>
  <c r="L149" i="2"/>
  <c r="N148" i="2"/>
  <c r="M148" i="2"/>
  <c r="F149" i="2"/>
  <c r="G149" i="2" s="1"/>
  <c r="I150" i="2" s="1"/>
  <c r="P150" i="2" l="1"/>
  <c r="Q150" i="2"/>
  <c r="K150" i="2"/>
  <c r="J150" i="2"/>
  <c r="L150" i="2"/>
  <c r="N149" i="2"/>
  <c r="M149" i="2"/>
  <c r="F150" i="2"/>
  <c r="G150" i="2" s="1"/>
  <c r="I151" i="2" s="1"/>
  <c r="P151" i="2" l="1"/>
  <c r="Q151" i="2"/>
  <c r="J151" i="2"/>
  <c r="K151" i="2"/>
  <c r="L151" i="2"/>
  <c r="N150" i="2"/>
  <c r="M150" i="2"/>
  <c r="F151" i="2"/>
  <c r="G151" i="2" s="1"/>
  <c r="I152" i="2" s="1"/>
  <c r="P152" i="2" l="1"/>
  <c r="Q152" i="2"/>
  <c r="J152" i="2"/>
  <c r="K152" i="2"/>
  <c r="L152" i="2"/>
  <c r="N151" i="2"/>
  <c r="M151" i="2"/>
  <c r="F152" i="2"/>
  <c r="G152" i="2" s="1"/>
  <c r="I153" i="2" s="1"/>
  <c r="L153" i="2" l="1"/>
  <c r="P153" i="2"/>
  <c r="K153" i="2"/>
  <c r="J153" i="2"/>
  <c r="Q153" i="2"/>
  <c r="M152" i="2"/>
  <c r="N152" i="2"/>
  <c r="F153" i="2"/>
  <c r="G153" i="2" s="1"/>
  <c r="I154" i="2" s="1"/>
  <c r="K154" i="2" l="1"/>
  <c r="L154" i="2"/>
  <c r="P154" i="2"/>
  <c r="J154" i="2"/>
  <c r="Q154" i="2"/>
  <c r="M153" i="2"/>
  <c r="N153" i="2"/>
  <c r="F154" i="2"/>
  <c r="G154" i="2" s="1"/>
  <c r="I155" i="2" s="1"/>
  <c r="Q155" i="2" l="1"/>
  <c r="J155" i="2"/>
  <c r="K155" i="2"/>
  <c r="L155" i="2"/>
  <c r="P155" i="2"/>
  <c r="M154" i="2"/>
  <c r="N154" i="2"/>
  <c r="F155" i="2"/>
  <c r="G155" i="2" s="1"/>
  <c r="I156" i="2" s="1"/>
  <c r="Q156" i="2" l="1"/>
  <c r="P156" i="2"/>
  <c r="J156" i="2"/>
  <c r="L156" i="2"/>
  <c r="K156" i="2"/>
  <c r="M155" i="2"/>
  <c r="N155" i="2"/>
  <c r="F156" i="2"/>
  <c r="G156" i="2" s="1"/>
  <c r="I157" i="2" s="1"/>
  <c r="P157" i="2" l="1"/>
  <c r="Q157" i="2"/>
  <c r="L157" i="2"/>
  <c r="J157" i="2"/>
  <c r="K157" i="2"/>
  <c r="N156" i="2"/>
  <c r="M156" i="2"/>
  <c r="F157" i="2"/>
  <c r="G157" i="2" s="1"/>
  <c r="I158" i="2" s="1"/>
  <c r="Q158" i="2" l="1"/>
  <c r="P158" i="2"/>
  <c r="L158" i="2"/>
  <c r="J158" i="2"/>
  <c r="K158" i="2"/>
  <c r="N157" i="2"/>
  <c r="M157" i="2"/>
  <c r="F158" i="2"/>
  <c r="G158" i="2" s="1"/>
  <c r="I159" i="2" s="1"/>
  <c r="P159" i="2" l="1"/>
  <c r="Q159" i="2"/>
  <c r="L159" i="2"/>
  <c r="J159" i="2"/>
  <c r="K159" i="2"/>
  <c r="N158" i="2"/>
  <c r="M158" i="2"/>
  <c r="F159" i="2"/>
  <c r="G159" i="2" s="1"/>
  <c r="I160" i="2" s="1"/>
  <c r="P160" i="2" l="1"/>
  <c r="Q160" i="2"/>
  <c r="J160" i="2"/>
  <c r="L160" i="2"/>
  <c r="K160" i="2"/>
  <c r="N159" i="2"/>
  <c r="M159" i="2"/>
  <c r="F160" i="2"/>
  <c r="G160" i="2" s="1"/>
  <c r="I161" i="2" s="1"/>
  <c r="N160" i="2" l="1"/>
  <c r="M160" i="2"/>
  <c r="P161" i="2"/>
  <c r="Q161" i="2"/>
  <c r="L161" i="2"/>
  <c r="K161" i="2"/>
  <c r="J161" i="2"/>
  <c r="F161" i="2"/>
  <c r="G161" i="2" s="1"/>
  <c r="I162" i="2" s="1"/>
  <c r="N161" i="2" l="1"/>
  <c r="M161" i="2"/>
  <c r="Q162" i="2"/>
  <c r="P162" i="2"/>
  <c r="K162" i="2"/>
  <c r="J162" i="2"/>
  <c r="L162" i="2"/>
  <c r="F162" i="2"/>
  <c r="G162" i="2" s="1"/>
  <c r="I163" i="2" s="1"/>
  <c r="L163" i="2" l="1"/>
  <c r="Q163" i="2"/>
  <c r="P163" i="2"/>
  <c r="J163" i="2"/>
  <c r="K163" i="2"/>
  <c r="M162" i="2"/>
  <c r="N162" i="2"/>
  <c r="F163" i="2"/>
  <c r="G163" i="2" s="1"/>
  <c r="I164" i="2" s="1"/>
  <c r="K164" i="2" l="1"/>
  <c r="L164" i="2"/>
  <c r="Q164" i="2"/>
  <c r="P164" i="2"/>
  <c r="J164" i="2"/>
  <c r="M163" i="2"/>
  <c r="N163" i="2"/>
  <c r="F164" i="2"/>
  <c r="G164" i="2" s="1"/>
  <c r="I165" i="2" s="1"/>
  <c r="J165" i="2" l="1"/>
  <c r="L165" i="2"/>
  <c r="K165" i="2"/>
  <c r="Q165" i="2"/>
  <c r="P165" i="2"/>
  <c r="M164" i="2"/>
  <c r="N164" i="2"/>
  <c r="F165" i="2"/>
  <c r="G165" i="2" s="1"/>
  <c r="I166" i="2" s="1"/>
  <c r="M165" i="2" l="1"/>
  <c r="N165" i="2"/>
  <c r="Q166" i="2"/>
  <c r="J166" i="2"/>
  <c r="P166" i="2"/>
  <c r="K166" i="2"/>
  <c r="L166" i="2"/>
  <c r="F166" i="2"/>
  <c r="G166" i="2" s="1"/>
  <c r="I167" i="2" s="1"/>
  <c r="P167" i="2" l="1"/>
  <c r="L167" i="2"/>
  <c r="Q167" i="2"/>
  <c r="J167" i="2"/>
  <c r="K167" i="2"/>
  <c r="M166" i="2"/>
  <c r="N166" i="2"/>
  <c r="F167" i="2"/>
  <c r="G167" i="2" s="1"/>
  <c r="I168" i="2" s="1"/>
  <c r="Q168" i="2" l="1"/>
  <c r="P168" i="2"/>
  <c r="J168" i="2"/>
  <c r="L168" i="2"/>
  <c r="K168" i="2"/>
  <c r="N167" i="2"/>
  <c r="M167" i="2"/>
  <c r="F168" i="2"/>
  <c r="G168" i="2" s="1"/>
  <c r="I169" i="2" s="1"/>
  <c r="Q169" i="2" l="1"/>
  <c r="J169" i="2"/>
  <c r="P169" i="2"/>
  <c r="K169" i="2"/>
  <c r="L169" i="2"/>
  <c r="N168" i="2"/>
  <c r="M168" i="2"/>
  <c r="F169" i="2"/>
  <c r="G169" i="2" s="1"/>
  <c r="I170" i="2" s="1"/>
  <c r="P170" i="2" l="1"/>
  <c r="Q170" i="2"/>
  <c r="L170" i="2"/>
  <c r="J170" i="2"/>
  <c r="K170" i="2"/>
  <c r="N169" i="2"/>
  <c r="M169" i="2"/>
  <c r="F170" i="2"/>
  <c r="G170" i="2" s="1"/>
  <c r="I171" i="2" s="1"/>
  <c r="N170" i="2" l="1"/>
  <c r="M170" i="2"/>
  <c r="P171" i="2"/>
  <c r="Q171" i="2"/>
  <c r="L171" i="2"/>
  <c r="J171" i="2"/>
  <c r="K171" i="2"/>
  <c r="F171" i="2"/>
  <c r="G171" i="2" s="1"/>
  <c r="I172" i="2" s="1"/>
  <c r="P172" i="2" l="1"/>
  <c r="Q172" i="2"/>
  <c r="L172" i="2"/>
  <c r="K172" i="2"/>
  <c r="J172" i="2"/>
  <c r="N171" i="2"/>
  <c r="M171" i="2"/>
  <c r="F172" i="2"/>
  <c r="G172" i="2" s="1"/>
  <c r="I173" i="2" s="1"/>
  <c r="L173" i="2" l="1"/>
  <c r="Q173" i="2"/>
  <c r="P173" i="2"/>
  <c r="J173" i="2"/>
  <c r="K173" i="2"/>
  <c r="M172" i="2"/>
  <c r="N172" i="2"/>
  <c r="F173" i="2"/>
  <c r="G173" i="2" s="1"/>
  <c r="I174" i="2" s="1"/>
  <c r="P174" i="2" l="1"/>
  <c r="K174" i="2"/>
  <c r="L174" i="2"/>
  <c r="Q174" i="2"/>
  <c r="J174" i="2"/>
  <c r="M173" i="2"/>
  <c r="N173" i="2"/>
  <c r="F174" i="2"/>
  <c r="G174" i="2" s="1"/>
  <c r="I175" i="2" s="1"/>
  <c r="Q175" i="2" l="1"/>
  <c r="J175" i="2"/>
  <c r="P175" i="2"/>
  <c r="K175" i="2"/>
  <c r="L175" i="2"/>
  <c r="M174" i="2"/>
  <c r="N174" i="2"/>
  <c r="F175" i="2"/>
  <c r="G175" i="2" s="1"/>
  <c r="I176" i="2" s="1"/>
  <c r="Q176" i="2" l="1"/>
  <c r="J176" i="2"/>
  <c r="P176" i="2"/>
  <c r="K176" i="2"/>
  <c r="L176" i="2"/>
  <c r="M175" i="2"/>
  <c r="N175" i="2"/>
  <c r="F176" i="2"/>
  <c r="G176" i="2" s="1"/>
  <c r="I177" i="2" s="1"/>
  <c r="P177" i="2" l="1"/>
  <c r="Q177" i="2"/>
  <c r="L177" i="2"/>
  <c r="J177" i="2"/>
  <c r="K177" i="2"/>
  <c r="M176" i="2"/>
  <c r="N176" i="2"/>
  <c r="F177" i="2"/>
  <c r="G177" i="2" s="1"/>
  <c r="I178" i="2" s="1"/>
  <c r="Q178" i="2" l="1"/>
  <c r="P178" i="2"/>
  <c r="J178" i="2"/>
  <c r="L178" i="2"/>
  <c r="K178" i="2"/>
  <c r="N177" i="2"/>
  <c r="M177" i="2"/>
  <c r="F178" i="2"/>
  <c r="G178" i="2" s="1"/>
  <c r="I179" i="2" s="1"/>
  <c r="M178" i="2" l="1"/>
  <c r="N178" i="2"/>
  <c r="Q179" i="2"/>
  <c r="P179" i="2"/>
  <c r="K179" i="2"/>
  <c r="J179" i="2"/>
  <c r="L179" i="2"/>
  <c r="F179" i="2"/>
  <c r="G179" i="2" s="1"/>
  <c r="I180" i="2" s="1"/>
  <c r="Q180" i="2" l="1"/>
  <c r="P180" i="2"/>
  <c r="J180" i="2"/>
  <c r="K180" i="2"/>
  <c r="L180" i="2"/>
  <c r="M179" i="2"/>
  <c r="N179" i="2"/>
  <c r="F180" i="2"/>
  <c r="G180" i="2" s="1"/>
  <c r="I181" i="2" s="1"/>
  <c r="P181" i="2" l="1"/>
  <c r="Q181" i="2"/>
  <c r="K181" i="2"/>
  <c r="J181" i="2"/>
  <c r="L181" i="2"/>
  <c r="M180" i="2"/>
  <c r="N180" i="2"/>
  <c r="F181" i="2"/>
  <c r="G181" i="2" s="1"/>
  <c r="I182" i="2" s="1"/>
  <c r="P182" i="2" l="1"/>
  <c r="Q182" i="2"/>
  <c r="J182" i="2"/>
  <c r="K182" i="2"/>
  <c r="L182" i="2"/>
  <c r="N181" i="2"/>
  <c r="M181" i="2"/>
  <c r="F182" i="2"/>
  <c r="G182" i="2" s="1"/>
  <c r="I183" i="2" s="1"/>
  <c r="P183" i="2" l="1"/>
  <c r="Q183" i="2"/>
  <c r="L183" i="2"/>
  <c r="J183" i="2"/>
  <c r="K183" i="2"/>
  <c r="M182" i="2"/>
  <c r="N182" i="2"/>
  <c r="F183" i="2"/>
  <c r="G183" i="2" s="1"/>
  <c r="I184" i="2" s="1"/>
  <c r="K184" i="2" l="1"/>
  <c r="L184" i="2"/>
  <c r="Q184" i="2"/>
  <c r="P184" i="2"/>
  <c r="J184" i="2"/>
  <c r="M183" i="2"/>
  <c r="N183" i="2"/>
  <c r="F184" i="2"/>
  <c r="G184" i="2" s="1"/>
  <c r="I185" i="2" s="1"/>
  <c r="M184" i="2" l="1"/>
  <c r="N184" i="2"/>
  <c r="J185" i="2"/>
  <c r="L185" i="2"/>
  <c r="K185" i="2"/>
  <c r="Q185" i="2"/>
  <c r="P185" i="2"/>
  <c r="F185" i="2"/>
  <c r="G185" i="2" s="1"/>
  <c r="I186" i="2" s="1"/>
  <c r="Q186" i="2" l="1"/>
  <c r="J186" i="2"/>
  <c r="L186" i="2"/>
  <c r="K186" i="2"/>
  <c r="P186" i="2"/>
  <c r="M185" i="2"/>
  <c r="N185" i="2"/>
  <c r="F186" i="2"/>
  <c r="G186" i="2" s="1"/>
  <c r="I187" i="2" s="1"/>
  <c r="P187" i="2" l="1"/>
  <c r="Q187" i="2"/>
  <c r="J187" i="2"/>
  <c r="L187" i="2"/>
  <c r="K187" i="2"/>
  <c r="M186" i="2"/>
  <c r="N186" i="2"/>
  <c r="F187" i="2"/>
  <c r="G187" i="2" s="1"/>
  <c r="I188" i="2" s="1"/>
  <c r="N187" i="2" l="1"/>
  <c r="M187" i="2"/>
  <c r="Q188" i="2"/>
  <c r="L188" i="2"/>
  <c r="K188" i="2"/>
  <c r="J188" i="2"/>
  <c r="P188" i="2"/>
  <c r="F188" i="2"/>
  <c r="G188" i="2" s="1"/>
  <c r="I189" i="2" s="1"/>
  <c r="P189" i="2" l="1"/>
  <c r="J189" i="2"/>
  <c r="Q189" i="2"/>
  <c r="L189" i="2"/>
  <c r="K189" i="2"/>
  <c r="N188" i="2"/>
  <c r="M188" i="2"/>
  <c r="F189" i="2"/>
  <c r="G189" i="2" s="1"/>
  <c r="I190" i="2" s="1"/>
  <c r="P190" i="2" l="1"/>
  <c r="J190" i="2"/>
  <c r="Q190" i="2"/>
  <c r="L190" i="2"/>
  <c r="K190" i="2"/>
  <c r="N189" i="2"/>
  <c r="M189" i="2"/>
  <c r="F190" i="2"/>
  <c r="G190" i="2" s="1"/>
  <c r="I191" i="2" s="1"/>
  <c r="Q191" i="2" l="1"/>
  <c r="P191" i="2"/>
  <c r="L191" i="2"/>
  <c r="K191" i="2"/>
  <c r="J191" i="2"/>
  <c r="N190" i="2"/>
  <c r="M190" i="2"/>
  <c r="F191" i="2"/>
  <c r="G191" i="2" s="1"/>
  <c r="I192" i="2" s="1"/>
  <c r="P192" i="2" l="1"/>
  <c r="Q192" i="2"/>
  <c r="J192" i="2"/>
  <c r="L192" i="2"/>
  <c r="K192" i="2"/>
  <c r="M191" i="2"/>
  <c r="N191" i="2"/>
  <c r="F192" i="2"/>
  <c r="G192" i="2" s="1"/>
  <c r="I193" i="2" s="1"/>
  <c r="P193" i="2" l="1"/>
  <c r="Q193" i="2"/>
  <c r="L193" i="2"/>
  <c r="J193" i="2"/>
  <c r="K193" i="2"/>
  <c r="N192" i="2"/>
  <c r="M192" i="2"/>
  <c r="F193" i="2"/>
  <c r="G193" i="2" s="1"/>
  <c r="I194" i="2" s="1"/>
  <c r="P194" i="2" l="1"/>
  <c r="Q194" i="2"/>
  <c r="K194" i="2"/>
  <c r="L194" i="2"/>
  <c r="J194" i="2"/>
  <c r="N193" i="2"/>
  <c r="M193" i="2"/>
  <c r="F194" i="2"/>
  <c r="G194" i="2" s="1"/>
  <c r="I195" i="2" s="1"/>
  <c r="Q195" i="2" l="1"/>
  <c r="J195" i="2"/>
  <c r="K195" i="2"/>
  <c r="L195" i="2"/>
  <c r="P195" i="2"/>
  <c r="N194" i="2"/>
  <c r="M194" i="2"/>
  <c r="F195" i="2"/>
  <c r="G195" i="2" s="1"/>
  <c r="I196" i="2" s="1"/>
  <c r="Q196" i="2" l="1"/>
  <c r="J196" i="2"/>
  <c r="P196" i="2"/>
  <c r="L196" i="2"/>
  <c r="K196" i="2"/>
  <c r="N195" i="2"/>
  <c r="M195" i="2"/>
  <c r="F196" i="2"/>
  <c r="G196" i="2" s="1"/>
  <c r="I197" i="2" s="1"/>
  <c r="P197" i="2" l="1"/>
  <c r="Q197" i="2"/>
  <c r="L197" i="2"/>
  <c r="J197" i="2"/>
  <c r="K197" i="2"/>
  <c r="N196" i="2"/>
  <c r="M196" i="2"/>
  <c r="F197" i="2"/>
  <c r="G197" i="2" s="1"/>
  <c r="I198" i="2" s="1"/>
  <c r="Q198" i="2" l="1"/>
  <c r="P198" i="2"/>
  <c r="J198" i="2"/>
  <c r="K198" i="2"/>
  <c r="L198" i="2"/>
  <c r="N197" i="2"/>
  <c r="M197" i="2"/>
  <c r="F198" i="2"/>
  <c r="G198" i="2" s="1"/>
  <c r="I199" i="2" s="1"/>
  <c r="Q199" i="2" l="1"/>
  <c r="P199" i="2"/>
  <c r="L199" i="2"/>
  <c r="K199" i="2"/>
  <c r="J199" i="2"/>
  <c r="N198" i="2"/>
  <c r="M198" i="2"/>
  <c r="F199" i="2"/>
  <c r="G199" i="2" s="1"/>
  <c r="I200" i="2" s="1"/>
  <c r="Q200" i="2" l="1"/>
  <c r="P200" i="2"/>
  <c r="K200" i="2"/>
  <c r="L200" i="2"/>
  <c r="J200" i="2"/>
  <c r="N199" i="2"/>
  <c r="M199" i="2"/>
  <c r="F200" i="2"/>
  <c r="G200" i="2" s="1"/>
  <c r="I201" i="2" s="1"/>
  <c r="Q201" i="2" l="1"/>
  <c r="L201" i="2"/>
  <c r="J201" i="2"/>
  <c r="K201" i="2"/>
  <c r="P201" i="2"/>
  <c r="M200" i="2"/>
  <c r="N200" i="2"/>
  <c r="F201" i="2"/>
  <c r="G201" i="2" s="1"/>
  <c r="I202" i="2" s="1"/>
  <c r="I210" i="2" l="1"/>
  <c r="I209" i="2"/>
  <c r="Q202" i="2"/>
  <c r="L202" i="2"/>
  <c r="L210" i="2" s="1"/>
  <c r="J202" i="2"/>
  <c r="P202" i="2"/>
  <c r="K202" i="2"/>
  <c r="N201" i="2"/>
  <c r="M201" i="2"/>
  <c r="F202" i="2"/>
  <c r="K214" i="2" l="1"/>
  <c r="K210" i="2"/>
  <c r="J210" i="2"/>
  <c r="K209" i="2"/>
  <c r="P209" i="2"/>
  <c r="P210" i="2"/>
  <c r="N202" i="2"/>
  <c r="M202" i="2"/>
  <c r="M210" i="2" s="1"/>
  <c r="J209" i="2"/>
  <c r="L209" i="2"/>
  <c r="J214" i="2"/>
  <c r="Q209" i="2"/>
  <c r="Q210" i="2"/>
  <c r="G202" i="2"/>
  <c r="I206" i="2" s="1"/>
  <c r="N210" i="2" l="1"/>
  <c r="M214" i="2"/>
  <c r="M209" i="2"/>
  <c r="N209" i="2"/>
  <c r="I205" i="2"/>
  <c r="O209" i="2"/>
  <c r="O210" i="2"/>
  <c r="I203" i="2"/>
  <c r="I204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<sst xmlns="http://schemas.openxmlformats.org/spreadsheetml/2006/main" count="1278" uniqueCount="643">
  <si>
    <t>Day</t>
  </si>
  <si>
    <t>Stock price</t>
  </si>
  <si>
    <t>Exp</t>
  </si>
  <si>
    <t>Level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</si>
  <si>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</si>
  <si>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</si>
  <si>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</si>
  <si>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</si>
  <si>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</si>
  <si>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</si>
  <si>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</si>
  <si>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</si>
  <si>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</si>
  <si>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</si>
  <si>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</si>
  <si>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</si>
  <si>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</si>
  <si>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</si>
  <si>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</si>
  <si>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</si>
  <si>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</si>
  <si>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</si>
  <si>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</si>
  <si>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</si>
  <si>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</si>
  <si>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</si>
  <si>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</si>
  <si>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</si>
  <si>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</si>
  <si>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</si>
  <si>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</si>
  <si>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</si>
  <si>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</si>
  <si>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</si>
  <si>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</si>
  <si>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</si>
  <si>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</si>
  <si>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</si>
  <si>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</si>
  <si>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</si>
  <si>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</si>
  <si>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</si>
  <si>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</si>
  <si>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</si>
  <si>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</si>
  <si>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</si>
  <si>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</si>
  <si>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</si>
  <si>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</si>
  <si>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</si>
  <si>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</si>
  <si>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</si>
  <si>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</si>
  <si>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</si>
  <si>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</si>
  <si>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</si>
  <si>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</si>
  <si>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</si>
  <si>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</si>
  <si>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</si>
  <si>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</si>
  <si>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</si>
  <si>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</si>
  <si>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</si>
  <si>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</si>
  <si>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</si>
  <si>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</si>
  <si>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</si>
  <si>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</si>
  <si>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</si>
  <si>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</si>
  <si>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</si>
  <si>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</si>
  <si>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</si>
  <si>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</si>
  <si>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</si>
  <si>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</si>
  <si>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</si>
  <si>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</si>
  <si>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</si>
  <si>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</si>
  <si>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</si>
  <si>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</si>
  <si>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</si>
  <si>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</si>
  <si>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</si>
  <si>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</si>
  <si>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</si>
  <si>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</si>
  <si>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</si>
  <si>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</si>
  <si>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</si>
  <si>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</si>
  <si>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</si>
  <si>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</si>
  <si>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</si>
  <si>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</si>
  <si>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</si>
  <si>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</si>
  <si>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</si>
  <si>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</si>
  <si>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</si>
  <si>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</si>
  <si>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</si>
  <si>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</si>
  <si>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</si>
  <si>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</si>
  <si>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</si>
  <si>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</si>
  <si>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</si>
  <si>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</si>
  <si>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</si>
  <si>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</si>
  <si>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</si>
  <si>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</si>
  <si>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</si>
  <si>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</si>
  <si>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</si>
  <si>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</si>
  <si>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</si>
  <si>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</si>
  <si>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</si>
  <si>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</si>
  <si>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</si>
  <si>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</si>
  <si>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</si>
  <si>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</si>
  <si>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</si>
  <si>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</si>
  <si>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</si>
  <si>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</si>
  <si>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</si>
  <si>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</si>
  <si>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</si>
  <si>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</si>
  <si>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</si>
  <si>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</si>
  <si>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</si>
  <si>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</si>
  <si>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</si>
  <si>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</si>
  <si>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</si>
  <si>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</si>
  <si>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</si>
  <si>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</si>
  <si>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</si>
  <si>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</si>
  <si>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</si>
  <si>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</si>
  <si>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</si>
  <si>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</si>
  <si>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</si>
  <si>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</si>
  <si>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</si>
  <si>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</si>
  <si>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</si>
  <si>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</si>
  <si>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</si>
  <si>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</si>
  <si>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</si>
  <si>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</si>
  <si>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</si>
  <si>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</si>
  <si>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</si>
  <si>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</si>
  <si>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</si>
  <si>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</si>
  <si>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</si>
  <si>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</si>
  <si>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</si>
  <si>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</si>
  <si>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</si>
  <si>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</si>
  <si>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</si>
  <si>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</si>
  <si>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</si>
  <si>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</si>
  <si>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</si>
  <si>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</si>
  <si>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</si>
  <si>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</si>
  <si>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</si>
  <si>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</si>
  <si>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</si>
  <si>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</si>
  <si>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</si>
  <si>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</si>
  <si>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</si>
  <si>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</si>
  <si>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</si>
  <si>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</si>
  <si>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</si>
  <si>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</si>
  <si>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</si>
  <si>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</si>
  <si>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</si>
  <si>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</si>
  <si>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</si>
  <si>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</si>
  <si>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</si>
  <si>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</si>
  <si>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</si>
  <si>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</si>
  <si>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</si>
  <si>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Level (Lt)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</si>
  <si>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</si>
  <si>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</si>
  <si>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</si>
  <si>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</si>
  <si>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</si>
  <si>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</si>
  <si>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</si>
  <si>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</si>
  <si>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</si>
  <si>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</si>
  <si>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</si>
  <si>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</si>
  <si>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</si>
  <si>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</si>
  <si>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</si>
  <si>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</si>
  <si>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</si>
  <si>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</si>
  <si>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</si>
  <si>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</si>
  <si>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</si>
  <si>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</si>
  <si>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</si>
  <si>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</si>
  <si>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</si>
  <si>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</si>
  <si>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</si>
  <si>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</si>
  <si>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</si>
  <si>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</si>
  <si>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</si>
  <si>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</si>
  <si>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</si>
  <si>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</si>
  <si>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</si>
  <si>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</si>
  <si>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</si>
  <si>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</si>
  <si>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</si>
  <si>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</si>
  <si>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</si>
  <si>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</si>
  <si>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</si>
  <si>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</si>
  <si>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</si>
  <si>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</si>
  <si>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</si>
  <si>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</si>
  <si>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</si>
  <si>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</si>
  <si>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</si>
  <si>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</si>
  <si>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</si>
  <si>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</si>
  <si>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</si>
  <si>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</si>
  <si>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</si>
  <si>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</si>
  <si>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</si>
  <si>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</si>
  <si>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</si>
  <si>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</si>
  <si>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</si>
  <si>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</si>
  <si>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</si>
  <si>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</si>
  <si>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</si>
  <si>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</si>
  <si>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</si>
  <si>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</si>
  <si>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</si>
  <si>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</si>
  <si>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</si>
  <si>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</si>
  <si>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</si>
  <si>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</si>
  <si>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</si>
  <si>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</si>
  <si>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</si>
  <si>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</si>
  <si>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</si>
  <si>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</si>
  <si>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</si>
  <si>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</si>
  <si>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</si>
  <si>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</si>
  <si>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</si>
  <si>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</si>
  <si>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</si>
  <si>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</si>
  <si>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</si>
  <si>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</si>
  <si>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</si>
  <si>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</si>
  <si>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</si>
  <si>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</si>
  <si>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</si>
  <si>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</si>
  <si>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</si>
  <si>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</si>
  <si>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</si>
  <si>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</si>
  <si>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</si>
  <si>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</si>
  <si>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</si>
  <si>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</si>
  <si>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</si>
  <si>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</si>
  <si>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</si>
  <si>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</si>
  <si>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</si>
  <si>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</si>
  <si>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</si>
  <si>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</si>
  <si>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</si>
  <si>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</si>
  <si>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</si>
  <si>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</si>
  <si>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</si>
  <si>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</si>
  <si>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</si>
  <si>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</si>
  <si>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</si>
  <si>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</si>
  <si>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</si>
  <si>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</si>
  <si>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</si>
  <si>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</si>
  <si>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</si>
  <si>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</si>
  <si>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</si>
  <si>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</si>
  <si>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</si>
  <si>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</si>
  <si>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</si>
  <si>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</si>
  <si>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</si>
  <si>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</si>
  <si>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</si>
  <si>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</si>
  <si>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</si>
  <si>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</si>
  <si>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</si>
  <si>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</si>
  <si>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</si>
  <si>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</si>
  <si>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</si>
  <si>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</si>
  <si>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</si>
  <si>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</si>
  <si>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</si>
  <si>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</si>
  <si>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</si>
  <si>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</si>
  <si>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</si>
  <si>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</si>
  <si>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</si>
  <si>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</si>
  <si>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</si>
  <si>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</si>
  <si>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</si>
  <si>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</si>
  <si>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</si>
  <si>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</si>
  <si>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</si>
  <si>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</si>
  <si>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</si>
  <si>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</si>
  <si>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</si>
  <si>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</si>
  <si>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</si>
  <si>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</si>
  <si>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</si>
  <si>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</si>
  <si>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</si>
  <si>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</si>
  <si>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</si>
  <si>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</si>
  <si>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</si>
  <si>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</si>
  <si>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</si>
  <si>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</si>
  <si>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</si>
  <si>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</si>
  <si>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</si>
  <si>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</si>
  <si>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</si>
  <si>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</si>
  <si>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</si>
  <si>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</si>
  <si>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</si>
  <si>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</si>
  <si>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</si>
  <si>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</si>
  <si>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</si>
  <si>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</si>
  <si>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</si>
  <si>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</si>
  <si>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</si>
  <si>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</si>
  <si>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Trend (Bt or Tt)</t>
  </si>
  <si>
    <t xml:space="preserve">beta = </t>
  </si>
  <si>
    <t>Trend (Tt)</t>
  </si>
  <si>
    <t>Forecast</t>
  </si>
  <si>
    <t>xx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</si>
  <si>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</si>
  <si>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</si>
  <si>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</si>
  <si>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</si>
  <si>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</si>
  <si>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</si>
  <si>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</si>
  <si>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</si>
  <si>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</si>
  <si>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</si>
  <si>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</si>
  <si>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</si>
  <si>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</si>
  <si>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</si>
  <si>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</si>
  <si>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</si>
  <si>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</si>
  <si>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</si>
  <si>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</si>
  <si>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</si>
  <si>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</si>
  <si>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</si>
  <si>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</si>
  <si>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</si>
  <si>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</si>
  <si>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</si>
  <si>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</si>
  <si>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</si>
  <si>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</si>
  <si>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</si>
  <si>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</si>
  <si>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</si>
  <si>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</si>
  <si>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</si>
  <si>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</si>
  <si>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</si>
  <si>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</si>
  <si>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</si>
  <si>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</si>
  <si>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</si>
  <si>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</si>
  <si>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</si>
  <si>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</si>
  <si>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</si>
  <si>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</si>
  <si>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</si>
  <si>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</si>
  <si>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</si>
  <si>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</si>
  <si>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</si>
  <si>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</si>
  <si>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</si>
  <si>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</si>
  <si>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</si>
  <si>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</si>
  <si>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</si>
  <si>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</si>
  <si>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</si>
  <si>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</si>
  <si>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</si>
  <si>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</si>
  <si>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</si>
  <si>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</si>
  <si>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</si>
  <si>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</si>
  <si>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</si>
  <si>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</si>
  <si>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</si>
  <si>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</si>
  <si>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</si>
  <si>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</si>
  <si>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</si>
  <si>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</si>
  <si>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</si>
  <si>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</si>
  <si>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</si>
  <si>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</si>
  <si>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</si>
  <si>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</si>
  <si>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</si>
  <si>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</si>
  <si>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</si>
  <si>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</si>
  <si>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</si>
  <si>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</si>
  <si>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</si>
  <si>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</si>
  <si>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</si>
  <si>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</si>
  <si>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</si>
  <si>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</si>
  <si>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</si>
  <si>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</si>
  <si>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</si>
  <si>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</si>
  <si>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</si>
  <si>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</si>
  <si>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</si>
  <si>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</si>
  <si>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</si>
  <si>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</si>
  <si>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</si>
  <si>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</si>
  <si>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</si>
  <si>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</si>
  <si>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</si>
  <si>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</si>
  <si>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</si>
  <si>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</si>
  <si>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</si>
  <si>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</si>
  <si>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</si>
  <si>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</si>
  <si>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</si>
  <si>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</si>
  <si>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</si>
  <si>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</si>
  <si>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</si>
  <si>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</si>
  <si>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</si>
  <si>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</si>
  <si>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</si>
  <si>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</si>
  <si>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</si>
  <si>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</si>
  <si>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</si>
  <si>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</si>
  <si>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</si>
  <si>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</si>
  <si>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</si>
  <si>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</si>
  <si>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</si>
  <si>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</si>
  <si>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</si>
  <si>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</si>
  <si>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</si>
  <si>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</si>
  <si>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</si>
  <si>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</si>
  <si>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</si>
  <si>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</si>
  <si>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</si>
  <si>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</si>
  <si>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</si>
  <si>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</si>
  <si>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</si>
  <si>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</si>
  <si>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</si>
  <si>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</si>
  <si>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</si>
  <si>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</si>
  <si>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</si>
  <si>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</si>
  <si>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</si>
  <si>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</si>
  <si>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</si>
  <si>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</si>
  <si>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</si>
  <si>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</si>
  <si>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</si>
  <si>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</si>
  <si>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</si>
  <si>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</si>
  <si>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</si>
  <si>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</si>
  <si>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</si>
  <si>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</si>
  <si>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</si>
  <si>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</si>
  <si>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</si>
  <si>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</si>
  <si>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</si>
  <si>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</si>
  <si>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</si>
  <si>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</si>
  <si>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</si>
  <si>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</si>
  <si>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</si>
  <si>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</si>
  <si>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</si>
  <si>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</si>
  <si>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</si>
  <si>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</si>
  <si>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</si>
  <si>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</si>
  <si>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</si>
  <si>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</si>
  <si>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</si>
  <si>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</si>
  <si>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</si>
  <si>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</si>
  <si>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</si>
  <si>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</si>
  <si>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</si>
  <si>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</si>
  <si>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</si>
  <si>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</si>
  <si>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</si>
  <si>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</si>
  <si>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Forecast (values)</t>
  </si>
  <si>
    <t>Lt+2*bt</t>
  </si>
  <si>
    <t>Lt+3*bt</t>
  </si>
  <si>
    <t>Lt+4*bt</t>
  </si>
  <si>
    <t>Lt+5*bt</t>
  </si>
  <si>
    <t>Lt+6*bt</t>
  </si>
  <si>
    <t>Lt+7*bt</t>
  </si>
  <si>
    <t>Ft+1 = lt+hb</t>
  </si>
  <si>
    <t>Lt+8*bt</t>
  </si>
  <si>
    <t>alpha=</t>
  </si>
  <si>
    <t>0.8&lt; phi&lt;0.98</t>
  </si>
  <si>
    <t>beta=</t>
  </si>
  <si>
    <t>phi=</t>
  </si>
  <si>
    <t>DS Forecast (values)</t>
  </si>
  <si>
    <t>Naïve</t>
  </si>
  <si>
    <t>e</t>
  </si>
  <si>
    <t>e_sqaure</t>
  </si>
  <si>
    <t>Absoulte_e</t>
  </si>
  <si>
    <t>(e_i/Y_i)</t>
  </si>
  <si>
    <t>Abs(e_i/Y_i)</t>
  </si>
  <si>
    <t>Abs_e/MAE</t>
  </si>
  <si>
    <t>(At+Ft)/2</t>
  </si>
  <si>
    <t>A/B</t>
  </si>
  <si>
    <t>Total Sums Double SM</t>
  </si>
  <si>
    <t>Mean Double SM</t>
  </si>
  <si>
    <t>MAE</t>
  </si>
  <si>
    <t>RMSE</t>
  </si>
  <si>
    <t>MASE</t>
  </si>
  <si>
    <t>MAPE</t>
  </si>
  <si>
    <t>sMAPE</t>
  </si>
  <si>
    <t>Errors of Double Smoothing</t>
  </si>
  <si>
    <t>Errors of Naïve</t>
  </si>
  <si>
    <t>Total Sums NAÏVE</t>
  </si>
  <si>
    <t>Mean 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</si>
</sst>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74" formatCode="#,##0.000"/>
    <numFmt numFmtId="176" formatCode="#,##0.00000"/>
  </numFmts>
  <fonts count="14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Nunito"/>
    </font>
    <font>
      <sz val="11"/>
      <color theme="1"/>
      <name val="Nunito"/>
    </font>
    <font>
      <sz val="11"/>
      <color theme="1"/>
      <name val="Calibri"/>
      <family val="2"/>
    </font>
    <font>
      <sz val="8"/>
      <name val="Arial"/>
      <family val="2"/>
      <scheme val="minor"/>
    </font>
    <font>
      <b/>
      <sz val="11"/>
      <color rgb="FF000000"/>
      <name val="&quot;Times New Roman&quot;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7030A0"/>
      <name val="Calibri"/>
      <family val="2"/>
    </font>
    <font>
      <sz val="10"/>
      <color rgb="FF000000"/>
      <name val="Arial Unicode MS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rgb="FFFCE4D6"/>
      </patternFill>
    </fill>
    <fill>
      <patternFill patternType="solid">
        <fgColor theme="8" tint="0.39997558519241921"/>
        <bgColor rgb="FFC6E0B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CE4D6"/>
      </patternFill>
    </fill>
    <fill>
      <patternFill patternType="solid">
        <fgColor theme="9" tint="0.39997558519241921"/>
        <bgColor rgb="FFC6E0B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rgb="FFFFFF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2" xfId="0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6" borderId="0" xfId="0" applyFont="1" applyFill="1"/>
    <xf numFmtId="0" fontId="8" fillId="0" borderId="0" xfId="0" applyFont="1"/>
    <xf numFmtId="0" fontId="2" fillId="0" borderId="0" xfId="0" applyFont="1"/>
    <xf numFmtId="4" fontId="0" fillId="0" borderId="0" xfId="0" applyNumberFormat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4" fontId="10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176" fontId="10" fillId="11" borderId="0" xfId="0" applyNumberFormat="1" applyFont="1" applyFill="1" applyAlignment="1">
      <alignment horizontal="center"/>
    </xf>
    <xf numFmtId="165" fontId="13" fillId="0" borderId="0" xfId="0" applyNumberFormat="1" applyFont="1" applyAlignment="1">
      <alignment horizontal="center"/>
    </xf>
    <xf numFmtId="4" fontId="10" fillId="18" borderId="0" xfId="0" applyNumberFormat="1" applyFont="1" applyFill="1" applyAlignment="1">
      <alignment horizontal="center"/>
    </xf>
    <xf numFmtId="174" fontId="10" fillId="18" borderId="0" xfId="0" applyNumberFormat="1" applyFont="1" applyFill="1" applyAlignment="1">
      <alignment horizontal="center"/>
    </xf>
    <xf numFmtId="176" fontId="10" fillId="18" borderId="0" xfId="0" applyNumberFormat="1" applyFont="1" applyFill="1" applyAlignment="1">
      <alignment horizontal="center"/>
    </xf>
    <xf numFmtId="0" fontId="11" fillId="19" borderId="5" xfId="0" applyFont="1" applyFill="1" applyBorder="1" applyAlignment="1">
      <alignment horizontal="center"/>
    </xf>
    <xf numFmtId="0" fontId="11" fillId="1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7CA3-5BB0-514B-BFF2-1F919E842F46}">
  <dimension ref="A1:Z215"/>
  <sheetViews>
    <sheetView tabSelected="1" zoomScale="121" zoomScaleNormal="272" workbookViewId="0">
      <selection activeCell="I5" sqref="I5"/>
    </sheetView>
  </sheetViews>
  <sheetFormatPr baseColWidth="10" defaultRowHeight="13"/>
  <cols>
    <col min="6" max="6" width="10.83203125" customWidth="1"/>
    <col min="8" max="8" width="10.83203125" customWidth="1"/>
    <col min="9" max="9" width="19" customWidth="1"/>
    <col min="11" max="12" width="11" bestFit="1" customWidth="1"/>
    <col min="13" max="13" width="18" customWidth="1"/>
    <col min="14" max="14" width="14.1640625" bestFit="1" customWidth="1"/>
    <col min="15" max="15" width="15.6640625" customWidth="1"/>
    <col min="16" max="16" width="16.1640625" customWidth="1"/>
    <col min="17" max="17" width="14.6640625" customWidth="1"/>
  </cols>
  <sheetData>
    <row r="1" spans="1:26">
      <c r="G1" s="17" t="s">
        <v>618</v>
      </c>
      <c r="H1" s="18">
        <v>0.6</v>
      </c>
      <c r="I1" s="13"/>
      <c r="J1" s="17" t="s">
        <v>620</v>
      </c>
      <c r="K1" s="19">
        <v>0.4</v>
      </c>
      <c r="L1" s="13"/>
      <c r="M1" s="17" t="s">
        <v>619</v>
      </c>
      <c r="O1" s="21" t="s">
        <v>621</v>
      </c>
      <c r="P1" s="20">
        <v>0.82</v>
      </c>
    </row>
    <row r="2" spans="1:26" ht="15">
      <c r="A2" s="7" t="s">
        <v>0</v>
      </c>
      <c r="B2" s="8" t="s">
        <v>1</v>
      </c>
      <c r="C2" s="9" t="s">
        <v>2</v>
      </c>
      <c r="D2" s="10" t="s">
        <v>3</v>
      </c>
      <c r="E2" s="10" t="s">
        <v>405</v>
      </c>
      <c r="F2" s="10" t="s">
        <v>204</v>
      </c>
      <c r="G2" s="10" t="s">
        <v>407</v>
      </c>
      <c r="H2" s="9" t="s">
        <v>408</v>
      </c>
      <c r="I2" s="32" t="s">
        <v>622</v>
      </c>
      <c r="J2" s="24" t="s">
        <v>624</v>
      </c>
      <c r="K2" s="25" t="s">
        <v>625</v>
      </c>
      <c r="L2" s="24" t="s">
        <v>626</v>
      </c>
      <c r="M2" s="26" t="s">
        <v>627</v>
      </c>
      <c r="N2" s="27" t="s">
        <v>628</v>
      </c>
      <c r="O2" s="28" t="s">
        <v>629</v>
      </c>
      <c r="P2" s="24" t="s">
        <v>630</v>
      </c>
      <c r="Q2" s="26" t="s">
        <v>631</v>
      </c>
      <c r="R2" s="33" t="s">
        <v>623</v>
      </c>
      <c r="S2" s="34" t="s">
        <v>624</v>
      </c>
      <c r="T2" s="35" t="s">
        <v>625</v>
      </c>
      <c r="U2" s="34" t="s">
        <v>626</v>
      </c>
      <c r="V2" s="36" t="s">
        <v>627</v>
      </c>
      <c r="W2" s="37" t="s">
        <v>628</v>
      </c>
      <c r="X2" s="38" t="s">
        <v>629</v>
      </c>
      <c r="Y2" s="34" t="s">
        <v>630</v>
      </c>
      <c r="Z2" s="36" t="s">
        <v>631</v>
      </c>
    </row>
    <row r="3" spans="1:26" ht="15">
      <c r="A3" s="3">
        <v>1</v>
      </c>
      <c r="B3" s="4">
        <v>392.830017</v>
      </c>
      <c r="C3">
        <v>0</v>
      </c>
      <c r="D3" s="11" t="s">
        <v>4</v>
      </c>
      <c r="E3" s="6" t="s">
        <v>205</v>
      </c>
      <c r="F3" s="2">
        <f>B3</f>
        <v>392.830017</v>
      </c>
      <c r="G3" s="5">
        <v>0</v>
      </c>
      <c r="H3" s="12" t="s">
        <v>409</v>
      </c>
      <c r="I3" s="12" t="s">
        <v>409</v>
      </c>
      <c r="J3" s="15" t="s">
        <v>409</v>
      </c>
      <c r="K3" s="15" t="s">
        <v>409</v>
      </c>
      <c r="L3" s="15" t="s">
        <v>409</v>
      </c>
      <c r="M3" s="15" t="s">
        <v>409</v>
      </c>
      <c r="N3" s="15" t="s">
        <v>409</v>
      </c>
      <c r="O3" s="15" t="s">
        <v>409</v>
      </c>
      <c r="P3" s="15" t="s">
        <v>409</v>
      </c>
      <c r="Q3" s="15" t="s">
        <v>409</v>
      </c>
      <c r="R3" s="12" t="s">
        <v>409</v>
      </c>
      <c r="S3" s="15" t="s">
        <v>409</v>
      </c>
      <c r="T3" s="15" t="s">
        <v>409</v>
      </c>
      <c r="U3" s="15" t="s">
        <v>409</v>
      </c>
      <c r="V3" s="15" t="s">
        <v>409</v>
      </c>
      <c r="W3" s="15" t="s">
        <v>409</v>
      </c>
      <c r="X3" s="15" t="s">
        <v>409</v>
      </c>
      <c r="Y3" s="15" t="s">
        <v>409</v>
      </c>
      <c r="Z3" s="15" t="s">
        <v>409</v>
      </c>
    </row>
    <row r="4" spans="1:26" ht="15">
      <c r="A4" s="3">
        <v>2</v>
      </c>
      <c r="B4" s="4">
        <v>392.51208500000001</v>
      </c>
      <c r="C4" s="2">
        <f>B3</f>
        <v>392.830017</v>
      </c>
      <c r="D4" s="11" t="s">
        <v>5</v>
      </c>
      <c r="E4" s="6" t="s">
        <v>206</v>
      </c>
      <c r="F4" s="1">
        <f>$H$1*B4+(1-$H$1)*(F3+$P$1*G3)</f>
        <v>392.6392578</v>
      </c>
      <c r="G4" s="1">
        <f>$K$1*(F4 - F3)+(1-$K$1)*$P$1*G3</f>
        <v>-7.6303680000000901E-2</v>
      </c>
      <c r="H4" s="12" t="s">
        <v>410</v>
      </c>
      <c r="I4" s="14">
        <f>B3</f>
        <v>392.830017</v>
      </c>
      <c r="J4" s="14">
        <f>I4-B4</f>
        <v>0.31793199999998478</v>
      </c>
      <c r="K4" s="14">
        <f>(I4-B4)^2</f>
        <v>0.10108075662399033</v>
      </c>
      <c r="L4" s="23">
        <f>ABS(I4-B4)</f>
        <v>0.31793199999998478</v>
      </c>
      <c r="M4" s="29">
        <f>J4/B4</f>
        <v>8.0999289486840837E-4</v>
      </c>
      <c r="N4" s="31">
        <f>ABS(J4/B4)</f>
        <v>8.0999289486840837E-4</v>
      </c>
      <c r="O4" s="29">
        <f>L4/(SUM(L4:L202)/200)</f>
        <v>7.5493052963381629E-2</v>
      </c>
      <c r="P4" s="30">
        <f>(B4+I4)/2</f>
        <v>392.67105100000003</v>
      </c>
      <c r="Q4" s="29">
        <f>B4/I4</f>
        <v>0.99919066266262446</v>
      </c>
      <c r="R4" s="14">
        <f>B3</f>
        <v>392.830017</v>
      </c>
      <c r="S4" s="14">
        <f>R4-B4</f>
        <v>0.31793199999998478</v>
      </c>
      <c r="T4" s="14">
        <f>(R4-B4)^2</f>
        <v>0.10108075662399033</v>
      </c>
      <c r="U4" s="23">
        <f>ABS(R4-B4)</f>
        <v>0.31793199999998478</v>
      </c>
      <c r="V4" s="29">
        <f>S4/B4</f>
        <v>8.0999289486840837E-4</v>
      </c>
      <c r="W4" s="31">
        <f>ABS(S4/B4)</f>
        <v>8.0999289486840837E-4</v>
      </c>
      <c r="X4" s="29">
        <f>U4/(SUM(U4:U202)/200)</f>
        <v>8.5419817168132073E-2</v>
      </c>
      <c r="Y4" s="30">
        <f>(B4+R4)/2</f>
        <v>392.67105100000003</v>
      </c>
      <c r="Z4" s="29">
        <f>B4/R4</f>
        <v>0.99919066266262446</v>
      </c>
    </row>
    <row r="5" spans="1:26" ht="15">
      <c r="A5" s="3">
        <v>3</v>
      </c>
      <c r="B5" s="4">
        <v>397.30590799999999</v>
      </c>
      <c r="C5" s="1">
        <f>$H$1*B5+(1-$H$1)*C4</f>
        <v>395.51555159999998</v>
      </c>
      <c r="D5" s="11" t="s">
        <v>6</v>
      </c>
      <c r="E5" s="6" t="s">
        <v>207</v>
      </c>
      <c r="F5" s="1">
        <f t="shared" ref="F5:F68" si="0">$H$1*B5+(1-$H$1)*(F4+$P$1*G4)</f>
        <v>395.41422031295997</v>
      </c>
      <c r="G5" s="1">
        <f t="shared" ref="G5:G68" si="1">$K$1*(F5 - F4)+(1-$K$1)*$P$1*G4</f>
        <v>1.072443594623989</v>
      </c>
      <c r="H5" s="12" t="s">
        <v>411</v>
      </c>
      <c r="I5" s="13">
        <f>G4+F4</f>
        <v>392.56295411999997</v>
      </c>
      <c r="J5" s="14">
        <f t="shared" ref="J5:J68" si="2">I5-B5</f>
        <v>-4.7429538800000159</v>
      </c>
      <c r="K5" s="14">
        <f t="shared" ref="K5:K68" si="3">(I5-B5)^2</f>
        <v>22.495611507807205</v>
      </c>
      <c r="L5" s="23">
        <f t="shared" ref="L5:L68" si="4">ABS(I5-B5)</f>
        <v>4.7429538800000159</v>
      </c>
      <c r="M5" s="29">
        <f t="shared" ref="M5:M68" si="5">J5/B5</f>
        <v>-1.1937788450908251E-2</v>
      </c>
      <c r="N5" s="31">
        <f t="shared" ref="N5:N68" si="6">ABS(J5/B5)</f>
        <v>1.1937788450908251E-2</v>
      </c>
      <c r="O5" s="29">
        <f t="shared" ref="O5:O68" si="7">L5/(SUM(L5:L203)/200)</f>
        <v>1.126641152007255</v>
      </c>
      <c r="P5" s="30">
        <f t="shared" ref="P5:P68" si="8">(B5+I5)/2</f>
        <v>394.93443105999995</v>
      </c>
      <c r="Q5" s="29">
        <f t="shared" ref="Q5:Q68" si="9">B5/I5</f>
        <v>1.0120820210624106</v>
      </c>
      <c r="R5" s="14">
        <f t="shared" ref="R5:R68" si="10">B4</f>
        <v>392.51208500000001</v>
      </c>
      <c r="S5" s="14">
        <f t="shared" ref="S5:S68" si="11">R5-B5</f>
        <v>-4.7938229999999749</v>
      </c>
      <c r="T5" s="14">
        <f t="shared" ref="T5:T68" si="12">(R5-B5)^2</f>
        <v>22.980738955328761</v>
      </c>
      <c r="U5" s="23">
        <f t="shared" ref="U5:U68" si="13">ABS(R5-B5)</f>
        <v>4.7938229999999749</v>
      </c>
      <c r="V5" s="29">
        <f t="shared" ref="V5:V68" si="14">S5/B5</f>
        <v>-1.2065823597065602E-2</v>
      </c>
      <c r="W5" s="31">
        <f t="shared" ref="W5:W68" si="15">ABS(S5/B5)</f>
        <v>1.2065823597065602E-2</v>
      </c>
      <c r="X5" s="29">
        <f t="shared" ref="X5:X68" si="16">U5/(SUM(U5:U203)/200)</f>
        <v>1.2885222332278023</v>
      </c>
      <c r="Y5" s="30">
        <f t="shared" ref="Y5:Y68" si="17">(B5+R5)/2</f>
        <v>394.9089965</v>
      </c>
      <c r="Z5" s="29">
        <f t="shared" ref="Z5:Z68" si="18">B5/R5</f>
        <v>1.0122131857417842</v>
      </c>
    </row>
    <row r="6" spans="1:26" ht="15">
      <c r="A6" s="3">
        <v>4</v>
      </c>
      <c r="B6" s="4">
        <v>398.01132200000001</v>
      </c>
      <c r="C6" s="1">
        <f t="shared" ref="C6:C69" si="19">$H$1*B6+(1-$H$1)*C5</f>
        <v>397.01301383999999</v>
      </c>
      <c r="D6" s="11" t="s">
        <v>7</v>
      </c>
      <c r="E6" s="6" t="s">
        <v>208</v>
      </c>
      <c r="F6" s="1">
        <f t="shared" si="0"/>
        <v>397.32424282422062</v>
      </c>
      <c r="G6" s="1">
        <f t="shared" si="1"/>
        <v>1.2916512530592623</v>
      </c>
      <c r="H6" s="12" t="s">
        <v>412</v>
      </c>
      <c r="I6" s="15">
        <f>G5+F5</f>
        <v>396.48666390758393</v>
      </c>
      <c r="J6" s="14">
        <f t="shared" si="2"/>
        <v>-1.5246580924160753</v>
      </c>
      <c r="K6" s="14">
        <f t="shared" si="3"/>
        <v>2.3245822987698257</v>
      </c>
      <c r="L6" s="23">
        <f t="shared" si="4"/>
        <v>1.5246580924160753</v>
      </c>
      <c r="M6" s="29">
        <f t="shared" si="5"/>
        <v>-3.8306902546256594E-3</v>
      </c>
      <c r="N6" s="31">
        <f t="shared" si="6"/>
        <v>3.8306902546256594E-3</v>
      </c>
      <c r="O6" s="29">
        <f t="shared" si="7"/>
        <v>0.36421896744631965</v>
      </c>
      <c r="P6" s="30">
        <f t="shared" si="8"/>
        <v>397.24899295379197</v>
      </c>
      <c r="Q6" s="29">
        <f t="shared" si="9"/>
        <v>1.0038454208708807</v>
      </c>
      <c r="R6" s="14">
        <f t="shared" si="10"/>
        <v>397.30590799999999</v>
      </c>
      <c r="S6" s="14">
        <f t="shared" si="11"/>
        <v>-0.70541400000001886</v>
      </c>
      <c r="T6" s="14">
        <f t="shared" si="12"/>
        <v>0.49760891139602659</v>
      </c>
      <c r="U6" s="23">
        <f t="shared" si="13"/>
        <v>0.70541400000001886</v>
      </c>
      <c r="V6" s="29">
        <f t="shared" si="14"/>
        <v>-1.7723465665632971E-3</v>
      </c>
      <c r="W6" s="31">
        <f t="shared" si="15"/>
        <v>1.7723465665632971E-3</v>
      </c>
      <c r="X6" s="29">
        <f t="shared" si="16"/>
        <v>0.19083632257075381</v>
      </c>
      <c r="Y6" s="30">
        <f t="shared" si="17"/>
        <v>397.658615</v>
      </c>
      <c r="Z6" s="29">
        <f t="shared" si="18"/>
        <v>1.0017754933561169</v>
      </c>
    </row>
    <row r="7" spans="1:26" ht="15">
      <c r="A7" s="3">
        <v>5</v>
      </c>
      <c r="B7" s="4">
        <v>400.49020400000001</v>
      </c>
      <c r="C7" s="1">
        <f t="shared" si="19"/>
        <v>399.09932793600001</v>
      </c>
      <c r="D7" s="11" t="s">
        <v>8</v>
      </c>
      <c r="E7" s="6" t="s">
        <v>209</v>
      </c>
      <c r="F7" s="1">
        <f t="shared" si="0"/>
        <v>399.6474811406917</v>
      </c>
      <c r="G7" s="1">
        <f t="shared" si="1"/>
        <v>1.5647877430935877</v>
      </c>
      <c r="H7" s="12" t="s">
        <v>413</v>
      </c>
      <c r="I7" s="15">
        <f>G6+F6</f>
        <v>398.6158940772799</v>
      </c>
      <c r="J7" s="14">
        <f t="shared" si="2"/>
        <v>-1.8743099227201014</v>
      </c>
      <c r="K7" s="14">
        <f t="shared" si="3"/>
        <v>3.5130376864070327</v>
      </c>
      <c r="L7" s="23">
        <f t="shared" si="4"/>
        <v>1.8743099227201014</v>
      </c>
      <c r="M7" s="29">
        <f t="shared" si="5"/>
        <v>-4.6800393717497807E-3</v>
      </c>
      <c r="N7" s="31">
        <f t="shared" si="6"/>
        <v>4.6800393717497807E-3</v>
      </c>
      <c r="O7" s="29">
        <f t="shared" si="7"/>
        <v>0.44856265375909243</v>
      </c>
      <c r="P7" s="30">
        <f t="shared" si="8"/>
        <v>399.55304903863998</v>
      </c>
      <c r="Q7" s="29">
        <f t="shared" si="9"/>
        <v>1.0047020451280768</v>
      </c>
      <c r="R7" s="14">
        <f t="shared" si="10"/>
        <v>398.01132200000001</v>
      </c>
      <c r="S7" s="14">
        <f t="shared" si="11"/>
        <v>-2.4788819999999987</v>
      </c>
      <c r="T7" s="14">
        <f t="shared" si="12"/>
        <v>6.1448559699239933</v>
      </c>
      <c r="U7" s="23">
        <f t="shared" si="13"/>
        <v>2.4788819999999987</v>
      </c>
      <c r="V7" s="29">
        <f t="shared" si="14"/>
        <v>-6.1896195593338374E-3</v>
      </c>
      <c r="W7" s="31">
        <f t="shared" si="15"/>
        <v>6.1896195593338374E-3</v>
      </c>
      <c r="X7" s="29">
        <f t="shared" si="16"/>
        <v>0.67125481196543535</v>
      </c>
      <c r="Y7" s="30">
        <f t="shared" si="17"/>
        <v>399.25076300000001</v>
      </c>
      <c r="Z7" s="29">
        <f t="shared" si="18"/>
        <v>1.0062281695594579</v>
      </c>
    </row>
    <row r="8" spans="1:26" ht="15">
      <c r="A8" s="3">
        <v>6</v>
      </c>
      <c r="B8" s="4">
        <v>408.09573399999999</v>
      </c>
      <c r="C8" s="1">
        <f t="shared" si="19"/>
        <v>404.4971715744</v>
      </c>
      <c r="D8" s="11" t="s">
        <v>9</v>
      </c>
      <c r="E8" s="6" t="s">
        <v>210</v>
      </c>
      <c r="F8" s="1">
        <f t="shared" si="0"/>
        <v>405.2296832360114</v>
      </c>
      <c r="G8" s="1">
        <f t="shared" si="1"/>
        <v>3.0027564077299256</v>
      </c>
      <c r="H8" s="12" t="s">
        <v>414</v>
      </c>
      <c r="I8" s="13">
        <f t="shared" ref="I8:I71" si="20">G7+F7</f>
        <v>401.21226888378527</v>
      </c>
      <c r="J8" s="14">
        <f t="shared" si="2"/>
        <v>-6.8834651162147225</v>
      </c>
      <c r="K8" s="14">
        <f t="shared" si="3"/>
        <v>47.382092006144966</v>
      </c>
      <c r="L8" s="23">
        <f t="shared" si="4"/>
        <v>6.8834651162147225</v>
      </c>
      <c r="M8" s="29">
        <f t="shared" si="5"/>
        <v>-1.6867280254918623E-2</v>
      </c>
      <c r="N8" s="31">
        <f t="shared" si="6"/>
        <v>1.6867280254918623E-2</v>
      </c>
      <c r="O8" s="29">
        <f t="shared" si="7"/>
        <v>1.6510641946031845</v>
      </c>
      <c r="P8" s="30">
        <f t="shared" si="8"/>
        <v>404.65400144189266</v>
      </c>
      <c r="Q8" s="29">
        <f t="shared" si="9"/>
        <v>1.0171566665579925</v>
      </c>
      <c r="R8" s="14">
        <f t="shared" si="10"/>
        <v>400.49020400000001</v>
      </c>
      <c r="S8" s="14">
        <f t="shared" si="11"/>
        <v>-7.6055299999999875</v>
      </c>
      <c r="T8" s="14">
        <f t="shared" si="12"/>
        <v>57.844086580899813</v>
      </c>
      <c r="U8" s="23">
        <f t="shared" si="13"/>
        <v>7.6055299999999875</v>
      </c>
      <c r="V8" s="29">
        <f t="shared" si="14"/>
        <v>-1.863663196244043E-2</v>
      </c>
      <c r="W8" s="31">
        <f t="shared" si="15"/>
        <v>1.863663196244043E-2</v>
      </c>
      <c r="X8" s="29">
        <f t="shared" si="16"/>
        <v>2.0664319340933632</v>
      </c>
      <c r="Y8" s="30">
        <f t="shared" si="17"/>
        <v>404.29296899999997</v>
      </c>
      <c r="Z8" s="29">
        <f t="shared" si="18"/>
        <v>1.0189905518887548</v>
      </c>
    </row>
    <row r="9" spans="1:26" ht="15">
      <c r="A9" s="3">
        <v>7</v>
      </c>
      <c r="B9" s="4">
        <v>416.590485</v>
      </c>
      <c r="C9" s="1">
        <f t="shared" si="19"/>
        <v>411.75315962976003</v>
      </c>
      <c r="D9" s="11" t="s">
        <v>10</v>
      </c>
      <c r="E9" s="6" t="s">
        <v>211</v>
      </c>
      <c r="F9" s="1">
        <f t="shared" si="0"/>
        <v>413.03106839613997</v>
      </c>
      <c r="G9" s="1">
        <f t="shared" si="1"/>
        <v>4.5979102166545536</v>
      </c>
      <c r="H9" s="12" t="s">
        <v>415</v>
      </c>
      <c r="I9" s="15">
        <f t="shared" si="20"/>
        <v>408.23243964374132</v>
      </c>
      <c r="J9" s="14">
        <f t="shared" si="2"/>
        <v>-8.3580453562586854</v>
      </c>
      <c r="K9" s="14">
        <f t="shared" si="3"/>
        <v>69.856922177277369</v>
      </c>
      <c r="L9" s="23">
        <f t="shared" si="4"/>
        <v>8.3580453562586854</v>
      </c>
      <c r="M9" s="29">
        <f t="shared" si="5"/>
        <v>-2.006297708949998E-2</v>
      </c>
      <c r="N9" s="31">
        <f t="shared" si="6"/>
        <v>2.006297708949998E-2</v>
      </c>
      <c r="O9" s="29">
        <f t="shared" si="7"/>
        <v>2.0214438760702396</v>
      </c>
      <c r="P9" s="30">
        <f t="shared" si="8"/>
        <v>412.41146232187066</v>
      </c>
      <c r="Q9" s="29">
        <f t="shared" si="9"/>
        <v>1.0204737412919773</v>
      </c>
      <c r="R9" s="14">
        <f t="shared" si="10"/>
        <v>408.09573399999999</v>
      </c>
      <c r="S9" s="14">
        <f t="shared" si="11"/>
        <v>-8.4947510000000079</v>
      </c>
      <c r="T9" s="14">
        <f t="shared" si="12"/>
        <v>72.160794552001136</v>
      </c>
      <c r="U9" s="23">
        <f t="shared" si="13"/>
        <v>8.4947510000000079</v>
      </c>
      <c r="V9" s="29">
        <f t="shared" si="14"/>
        <v>-2.039113063276039E-2</v>
      </c>
      <c r="W9" s="31">
        <f t="shared" si="15"/>
        <v>2.039113063276039E-2</v>
      </c>
      <c r="X9" s="29">
        <f t="shared" si="16"/>
        <v>2.3321303255851396</v>
      </c>
      <c r="Y9" s="30">
        <f t="shared" si="17"/>
        <v>412.34310949999997</v>
      </c>
      <c r="Z9" s="29">
        <f t="shared" si="18"/>
        <v>1.0208155839237467</v>
      </c>
    </row>
    <row r="10" spans="1:26" ht="15">
      <c r="A10" s="3">
        <v>8</v>
      </c>
      <c r="B10" s="4">
        <v>413.00381499999997</v>
      </c>
      <c r="C10" s="1">
        <f t="shared" si="19"/>
        <v>412.50355285190403</v>
      </c>
      <c r="D10" s="11" t="s">
        <v>11</v>
      </c>
      <c r="E10" s="6" t="s">
        <v>212</v>
      </c>
      <c r="F10" s="1">
        <f t="shared" si="0"/>
        <v>414.52283090951869</v>
      </c>
      <c r="G10" s="1">
        <f t="shared" si="1"/>
        <v>2.8588768319455271</v>
      </c>
      <c r="H10" s="12" t="s">
        <v>416</v>
      </c>
      <c r="I10" s="15">
        <f t="shared" si="20"/>
        <v>417.62897861279453</v>
      </c>
      <c r="J10" s="14">
        <f t="shared" si="2"/>
        <v>4.6251636127945517</v>
      </c>
      <c r="K10" s="14">
        <f t="shared" si="3"/>
        <v>21.39213844511875</v>
      </c>
      <c r="L10" s="23">
        <f t="shared" si="4"/>
        <v>4.6251636127945517</v>
      </c>
      <c r="M10" s="29">
        <f t="shared" si="5"/>
        <v>1.1198839925472727E-2</v>
      </c>
      <c r="N10" s="31">
        <f t="shared" si="6"/>
        <v>1.1198839925472727E-2</v>
      </c>
      <c r="O10" s="29">
        <f t="shared" si="7"/>
        <v>1.1300454415854411</v>
      </c>
      <c r="P10" s="30">
        <f t="shared" si="8"/>
        <v>415.31639680639728</v>
      </c>
      <c r="Q10" s="29">
        <f t="shared" si="9"/>
        <v>0.98892518515320083</v>
      </c>
      <c r="R10" s="14">
        <f t="shared" si="10"/>
        <v>416.590485</v>
      </c>
      <c r="S10" s="14">
        <f t="shared" si="11"/>
        <v>3.5866700000000264</v>
      </c>
      <c r="T10" s="14">
        <f t="shared" si="12"/>
        <v>12.86420168890019</v>
      </c>
      <c r="U10" s="23">
        <f t="shared" si="13"/>
        <v>3.5866700000000264</v>
      </c>
      <c r="V10" s="29">
        <f t="shared" si="14"/>
        <v>8.6843507728857818E-3</v>
      </c>
      <c r="W10" s="31">
        <f t="shared" si="15"/>
        <v>8.6843507728857818E-3</v>
      </c>
      <c r="X10" s="29">
        <f t="shared" si="16"/>
        <v>0.99629395935951359</v>
      </c>
      <c r="Y10" s="30">
        <f t="shared" si="17"/>
        <v>414.79714999999999</v>
      </c>
      <c r="Z10" s="29">
        <f t="shared" si="18"/>
        <v>0.99139041785843951</v>
      </c>
    </row>
    <row r="11" spans="1:26" ht="15">
      <c r="A11" s="3">
        <v>9</v>
      </c>
      <c r="B11" s="4">
        <v>413.60986300000002</v>
      </c>
      <c r="C11" s="1">
        <f t="shared" si="19"/>
        <v>413.16733894076162</v>
      </c>
      <c r="D11" s="11" t="s">
        <v>12</v>
      </c>
      <c r="E11" s="6" t="s">
        <v>213</v>
      </c>
      <c r="F11" s="1">
        <f t="shared" si="0"/>
        <v>414.91276176468557</v>
      </c>
      <c r="G11" s="1">
        <f t="shared" si="1"/>
        <v>1.5625397433839516</v>
      </c>
      <c r="H11" s="12" t="s">
        <v>417</v>
      </c>
      <c r="I11" s="13">
        <f t="shared" si="20"/>
        <v>417.3817077414642</v>
      </c>
      <c r="J11" s="14">
        <f t="shared" si="2"/>
        <v>3.7718447414641787</v>
      </c>
      <c r="K11" s="14">
        <f t="shared" si="3"/>
        <v>14.226812753710977</v>
      </c>
      <c r="L11" s="23">
        <f t="shared" si="4"/>
        <v>3.7718447414641787</v>
      </c>
      <c r="M11" s="29">
        <f t="shared" si="5"/>
        <v>9.1193297812247245E-3</v>
      </c>
      <c r="N11" s="31">
        <f t="shared" si="6"/>
        <v>9.1193297812247245E-3</v>
      </c>
      <c r="O11" s="29">
        <f t="shared" si="7"/>
        <v>0.45547177823813084</v>
      </c>
      <c r="P11" s="30">
        <f t="shared" si="8"/>
        <v>415.49578537073211</v>
      </c>
      <c r="Q11" s="29">
        <f t="shared" si="9"/>
        <v>0.99096308086457741</v>
      </c>
      <c r="R11" s="14">
        <f t="shared" si="10"/>
        <v>413.00381499999997</v>
      </c>
      <c r="S11" s="14">
        <f t="shared" si="11"/>
        <v>-0.60604800000004388</v>
      </c>
      <c r="T11" s="14">
        <f t="shared" si="12"/>
        <v>0.3672941783040532</v>
      </c>
      <c r="U11" s="23">
        <f t="shared" si="13"/>
        <v>0.60604800000004388</v>
      </c>
      <c r="V11" s="29">
        <f t="shared" si="14"/>
        <v>-1.4652648648275678E-3</v>
      </c>
      <c r="W11" s="31">
        <f t="shared" si="15"/>
        <v>1.4652648648275678E-3</v>
      </c>
      <c r="X11" s="29">
        <f t="shared" si="16"/>
        <v>0.16918892485225548</v>
      </c>
      <c r="Y11" s="30">
        <f t="shared" si="17"/>
        <v>413.30683899999997</v>
      </c>
      <c r="Z11" s="29">
        <f t="shared" si="18"/>
        <v>1.0014674150164933</v>
      </c>
    </row>
    <row r="12" spans="1:26" ht="15">
      <c r="A12" s="3">
        <v>10</v>
      </c>
      <c r="B12" s="4">
        <v>413.07336400000003</v>
      </c>
      <c r="C12" s="1">
        <f t="shared" si="19"/>
        <v>413.1109539763047</v>
      </c>
      <c r="D12" s="11" t="s">
        <v>13</v>
      </c>
      <c r="E12" s="6" t="s">
        <v>214</v>
      </c>
      <c r="F12" s="1">
        <f t="shared" si="0"/>
        <v>414.32163614170418</v>
      </c>
      <c r="G12" s="1">
        <f t="shared" si="1"/>
        <v>0.53231930455234633</v>
      </c>
      <c r="H12" s="12" t="s">
        <v>418</v>
      </c>
      <c r="I12" s="15">
        <f t="shared" si="20"/>
        <v>416.47530150806955</v>
      </c>
      <c r="J12" s="14">
        <f t="shared" si="2"/>
        <v>3.4019375080695227</v>
      </c>
      <c r="K12" s="14">
        <f t="shared" si="3"/>
        <v>11.573178808810274</v>
      </c>
      <c r="L12" s="23">
        <f t="shared" si="4"/>
        <v>3.4019375080695227</v>
      </c>
      <c r="M12" s="29">
        <f t="shared" si="5"/>
        <v>8.235673864629825E-3</v>
      </c>
      <c r="N12" s="31">
        <f t="shared" si="6"/>
        <v>8.235673864629825E-3</v>
      </c>
      <c r="O12" s="29">
        <f t="shared" si="7"/>
        <v>0.41069437110295215</v>
      </c>
      <c r="P12" s="30">
        <f t="shared" si="8"/>
        <v>414.77433275403479</v>
      </c>
      <c r="Q12" s="29">
        <f t="shared" si="9"/>
        <v>0.99183159842672297</v>
      </c>
      <c r="R12" s="14">
        <f t="shared" si="10"/>
        <v>413.60986300000002</v>
      </c>
      <c r="S12" s="14">
        <f t="shared" si="11"/>
        <v>0.53649899999999207</v>
      </c>
      <c r="T12" s="14">
        <f t="shared" si="12"/>
        <v>0.28783117700099148</v>
      </c>
      <c r="U12" s="23">
        <f t="shared" si="13"/>
        <v>0.53649899999999207</v>
      </c>
      <c r="V12" s="29">
        <f t="shared" si="14"/>
        <v>1.2987983413038271E-3</v>
      </c>
      <c r="W12" s="31">
        <f t="shared" si="15"/>
        <v>1.2987983413038271E-3</v>
      </c>
      <c r="X12" s="29">
        <f t="shared" si="16"/>
        <v>0.14989990914344006</v>
      </c>
      <c r="Y12" s="30">
        <f t="shared" si="17"/>
        <v>413.34161349999999</v>
      </c>
      <c r="Z12" s="29">
        <f t="shared" si="18"/>
        <v>0.99870288634775617</v>
      </c>
    </row>
    <row r="13" spans="1:26" ht="15">
      <c r="A13" s="3">
        <v>11</v>
      </c>
      <c r="B13" s="4">
        <v>414.71270800000002</v>
      </c>
      <c r="C13" s="1">
        <f t="shared" si="19"/>
        <v>414.07200639052189</v>
      </c>
      <c r="D13" s="11" t="s">
        <v>14</v>
      </c>
      <c r="E13" s="6" t="s">
        <v>215</v>
      </c>
      <c r="F13" s="1">
        <f t="shared" si="0"/>
        <v>414.73087998857488</v>
      </c>
      <c r="G13" s="1">
        <f t="shared" si="1"/>
        <v>0.42559863658803787</v>
      </c>
      <c r="H13" s="12" t="s">
        <v>419</v>
      </c>
      <c r="I13" s="15">
        <f t="shared" si="20"/>
        <v>414.85395544625652</v>
      </c>
      <c r="J13" s="14">
        <f t="shared" si="2"/>
        <v>0.1412474462565001</v>
      </c>
      <c r="K13" s="14">
        <f t="shared" si="3"/>
        <v>1.9950841073982883E-2</v>
      </c>
      <c r="L13" s="23">
        <f t="shared" si="4"/>
        <v>0.1412474462565001</v>
      </c>
      <c r="M13" s="29">
        <f t="shared" si="5"/>
        <v>3.4059107312549509E-4</v>
      </c>
      <c r="N13" s="31">
        <f t="shared" si="6"/>
        <v>3.4059107312549509E-4</v>
      </c>
      <c r="O13" s="29">
        <f t="shared" si="7"/>
        <v>1.7086997343909727E-2</v>
      </c>
      <c r="P13" s="30">
        <f t="shared" si="8"/>
        <v>414.7833317231283</v>
      </c>
      <c r="Q13" s="29">
        <f t="shared" si="9"/>
        <v>0.9996595248896577</v>
      </c>
      <c r="R13" s="14">
        <f t="shared" si="10"/>
        <v>413.07336400000003</v>
      </c>
      <c r="S13" s="14">
        <f t="shared" si="11"/>
        <v>-1.6393439999999941</v>
      </c>
      <c r="T13" s="14">
        <f t="shared" si="12"/>
        <v>2.6874487503359807</v>
      </c>
      <c r="U13" s="23">
        <f t="shared" si="13"/>
        <v>1.6393439999999941</v>
      </c>
      <c r="V13" s="29">
        <f t="shared" si="14"/>
        <v>-3.9529630232599334E-3</v>
      </c>
      <c r="W13" s="31">
        <f t="shared" si="15"/>
        <v>3.9529630232599334E-3</v>
      </c>
      <c r="X13" s="29">
        <f t="shared" si="16"/>
        <v>0.45838265301226955</v>
      </c>
      <c r="Y13" s="30">
        <f t="shared" si="17"/>
        <v>413.89303600000005</v>
      </c>
      <c r="Z13" s="29">
        <f t="shared" si="18"/>
        <v>1.0039686509537322</v>
      </c>
    </row>
    <row r="14" spans="1:26" ht="15">
      <c r="A14" s="3">
        <v>12</v>
      </c>
      <c r="B14" s="4">
        <v>411.13098100000002</v>
      </c>
      <c r="C14" s="1">
        <f t="shared" si="19"/>
        <v>412.30739115620878</v>
      </c>
      <c r="D14" s="11" t="s">
        <v>15</v>
      </c>
      <c r="E14" s="6" t="s">
        <v>216</v>
      </c>
      <c r="F14" s="1">
        <f t="shared" si="0"/>
        <v>412.71053694823081</v>
      </c>
      <c r="G14" s="1">
        <f t="shared" si="1"/>
        <v>-0.59874268693631483</v>
      </c>
      <c r="H14" s="12" t="s">
        <v>420</v>
      </c>
      <c r="I14" s="13">
        <f t="shared" si="20"/>
        <v>415.15647862516295</v>
      </c>
      <c r="J14" s="14">
        <f t="shared" si="2"/>
        <v>4.0254976251629273</v>
      </c>
      <c r="K14" s="14">
        <f t="shared" si="3"/>
        <v>16.204631130192368</v>
      </c>
      <c r="L14" s="23">
        <f t="shared" si="4"/>
        <v>4.0254976251629273</v>
      </c>
      <c r="M14" s="29">
        <f t="shared" si="5"/>
        <v>9.7912777465022204E-3</v>
      </c>
      <c r="N14" s="31">
        <f t="shared" si="6"/>
        <v>9.7912777465022204E-3</v>
      </c>
      <c r="O14" s="29">
        <f t="shared" si="7"/>
        <v>0.48701442812605011</v>
      </c>
      <c r="P14" s="30">
        <f t="shared" si="8"/>
        <v>413.14372981258146</v>
      </c>
      <c r="Q14" s="29">
        <f t="shared" si="9"/>
        <v>0.99030366179399676</v>
      </c>
      <c r="R14" s="14">
        <f t="shared" si="10"/>
        <v>414.71270800000002</v>
      </c>
      <c r="S14" s="14">
        <f t="shared" si="11"/>
        <v>3.5817270000000008</v>
      </c>
      <c r="T14" s="14">
        <f t="shared" si="12"/>
        <v>12.828768302529005</v>
      </c>
      <c r="U14" s="23">
        <f t="shared" si="13"/>
        <v>3.5817270000000008</v>
      </c>
      <c r="V14" s="29">
        <f t="shared" si="14"/>
        <v>8.7118878545423967E-3</v>
      </c>
      <c r="W14" s="31">
        <f t="shared" si="15"/>
        <v>8.7118878545423967E-3</v>
      </c>
      <c r="X14" s="29">
        <f t="shared" si="16"/>
        <v>0.49130962882310658</v>
      </c>
      <c r="Y14" s="30">
        <f t="shared" si="17"/>
        <v>412.92184450000002</v>
      </c>
      <c r="Z14" s="29">
        <f t="shared" si="18"/>
        <v>0.9913633536399854</v>
      </c>
    </row>
    <row r="15" spans="1:26" ht="15">
      <c r="A15" s="3">
        <v>13</v>
      </c>
      <c r="B15" s="4">
        <v>409.98843399999998</v>
      </c>
      <c r="C15" s="1">
        <f t="shared" si="19"/>
        <v>410.9160168624835</v>
      </c>
      <c r="D15" s="11" t="s">
        <v>16</v>
      </c>
      <c r="E15" s="6" t="s">
        <v>217</v>
      </c>
      <c r="F15" s="1">
        <f t="shared" si="0"/>
        <v>410.88088757797721</v>
      </c>
      <c r="G15" s="1">
        <f t="shared" si="1"/>
        <v>-1.0264411500741091</v>
      </c>
      <c r="H15" s="12" t="s">
        <v>421</v>
      </c>
      <c r="I15" s="15">
        <f t="shared" si="20"/>
        <v>412.11179426129451</v>
      </c>
      <c r="J15" s="14">
        <f t="shared" si="2"/>
        <v>2.1233602612945219</v>
      </c>
      <c r="K15" s="14">
        <f t="shared" si="3"/>
        <v>4.5086587992447402</v>
      </c>
      <c r="L15" s="23">
        <f t="shared" si="4"/>
        <v>2.1233602612945219</v>
      </c>
      <c r="M15" s="29">
        <f t="shared" si="5"/>
        <v>5.1790735669741406E-3</v>
      </c>
      <c r="N15" s="31">
        <f t="shared" si="6"/>
        <v>5.1790735669741406E-3</v>
      </c>
      <c r="O15" s="29">
        <f t="shared" si="7"/>
        <v>0.25751632519019119</v>
      </c>
      <c r="P15" s="30">
        <f t="shared" si="8"/>
        <v>411.05011413064722</v>
      </c>
      <c r="Q15" s="29">
        <f t="shared" si="9"/>
        <v>0.99484761103452368</v>
      </c>
      <c r="R15" s="14">
        <f t="shared" si="10"/>
        <v>411.13098100000002</v>
      </c>
      <c r="S15" s="14">
        <f t="shared" si="11"/>
        <v>1.142547000000036</v>
      </c>
      <c r="T15" s="14">
        <f t="shared" si="12"/>
        <v>1.305413647209082</v>
      </c>
      <c r="U15" s="23">
        <f t="shared" si="13"/>
        <v>1.142547000000036</v>
      </c>
      <c r="V15" s="29">
        <f t="shared" si="14"/>
        <v>2.7867786143450962E-3</v>
      </c>
      <c r="W15" s="31">
        <f t="shared" si="15"/>
        <v>2.7867786143450962E-3</v>
      </c>
      <c r="X15" s="29">
        <f t="shared" si="16"/>
        <v>0.15670958641513527</v>
      </c>
      <c r="Y15" s="30">
        <f t="shared" si="17"/>
        <v>410.5597075</v>
      </c>
      <c r="Z15" s="29">
        <f t="shared" si="18"/>
        <v>0.99722096593834642</v>
      </c>
    </row>
    <row r="16" spans="1:26" ht="15">
      <c r="A16" s="3">
        <v>14</v>
      </c>
      <c r="B16" s="4">
        <v>408.11560100000003</v>
      </c>
      <c r="C16" s="1">
        <f t="shared" si="19"/>
        <v>409.23576734499341</v>
      </c>
      <c r="D16" s="11" t="s">
        <v>17</v>
      </c>
      <c r="E16" s="6" t="s">
        <v>218</v>
      </c>
      <c r="F16" s="1">
        <f t="shared" si="0"/>
        <v>408.88504293396659</v>
      </c>
      <c r="G16" s="1">
        <f t="shared" si="1"/>
        <v>-1.3033469034407084</v>
      </c>
      <c r="H16" s="12" t="s">
        <v>422</v>
      </c>
      <c r="I16" s="15">
        <f t="shared" si="20"/>
        <v>409.8544464279031</v>
      </c>
      <c r="J16" s="14">
        <f t="shared" si="2"/>
        <v>1.7388454279030725</v>
      </c>
      <c r="K16" s="14">
        <f t="shared" si="3"/>
        <v>3.0235834221394193</v>
      </c>
      <c r="L16" s="23">
        <f t="shared" si="4"/>
        <v>1.7388454279030725</v>
      </c>
      <c r="M16" s="29">
        <f t="shared" si="5"/>
        <v>4.2606688488320554E-3</v>
      </c>
      <c r="N16" s="31">
        <f t="shared" si="6"/>
        <v>4.2606688488320554E-3</v>
      </c>
      <c r="O16" s="29">
        <f t="shared" si="7"/>
        <v>0.21101081674902697</v>
      </c>
      <c r="P16" s="30">
        <f t="shared" si="8"/>
        <v>408.98502371395159</v>
      </c>
      <c r="Q16" s="29">
        <f t="shared" si="9"/>
        <v>0.99575740743315577</v>
      </c>
      <c r="R16" s="14">
        <f t="shared" si="10"/>
        <v>409.98843399999998</v>
      </c>
      <c r="S16" s="14">
        <f t="shared" si="11"/>
        <v>1.8728329999999573</v>
      </c>
      <c r="T16" s="14">
        <f t="shared" si="12"/>
        <v>3.5075034458888403</v>
      </c>
      <c r="U16" s="23">
        <f t="shared" si="13"/>
        <v>1.8728329999999573</v>
      </c>
      <c r="V16" s="29">
        <f t="shared" si="14"/>
        <v>4.588976739460536E-3</v>
      </c>
      <c r="W16" s="31">
        <f t="shared" si="15"/>
        <v>4.588976739460536E-3</v>
      </c>
      <c r="X16" s="29">
        <f t="shared" si="16"/>
        <v>0.25707566459827313</v>
      </c>
      <c r="Y16" s="30">
        <f t="shared" si="17"/>
        <v>409.05201750000003</v>
      </c>
      <c r="Z16" s="29">
        <f t="shared" si="18"/>
        <v>0.99543198577157921</v>
      </c>
    </row>
    <row r="17" spans="1:26" ht="15">
      <c r="A17" s="3">
        <v>15</v>
      </c>
      <c r="B17" s="4">
        <v>404.51898199999999</v>
      </c>
      <c r="C17" s="1">
        <f t="shared" si="19"/>
        <v>406.40569613799732</v>
      </c>
      <c r="D17" s="11" t="s">
        <v>18</v>
      </c>
      <c r="E17" s="6" t="s">
        <v>219</v>
      </c>
      <c r="F17" s="1">
        <f t="shared" si="0"/>
        <v>405.83790858925806</v>
      </c>
      <c r="G17" s="1">
        <f t="shared" si="1"/>
        <v>-1.8601004143762383</v>
      </c>
      <c r="H17" s="12" t="s">
        <v>423</v>
      </c>
      <c r="I17" s="13">
        <f t="shared" si="20"/>
        <v>407.5816960305259</v>
      </c>
      <c r="J17" s="14">
        <f t="shared" si="2"/>
        <v>3.0627140305259104</v>
      </c>
      <c r="K17" s="14">
        <f t="shared" si="3"/>
        <v>9.380217232780268</v>
      </c>
      <c r="L17" s="23">
        <f t="shared" si="4"/>
        <v>3.0627140305259104</v>
      </c>
      <c r="M17" s="29">
        <f t="shared" si="5"/>
        <v>7.5712492288579685E-3</v>
      </c>
      <c r="N17" s="31">
        <f t="shared" si="6"/>
        <v>7.5712492288579685E-3</v>
      </c>
      <c r="O17" s="29">
        <f t="shared" si="7"/>
        <v>0.37183146588387855</v>
      </c>
      <c r="P17" s="30">
        <f t="shared" si="8"/>
        <v>406.05033901526292</v>
      </c>
      <c r="Q17" s="29">
        <f t="shared" si="9"/>
        <v>0.99248564383446569</v>
      </c>
      <c r="R17" s="14">
        <f t="shared" si="10"/>
        <v>408.11560100000003</v>
      </c>
      <c r="S17" s="14">
        <f t="shared" si="11"/>
        <v>3.5966190000000324</v>
      </c>
      <c r="T17" s="14">
        <f t="shared" si="12"/>
        <v>12.935668231161234</v>
      </c>
      <c r="U17" s="23">
        <f t="shared" si="13"/>
        <v>3.5966190000000324</v>
      </c>
      <c r="V17" s="29">
        <f t="shared" si="14"/>
        <v>8.8911006900537302E-3</v>
      </c>
      <c r="W17" s="31">
        <f t="shared" si="15"/>
        <v>8.8911006900537302E-3</v>
      </c>
      <c r="X17" s="29">
        <f t="shared" si="16"/>
        <v>0.49432769193034798</v>
      </c>
      <c r="Y17" s="30">
        <f t="shared" si="17"/>
        <v>406.31729150000001</v>
      </c>
      <c r="Z17" s="29">
        <f t="shared" si="18"/>
        <v>0.99118725431915056</v>
      </c>
    </row>
    <row r="18" spans="1:26" ht="15">
      <c r="A18" s="3">
        <v>16</v>
      </c>
      <c r="B18" s="4">
        <v>401.285034</v>
      </c>
      <c r="C18" s="1">
        <f t="shared" si="19"/>
        <v>403.3332988551989</v>
      </c>
      <c r="D18" s="11" t="s">
        <v>19</v>
      </c>
      <c r="E18" s="6" t="s">
        <v>220</v>
      </c>
      <c r="F18" s="1">
        <f t="shared" si="0"/>
        <v>402.49607089978781</v>
      </c>
      <c r="G18" s="1">
        <f t="shared" si="1"/>
        <v>-2.2519044796612104</v>
      </c>
      <c r="H18" s="12" t="s">
        <v>424</v>
      </c>
      <c r="I18" s="15">
        <f t="shared" si="20"/>
        <v>403.97780817488183</v>
      </c>
      <c r="J18" s="14">
        <f t="shared" si="2"/>
        <v>2.6927741748818335</v>
      </c>
      <c r="K18" s="14">
        <f t="shared" si="3"/>
        <v>7.2510327569105391</v>
      </c>
      <c r="L18" s="23">
        <f t="shared" si="4"/>
        <v>2.6927741748818335</v>
      </c>
      <c r="M18" s="29">
        <f t="shared" si="5"/>
        <v>6.710377778209973E-3</v>
      </c>
      <c r="N18" s="31">
        <f t="shared" si="6"/>
        <v>6.710377778209973E-3</v>
      </c>
      <c r="O18" s="29">
        <f t="shared" si="7"/>
        <v>0.32752752051498102</v>
      </c>
      <c r="P18" s="30">
        <f t="shared" si="8"/>
        <v>402.63142108744091</v>
      </c>
      <c r="Q18" s="29">
        <f t="shared" si="9"/>
        <v>0.99333435124308578</v>
      </c>
      <c r="R18" s="14">
        <f t="shared" si="10"/>
        <v>404.51898199999999</v>
      </c>
      <c r="S18" s="14">
        <f t="shared" si="11"/>
        <v>3.233947999999998</v>
      </c>
      <c r="T18" s="14">
        <f t="shared" si="12"/>
        <v>10.458419666703987</v>
      </c>
      <c r="U18" s="23">
        <f t="shared" si="13"/>
        <v>3.233947999999998</v>
      </c>
      <c r="V18" s="29">
        <f t="shared" si="14"/>
        <v>8.0589798422435015E-3</v>
      </c>
      <c r="W18" s="31">
        <f t="shared" si="15"/>
        <v>8.0589798422435015E-3</v>
      </c>
      <c r="X18" s="29">
        <f t="shared" si="16"/>
        <v>0.44558266427505394</v>
      </c>
      <c r="Y18" s="30">
        <f t="shared" si="17"/>
        <v>402.90200800000002</v>
      </c>
      <c r="Z18" s="29">
        <f t="shared" si="18"/>
        <v>0.99200544809044333</v>
      </c>
    </row>
    <row r="19" spans="1:26" ht="15">
      <c r="A19" s="3">
        <v>17</v>
      </c>
      <c r="B19" s="4">
        <v>403.038635</v>
      </c>
      <c r="C19" s="1">
        <f t="shared" si="19"/>
        <v>403.15650054207958</v>
      </c>
      <c r="D19" s="11" t="s">
        <v>20</v>
      </c>
      <c r="E19" s="6" t="s">
        <v>221</v>
      </c>
      <c r="F19" s="1">
        <f t="shared" si="0"/>
        <v>402.08298469058627</v>
      </c>
      <c r="G19" s="1">
        <f t="shared" si="1"/>
        <v>-1.2731714876739306</v>
      </c>
      <c r="H19" s="12" t="s">
        <v>425</v>
      </c>
      <c r="I19" s="15">
        <f t="shared" si="20"/>
        <v>400.24416642012659</v>
      </c>
      <c r="J19" s="14">
        <f t="shared" si="2"/>
        <v>-2.7944685798734099</v>
      </c>
      <c r="K19" s="14">
        <f t="shared" si="3"/>
        <v>7.8090546438997119</v>
      </c>
      <c r="L19" s="23">
        <f t="shared" si="4"/>
        <v>2.7944685798734099</v>
      </c>
      <c r="M19" s="29">
        <f t="shared" si="5"/>
        <v>-6.9335005064053226E-3</v>
      </c>
      <c r="N19" s="31">
        <f t="shared" si="6"/>
        <v>6.9335005064053226E-3</v>
      </c>
      <c r="O19" s="29">
        <f t="shared" si="7"/>
        <v>0.34045435569380994</v>
      </c>
      <c r="P19" s="30">
        <f t="shared" si="8"/>
        <v>401.64140071006329</v>
      </c>
      <c r="Q19" s="29">
        <f t="shared" si="9"/>
        <v>1.0069819095800141</v>
      </c>
      <c r="R19" s="14">
        <f t="shared" si="10"/>
        <v>401.285034</v>
      </c>
      <c r="S19" s="14">
        <f t="shared" si="11"/>
        <v>-1.7536010000000033</v>
      </c>
      <c r="T19" s="14">
        <f t="shared" si="12"/>
        <v>3.0751164672010116</v>
      </c>
      <c r="U19" s="23">
        <f t="shared" si="13"/>
        <v>1.7536010000000033</v>
      </c>
      <c r="V19" s="29">
        <f t="shared" si="14"/>
        <v>-4.3509501266547398E-3</v>
      </c>
      <c r="W19" s="31">
        <f t="shared" si="15"/>
        <v>4.3509501266547398E-3</v>
      </c>
      <c r="X19" s="29">
        <f t="shared" si="16"/>
        <v>0.24215569537435852</v>
      </c>
      <c r="Y19" s="30">
        <f t="shared" si="17"/>
        <v>402.1618345</v>
      </c>
      <c r="Z19" s="29">
        <f t="shared" si="18"/>
        <v>1.0043699636204224</v>
      </c>
    </row>
    <row r="20" spans="1:26" ht="15">
      <c r="A20" s="3">
        <v>18</v>
      </c>
      <c r="B20" s="4">
        <v>404.72265599999997</v>
      </c>
      <c r="C20" s="1">
        <f t="shared" si="19"/>
        <v>404.09619381683183</v>
      </c>
      <c r="D20" s="11" t="s">
        <v>21</v>
      </c>
      <c r="E20" s="6" t="s">
        <v>222</v>
      </c>
      <c r="F20" s="1">
        <f t="shared" si="0"/>
        <v>403.24918722827744</v>
      </c>
      <c r="G20" s="1">
        <f t="shared" si="1"/>
        <v>-0.15991935685910857</v>
      </c>
      <c r="H20" s="12" t="s">
        <v>426</v>
      </c>
      <c r="I20" s="13">
        <f t="shared" si="20"/>
        <v>400.80981320291232</v>
      </c>
      <c r="J20" s="14">
        <f t="shared" si="2"/>
        <v>-3.9128427970876487</v>
      </c>
      <c r="K20" s="14">
        <f t="shared" si="3"/>
        <v>15.310338754720695</v>
      </c>
      <c r="L20" s="23">
        <f t="shared" si="4"/>
        <v>3.9128427970876487</v>
      </c>
      <c r="M20" s="29">
        <f t="shared" si="5"/>
        <v>-9.6679608593190514E-3</v>
      </c>
      <c r="N20" s="31">
        <f t="shared" si="6"/>
        <v>9.6679608593190514E-3</v>
      </c>
      <c r="O20" s="29">
        <f t="shared" si="7"/>
        <v>0.47752045650903741</v>
      </c>
      <c r="P20" s="30">
        <f t="shared" si="8"/>
        <v>402.76623460145618</v>
      </c>
      <c r="Q20" s="29">
        <f t="shared" si="9"/>
        <v>1.0097623428074769</v>
      </c>
      <c r="R20" s="14">
        <f t="shared" si="10"/>
        <v>403.038635</v>
      </c>
      <c r="S20" s="14">
        <f t="shared" si="11"/>
        <v>-1.6840209999999729</v>
      </c>
      <c r="T20" s="14">
        <f t="shared" si="12"/>
        <v>2.8359267284409087</v>
      </c>
      <c r="U20" s="23">
        <f t="shared" si="13"/>
        <v>1.6840209999999729</v>
      </c>
      <c r="V20" s="29">
        <f t="shared" si="14"/>
        <v>-4.1609259452971498E-3</v>
      </c>
      <c r="W20" s="31">
        <f t="shared" si="15"/>
        <v>4.1609259452971498E-3</v>
      </c>
      <c r="X20" s="29">
        <f t="shared" si="16"/>
        <v>0.23282926080093158</v>
      </c>
      <c r="Y20" s="30">
        <f t="shared" si="17"/>
        <v>403.88064550000001</v>
      </c>
      <c r="Z20" s="29">
        <f t="shared" si="18"/>
        <v>1.0041783115904013</v>
      </c>
    </row>
    <row r="21" spans="1:26" ht="15">
      <c r="A21" s="3">
        <v>19</v>
      </c>
      <c r="B21" s="4">
        <v>403.00882000000001</v>
      </c>
      <c r="C21" s="1">
        <f t="shared" si="19"/>
        <v>403.44376952673275</v>
      </c>
      <c r="D21" s="11" t="s">
        <v>22</v>
      </c>
      <c r="E21" s="6" t="s">
        <v>223</v>
      </c>
      <c r="F21" s="1">
        <f t="shared" si="0"/>
        <v>403.05251334226125</v>
      </c>
      <c r="G21" s="1">
        <f t="shared" si="1"/>
        <v>-0.15734987798115557</v>
      </c>
      <c r="H21" s="12" t="s">
        <v>427</v>
      </c>
      <c r="I21" s="15">
        <f t="shared" si="20"/>
        <v>403.08926787141831</v>
      </c>
      <c r="J21" s="14">
        <f t="shared" si="2"/>
        <v>8.0447871418300565E-2</v>
      </c>
      <c r="K21" s="14">
        <f t="shared" si="3"/>
        <v>6.4718600157354211E-3</v>
      </c>
      <c r="L21" s="23">
        <f t="shared" si="4"/>
        <v>8.0447871418300565E-2</v>
      </c>
      <c r="M21" s="29">
        <f t="shared" si="5"/>
        <v>1.9961814090892742E-4</v>
      </c>
      <c r="N21" s="31">
        <f t="shared" si="6"/>
        <v>1.9961814090892742E-4</v>
      </c>
      <c r="O21" s="29">
        <f t="shared" si="7"/>
        <v>9.8412961482846773E-3</v>
      </c>
      <c r="P21" s="30">
        <f t="shared" si="8"/>
        <v>403.04904393570916</v>
      </c>
      <c r="Q21" s="29">
        <f t="shared" si="9"/>
        <v>0.99980042169854055</v>
      </c>
      <c r="R21" s="14">
        <f t="shared" si="10"/>
        <v>404.72265599999997</v>
      </c>
      <c r="S21" s="14">
        <f t="shared" si="11"/>
        <v>1.7138359999999579</v>
      </c>
      <c r="T21" s="14">
        <f t="shared" si="12"/>
        <v>2.937233834895856</v>
      </c>
      <c r="U21" s="23">
        <f t="shared" si="13"/>
        <v>1.7138359999999579</v>
      </c>
      <c r="V21" s="29">
        <f t="shared" si="14"/>
        <v>4.2526017172526348E-3</v>
      </c>
      <c r="W21" s="31">
        <f t="shared" si="15"/>
        <v>4.2526017172526348E-3</v>
      </c>
      <c r="X21" s="29">
        <f t="shared" si="16"/>
        <v>0.23722758866222371</v>
      </c>
      <c r="Y21" s="30">
        <f t="shared" si="17"/>
        <v>403.86573799999996</v>
      </c>
      <c r="Z21" s="29">
        <f t="shared" si="18"/>
        <v>0.99576540632308963</v>
      </c>
    </row>
    <row r="22" spans="1:26" ht="15">
      <c r="A22" s="3">
        <v>20</v>
      </c>
      <c r="B22" s="4">
        <v>402.53689600000001</v>
      </c>
      <c r="C22" s="1">
        <f t="shared" si="19"/>
        <v>402.8996454106931</v>
      </c>
      <c r="D22" s="11" t="s">
        <v>23</v>
      </c>
      <c r="E22" s="6" t="s">
        <v>224</v>
      </c>
      <c r="F22" s="1">
        <f t="shared" si="0"/>
        <v>402.69153217692667</v>
      </c>
      <c r="G22" s="1">
        <f t="shared" si="1"/>
        <v>-0.22180860610056</v>
      </c>
      <c r="H22" s="12" t="s">
        <v>428</v>
      </c>
      <c r="I22" s="15">
        <f t="shared" si="20"/>
        <v>402.89516346428007</v>
      </c>
      <c r="J22" s="14">
        <f t="shared" si="2"/>
        <v>0.35826746428006118</v>
      </c>
      <c r="K22" s="14">
        <f t="shared" si="3"/>
        <v>0.12835557596166491</v>
      </c>
      <c r="L22" s="23">
        <f t="shared" si="4"/>
        <v>0.35826746428006118</v>
      </c>
      <c r="M22" s="29">
        <f t="shared" si="5"/>
        <v>8.9002391542280178E-4</v>
      </c>
      <c r="N22" s="31">
        <f t="shared" si="6"/>
        <v>8.9002391542280178E-4</v>
      </c>
      <c r="O22" s="29">
        <f t="shared" si="7"/>
        <v>4.3829496736915816E-2</v>
      </c>
      <c r="P22" s="30">
        <f t="shared" si="8"/>
        <v>402.71602973214004</v>
      </c>
      <c r="Q22" s="29">
        <f t="shared" si="9"/>
        <v>0.9991107675227483</v>
      </c>
      <c r="R22" s="14">
        <f t="shared" si="10"/>
        <v>403.00882000000001</v>
      </c>
      <c r="S22" s="14">
        <f t="shared" si="11"/>
        <v>0.47192400000000134</v>
      </c>
      <c r="T22" s="14">
        <f t="shared" si="12"/>
        <v>0.22271226177600126</v>
      </c>
      <c r="U22" s="23">
        <f t="shared" si="13"/>
        <v>0.47192400000000134</v>
      </c>
      <c r="V22" s="29">
        <f t="shared" si="14"/>
        <v>1.1723745194279068E-3</v>
      </c>
      <c r="W22" s="31">
        <f t="shared" si="15"/>
        <v>1.1723745194279068E-3</v>
      </c>
      <c r="X22" s="29">
        <f t="shared" si="16"/>
        <v>6.5400856567081292E-2</v>
      </c>
      <c r="Y22" s="30">
        <f t="shared" si="17"/>
        <v>402.77285800000004</v>
      </c>
      <c r="Z22" s="29">
        <f t="shared" si="18"/>
        <v>0.99882899833308858</v>
      </c>
    </row>
    <row r="23" spans="1:26" ht="15">
      <c r="A23" s="3">
        <v>21</v>
      </c>
      <c r="B23" s="4">
        <v>402.20404100000002</v>
      </c>
      <c r="C23" s="1">
        <f t="shared" si="19"/>
        <v>402.48228276427722</v>
      </c>
      <c r="D23" s="11" t="s">
        <v>24</v>
      </c>
      <c r="E23" s="6" t="s">
        <v>225</v>
      </c>
      <c r="F23" s="1">
        <f t="shared" si="0"/>
        <v>402.32628424796974</v>
      </c>
      <c r="G23" s="1">
        <f t="shared" si="1"/>
        <v>-0.25522900578424862</v>
      </c>
      <c r="H23" s="12" t="s">
        <v>429</v>
      </c>
      <c r="I23" s="13">
        <f t="shared" si="20"/>
        <v>402.46972357082609</v>
      </c>
      <c r="J23" s="14">
        <f t="shared" si="2"/>
        <v>0.26568257082607261</v>
      </c>
      <c r="K23" s="14">
        <f t="shared" si="3"/>
        <v>7.058722844075109E-2</v>
      </c>
      <c r="L23" s="23">
        <f t="shared" si="4"/>
        <v>0.26568257082607261</v>
      </c>
      <c r="M23" s="29">
        <f t="shared" si="5"/>
        <v>6.6056663718620518E-4</v>
      </c>
      <c r="N23" s="31">
        <f t="shared" si="6"/>
        <v>6.6056663718620518E-4</v>
      </c>
      <c r="O23" s="29">
        <f t="shared" si="7"/>
        <v>3.2510029533009806E-2</v>
      </c>
      <c r="P23" s="30">
        <f t="shared" si="8"/>
        <v>402.33688228541303</v>
      </c>
      <c r="Q23" s="29">
        <f t="shared" si="9"/>
        <v>0.99933986942304909</v>
      </c>
      <c r="R23" s="14">
        <f t="shared" si="10"/>
        <v>402.53689600000001</v>
      </c>
      <c r="S23" s="14">
        <f t="shared" si="11"/>
        <v>0.33285499999999502</v>
      </c>
      <c r="T23" s="14">
        <f t="shared" si="12"/>
        <v>0.11079245102499669</v>
      </c>
      <c r="U23" s="23">
        <f t="shared" si="13"/>
        <v>0.33285499999999502</v>
      </c>
      <c r="V23" s="29">
        <f t="shared" si="14"/>
        <v>8.2757746335023765E-4</v>
      </c>
      <c r="W23" s="31">
        <f t="shared" si="15"/>
        <v>8.2757746335023765E-4</v>
      </c>
      <c r="X23" s="29">
        <f t="shared" si="16"/>
        <v>4.6143283660333843E-2</v>
      </c>
      <c r="Y23" s="30">
        <f t="shared" si="17"/>
        <v>402.37046850000002</v>
      </c>
      <c r="Z23" s="29">
        <f t="shared" si="18"/>
        <v>0.99917310685478133</v>
      </c>
    </row>
    <row r="24" spans="1:26" ht="15">
      <c r="A24" s="3">
        <v>22</v>
      </c>
      <c r="B24" s="4">
        <v>403.585083</v>
      </c>
      <c r="C24" s="1">
        <f t="shared" si="19"/>
        <v>403.14396290571085</v>
      </c>
      <c r="D24" s="11" t="s">
        <v>25</v>
      </c>
      <c r="E24" s="6" t="s">
        <v>226</v>
      </c>
      <c r="F24" s="1">
        <f t="shared" si="0"/>
        <v>402.99784838529069</v>
      </c>
      <c r="G24" s="1">
        <f t="shared" si="1"/>
        <v>0.14305298408253228</v>
      </c>
      <c r="H24" s="12" t="s">
        <v>430</v>
      </c>
      <c r="I24" s="15">
        <f t="shared" si="20"/>
        <v>402.07105524218548</v>
      </c>
      <c r="J24" s="14">
        <f t="shared" si="2"/>
        <v>-1.5140277578145174</v>
      </c>
      <c r="K24" s="14">
        <f t="shared" si="3"/>
        <v>2.2922800514328547</v>
      </c>
      <c r="L24" s="23">
        <f t="shared" si="4"/>
        <v>1.5140277578145174</v>
      </c>
      <c r="M24" s="29">
        <f t="shared" si="5"/>
        <v>-3.751446278837113E-3</v>
      </c>
      <c r="N24" s="31">
        <f t="shared" si="6"/>
        <v>3.751446278837113E-3</v>
      </c>
      <c r="O24" s="29">
        <f t="shared" si="7"/>
        <v>0.18529288226555074</v>
      </c>
      <c r="P24" s="30">
        <f t="shared" si="8"/>
        <v>402.82806912109277</v>
      </c>
      <c r="Q24" s="29">
        <f t="shared" si="9"/>
        <v>1.0037655726222385</v>
      </c>
      <c r="R24" s="14">
        <f t="shared" si="10"/>
        <v>402.20404100000002</v>
      </c>
      <c r="S24" s="14">
        <f t="shared" si="11"/>
        <v>-1.3810419999999795</v>
      </c>
      <c r="T24" s="14">
        <f t="shared" si="12"/>
        <v>1.9072770057639432</v>
      </c>
      <c r="U24" s="23">
        <f t="shared" si="13"/>
        <v>1.3810419999999795</v>
      </c>
      <c r="V24" s="29">
        <f t="shared" si="14"/>
        <v>-3.4219351957564285E-3</v>
      </c>
      <c r="W24" s="31">
        <f t="shared" si="15"/>
        <v>3.4219351957564285E-3</v>
      </c>
      <c r="X24" s="29">
        <f t="shared" si="16"/>
        <v>0.19149635347829677</v>
      </c>
      <c r="Y24" s="30">
        <f t="shared" si="17"/>
        <v>402.89456200000001</v>
      </c>
      <c r="Z24" s="29">
        <f t="shared" si="18"/>
        <v>1.0034336850434578</v>
      </c>
    </row>
    <row r="25" spans="1:26" ht="15">
      <c r="A25" s="3">
        <v>23</v>
      </c>
      <c r="B25" s="4">
        <v>398.736603</v>
      </c>
      <c r="C25" s="1">
        <f t="shared" si="19"/>
        <v>400.49954696228434</v>
      </c>
      <c r="D25" s="11" t="s">
        <v>26</v>
      </c>
      <c r="E25" s="6" t="s">
        <v>227</v>
      </c>
      <c r="F25" s="1">
        <f t="shared" si="0"/>
        <v>400.48802253289534</v>
      </c>
      <c r="G25" s="1">
        <f t="shared" si="1"/>
        <v>-0.93354827278953501</v>
      </c>
      <c r="H25" s="12" t="s">
        <v>431</v>
      </c>
      <c r="I25" s="15">
        <f t="shared" si="20"/>
        <v>403.14090136937324</v>
      </c>
      <c r="J25" s="14">
        <f t="shared" si="2"/>
        <v>4.4042983693732367</v>
      </c>
      <c r="K25" s="14">
        <f t="shared" si="3"/>
        <v>19.397844126463752</v>
      </c>
      <c r="L25" s="23">
        <f t="shared" si="4"/>
        <v>4.4042983693732367</v>
      </c>
      <c r="M25" s="29">
        <f t="shared" si="5"/>
        <v>1.1045633473918211E-2</v>
      </c>
      <c r="N25" s="31">
        <f t="shared" si="6"/>
        <v>1.1045633473918211E-2</v>
      </c>
      <c r="O25" s="29">
        <f t="shared" si="7"/>
        <v>0.53951581136194282</v>
      </c>
      <c r="P25" s="30">
        <f t="shared" si="8"/>
        <v>400.93875218468662</v>
      </c>
      <c r="Q25" s="29">
        <f t="shared" si="9"/>
        <v>0.98907503963400167</v>
      </c>
      <c r="R25" s="14">
        <f t="shared" si="10"/>
        <v>403.585083</v>
      </c>
      <c r="S25" s="14">
        <f t="shared" si="11"/>
        <v>4.848479999999995</v>
      </c>
      <c r="T25" s="14">
        <f t="shared" si="12"/>
        <v>23.50775831039995</v>
      </c>
      <c r="U25" s="23">
        <f t="shared" si="13"/>
        <v>4.848479999999995</v>
      </c>
      <c r="V25" s="29">
        <f t="shared" si="14"/>
        <v>1.2159606024431108E-2</v>
      </c>
      <c r="W25" s="31">
        <f t="shared" si="15"/>
        <v>1.2159606024431108E-2</v>
      </c>
      <c r="X25" s="29">
        <f t="shared" si="16"/>
        <v>0.67293831861437603</v>
      </c>
      <c r="Y25" s="30">
        <f t="shared" si="17"/>
        <v>401.160843</v>
      </c>
      <c r="Z25" s="29">
        <f t="shared" si="18"/>
        <v>0.9879864737220726</v>
      </c>
    </row>
    <row r="26" spans="1:26" ht="15">
      <c r="A26" s="3">
        <v>24</v>
      </c>
      <c r="B26" s="4">
        <v>394.52896099999998</v>
      </c>
      <c r="C26" s="1">
        <f t="shared" si="19"/>
        <v>396.91719538491373</v>
      </c>
      <c r="D26" s="11" t="s">
        <v>27</v>
      </c>
      <c r="E26" s="6" t="s">
        <v>228</v>
      </c>
      <c r="F26" s="1">
        <f t="shared" si="0"/>
        <v>396.60638177968315</v>
      </c>
      <c r="G26" s="1">
        <f t="shared" si="1"/>
        <v>-2.0119620514973295</v>
      </c>
      <c r="H26" s="12" t="s">
        <v>432</v>
      </c>
      <c r="I26" s="13">
        <f t="shared" si="20"/>
        <v>399.55447426010579</v>
      </c>
      <c r="J26" s="14">
        <f t="shared" si="2"/>
        <v>5.0255132601058108</v>
      </c>
      <c r="K26" s="14">
        <f t="shared" si="3"/>
        <v>25.255783527499336</v>
      </c>
      <c r="L26" s="23">
        <f t="shared" si="4"/>
        <v>5.0255132601058108</v>
      </c>
      <c r="M26" s="29">
        <f t="shared" si="5"/>
        <v>1.2738008503527352E-2</v>
      </c>
      <c r="N26" s="31">
        <f t="shared" si="6"/>
        <v>1.2738008503527352E-2</v>
      </c>
      <c r="O26" s="29">
        <f t="shared" si="7"/>
        <v>0.61727827773880783</v>
      </c>
      <c r="P26" s="30">
        <f t="shared" si="8"/>
        <v>397.04171763005286</v>
      </c>
      <c r="Q26" s="29">
        <f t="shared" si="9"/>
        <v>0.98742220752398768</v>
      </c>
      <c r="R26" s="14">
        <f t="shared" si="10"/>
        <v>398.736603</v>
      </c>
      <c r="S26" s="14">
        <f t="shared" si="11"/>
        <v>4.2076420000000212</v>
      </c>
      <c r="T26" s="14">
        <f t="shared" si="12"/>
        <v>17.70425120016418</v>
      </c>
      <c r="U26" s="23">
        <f t="shared" si="13"/>
        <v>4.2076420000000212</v>
      </c>
      <c r="V26" s="29">
        <f t="shared" si="14"/>
        <v>1.0664976252529206E-2</v>
      </c>
      <c r="W26" s="31">
        <f t="shared" si="15"/>
        <v>1.0664976252529206E-2</v>
      </c>
      <c r="X26" s="29">
        <f t="shared" si="16"/>
        <v>0.58596565635414621</v>
      </c>
      <c r="Y26" s="30">
        <f t="shared" si="17"/>
        <v>396.63278200000002</v>
      </c>
      <c r="Z26" s="29">
        <f t="shared" si="18"/>
        <v>0.98944756521387123</v>
      </c>
    </row>
    <row r="27" spans="1:26" ht="15">
      <c r="A27" s="3">
        <v>25</v>
      </c>
      <c r="B27" s="4">
        <v>398.006348</v>
      </c>
      <c r="C27" s="1">
        <f t="shared" si="19"/>
        <v>397.57068695396549</v>
      </c>
      <c r="D27" s="11" t="s">
        <v>28</v>
      </c>
      <c r="E27" s="6" t="s">
        <v>229</v>
      </c>
      <c r="F27" s="1">
        <f t="shared" si="0"/>
        <v>396.78643795898211</v>
      </c>
      <c r="G27" s="1">
        <f t="shared" si="1"/>
        <v>-0.91786285761710273</v>
      </c>
      <c r="H27" s="12" t="s">
        <v>433</v>
      </c>
      <c r="I27" s="15">
        <f t="shared" si="20"/>
        <v>394.59441972818581</v>
      </c>
      <c r="J27" s="14">
        <f t="shared" si="2"/>
        <v>-3.4119282718141903</v>
      </c>
      <c r="K27" s="14">
        <f t="shared" si="3"/>
        <v>11.641254532004968</v>
      </c>
      <c r="L27" s="23">
        <f t="shared" si="4"/>
        <v>3.4119282718141903</v>
      </c>
      <c r="M27" s="29">
        <f t="shared" si="5"/>
        <v>-8.5725473700590075E-3</v>
      </c>
      <c r="N27" s="31">
        <f t="shared" si="6"/>
        <v>8.5725473700590075E-3</v>
      </c>
      <c r="O27" s="29">
        <f t="shared" si="7"/>
        <v>0.4203808645771534</v>
      </c>
      <c r="P27" s="30">
        <f t="shared" si="8"/>
        <v>396.30038386409291</v>
      </c>
      <c r="Q27" s="29">
        <f t="shared" si="9"/>
        <v>1.0086466713699713</v>
      </c>
      <c r="R27" s="14">
        <f t="shared" si="10"/>
        <v>394.52896099999998</v>
      </c>
      <c r="S27" s="14">
        <f t="shared" si="11"/>
        <v>-3.4773870000000215</v>
      </c>
      <c r="T27" s="14">
        <f t="shared" si="12"/>
        <v>12.09222034776915</v>
      </c>
      <c r="U27" s="23">
        <f t="shared" si="13"/>
        <v>3.4773870000000215</v>
      </c>
      <c r="V27" s="29">
        <f t="shared" si="14"/>
        <v>-8.7370139131550274E-3</v>
      </c>
      <c r="W27" s="31">
        <f t="shared" si="15"/>
        <v>8.7370139131550274E-3</v>
      </c>
      <c r="X27" s="29">
        <f t="shared" si="16"/>
        <v>0.48569170146995344</v>
      </c>
      <c r="Y27" s="30">
        <f t="shared" si="17"/>
        <v>396.26765449999999</v>
      </c>
      <c r="Z27" s="29">
        <f t="shared" si="18"/>
        <v>1.0088140221472868</v>
      </c>
    </row>
    <row r="28" spans="1:26" ht="15">
      <c r="A28" s="3">
        <v>26</v>
      </c>
      <c r="B28" s="4">
        <v>403.89306599999998</v>
      </c>
      <c r="C28" s="1">
        <f t="shared" si="19"/>
        <v>401.36411438158621</v>
      </c>
      <c r="D28" s="11" t="s">
        <v>29</v>
      </c>
      <c r="E28" s="6" t="s">
        <v>230</v>
      </c>
      <c r="F28" s="1">
        <f t="shared" si="0"/>
        <v>400.74935576629446</v>
      </c>
      <c r="G28" s="1">
        <f t="shared" si="1"/>
        <v>1.1335785969773262</v>
      </c>
      <c r="H28" s="12" t="s">
        <v>434</v>
      </c>
      <c r="I28" s="15">
        <f t="shared" si="20"/>
        <v>395.86857510136502</v>
      </c>
      <c r="J28" s="14">
        <f t="shared" si="2"/>
        <v>-8.0244908986349515</v>
      </c>
      <c r="K28" s="14">
        <f t="shared" si="3"/>
        <v>64.392454182275173</v>
      </c>
      <c r="L28" s="23">
        <f t="shared" si="4"/>
        <v>8.0244908986349515</v>
      </c>
      <c r="M28" s="29">
        <f t="shared" si="5"/>
        <v>-1.9867860020738638E-2</v>
      </c>
      <c r="N28" s="31">
        <f t="shared" si="6"/>
        <v>1.9867860020738638E-2</v>
      </c>
      <c r="O28" s="29">
        <f t="shared" si="7"/>
        <v>0.9907734073804203</v>
      </c>
      <c r="P28" s="30">
        <f t="shared" si="8"/>
        <v>399.88082055068253</v>
      </c>
      <c r="Q28" s="29">
        <f t="shared" si="9"/>
        <v>1.0202705933315879</v>
      </c>
      <c r="R28" s="14">
        <f t="shared" si="10"/>
        <v>398.006348</v>
      </c>
      <c r="S28" s="14">
        <f t="shared" si="11"/>
        <v>-5.8867179999999735</v>
      </c>
      <c r="T28" s="14">
        <f t="shared" si="12"/>
        <v>34.653448811523688</v>
      </c>
      <c r="U28" s="23">
        <f t="shared" si="13"/>
        <v>5.8867179999999735</v>
      </c>
      <c r="V28" s="29">
        <f t="shared" si="14"/>
        <v>-1.457494197238824E-2</v>
      </c>
      <c r="W28" s="31">
        <f t="shared" si="15"/>
        <v>1.457494197238824E-2</v>
      </c>
      <c r="X28" s="29">
        <f t="shared" si="16"/>
        <v>0.82420802251093683</v>
      </c>
      <c r="Y28" s="30">
        <f t="shared" si="17"/>
        <v>400.94970699999999</v>
      </c>
      <c r="Z28" s="29">
        <f t="shared" si="18"/>
        <v>1.0147905128387549</v>
      </c>
    </row>
    <row r="29" spans="1:26" ht="15">
      <c r="A29" s="3">
        <v>27</v>
      </c>
      <c r="B29" s="4">
        <v>400.49517800000001</v>
      </c>
      <c r="C29" s="1">
        <f t="shared" si="19"/>
        <v>400.84275255263447</v>
      </c>
      <c r="D29" s="11" t="s">
        <v>30</v>
      </c>
      <c r="E29" s="6" t="s">
        <v>231</v>
      </c>
      <c r="F29" s="1">
        <f t="shared" si="0"/>
        <v>400.96866288632634</v>
      </c>
      <c r="G29" s="1">
        <f t="shared" si="1"/>
        <v>0.6454435177255986</v>
      </c>
      <c r="H29" s="12" t="s">
        <v>435</v>
      </c>
      <c r="I29" s="13">
        <f t="shared" si="20"/>
        <v>401.88293436327177</v>
      </c>
      <c r="J29" s="14">
        <f t="shared" si="2"/>
        <v>1.3877563632717624</v>
      </c>
      <c r="K29" s="14">
        <f t="shared" si="3"/>
        <v>1.9258677238012678</v>
      </c>
      <c r="L29" s="23">
        <f t="shared" si="4"/>
        <v>1.3877563632717624</v>
      </c>
      <c r="M29" s="29">
        <f t="shared" si="5"/>
        <v>3.4651013033464347E-3</v>
      </c>
      <c r="N29" s="31">
        <f t="shared" si="6"/>
        <v>3.4651013033464347E-3</v>
      </c>
      <c r="O29" s="29">
        <f t="shared" si="7"/>
        <v>0.17219750865275477</v>
      </c>
      <c r="P29" s="30">
        <f t="shared" si="8"/>
        <v>401.18905618163592</v>
      </c>
      <c r="Q29" s="29">
        <f t="shared" si="9"/>
        <v>0.996546864162146</v>
      </c>
      <c r="R29" s="14">
        <f t="shared" si="10"/>
        <v>403.89306599999998</v>
      </c>
      <c r="S29" s="14">
        <f t="shared" si="11"/>
        <v>3.3978879999999663</v>
      </c>
      <c r="T29" s="14">
        <f t="shared" si="12"/>
        <v>11.54564286054377</v>
      </c>
      <c r="U29" s="23">
        <f t="shared" si="13"/>
        <v>3.3978879999999663</v>
      </c>
      <c r="V29" s="29">
        <f t="shared" si="14"/>
        <v>8.4842170059784491E-3</v>
      </c>
      <c r="W29" s="31">
        <f t="shared" si="15"/>
        <v>8.4842170059784491E-3</v>
      </c>
      <c r="X29" s="29">
        <f t="shared" si="16"/>
        <v>0.4777119534244183</v>
      </c>
      <c r="Y29" s="30">
        <f t="shared" si="17"/>
        <v>402.19412199999999</v>
      </c>
      <c r="Z29" s="29">
        <f t="shared" si="18"/>
        <v>0.99158715935965103</v>
      </c>
    </row>
    <row r="30" spans="1:26" ht="15">
      <c r="A30" s="3">
        <v>28</v>
      </c>
      <c r="B30" s="4">
        <v>394.96612499999998</v>
      </c>
      <c r="C30" s="1">
        <f t="shared" si="19"/>
        <v>397.31677602105378</v>
      </c>
      <c r="D30" s="11" t="s">
        <v>31</v>
      </c>
      <c r="E30" s="6" t="s">
        <v>232</v>
      </c>
      <c r="F30" s="1">
        <f t="shared" si="0"/>
        <v>397.57884562834454</v>
      </c>
      <c r="G30" s="1">
        <f t="shared" si="1"/>
        <v>-1.0383686924717273</v>
      </c>
      <c r="H30" s="12" t="s">
        <v>436</v>
      </c>
      <c r="I30" s="15">
        <f t="shared" si="20"/>
        <v>401.61410640405194</v>
      </c>
      <c r="J30" s="14">
        <f t="shared" si="2"/>
        <v>6.6479814040519614</v>
      </c>
      <c r="K30" s="14">
        <f t="shared" si="3"/>
        <v>44.195656748620685</v>
      </c>
      <c r="L30" s="23">
        <f t="shared" si="4"/>
        <v>6.6479814040519614</v>
      </c>
      <c r="M30" s="29">
        <f t="shared" si="5"/>
        <v>1.6831776153086449E-2</v>
      </c>
      <c r="N30" s="31">
        <f t="shared" si="6"/>
        <v>1.6831776153086449E-2</v>
      </c>
      <c r="O30" s="29">
        <f t="shared" si="7"/>
        <v>0.82561488755579326</v>
      </c>
      <c r="P30" s="30">
        <f t="shared" si="8"/>
        <v>398.29011570202596</v>
      </c>
      <c r="Q30" s="29">
        <f t="shared" si="9"/>
        <v>0.98344684288214812</v>
      </c>
      <c r="R30" s="14">
        <f t="shared" si="10"/>
        <v>400.49517800000001</v>
      </c>
      <c r="S30" s="14">
        <f t="shared" si="11"/>
        <v>5.5290530000000331</v>
      </c>
      <c r="T30" s="14">
        <f t="shared" si="12"/>
        <v>30.570427076809366</v>
      </c>
      <c r="U30" s="23">
        <f t="shared" si="13"/>
        <v>5.5290530000000331</v>
      </c>
      <c r="V30" s="29">
        <f t="shared" si="14"/>
        <v>1.3998803061908241E-2</v>
      </c>
      <c r="W30" s="31">
        <f t="shared" si="15"/>
        <v>1.3998803061908241E-2</v>
      </c>
      <c r="X30" s="29">
        <f t="shared" si="16"/>
        <v>0.77919540159475231</v>
      </c>
      <c r="Y30" s="30">
        <f t="shared" si="17"/>
        <v>397.73065150000002</v>
      </c>
      <c r="Z30" s="29">
        <f t="shared" si="18"/>
        <v>0.98619445800168903</v>
      </c>
    </row>
    <row r="31" spans="1:26" ht="15">
      <c r="A31" s="3">
        <v>29</v>
      </c>
      <c r="B31" s="4">
        <v>388.99496499999998</v>
      </c>
      <c r="C31" s="1">
        <f t="shared" si="19"/>
        <v>392.3236894084215</v>
      </c>
      <c r="D31" s="11" t="s">
        <v>32</v>
      </c>
      <c r="E31" s="6" t="s">
        <v>233</v>
      </c>
      <c r="F31" s="1">
        <f t="shared" si="0"/>
        <v>392.08793232020707</v>
      </c>
      <c r="G31" s="1">
        <f t="shared" si="1"/>
        <v>-2.7072427199510756</v>
      </c>
      <c r="H31" s="12" t="s">
        <v>437</v>
      </c>
      <c r="I31" s="15">
        <f t="shared" si="20"/>
        <v>396.54047693587279</v>
      </c>
      <c r="J31" s="14">
        <f t="shared" si="2"/>
        <v>7.5455119358728098</v>
      </c>
      <c r="K31" s="14">
        <f t="shared" si="3"/>
        <v>56.934750374399037</v>
      </c>
      <c r="L31" s="23">
        <f t="shared" si="4"/>
        <v>7.5455119358728098</v>
      </c>
      <c r="M31" s="29">
        <f t="shared" si="5"/>
        <v>1.9397453989855137E-2</v>
      </c>
      <c r="N31" s="31">
        <f t="shared" si="6"/>
        <v>1.9397453989855137E-2</v>
      </c>
      <c r="O31" s="29">
        <f t="shared" si="7"/>
        <v>0.94096385354306977</v>
      </c>
      <c r="P31" s="30">
        <f t="shared" si="8"/>
        <v>392.76772096793638</v>
      </c>
      <c r="Q31" s="29">
        <f t="shared" si="9"/>
        <v>0.98097164760032041</v>
      </c>
      <c r="R31" s="14">
        <f t="shared" si="10"/>
        <v>394.96612499999998</v>
      </c>
      <c r="S31" s="14">
        <f t="shared" si="11"/>
        <v>5.9711599999999976</v>
      </c>
      <c r="T31" s="14">
        <f t="shared" si="12"/>
        <v>35.654751745599974</v>
      </c>
      <c r="U31" s="23">
        <f t="shared" si="13"/>
        <v>5.9711599999999976</v>
      </c>
      <c r="V31" s="29">
        <f t="shared" si="14"/>
        <v>1.5350224391721878E-2</v>
      </c>
      <c r="W31" s="31">
        <f t="shared" si="15"/>
        <v>1.5350224391721878E-2</v>
      </c>
      <c r="X31" s="29">
        <f t="shared" si="16"/>
        <v>0.84479170771044376</v>
      </c>
      <c r="Y31" s="30">
        <f t="shared" si="17"/>
        <v>391.98054500000001</v>
      </c>
      <c r="Z31" s="29">
        <f t="shared" si="18"/>
        <v>0.98488184271499235</v>
      </c>
    </row>
    <row r="32" spans="1:26" ht="15">
      <c r="A32" s="3">
        <v>30</v>
      </c>
      <c r="B32" s="4">
        <v>384.921448</v>
      </c>
      <c r="C32" s="1">
        <f t="shared" si="19"/>
        <v>387.88234456336858</v>
      </c>
      <c r="D32" s="11" t="s">
        <v>33</v>
      </c>
      <c r="E32" s="6" t="s">
        <v>234</v>
      </c>
      <c r="F32" s="1">
        <f t="shared" si="0"/>
        <v>386.90006611593884</v>
      </c>
      <c r="G32" s="1">
        <f t="shared" si="1"/>
        <v>-3.4071098999232219</v>
      </c>
      <c r="H32" s="12" t="s">
        <v>438</v>
      </c>
      <c r="I32" s="13">
        <f t="shared" si="20"/>
        <v>389.38068960025601</v>
      </c>
      <c r="J32" s="14">
        <f t="shared" si="2"/>
        <v>4.4592416002560071</v>
      </c>
      <c r="K32" s="14">
        <f t="shared" si="3"/>
        <v>19.884835649453755</v>
      </c>
      <c r="L32" s="23">
        <f t="shared" si="4"/>
        <v>4.4592416002560071</v>
      </c>
      <c r="M32" s="29">
        <f t="shared" si="5"/>
        <v>1.1584809377148574E-2</v>
      </c>
      <c r="N32" s="31">
        <f t="shared" si="6"/>
        <v>1.1584809377148574E-2</v>
      </c>
      <c r="O32" s="29">
        <f t="shared" si="7"/>
        <v>0.55871886046340158</v>
      </c>
      <c r="P32" s="30">
        <f t="shared" si="8"/>
        <v>387.15106880012797</v>
      </c>
      <c r="Q32" s="29">
        <f t="shared" si="9"/>
        <v>0.98854786146474305</v>
      </c>
      <c r="R32" s="14">
        <f t="shared" si="10"/>
        <v>388.99496499999998</v>
      </c>
      <c r="S32" s="14">
        <f t="shared" si="11"/>
        <v>4.0735169999999812</v>
      </c>
      <c r="T32" s="14">
        <f t="shared" si="12"/>
        <v>16.593540749288845</v>
      </c>
      <c r="U32" s="23">
        <f t="shared" si="13"/>
        <v>4.0735169999999812</v>
      </c>
      <c r="V32" s="29">
        <f t="shared" si="14"/>
        <v>1.0582722841674391E-2</v>
      </c>
      <c r="W32" s="31">
        <f t="shared" si="15"/>
        <v>1.0582722841674391E-2</v>
      </c>
      <c r="X32" s="29">
        <f t="shared" si="16"/>
        <v>0.57876038122435325</v>
      </c>
      <c r="Y32" s="30">
        <f t="shared" si="17"/>
        <v>386.95820649999996</v>
      </c>
      <c r="Z32" s="29">
        <f t="shared" si="18"/>
        <v>0.98952809839068234</v>
      </c>
    </row>
    <row r="33" spans="1:26" ht="15">
      <c r="A33" s="3">
        <v>31</v>
      </c>
      <c r="B33" s="4">
        <v>386.312408</v>
      </c>
      <c r="C33" s="1">
        <f t="shared" si="19"/>
        <v>386.94038262534741</v>
      </c>
      <c r="D33" s="11" t="s">
        <v>34</v>
      </c>
      <c r="E33" s="6" t="s">
        <v>235</v>
      </c>
      <c r="F33" s="1">
        <f t="shared" si="0"/>
        <v>385.4299391992007</v>
      </c>
      <c r="G33" s="1">
        <f t="shared" si="1"/>
        <v>-2.2643488374574803</v>
      </c>
      <c r="H33" s="12" t="s">
        <v>439</v>
      </c>
      <c r="I33" s="15">
        <f t="shared" si="20"/>
        <v>383.49295621601561</v>
      </c>
      <c r="J33" s="14">
        <f t="shared" si="2"/>
        <v>-2.8194517839843911</v>
      </c>
      <c r="K33" s="14">
        <f t="shared" si="3"/>
        <v>7.9493083622127658</v>
      </c>
      <c r="L33" s="23">
        <f t="shared" si="4"/>
        <v>2.8194517839843911</v>
      </c>
      <c r="M33" s="29">
        <f t="shared" si="5"/>
        <v>-7.29837231628447E-3</v>
      </c>
      <c r="N33" s="31">
        <f t="shared" si="6"/>
        <v>7.29837231628447E-3</v>
      </c>
      <c r="O33" s="29">
        <f t="shared" si="7"/>
        <v>0.35425169869691653</v>
      </c>
      <c r="P33" s="30">
        <f t="shared" si="8"/>
        <v>384.90268210800781</v>
      </c>
      <c r="Q33" s="29">
        <f t="shared" si="9"/>
        <v>1.0073520301697438</v>
      </c>
      <c r="R33" s="14">
        <f t="shared" si="10"/>
        <v>384.921448</v>
      </c>
      <c r="S33" s="14">
        <f t="shared" si="11"/>
        <v>-1.3909600000000069</v>
      </c>
      <c r="T33" s="14">
        <f t="shared" si="12"/>
        <v>1.934769721600019</v>
      </c>
      <c r="U33" s="23">
        <f t="shared" si="13"/>
        <v>1.3909600000000069</v>
      </c>
      <c r="V33" s="29">
        <f t="shared" si="14"/>
        <v>-3.600609173288596E-3</v>
      </c>
      <c r="W33" s="31">
        <f t="shared" si="15"/>
        <v>3.600609173288596E-3</v>
      </c>
      <c r="X33" s="29">
        <f t="shared" si="16"/>
        <v>0.19819946879947856</v>
      </c>
      <c r="Y33" s="30">
        <f t="shared" si="17"/>
        <v>385.61692800000003</v>
      </c>
      <c r="Z33" s="29">
        <f t="shared" si="18"/>
        <v>1.0036136204080788</v>
      </c>
    </row>
    <row r="34" spans="1:26" ht="15">
      <c r="A34" s="3">
        <v>32</v>
      </c>
      <c r="B34" s="4">
        <v>392.53692599999999</v>
      </c>
      <c r="C34" s="1">
        <f t="shared" si="19"/>
        <v>390.29830865013901</v>
      </c>
      <c r="D34" s="11" t="s">
        <v>35</v>
      </c>
      <c r="E34" s="6" t="s">
        <v>236</v>
      </c>
      <c r="F34" s="1">
        <f t="shared" si="0"/>
        <v>388.95142486099422</v>
      </c>
      <c r="G34" s="1">
        <f t="shared" si="1"/>
        <v>0.29453463668832769</v>
      </c>
      <c r="H34" s="12" t="s">
        <v>440</v>
      </c>
      <c r="I34" s="15">
        <f t="shared" si="20"/>
        <v>383.16559036174323</v>
      </c>
      <c r="J34" s="14">
        <f t="shared" si="2"/>
        <v>-9.3713356382567667</v>
      </c>
      <c r="K34" s="14">
        <f t="shared" si="3"/>
        <v>87.821931644861365</v>
      </c>
      <c r="L34" s="23">
        <f t="shared" si="4"/>
        <v>9.3713356382567667</v>
      </c>
      <c r="M34" s="29">
        <f t="shared" si="5"/>
        <v>-2.3873768345189433E-2</v>
      </c>
      <c r="N34" s="31">
        <f t="shared" si="6"/>
        <v>2.3873768345189433E-2</v>
      </c>
      <c r="O34" s="29">
        <f t="shared" si="7"/>
        <v>1.1795563471434383</v>
      </c>
      <c r="P34" s="30">
        <f t="shared" si="8"/>
        <v>387.85125818087158</v>
      </c>
      <c r="Q34" s="29">
        <f t="shared" si="9"/>
        <v>1.0244576649730195</v>
      </c>
      <c r="R34" s="14">
        <f t="shared" si="10"/>
        <v>386.312408</v>
      </c>
      <c r="S34" s="14">
        <f t="shared" si="11"/>
        <v>-6.2245179999999891</v>
      </c>
      <c r="T34" s="14">
        <f t="shared" si="12"/>
        <v>38.744624332323866</v>
      </c>
      <c r="U34" s="23">
        <f t="shared" si="13"/>
        <v>6.2245179999999891</v>
      </c>
      <c r="V34" s="29">
        <f t="shared" si="14"/>
        <v>-1.5857152761215614E-2</v>
      </c>
      <c r="W34" s="31">
        <f t="shared" si="15"/>
        <v>1.5857152761215614E-2</v>
      </c>
      <c r="X34" s="29">
        <f t="shared" si="16"/>
        <v>0.8878184588605702</v>
      </c>
      <c r="Y34" s="30">
        <f t="shared" si="17"/>
        <v>389.424667</v>
      </c>
      <c r="Z34" s="29">
        <f t="shared" si="18"/>
        <v>1.0161126535702678</v>
      </c>
    </row>
    <row r="35" spans="1:26" ht="15">
      <c r="A35" s="3">
        <v>33</v>
      </c>
      <c r="B35" s="4">
        <v>392.64123499999999</v>
      </c>
      <c r="C35" s="1">
        <f t="shared" si="19"/>
        <v>391.70406446005563</v>
      </c>
      <c r="D35" s="11" t="s">
        <v>36</v>
      </c>
      <c r="E35" s="6" t="s">
        <v>237</v>
      </c>
      <c r="F35" s="1">
        <f t="shared" si="0"/>
        <v>391.26191830523146</v>
      </c>
      <c r="G35" s="1">
        <f t="shared" si="1"/>
        <v>1.0691084189455524</v>
      </c>
      <c r="H35" s="12" t="s">
        <v>441</v>
      </c>
      <c r="I35" s="13">
        <f t="shared" si="20"/>
        <v>389.24595949768258</v>
      </c>
      <c r="J35" s="14">
        <f t="shared" si="2"/>
        <v>-3.3952755023174177</v>
      </c>
      <c r="K35" s="14">
        <f t="shared" si="3"/>
        <v>11.527895736636793</v>
      </c>
      <c r="L35" s="23">
        <f t="shared" si="4"/>
        <v>3.3952755023174177</v>
      </c>
      <c r="M35" s="29">
        <f t="shared" si="5"/>
        <v>-8.647271859557536E-3</v>
      </c>
      <c r="N35" s="31">
        <f t="shared" si="6"/>
        <v>8.647271859557536E-3</v>
      </c>
      <c r="O35" s="29">
        <f t="shared" si="7"/>
        <v>0.42989379467600924</v>
      </c>
      <c r="P35" s="30">
        <f t="shared" si="8"/>
        <v>390.94359724884129</v>
      </c>
      <c r="Q35" s="29">
        <f t="shared" si="9"/>
        <v>1.0087226994127285</v>
      </c>
      <c r="R35" s="14">
        <f t="shared" si="10"/>
        <v>392.53692599999999</v>
      </c>
      <c r="S35" s="14">
        <f t="shared" si="11"/>
        <v>-0.10430900000000065</v>
      </c>
      <c r="T35" s="14">
        <f t="shared" si="12"/>
        <v>1.0880367481000136E-2</v>
      </c>
      <c r="U35" s="23">
        <f t="shared" si="13"/>
        <v>0.10430900000000065</v>
      </c>
      <c r="V35" s="29">
        <f t="shared" si="14"/>
        <v>-2.6565982047199054E-4</v>
      </c>
      <c r="W35" s="31">
        <f t="shared" si="15"/>
        <v>2.6565982047199054E-4</v>
      </c>
      <c r="X35" s="29">
        <f t="shared" si="16"/>
        <v>1.494419032683948E-2</v>
      </c>
      <c r="Y35" s="30">
        <f t="shared" si="17"/>
        <v>392.58908050000002</v>
      </c>
      <c r="Z35" s="29">
        <f t="shared" si="18"/>
        <v>1.0002657304143661</v>
      </c>
    </row>
    <row r="36" spans="1:26" ht="15">
      <c r="A36" s="3">
        <v>34</v>
      </c>
      <c r="B36" s="4">
        <v>392.472351</v>
      </c>
      <c r="C36" s="1">
        <f t="shared" si="19"/>
        <v>392.16503638402224</v>
      </c>
      <c r="D36" s="11" t="s">
        <v>37</v>
      </c>
      <c r="E36" s="6" t="s">
        <v>238</v>
      </c>
      <c r="F36" s="1">
        <f t="shared" si="0"/>
        <v>392.3388454835067</v>
      </c>
      <c r="G36" s="1">
        <f t="shared" si="1"/>
        <v>0.95677221343130825</v>
      </c>
      <c r="H36" s="12" t="s">
        <v>442</v>
      </c>
      <c r="I36" s="15">
        <f t="shared" si="20"/>
        <v>392.33102672417704</v>
      </c>
      <c r="J36" s="14">
        <f t="shared" si="2"/>
        <v>-0.14132427582296714</v>
      </c>
      <c r="K36" s="14">
        <f t="shared" si="3"/>
        <v>1.9972550936886095E-2</v>
      </c>
      <c r="L36" s="23">
        <f t="shared" si="4"/>
        <v>0.14132427582296714</v>
      </c>
      <c r="M36" s="29">
        <f t="shared" si="5"/>
        <v>-3.6008721496655734E-4</v>
      </c>
      <c r="N36" s="31">
        <f t="shared" si="6"/>
        <v>3.6008721496655734E-4</v>
      </c>
      <c r="O36" s="29">
        <f t="shared" si="7"/>
        <v>1.7932359313904998E-2</v>
      </c>
      <c r="P36" s="30">
        <f t="shared" si="8"/>
        <v>392.40168886208852</v>
      </c>
      <c r="Q36" s="29">
        <f t="shared" si="9"/>
        <v>1.0003602169244756</v>
      </c>
      <c r="R36" s="14">
        <f t="shared" si="10"/>
        <v>392.64123499999999</v>
      </c>
      <c r="S36" s="14">
        <f t="shared" si="11"/>
        <v>0.16888399999999137</v>
      </c>
      <c r="T36" s="14">
        <f t="shared" si="12"/>
        <v>2.8521805455997088E-2</v>
      </c>
      <c r="U36" s="23">
        <f t="shared" si="13"/>
        <v>0.16888399999999137</v>
      </c>
      <c r="V36" s="29">
        <f t="shared" si="14"/>
        <v>4.3030801932845297E-4</v>
      </c>
      <c r="W36" s="31">
        <f t="shared" si="15"/>
        <v>4.3030801932845297E-4</v>
      </c>
      <c r="X36" s="29">
        <f t="shared" si="16"/>
        <v>2.4197559525793538E-2</v>
      </c>
      <c r="Y36" s="30">
        <f t="shared" si="17"/>
        <v>392.55679299999997</v>
      </c>
      <c r="Z36" s="29">
        <f t="shared" si="18"/>
        <v>0.9995698770660193</v>
      </c>
    </row>
    <row r="37" spans="1:26" ht="15">
      <c r="A37" s="3">
        <v>35</v>
      </c>
      <c r="B37" s="4">
        <v>388.43856799999998</v>
      </c>
      <c r="C37" s="1">
        <f t="shared" si="19"/>
        <v>389.92915535360891</v>
      </c>
      <c r="D37" s="11" t="s">
        <v>38</v>
      </c>
      <c r="E37" s="6" t="s">
        <v>239</v>
      </c>
      <c r="F37" s="1">
        <f t="shared" si="0"/>
        <v>390.31250027940814</v>
      </c>
      <c r="G37" s="1">
        <f t="shared" si="1"/>
        <v>-0.33980615263122094</v>
      </c>
      <c r="H37" s="12" t="s">
        <v>443</v>
      </c>
      <c r="I37" s="15">
        <f t="shared" si="20"/>
        <v>393.295617696938</v>
      </c>
      <c r="J37" s="14">
        <f t="shared" si="2"/>
        <v>4.8570496969380201</v>
      </c>
      <c r="K37" s="14">
        <f t="shared" si="3"/>
        <v>23.590931758525713</v>
      </c>
      <c r="L37" s="23">
        <f t="shared" si="4"/>
        <v>4.8570496969380201</v>
      </c>
      <c r="M37" s="29">
        <f t="shared" si="5"/>
        <v>1.250403563669306E-2</v>
      </c>
      <c r="N37" s="31">
        <f t="shared" si="6"/>
        <v>1.250403563669306E-2</v>
      </c>
      <c r="O37" s="29">
        <f t="shared" si="7"/>
        <v>0.61635674380414085</v>
      </c>
      <c r="P37" s="30">
        <f t="shared" si="8"/>
        <v>390.86709284846899</v>
      </c>
      <c r="Q37" s="29">
        <f t="shared" si="9"/>
        <v>0.98765038439690744</v>
      </c>
      <c r="R37" s="14">
        <f t="shared" si="10"/>
        <v>392.472351</v>
      </c>
      <c r="S37" s="14">
        <f t="shared" si="11"/>
        <v>4.0337830000000281</v>
      </c>
      <c r="T37" s="14">
        <f t="shared" si="12"/>
        <v>16.271405291089227</v>
      </c>
      <c r="U37" s="23">
        <f t="shared" si="13"/>
        <v>4.0337830000000281</v>
      </c>
      <c r="V37" s="29">
        <f t="shared" si="14"/>
        <v>1.0384609903103206E-2</v>
      </c>
      <c r="W37" s="31">
        <f t="shared" si="15"/>
        <v>1.0384609903103206E-2</v>
      </c>
      <c r="X37" s="29">
        <f t="shared" si="16"/>
        <v>0.57802701870377526</v>
      </c>
      <c r="Y37" s="30">
        <f t="shared" si="17"/>
        <v>390.45545949999996</v>
      </c>
      <c r="Z37" s="29">
        <f t="shared" si="18"/>
        <v>0.98972212185209441</v>
      </c>
    </row>
    <row r="38" spans="1:26" ht="15">
      <c r="A38" s="3">
        <v>36</v>
      </c>
      <c r="B38" s="4">
        <v>394.12161300000002</v>
      </c>
      <c r="C38" s="1">
        <f t="shared" si="19"/>
        <v>392.44462994144357</v>
      </c>
      <c r="D38" s="11" t="s">
        <v>39</v>
      </c>
      <c r="E38" s="6" t="s">
        <v>240</v>
      </c>
      <c r="F38" s="1">
        <f t="shared" si="0"/>
        <v>392.48651149370022</v>
      </c>
      <c r="G38" s="1">
        <f t="shared" si="1"/>
        <v>0.70241985862227119</v>
      </c>
      <c r="H38" s="12" t="s">
        <v>444</v>
      </c>
      <c r="I38" s="13">
        <f t="shared" si="20"/>
        <v>389.9726941267769</v>
      </c>
      <c r="J38" s="14">
        <f t="shared" si="2"/>
        <v>-4.1489188732231241</v>
      </c>
      <c r="K38" s="14">
        <f t="shared" si="3"/>
        <v>17.213527816587039</v>
      </c>
      <c r="L38" s="23">
        <f t="shared" si="4"/>
        <v>4.1489188732231241</v>
      </c>
      <c r="M38" s="29">
        <f t="shared" si="5"/>
        <v>-1.0527001657285727E-2</v>
      </c>
      <c r="N38" s="31">
        <f t="shared" si="6"/>
        <v>1.0527001657285727E-2</v>
      </c>
      <c r="O38" s="29">
        <f t="shared" si="7"/>
        <v>0.52812292026319996</v>
      </c>
      <c r="P38" s="30">
        <f t="shared" si="8"/>
        <v>392.04715356338846</v>
      </c>
      <c r="Q38" s="29">
        <f t="shared" si="9"/>
        <v>1.0106389984111923</v>
      </c>
      <c r="R38" s="14">
        <f t="shared" si="10"/>
        <v>388.43856799999998</v>
      </c>
      <c r="S38" s="14">
        <f t="shared" si="11"/>
        <v>-5.6830450000000496</v>
      </c>
      <c r="T38" s="14">
        <f t="shared" si="12"/>
        <v>32.297000472025566</v>
      </c>
      <c r="U38" s="23">
        <f t="shared" si="13"/>
        <v>5.6830450000000496</v>
      </c>
      <c r="V38" s="29">
        <f t="shared" si="14"/>
        <v>-1.4419521316634947E-2</v>
      </c>
      <c r="W38" s="31">
        <f t="shared" si="15"/>
        <v>1.4419521316634947E-2</v>
      </c>
      <c r="X38" s="29">
        <f t="shared" si="16"/>
        <v>0.81672093824256342</v>
      </c>
      <c r="Y38" s="30">
        <f t="shared" si="17"/>
        <v>391.28009050000003</v>
      </c>
      <c r="Z38" s="29">
        <f t="shared" si="18"/>
        <v>1.0146304859202344</v>
      </c>
    </row>
    <row r="39" spans="1:26" ht="15">
      <c r="A39" s="3">
        <v>37</v>
      </c>
      <c r="B39" s="4">
        <v>388.75155599999999</v>
      </c>
      <c r="C39" s="1">
        <f t="shared" si="19"/>
        <v>390.22878557657742</v>
      </c>
      <c r="D39" s="11" t="s">
        <v>40</v>
      </c>
      <c r="E39" s="6" t="s">
        <v>241</v>
      </c>
      <c r="F39" s="1">
        <f t="shared" si="0"/>
        <v>390.4759319111082</v>
      </c>
      <c r="G39" s="1">
        <f t="shared" si="1"/>
        <v>-0.45864126259464882</v>
      </c>
      <c r="H39" s="12" t="s">
        <v>445</v>
      </c>
      <c r="I39" s="15">
        <f t="shared" si="20"/>
        <v>393.18893135232247</v>
      </c>
      <c r="J39" s="14">
        <f t="shared" si="2"/>
        <v>4.4373753523224764</v>
      </c>
      <c r="K39" s="14">
        <f t="shared" si="3"/>
        <v>19.690300017399021</v>
      </c>
      <c r="L39" s="23">
        <f t="shared" si="4"/>
        <v>4.4373753523224764</v>
      </c>
      <c r="M39" s="29">
        <f t="shared" si="5"/>
        <v>1.141442467261141E-2</v>
      </c>
      <c r="N39" s="31">
        <f t="shared" si="6"/>
        <v>1.141442467261141E-2</v>
      </c>
      <c r="O39" s="29">
        <f t="shared" si="7"/>
        <v>0.56633651119320194</v>
      </c>
      <c r="P39" s="30">
        <f t="shared" si="8"/>
        <v>390.9702436761612</v>
      </c>
      <c r="Q39" s="29">
        <f t="shared" si="9"/>
        <v>0.98871439402665606</v>
      </c>
      <c r="R39" s="14">
        <f t="shared" si="10"/>
        <v>394.12161300000002</v>
      </c>
      <c r="S39" s="14">
        <f t="shared" si="11"/>
        <v>5.3700570000000312</v>
      </c>
      <c r="T39" s="14">
        <f t="shared" si="12"/>
        <v>28.837512183249334</v>
      </c>
      <c r="U39" s="23">
        <f t="shared" si="13"/>
        <v>5.3700570000000312</v>
      </c>
      <c r="V39" s="29">
        <f t="shared" si="14"/>
        <v>1.3813596157027423E-2</v>
      </c>
      <c r="W39" s="31">
        <f t="shared" si="15"/>
        <v>1.3813596157027423E-2</v>
      </c>
      <c r="X39" s="29">
        <f t="shared" si="16"/>
        <v>0.77490525896219564</v>
      </c>
      <c r="Y39" s="30">
        <f t="shared" si="17"/>
        <v>391.43658449999998</v>
      </c>
      <c r="Z39" s="29">
        <f t="shared" si="18"/>
        <v>0.98637461934877435</v>
      </c>
    </row>
    <row r="40" spans="1:26" ht="15">
      <c r="A40" s="3">
        <v>38</v>
      </c>
      <c r="B40" s="4">
        <v>380.48034699999999</v>
      </c>
      <c r="C40" s="1">
        <f t="shared" si="19"/>
        <v>384.37972243063098</v>
      </c>
      <c r="D40" s="11" t="s">
        <v>41</v>
      </c>
      <c r="E40" s="6" t="s">
        <v>242</v>
      </c>
      <c r="F40" s="1">
        <f t="shared" si="0"/>
        <v>384.32814663031223</v>
      </c>
      <c r="G40" s="1">
        <f t="shared" si="1"/>
        <v>-2.6847656135149558</v>
      </c>
      <c r="H40" s="12" t="s">
        <v>446</v>
      </c>
      <c r="I40" s="15">
        <f t="shared" si="20"/>
        <v>390.01729064851355</v>
      </c>
      <c r="J40" s="14">
        <f t="shared" si="2"/>
        <v>9.5369436485135566</v>
      </c>
      <c r="K40" s="14">
        <f t="shared" si="3"/>
        <v>90.953294154923071</v>
      </c>
      <c r="L40" s="23">
        <f t="shared" si="4"/>
        <v>9.5369436485135566</v>
      </c>
      <c r="M40" s="29">
        <f t="shared" si="5"/>
        <v>2.5065535509810593E-2</v>
      </c>
      <c r="N40" s="31">
        <f t="shared" si="6"/>
        <v>2.5065535509810593E-2</v>
      </c>
      <c r="O40" s="29">
        <f t="shared" si="7"/>
        <v>1.2206443337140844</v>
      </c>
      <c r="P40" s="30">
        <f t="shared" si="8"/>
        <v>385.24881882425677</v>
      </c>
      <c r="Q40" s="29">
        <f t="shared" si="9"/>
        <v>0.97554738244385086</v>
      </c>
      <c r="R40" s="14">
        <f t="shared" si="10"/>
        <v>388.75155599999999</v>
      </c>
      <c r="S40" s="14">
        <f t="shared" si="11"/>
        <v>8.2712089999999989</v>
      </c>
      <c r="T40" s="14">
        <f t="shared" si="12"/>
        <v>68.412898321680984</v>
      </c>
      <c r="U40" s="23">
        <f t="shared" si="13"/>
        <v>8.2712089999999989</v>
      </c>
      <c r="V40" s="29">
        <f t="shared" si="14"/>
        <v>2.1738860010028321E-2</v>
      </c>
      <c r="W40" s="31">
        <f t="shared" si="15"/>
        <v>2.1738860010028321E-2</v>
      </c>
      <c r="X40" s="29">
        <f t="shared" si="16"/>
        <v>1.1981871599897986</v>
      </c>
      <c r="Y40" s="30">
        <f t="shared" si="17"/>
        <v>384.61595149999999</v>
      </c>
      <c r="Z40" s="29">
        <f t="shared" si="18"/>
        <v>0.97872366329512517</v>
      </c>
    </row>
    <row r="41" spans="1:26" ht="15">
      <c r="A41" s="3">
        <v>39</v>
      </c>
      <c r="B41" s="4">
        <v>397.350616</v>
      </c>
      <c r="C41" s="1">
        <f t="shared" si="19"/>
        <v>392.16225857225243</v>
      </c>
      <c r="D41" s="11" t="s">
        <v>42</v>
      </c>
      <c r="E41" s="6" t="s">
        <v>243</v>
      </c>
      <c r="F41" s="1">
        <f t="shared" si="0"/>
        <v>391.26102513089199</v>
      </c>
      <c r="G41" s="1">
        <f t="shared" si="1"/>
        <v>1.4522467183825467</v>
      </c>
      <c r="H41" s="12" t="s">
        <v>447</v>
      </c>
      <c r="I41" s="13">
        <f t="shared" si="20"/>
        <v>381.64338101679726</v>
      </c>
      <c r="J41" s="14">
        <f t="shared" si="2"/>
        <v>-15.707234983202738</v>
      </c>
      <c r="K41" s="14">
        <f t="shared" si="3"/>
        <v>246.71723081754794</v>
      </c>
      <c r="L41" s="23">
        <f t="shared" si="4"/>
        <v>15.707234983202738</v>
      </c>
      <c r="M41" s="29">
        <f t="shared" si="5"/>
        <v>-3.952991225060222E-2</v>
      </c>
      <c r="N41" s="31">
        <f t="shared" si="6"/>
        <v>3.952991225060222E-2</v>
      </c>
      <c r="O41" s="29">
        <f t="shared" si="7"/>
        <v>2.0227321670484288</v>
      </c>
      <c r="P41" s="30">
        <f t="shared" si="8"/>
        <v>389.49699850839863</v>
      </c>
      <c r="Q41" s="29">
        <f t="shared" si="9"/>
        <v>1.0411568384635796</v>
      </c>
      <c r="R41" s="14">
        <f t="shared" si="10"/>
        <v>380.48034699999999</v>
      </c>
      <c r="S41" s="14">
        <f t="shared" si="11"/>
        <v>-16.870269000000008</v>
      </c>
      <c r="T41" s="14">
        <f t="shared" si="12"/>
        <v>284.60597613236126</v>
      </c>
      <c r="U41" s="23">
        <f t="shared" si="13"/>
        <v>16.870269000000008</v>
      </c>
      <c r="V41" s="29">
        <f t="shared" si="14"/>
        <v>-4.2456883972717956E-2</v>
      </c>
      <c r="W41" s="31">
        <f t="shared" si="15"/>
        <v>4.2456883972717956E-2</v>
      </c>
      <c r="X41" s="29">
        <f t="shared" si="16"/>
        <v>2.4585968977982482</v>
      </c>
      <c r="Y41" s="30">
        <f t="shared" si="17"/>
        <v>388.9154815</v>
      </c>
      <c r="Z41" s="29">
        <f t="shared" si="18"/>
        <v>1.0443393965891226</v>
      </c>
    </row>
    <row r="42" spans="1:26" ht="15">
      <c r="A42" s="3">
        <v>40</v>
      </c>
      <c r="B42" s="4">
        <v>397.46984900000001</v>
      </c>
      <c r="C42" s="1">
        <f t="shared" si="19"/>
        <v>395.34681282890097</v>
      </c>
      <c r="D42" s="11" t="s">
        <v>43</v>
      </c>
      <c r="E42" s="6" t="s">
        <v>244</v>
      </c>
      <c r="F42" s="1">
        <f t="shared" si="0"/>
        <v>395.46265637598628</v>
      </c>
      <c r="G42" s="1">
        <f t="shared" si="1"/>
        <v>2.3951578834819292</v>
      </c>
      <c r="H42" s="12" t="s">
        <v>448</v>
      </c>
      <c r="I42" s="15">
        <f t="shared" si="20"/>
        <v>392.71327184927452</v>
      </c>
      <c r="J42" s="14">
        <f t="shared" si="2"/>
        <v>-4.7565771507254908</v>
      </c>
      <c r="K42" s="14">
        <f t="shared" si="3"/>
        <v>22.62502619080383</v>
      </c>
      <c r="L42" s="23">
        <f t="shared" si="4"/>
        <v>4.7565771507254908</v>
      </c>
      <c r="M42" s="29">
        <f t="shared" si="5"/>
        <v>-1.1967139552075788E-2</v>
      </c>
      <c r="N42" s="31">
        <f t="shared" si="6"/>
        <v>1.1967139552075788E-2</v>
      </c>
      <c r="O42" s="29">
        <f t="shared" si="7"/>
        <v>0.61879650846849965</v>
      </c>
      <c r="P42" s="30">
        <f t="shared" si="8"/>
        <v>395.09156042463724</v>
      </c>
      <c r="Q42" s="29">
        <f t="shared" si="9"/>
        <v>1.0121120865824751</v>
      </c>
      <c r="R42" s="14">
        <f t="shared" si="10"/>
        <v>397.350616</v>
      </c>
      <c r="S42" s="14">
        <f t="shared" si="11"/>
        <v>-0.11923300000000836</v>
      </c>
      <c r="T42" s="14">
        <f t="shared" si="12"/>
        <v>1.4216508289001993E-2</v>
      </c>
      <c r="U42" s="23">
        <f t="shared" si="13"/>
        <v>0.11923300000000836</v>
      </c>
      <c r="V42" s="29">
        <f t="shared" si="14"/>
        <v>-2.9997998665807818E-4</v>
      </c>
      <c r="W42" s="31">
        <f t="shared" si="15"/>
        <v>2.9997998665807818E-4</v>
      </c>
      <c r="X42" s="29">
        <f t="shared" si="16"/>
        <v>1.7592746892961166E-2</v>
      </c>
      <c r="Y42" s="30">
        <f t="shared" si="17"/>
        <v>397.41023250000001</v>
      </c>
      <c r="Z42" s="29">
        <f t="shared" si="18"/>
        <v>1.0003000700016531</v>
      </c>
    </row>
    <row r="43" spans="1:26" ht="15">
      <c r="A43" s="3">
        <v>41</v>
      </c>
      <c r="B43" s="4">
        <v>401.33966099999998</v>
      </c>
      <c r="C43" s="1">
        <f t="shared" si="19"/>
        <v>398.94252173156036</v>
      </c>
      <c r="D43" s="11" t="s">
        <v>44</v>
      </c>
      <c r="E43" s="6" t="s">
        <v>245</v>
      </c>
      <c r="F43" s="1">
        <f t="shared" si="0"/>
        <v>399.77447093617656</v>
      </c>
      <c r="G43" s="1">
        <f t="shared" si="1"/>
        <v>2.9031435027492174</v>
      </c>
      <c r="H43" s="12" t="s">
        <v>449</v>
      </c>
      <c r="I43" s="15">
        <f t="shared" si="20"/>
        <v>397.85781425946823</v>
      </c>
      <c r="J43" s="14">
        <f t="shared" si="2"/>
        <v>-3.4818467405317506</v>
      </c>
      <c r="K43" s="14">
        <f t="shared" si="3"/>
        <v>12.123256724551576</v>
      </c>
      <c r="L43" s="23">
        <f t="shared" si="4"/>
        <v>3.4818467405317506</v>
      </c>
      <c r="M43" s="29">
        <f t="shared" si="5"/>
        <v>-8.6755610742685878E-3</v>
      </c>
      <c r="N43" s="31">
        <f t="shared" si="6"/>
        <v>8.6755610742685878E-3</v>
      </c>
      <c r="O43" s="29">
        <f t="shared" si="7"/>
        <v>0.45436905171358227</v>
      </c>
      <c r="P43" s="30">
        <f t="shared" si="8"/>
        <v>399.5987376297341</v>
      </c>
      <c r="Q43" s="29">
        <f t="shared" si="9"/>
        <v>1.0087514851178996</v>
      </c>
      <c r="R43" s="14">
        <f t="shared" si="10"/>
        <v>397.46984900000001</v>
      </c>
      <c r="S43" s="14">
        <f t="shared" si="11"/>
        <v>-3.8698119999999676</v>
      </c>
      <c r="T43" s="14">
        <f t="shared" si="12"/>
        <v>14.975444915343749</v>
      </c>
      <c r="U43" s="23">
        <f t="shared" si="13"/>
        <v>3.8698119999999676</v>
      </c>
      <c r="V43" s="29">
        <f t="shared" si="14"/>
        <v>-9.6422366789211192E-3</v>
      </c>
      <c r="W43" s="31">
        <f t="shared" si="15"/>
        <v>9.6422366789211192E-3</v>
      </c>
      <c r="X43" s="29">
        <f t="shared" si="16"/>
        <v>0.57103832153861722</v>
      </c>
      <c r="Y43" s="30">
        <f t="shared" si="17"/>
        <v>399.40475500000002</v>
      </c>
      <c r="Z43" s="29">
        <f t="shared" si="18"/>
        <v>1.0097361146002297</v>
      </c>
    </row>
    <row r="44" spans="1:26" ht="15">
      <c r="A44" s="3">
        <v>42</v>
      </c>
      <c r="B44" s="4">
        <v>404.09674100000001</v>
      </c>
      <c r="C44" s="1">
        <f t="shared" si="19"/>
        <v>402.03505329262418</v>
      </c>
      <c r="D44" s="11" t="s">
        <v>45</v>
      </c>
      <c r="E44" s="6" t="s">
        <v>246</v>
      </c>
      <c r="F44" s="1">
        <f t="shared" si="0"/>
        <v>403.32006404337233</v>
      </c>
      <c r="G44" s="1">
        <f t="shared" si="1"/>
        <v>2.8465838462309234</v>
      </c>
      <c r="H44" s="12" t="s">
        <v>450</v>
      </c>
      <c r="I44" s="13">
        <f t="shared" si="20"/>
        <v>402.67761443892579</v>
      </c>
      <c r="J44" s="14">
        <f t="shared" si="2"/>
        <v>-1.4191265610742221</v>
      </c>
      <c r="K44" s="14">
        <f t="shared" si="3"/>
        <v>2.0139201963463478</v>
      </c>
      <c r="L44" s="23">
        <f t="shared" si="4"/>
        <v>1.4191265610742221</v>
      </c>
      <c r="M44" s="29">
        <f t="shared" si="5"/>
        <v>-3.5118485676533138E-3</v>
      </c>
      <c r="N44" s="31">
        <f t="shared" si="6"/>
        <v>3.5118485676533138E-3</v>
      </c>
      <c r="O44" s="29">
        <f t="shared" si="7"/>
        <v>0.18561283012819643</v>
      </c>
      <c r="P44" s="30">
        <f t="shared" si="8"/>
        <v>403.3871777194629</v>
      </c>
      <c r="Q44" s="29">
        <f t="shared" si="9"/>
        <v>1.0035242251125669</v>
      </c>
      <c r="R44" s="14">
        <f t="shared" si="10"/>
        <v>401.33966099999998</v>
      </c>
      <c r="S44" s="14">
        <f t="shared" si="11"/>
        <v>-2.7570800000000304</v>
      </c>
      <c r="T44" s="14">
        <f t="shared" si="12"/>
        <v>7.6014901264001677</v>
      </c>
      <c r="U44" s="23">
        <f t="shared" si="13"/>
        <v>2.7570800000000304</v>
      </c>
      <c r="V44" s="29">
        <f t="shared" si="14"/>
        <v>-6.8228216668543493E-3</v>
      </c>
      <c r="W44" s="31">
        <f t="shared" si="15"/>
        <v>6.8228216668543493E-3</v>
      </c>
      <c r="X44" s="29">
        <f t="shared" si="16"/>
        <v>0.40800597442349129</v>
      </c>
      <c r="Y44" s="30">
        <f t="shared" si="17"/>
        <v>402.71820100000002</v>
      </c>
      <c r="Z44" s="29">
        <f t="shared" si="18"/>
        <v>1.0068696923526828</v>
      </c>
    </row>
    <row r="45" spans="1:26" ht="15">
      <c r="A45" s="3">
        <v>43</v>
      </c>
      <c r="B45" s="4">
        <v>401.93579099999999</v>
      </c>
      <c r="C45" s="1">
        <f t="shared" si="19"/>
        <v>401.97549591704967</v>
      </c>
      <c r="D45" s="11" t="s">
        <v>46</v>
      </c>
      <c r="E45" s="6" t="s">
        <v>247</v>
      </c>
      <c r="F45" s="1">
        <f t="shared" si="0"/>
        <v>403.42317971891271</v>
      </c>
      <c r="G45" s="1">
        <f t="shared" si="1"/>
        <v>1.4417655225617663</v>
      </c>
      <c r="H45" s="12" t="s">
        <v>451</v>
      </c>
      <c r="I45" s="15">
        <f t="shared" si="20"/>
        <v>406.16664788960327</v>
      </c>
      <c r="J45" s="14">
        <f t="shared" si="2"/>
        <v>4.2308568896032739</v>
      </c>
      <c r="K45" s="14">
        <f t="shared" si="3"/>
        <v>17.900150020303489</v>
      </c>
      <c r="L45" s="23">
        <f t="shared" si="4"/>
        <v>4.2308568896032739</v>
      </c>
      <c r="M45" s="29">
        <f t="shared" si="5"/>
        <v>1.0526200911536325E-2</v>
      </c>
      <c r="N45" s="31">
        <f t="shared" si="6"/>
        <v>1.0526200911536325E-2</v>
      </c>
      <c r="O45" s="29">
        <f t="shared" si="7"/>
        <v>0.55388351519966028</v>
      </c>
      <c r="P45" s="30">
        <f t="shared" si="8"/>
        <v>404.05121944480163</v>
      </c>
      <c r="Q45" s="29">
        <f t="shared" si="9"/>
        <v>0.98958344583045821</v>
      </c>
      <c r="R45" s="14">
        <f t="shared" si="10"/>
        <v>404.09674100000001</v>
      </c>
      <c r="S45" s="14">
        <f t="shared" si="11"/>
        <v>2.1609500000000139</v>
      </c>
      <c r="T45" s="14">
        <f t="shared" si="12"/>
        <v>4.6697049025000599</v>
      </c>
      <c r="U45" s="23">
        <f t="shared" si="13"/>
        <v>2.1609500000000139</v>
      </c>
      <c r="V45" s="29">
        <f t="shared" si="14"/>
        <v>5.3763562449207561E-3</v>
      </c>
      <c r="W45" s="31">
        <f t="shared" si="15"/>
        <v>5.3763562449207561E-3</v>
      </c>
      <c r="X45" s="29">
        <f t="shared" si="16"/>
        <v>0.32044149673540628</v>
      </c>
      <c r="Y45" s="30">
        <f t="shared" si="17"/>
        <v>403.01626599999997</v>
      </c>
      <c r="Z45" s="29">
        <f t="shared" si="18"/>
        <v>0.9946523943879072</v>
      </c>
    </row>
    <row r="46" spans="1:26" ht="15">
      <c r="A46" s="3">
        <v>44</v>
      </c>
      <c r="B46" s="4">
        <v>398.12060500000001</v>
      </c>
      <c r="C46" s="1">
        <f t="shared" si="19"/>
        <v>399.66256136681989</v>
      </c>
      <c r="D46" s="11" t="s">
        <v>47</v>
      </c>
      <c r="E46" s="6" t="s">
        <v>248</v>
      </c>
      <c r="F46" s="1">
        <f t="shared" si="0"/>
        <v>400.71453397896539</v>
      </c>
      <c r="G46" s="1">
        <f t="shared" si="1"/>
        <v>-0.37410965887853698</v>
      </c>
      <c r="H46" s="12" t="s">
        <v>452</v>
      </c>
      <c r="I46" s="15">
        <f t="shared" si="20"/>
        <v>404.86494524147446</v>
      </c>
      <c r="J46" s="14">
        <f t="shared" si="2"/>
        <v>6.7443402414744469</v>
      </c>
      <c r="K46" s="14">
        <f t="shared" si="3"/>
        <v>45.486125292771604</v>
      </c>
      <c r="L46" s="23">
        <f t="shared" si="4"/>
        <v>6.7443402414744469</v>
      </c>
      <c r="M46" s="29">
        <f t="shared" si="5"/>
        <v>1.6940445073106544E-2</v>
      </c>
      <c r="N46" s="31">
        <f t="shared" si="6"/>
        <v>1.6940445073106544E-2</v>
      </c>
      <c r="O46" s="29">
        <f t="shared" si="7"/>
        <v>0.88538872536702784</v>
      </c>
      <c r="P46" s="30">
        <f t="shared" si="8"/>
        <v>401.49277512073724</v>
      </c>
      <c r="Q46" s="29">
        <f t="shared" si="9"/>
        <v>0.98334175304445803</v>
      </c>
      <c r="R46" s="14">
        <f t="shared" si="10"/>
        <v>401.93579099999999</v>
      </c>
      <c r="S46" s="14">
        <f t="shared" si="11"/>
        <v>3.8151859999999829</v>
      </c>
      <c r="T46" s="14">
        <f t="shared" si="12"/>
        <v>14.555644214595869</v>
      </c>
      <c r="U46" s="23">
        <f t="shared" si="13"/>
        <v>3.8151859999999829</v>
      </c>
      <c r="V46" s="29">
        <f t="shared" si="14"/>
        <v>9.5829905613651484E-3</v>
      </c>
      <c r="W46" s="31">
        <f t="shared" si="15"/>
        <v>9.5829905613651484E-3</v>
      </c>
      <c r="X46" s="29">
        <f t="shared" si="16"/>
        <v>0.56665162292504234</v>
      </c>
      <c r="Y46" s="30">
        <f t="shared" si="17"/>
        <v>400.02819799999997</v>
      </c>
      <c r="Z46" s="29">
        <f t="shared" si="18"/>
        <v>0.99050797145855574</v>
      </c>
    </row>
    <row r="47" spans="1:26" ht="15">
      <c r="A47" s="3">
        <v>45</v>
      </c>
      <c r="B47" s="4">
        <v>406.88360599999999</v>
      </c>
      <c r="C47" s="1">
        <f t="shared" si="19"/>
        <v>403.99518814672797</v>
      </c>
      <c r="D47" s="11" t="s">
        <v>48</v>
      </c>
      <c r="E47" s="6" t="s">
        <v>249</v>
      </c>
      <c r="F47" s="1">
        <f t="shared" si="0"/>
        <v>404.293269223474</v>
      </c>
      <c r="G47" s="1">
        <f t="shared" si="1"/>
        <v>1.2474321456352029</v>
      </c>
      <c r="H47" s="12" t="s">
        <v>453</v>
      </c>
      <c r="I47" s="13">
        <f t="shared" si="20"/>
        <v>400.34042432008687</v>
      </c>
      <c r="J47" s="14">
        <f t="shared" si="2"/>
        <v>-6.5431816799131184</v>
      </c>
      <c r="K47" s="14">
        <f t="shared" si="3"/>
        <v>42.813226496350659</v>
      </c>
      <c r="L47" s="23">
        <f t="shared" si="4"/>
        <v>6.5431816799131184</v>
      </c>
      <c r="M47" s="29">
        <f t="shared" si="5"/>
        <v>-1.6081212374806565E-2</v>
      </c>
      <c r="N47" s="31">
        <f t="shared" si="6"/>
        <v>1.6081212374806565E-2</v>
      </c>
      <c r="O47" s="29">
        <f t="shared" si="7"/>
        <v>0.86280044474615147</v>
      </c>
      <c r="P47" s="30">
        <f t="shared" si="8"/>
        <v>403.61201516004343</v>
      </c>
      <c r="Q47" s="29">
        <f t="shared" si="9"/>
        <v>1.0163440444242564</v>
      </c>
      <c r="R47" s="14">
        <f t="shared" si="10"/>
        <v>398.12060500000001</v>
      </c>
      <c r="S47" s="14">
        <f t="shared" si="11"/>
        <v>-8.7630009999999743</v>
      </c>
      <c r="T47" s="14">
        <f t="shared" si="12"/>
        <v>76.790186526000554</v>
      </c>
      <c r="U47" s="23">
        <f t="shared" si="13"/>
        <v>8.7630009999999743</v>
      </c>
      <c r="V47" s="29">
        <f t="shared" si="14"/>
        <v>-2.1536874110381275E-2</v>
      </c>
      <c r="W47" s="31">
        <f t="shared" si="15"/>
        <v>2.1536874110381275E-2</v>
      </c>
      <c r="X47" s="29">
        <f t="shared" si="16"/>
        <v>1.3052253415395436</v>
      </c>
      <c r="Y47" s="30">
        <f t="shared" si="17"/>
        <v>402.50210549999997</v>
      </c>
      <c r="Z47" s="29">
        <f t="shared" si="18"/>
        <v>1.0220109205349972</v>
      </c>
    </row>
    <row r="48" spans="1:26" ht="15">
      <c r="A48" s="3">
        <v>46</v>
      </c>
      <c r="B48" s="4">
        <v>409.62081899999998</v>
      </c>
      <c r="C48" s="1">
        <f t="shared" si="19"/>
        <v>407.37056665869119</v>
      </c>
      <c r="D48" s="11" t="s">
        <v>49</v>
      </c>
      <c r="E48" s="6" t="s">
        <v>250</v>
      </c>
      <c r="F48" s="1">
        <f t="shared" si="0"/>
        <v>407.89895683315797</v>
      </c>
      <c r="G48" s="1">
        <f t="shared" si="1"/>
        <v>2.0560116595261073</v>
      </c>
      <c r="H48" s="12" t="s">
        <v>454</v>
      </c>
      <c r="I48" s="15">
        <f t="shared" si="20"/>
        <v>405.54070136910923</v>
      </c>
      <c r="J48" s="14">
        <f t="shared" si="2"/>
        <v>-4.0801176308907543</v>
      </c>
      <c r="K48" s="14">
        <f t="shared" si="3"/>
        <v>16.647359881905583</v>
      </c>
      <c r="L48" s="23">
        <f t="shared" si="4"/>
        <v>4.0801176308907543</v>
      </c>
      <c r="M48" s="29">
        <f t="shared" si="5"/>
        <v>-9.9607184050153324E-3</v>
      </c>
      <c r="N48" s="31">
        <f t="shared" si="6"/>
        <v>9.9607184050153324E-3</v>
      </c>
      <c r="O48" s="29">
        <f t="shared" si="7"/>
        <v>0.54034565730414508</v>
      </c>
      <c r="P48" s="30">
        <f t="shared" si="8"/>
        <v>407.58076018455461</v>
      </c>
      <c r="Q48" s="29">
        <f t="shared" si="9"/>
        <v>1.0100609325207464</v>
      </c>
      <c r="R48" s="14">
        <f t="shared" si="10"/>
        <v>406.88360599999999</v>
      </c>
      <c r="S48" s="14">
        <f t="shared" si="11"/>
        <v>-2.737212999999997</v>
      </c>
      <c r="T48" s="14">
        <f t="shared" si="12"/>
        <v>7.4923350073689834</v>
      </c>
      <c r="U48" s="23">
        <f t="shared" si="13"/>
        <v>2.737212999999997</v>
      </c>
      <c r="V48" s="29">
        <f t="shared" si="14"/>
        <v>-6.6823092797927272E-3</v>
      </c>
      <c r="W48" s="31">
        <f t="shared" si="15"/>
        <v>6.6823092797927272E-3</v>
      </c>
      <c r="X48" s="29">
        <f t="shared" si="16"/>
        <v>0.41037866991384486</v>
      </c>
      <c r="Y48" s="30">
        <f t="shared" si="17"/>
        <v>408.25221249999998</v>
      </c>
      <c r="Z48" s="29">
        <f t="shared" si="18"/>
        <v>1.0067272629313062</v>
      </c>
    </row>
    <row r="49" spans="1:26" ht="15">
      <c r="A49" s="3">
        <v>47</v>
      </c>
      <c r="B49" s="4">
        <v>407.56417800000003</v>
      </c>
      <c r="C49" s="1">
        <f t="shared" si="19"/>
        <v>407.48673346347647</v>
      </c>
      <c r="D49" s="11" t="s">
        <v>50</v>
      </c>
      <c r="E49" s="6" t="s">
        <v>251</v>
      </c>
      <c r="F49" s="1">
        <f t="shared" si="0"/>
        <v>408.37246135758778</v>
      </c>
      <c r="G49" s="1">
        <f t="shared" si="1"/>
        <v>1.2009595462587701</v>
      </c>
      <c r="H49" s="12" t="s">
        <v>455</v>
      </c>
      <c r="I49" s="15">
        <f t="shared" si="20"/>
        <v>409.95496849268409</v>
      </c>
      <c r="J49" s="14">
        <f t="shared" si="2"/>
        <v>2.3907904926840615</v>
      </c>
      <c r="K49" s="14">
        <f t="shared" si="3"/>
        <v>5.715879179908498</v>
      </c>
      <c r="L49" s="23">
        <f t="shared" si="4"/>
        <v>2.3907904926840615</v>
      </c>
      <c r="M49" s="29">
        <f t="shared" si="5"/>
        <v>5.8660466786265531E-3</v>
      </c>
      <c r="N49" s="31">
        <f t="shared" si="6"/>
        <v>5.8660466786265531E-3</v>
      </c>
      <c r="O49" s="29">
        <f t="shared" si="7"/>
        <v>0.31747931533885831</v>
      </c>
      <c r="P49" s="30">
        <f t="shared" si="8"/>
        <v>408.75957324634203</v>
      </c>
      <c r="Q49" s="29">
        <f t="shared" si="9"/>
        <v>0.99416816314856604</v>
      </c>
      <c r="R49" s="14">
        <f t="shared" si="10"/>
        <v>409.62081899999998</v>
      </c>
      <c r="S49" s="14">
        <f t="shared" si="11"/>
        <v>2.0566409999999564</v>
      </c>
      <c r="T49" s="14">
        <f t="shared" si="12"/>
        <v>4.2297722028808211</v>
      </c>
      <c r="U49" s="23">
        <f t="shared" si="13"/>
        <v>2.0566409999999564</v>
      </c>
      <c r="V49" s="29">
        <f t="shared" si="14"/>
        <v>5.0461770465017571E-3</v>
      </c>
      <c r="W49" s="31">
        <f t="shared" si="15"/>
        <v>5.0461770465017571E-3</v>
      </c>
      <c r="X49" s="29">
        <f t="shared" si="16"/>
        <v>0.30897740150810554</v>
      </c>
      <c r="Y49" s="30">
        <f t="shared" si="17"/>
        <v>408.59249850000003</v>
      </c>
      <c r="Z49" s="29">
        <f t="shared" si="18"/>
        <v>0.99497915900607592</v>
      </c>
    </row>
    <row r="50" spans="1:26" ht="15">
      <c r="A50" s="3">
        <v>48</v>
      </c>
      <c r="B50" s="4">
        <v>412.12454200000002</v>
      </c>
      <c r="C50" s="1">
        <f t="shared" si="19"/>
        <v>410.26941858539061</v>
      </c>
      <c r="D50" s="11" t="s">
        <v>51</v>
      </c>
      <c r="E50" s="6" t="s">
        <v>252</v>
      </c>
      <c r="F50" s="1">
        <f t="shared" si="0"/>
        <v>411.01762447420799</v>
      </c>
      <c r="G50" s="1">
        <f t="shared" si="1"/>
        <v>1.6489373434073991</v>
      </c>
      <c r="H50" s="12" t="s">
        <v>456</v>
      </c>
      <c r="I50" s="13">
        <f t="shared" si="20"/>
        <v>409.57342090384657</v>
      </c>
      <c r="J50" s="14">
        <f t="shared" si="2"/>
        <v>-2.5511210961534516</v>
      </c>
      <c r="K50" s="14">
        <f t="shared" si="3"/>
        <v>6.5082188472391884</v>
      </c>
      <c r="L50" s="23">
        <f t="shared" si="4"/>
        <v>2.5511210961534516</v>
      </c>
      <c r="M50" s="29">
        <f t="shared" si="5"/>
        <v>-6.1901702911773002E-3</v>
      </c>
      <c r="N50" s="31">
        <f t="shared" si="6"/>
        <v>6.1901702911773002E-3</v>
      </c>
      <c r="O50" s="29">
        <f t="shared" si="7"/>
        <v>0.33930865242218722</v>
      </c>
      <c r="P50" s="30">
        <f t="shared" si="8"/>
        <v>410.84898145192329</v>
      </c>
      <c r="Q50" s="29">
        <f t="shared" si="9"/>
        <v>1.0062287271730759</v>
      </c>
      <c r="R50" s="14">
        <f t="shared" si="10"/>
        <v>407.56417800000003</v>
      </c>
      <c r="S50" s="14">
        <f t="shared" si="11"/>
        <v>-4.5603639999999928</v>
      </c>
      <c r="T50" s="14">
        <f t="shared" si="12"/>
        <v>20.796919812495933</v>
      </c>
      <c r="U50" s="23">
        <f t="shared" si="13"/>
        <v>4.5603639999999928</v>
      </c>
      <c r="V50" s="29">
        <f t="shared" si="14"/>
        <v>-1.1065499710036663E-2</v>
      </c>
      <c r="W50" s="31">
        <f t="shared" si="15"/>
        <v>1.1065499710036663E-2</v>
      </c>
      <c r="X50" s="29">
        <f t="shared" si="16"/>
        <v>0.68618179300064686</v>
      </c>
      <c r="Y50" s="30">
        <f t="shared" si="17"/>
        <v>409.84436000000005</v>
      </c>
      <c r="Z50" s="29">
        <f t="shared" si="18"/>
        <v>1.0111893150727294</v>
      </c>
    </row>
    <row r="51" spans="1:26" ht="15">
      <c r="A51" s="3">
        <v>49</v>
      </c>
      <c r="B51" s="4">
        <v>420.12747200000001</v>
      </c>
      <c r="C51" s="1">
        <f t="shared" si="19"/>
        <v>416.18425063415623</v>
      </c>
      <c r="D51" s="11" t="s">
        <v>52</v>
      </c>
      <c r="E51" s="6" t="s">
        <v>253</v>
      </c>
      <c r="F51" s="1">
        <f t="shared" si="0"/>
        <v>417.02438443832079</v>
      </c>
      <c r="G51" s="1">
        <f t="shared" si="1"/>
        <v>3.2139811586015616</v>
      </c>
      <c r="H51" s="12" t="s">
        <v>457</v>
      </c>
      <c r="I51" s="15">
        <f t="shared" si="20"/>
        <v>412.66656181761539</v>
      </c>
      <c r="J51" s="14">
        <f t="shared" si="2"/>
        <v>-7.4609101823846231</v>
      </c>
      <c r="K51" s="14">
        <f t="shared" si="3"/>
        <v>55.665180749610549</v>
      </c>
      <c r="L51" s="23">
        <f t="shared" si="4"/>
        <v>7.4609101823846231</v>
      </c>
      <c r="M51" s="29">
        <f t="shared" si="5"/>
        <v>-1.7758682018262837E-2</v>
      </c>
      <c r="N51" s="31">
        <f t="shared" si="6"/>
        <v>1.7758682018262837E-2</v>
      </c>
      <c r="O51" s="29">
        <f t="shared" si="7"/>
        <v>0.99401536404171986</v>
      </c>
      <c r="P51" s="30">
        <f t="shared" si="8"/>
        <v>416.3970169088077</v>
      </c>
      <c r="Q51" s="29">
        <f t="shared" si="9"/>
        <v>1.0180797546317359</v>
      </c>
      <c r="R51" s="14">
        <f t="shared" si="10"/>
        <v>412.12454200000002</v>
      </c>
      <c r="S51" s="14">
        <f t="shared" si="11"/>
        <v>-8.0029299999999921</v>
      </c>
      <c r="T51" s="14">
        <f t="shared" si="12"/>
        <v>64.046888584899875</v>
      </c>
      <c r="U51" s="23">
        <f t="shared" si="13"/>
        <v>8.0029299999999921</v>
      </c>
      <c r="V51" s="29">
        <f t="shared" si="14"/>
        <v>-1.9048813832388451E-2</v>
      </c>
      <c r="W51" s="31">
        <f t="shared" si="15"/>
        <v>1.9048813832388451E-2</v>
      </c>
      <c r="X51" s="29">
        <f t="shared" si="16"/>
        <v>1.2083181158319798</v>
      </c>
      <c r="Y51" s="30">
        <f t="shared" si="17"/>
        <v>416.12600700000002</v>
      </c>
      <c r="Z51" s="29">
        <f t="shared" si="18"/>
        <v>1.0194187173643252</v>
      </c>
    </row>
    <row r="52" spans="1:26" ht="15">
      <c r="A52" s="3">
        <v>50</v>
      </c>
      <c r="B52" s="4">
        <v>427.991333</v>
      </c>
      <c r="C52" s="1">
        <f t="shared" si="19"/>
        <v>423.26850005366248</v>
      </c>
      <c r="D52" s="11" t="s">
        <v>53</v>
      </c>
      <c r="E52" s="6" t="s">
        <v>254</v>
      </c>
      <c r="F52" s="1">
        <f t="shared" si="0"/>
        <v>424.65873939534958</v>
      </c>
      <c r="G52" s="1">
        <f t="shared" si="1"/>
        <v>4.6350207128434846</v>
      </c>
      <c r="H52" s="12" t="s">
        <v>458</v>
      </c>
      <c r="I52" s="15">
        <f t="shared" si="20"/>
        <v>420.23836559692234</v>
      </c>
      <c r="J52" s="14">
        <f t="shared" si="2"/>
        <v>-7.7529674030776619</v>
      </c>
      <c r="K52" s="14">
        <f t="shared" si="3"/>
        <v>60.108503553184782</v>
      </c>
      <c r="L52" s="23">
        <f t="shared" si="4"/>
        <v>7.7529674030776619</v>
      </c>
      <c r="M52" s="29">
        <f t="shared" si="5"/>
        <v>-1.8114776644501961E-2</v>
      </c>
      <c r="N52" s="31">
        <f t="shared" si="6"/>
        <v>1.8114776644501961E-2</v>
      </c>
      <c r="O52" s="29">
        <f t="shared" si="7"/>
        <v>1.0380854454352579</v>
      </c>
      <c r="P52" s="30">
        <f t="shared" si="8"/>
        <v>424.11484929846119</v>
      </c>
      <c r="Q52" s="29">
        <f t="shared" si="9"/>
        <v>1.018448975718971</v>
      </c>
      <c r="R52" s="14">
        <f t="shared" si="10"/>
        <v>420.12747200000001</v>
      </c>
      <c r="S52" s="14">
        <f t="shared" si="11"/>
        <v>-7.8638609999999858</v>
      </c>
      <c r="T52" s="14">
        <f t="shared" si="12"/>
        <v>61.840309827320773</v>
      </c>
      <c r="U52" s="23">
        <f t="shared" si="13"/>
        <v>7.8638609999999858</v>
      </c>
      <c r="V52" s="29">
        <f t="shared" si="14"/>
        <v>-1.837387908039714E-2</v>
      </c>
      <c r="W52" s="31">
        <f t="shared" si="15"/>
        <v>1.837387908039714E-2</v>
      </c>
      <c r="X52" s="29">
        <f t="shared" si="16"/>
        <v>1.1945377651802338</v>
      </c>
      <c r="Y52" s="30">
        <f t="shared" si="17"/>
        <v>424.05940250000003</v>
      </c>
      <c r="Z52" s="29">
        <f t="shared" si="18"/>
        <v>1.0187177976307153</v>
      </c>
    </row>
    <row r="53" spans="1:26" ht="15">
      <c r="A53" s="3">
        <v>51</v>
      </c>
      <c r="B53" s="4">
        <v>425.84527600000001</v>
      </c>
      <c r="C53" s="1">
        <f t="shared" si="19"/>
        <v>424.81456562146502</v>
      </c>
      <c r="D53" s="11" t="s">
        <v>54</v>
      </c>
      <c r="E53" s="6" t="s">
        <v>255</v>
      </c>
      <c r="F53" s="1">
        <f t="shared" si="0"/>
        <v>426.89094815195256</v>
      </c>
      <c r="G53" s="1">
        <f t="shared" si="1"/>
        <v>3.1733136933601833</v>
      </c>
      <c r="H53" s="12" t="s">
        <v>459</v>
      </c>
      <c r="I53" s="13">
        <f t="shared" si="20"/>
        <v>429.29376010819306</v>
      </c>
      <c r="J53" s="14">
        <f t="shared" si="2"/>
        <v>3.4484841081930426</v>
      </c>
      <c r="K53" s="14">
        <f t="shared" si="3"/>
        <v>11.892042644459965</v>
      </c>
      <c r="L53" s="23">
        <f t="shared" si="4"/>
        <v>3.4484841081930426</v>
      </c>
      <c r="M53" s="29">
        <f t="shared" si="5"/>
        <v>8.0979743173035523E-3</v>
      </c>
      <c r="N53" s="31">
        <f t="shared" si="6"/>
        <v>8.0979743173035523E-3</v>
      </c>
      <c r="O53" s="29">
        <f t="shared" si="7"/>
        <v>0.46414472306588017</v>
      </c>
      <c r="P53" s="30">
        <f t="shared" si="8"/>
        <v>427.56951805409653</v>
      </c>
      <c r="Q53" s="29">
        <f t="shared" si="9"/>
        <v>0.99196707609417867</v>
      </c>
      <c r="R53" s="14">
        <f t="shared" si="10"/>
        <v>427.991333</v>
      </c>
      <c r="S53" s="14">
        <f t="shared" si="11"/>
        <v>2.1460569999999848</v>
      </c>
      <c r="T53" s="14">
        <f t="shared" si="12"/>
        <v>4.605560647248935</v>
      </c>
      <c r="U53" s="23">
        <f t="shared" si="13"/>
        <v>2.1460569999999848</v>
      </c>
      <c r="V53" s="29">
        <f t="shared" si="14"/>
        <v>5.0395228524267692E-3</v>
      </c>
      <c r="W53" s="31">
        <f t="shared" si="15"/>
        <v>5.0395228524267692E-3</v>
      </c>
      <c r="X53" s="29">
        <f t="shared" si="16"/>
        <v>0.32794951423521407</v>
      </c>
      <c r="Y53" s="30">
        <f t="shared" si="17"/>
        <v>426.91830449999998</v>
      </c>
      <c r="Z53" s="29">
        <f t="shared" si="18"/>
        <v>0.99498574659220962</v>
      </c>
    </row>
    <row r="54" spans="1:26" ht="15">
      <c r="A54" s="3">
        <v>52</v>
      </c>
      <c r="B54" s="4">
        <v>433.99230999999997</v>
      </c>
      <c r="C54" s="1">
        <f t="shared" si="19"/>
        <v>430.32121224858599</v>
      </c>
      <c r="D54" s="11" t="s">
        <v>55</v>
      </c>
      <c r="E54" s="6" t="s">
        <v>256</v>
      </c>
      <c r="F54" s="1">
        <f t="shared" si="0"/>
        <v>432.19261215220314</v>
      </c>
      <c r="G54" s="1">
        <f t="shared" si="1"/>
        <v>3.681935937233443</v>
      </c>
      <c r="H54" s="12" t="s">
        <v>460</v>
      </c>
      <c r="I54" s="15">
        <f t="shared" si="20"/>
        <v>430.06426184531273</v>
      </c>
      <c r="J54" s="14">
        <f t="shared" si="2"/>
        <v>-3.9280481546872466</v>
      </c>
      <c r="K54" s="14">
        <f t="shared" si="3"/>
        <v>15.429562305541882</v>
      </c>
      <c r="L54" s="23">
        <f t="shared" si="4"/>
        <v>3.9280481546872466</v>
      </c>
      <c r="M54" s="29">
        <f t="shared" si="5"/>
        <v>-9.0509625727867079E-3</v>
      </c>
      <c r="N54" s="31">
        <f t="shared" si="6"/>
        <v>9.0509625727867079E-3</v>
      </c>
      <c r="O54" s="29">
        <f t="shared" si="7"/>
        <v>0.5299208901962823</v>
      </c>
      <c r="P54" s="30">
        <f t="shared" si="8"/>
        <v>432.02828592265632</v>
      </c>
      <c r="Q54" s="29">
        <f t="shared" si="9"/>
        <v>1.0091336307226106</v>
      </c>
      <c r="R54" s="14">
        <f t="shared" si="10"/>
        <v>425.84527600000001</v>
      </c>
      <c r="S54" s="14">
        <f t="shared" si="11"/>
        <v>-8.1470339999999624</v>
      </c>
      <c r="T54" s="14">
        <f t="shared" si="12"/>
        <v>66.374162997155381</v>
      </c>
      <c r="U54" s="23">
        <f t="shared" si="13"/>
        <v>8.1470339999999624</v>
      </c>
      <c r="V54" s="29">
        <f t="shared" si="14"/>
        <v>-1.8772300366335898E-2</v>
      </c>
      <c r="W54" s="31">
        <f t="shared" si="15"/>
        <v>1.8772300366335898E-2</v>
      </c>
      <c r="X54" s="29">
        <f t="shared" si="16"/>
        <v>1.2470331132861778</v>
      </c>
      <c r="Y54" s="30">
        <f t="shared" si="17"/>
        <v>429.91879299999999</v>
      </c>
      <c r="Z54" s="29">
        <f t="shared" si="18"/>
        <v>1.0191314415332389</v>
      </c>
    </row>
    <row r="55" spans="1:26" ht="15">
      <c r="A55" s="3">
        <v>53</v>
      </c>
      <c r="B55" s="4">
        <v>432.92425500000002</v>
      </c>
      <c r="C55" s="1">
        <f t="shared" si="19"/>
        <v>431.88303789943438</v>
      </c>
      <c r="D55" s="11" t="s">
        <v>56</v>
      </c>
      <c r="E55" s="6" t="s">
        <v>257</v>
      </c>
      <c r="F55" s="1">
        <f t="shared" si="0"/>
        <v>433.83927284829383</v>
      </c>
      <c r="G55" s="1">
        <f t="shared" si="1"/>
        <v>2.4701767595551303</v>
      </c>
      <c r="H55" s="12" t="s">
        <v>461</v>
      </c>
      <c r="I55" s="15">
        <f t="shared" si="20"/>
        <v>435.87454808943659</v>
      </c>
      <c r="J55" s="14">
        <f t="shared" si="2"/>
        <v>2.9502930894365704</v>
      </c>
      <c r="K55" s="14">
        <f t="shared" si="3"/>
        <v>8.7042293135771835</v>
      </c>
      <c r="L55" s="23">
        <f t="shared" si="4"/>
        <v>2.9502930894365704</v>
      </c>
      <c r="M55" s="29">
        <f t="shared" si="5"/>
        <v>6.8148020245171305E-3</v>
      </c>
      <c r="N55" s="31">
        <f t="shared" si="6"/>
        <v>6.8148020245171305E-3</v>
      </c>
      <c r="O55" s="29">
        <f t="shared" si="7"/>
        <v>0.39907234669910008</v>
      </c>
      <c r="P55" s="30">
        <f t="shared" si="8"/>
        <v>434.39940154471833</v>
      </c>
      <c r="Q55" s="29">
        <f t="shared" si="9"/>
        <v>0.99323132515452317</v>
      </c>
      <c r="R55" s="14">
        <f t="shared" si="10"/>
        <v>433.99230999999997</v>
      </c>
      <c r="S55" s="14">
        <f t="shared" si="11"/>
        <v>1.0680549999999585</v>
      </c>
      <c r="T55" s="14">
        <f t="shared" si="12"/>
        <v>1.1407414830249112</v>
      </c>
      <c r="U55" s="23">
        <f t="shared" si="13"/>
        <v>1.0680549999999585</v>
      </c>
      <c r="V55" s="29">
        <f t="shared" si="14"/>
        <v>2.4670712894105653E-3</v>
      </c>
      <c r="W55" s="31">
        <f t="shared" si="15"/>
        <v>2.4670712894105653E-3</v>
      </c>
      <c r="X55" s="29">
        <f t="shared" si="16"/>
        <v>0.16450854066341145</v>
      </c>
      <c r="Y55" s="30">
        <f t="shared" si="17"/>
        <v>433.4582825</v>
      </c>
      <c r="Z55" s="29">
        <f t="shared" si="18"/>
        <v>0.99753900017260688</v>
      </c>
    </row>
    <row r="56" spans="1:26" ht="15">
      <c r="A56" s="3">
        <v>54</v>
      </c>
      <c r="B56" s="4">
        <v>437.27096599999999</v>
      </c>
      <c r="C56" s="1">
        <f t="shared" si="19"/>
        <v>435.11579475977373</v>
      </c>
      <c r="D56" s="11" t="s">
        <v>57</v>
      </c>
      <c r="E56" s="6" t="s">
        <v>258</v>
      </c>
      <c r="F56" s="1">
        <f t="shared" si="0"/>
        <v>436.70850671645167</v>
      </c>
      <c r="G56" s="1">
        <f t="shared" si="1"/>
        <v>2.3630205129642579</v>
      </c>
      <c r="H56" s="12" t="s">
        <v>462</v>
      </c>
      <c r="I56" s="13">
        <f t="shared" si="20"/>
        <v>436.30944960784893</v>
      </c>
      <c r="J56" s="14">
        <f t="shared" si="2"/>
        <v>-0.96151639215105433</v>
      </c>
      <c r="K56" s="14">
        <f t="shared" si="3"/>
        <v>0.92451377237518007</v>
      </c>
      <c r="L56" s="23">
        <f t="shared" si="4"/>
        <v>0.96151639215105433</v>
      </c>
      <c r="M56" s="29">
        <f t="shared" si="5"/>
        <v>-2.1989028929742718E-3</v>
      </c>
      <c r="N56" s="31">
        <f t="shared" si="6"/>
        <v>2.1989028929742718E-3</v>
      </c>
      <c r="O56" s="29">
        <f t="shared" si="7"/>
        <v>0.13031986029439147</v>
      </c>
      <c r="P56" s="30">
        <f t="shared" si="8"/>
        <v>436.79020780392443</v>
      </c>
      <c r="Q56" s="29">
        <f t="shared" si="9"/>
        <v>1.0022037487224154</v>
      </c>
      <c r="R56" s="14">
        <f t="shared" si="10"/>
        <v>432.92425500000002</v>
      </c>
      <c r="S56" s="14">
        <f t="shared" si="11"/>
        <v>-4.3467109999999707</v>
      </c>
      <c r="T56" s="14">
        <f t="shared" si="12"/>
        <v>18.893896517520744</v>
      </c>
      <c r="U56" s="23">
        <f t="shared" si="13"/>
        <v>4.3467109999999707</v>
      </c>
      <c r="V56" s="29">
        <f t="shared" si="14"/>
        <v>-9.9405433655066194E-3</v>
      </c>
      <c r="W56" s="31">
        <f t="shared" si="15"/>
        <v>9.9405433655066194E-3</v>
      </c>
      <c r="X56" s="29">
        <f t="shared" si="16"/>
        <v>0.67005888647691603</v>
      </c>
      <c r="Y56" s="30">
        <f t="shared" si="17"/>
        <v>435.09761049999997</v>
      </c>
      <c r="Z56" s="29">
        <f t="shared" si="18"/>
        <v>1.0100403498990833</v>
      </c>
    </row>
    <row r="57" spans="1:26" ht="15">
      <c r="A57" s="3">
        <v>55</v>
      </c>
      <c r="B57" s="4">
        <v>435.929688</v>
      </c>
      <c r="C57" s="1">
        <f t="shared" si="19"/>
        <v>435.6041307039095</v>
      </c>
      <c r="D57" s="11" t="s">
        <v>58</v>
      </c>
      <c r="E57" s="6" t="s">
        <v>259</v>
      </c>
      <c r="F57" s="1">
        <f t="shared" si="0"/>
        <v>437.01628621483292</v>
      </c>
      <c r="G57" s="1">
        <f t="shared" si="1"/>
        <v>1.2857178917309151</v>
      </c>
      <c r="H57" s="12" t="s">
        <v>463</v>
      </c>
      <c r="I57" s="15">
        <f t="shared" si="20"/>
        <v>439.07152722941595</v>
      </c>
      <c r="J57" s="14">
        <f t="shared" si="2"/>
        <v>3.1418392294159503</v>
      </c>
      <c r="K57" s="14">
        <f t="shared" si="3"/>
        <v>9.8711537434970129</v>
      </c>
      <c r="L57" s="23">
        <f t="shared" si="4"/>
        <v>3.1418392294159503</v>
      </c>
      <c r="M57" s="29">
        <f t="shared" si="5"/>
        <v>7.2072155576978058E-3</v>
      </c>
      <c r="N57" s="31">
        <f t="shared" si="6"/>
        <v>7.2072155576978058E-3</v>
      </c>
      <c r="O57" s="29">
        <f t="shared" si="7"/>
        <v>0.42610923766024472</v>
      </c>
      <c r="P57" s="30">
        <f t="shared" si="8"/>
        <v>437.50060761470797</v>
      </c>
      <c r="Q57" s="29">
        <f t="shared" si="9"/>
        <v>0.99284435670597626</v>
      </c>
      <c r="R57" s="14">
        <f t="shared" si="10"/>
        <v>437.27096599999999</v>
      </c>
      <c r="S57" s="14">
        <f t="shared" si="11"/>
        <v>1.3412779999999884</v>
      </c>
      <c r="T57" s="14">
        <f t="shared" si="12"/>
        <v>1.799026673283969</v>
      </c>
      <c r="U57" s="23">
        <f t="shared" si="13"/>
        <v>1.3412779999999884</v>
      </c>
      <c r="V57" s="29">
        <f t="shared" si="14"/>
        <v>3.076821874999228E-3</v>
      </c>
      <c r="W57" s="31">
        <f t="shared" si="15"/>
        <v>3.076821874999228E-3</v>
      </c>
      <c r="X57" s="29">
        <f t="shared" si="16"/>
        <v>0.2074571768303288</v>
      </c>
      <c r="Y57" s="30">
        <f t="shared" si="17"/>
        <v>436.60032699999999</v>
      </c>
      <c r="Z57" s="29">
        <f t="shared" si="18"/>
        <v>0.99693261591943882</v>
      </c>
    </row>
    <row r="58" spans="1:26" ht="15">
      <c r="A58" s="3">
        <v>56</v>
      </c>
      <c r="B58" s="4">
        <v>440.68377700000002</v>
      </c>
      <c r="C58" s="1">
        <f t="shared" si="19"/>
        <v>438.65191848156383</v>
      </c>
      <c r="D58" s="11" t="s">
        <v>59</v>
      </c>
      <c r="E58" s="6" t="s">
        <v>260</v>
      </c>
      <c r="F58" s="1">
        <f t="shared" si="0"/>
        <v>439.63849615442098</v>
      </c>
      <c r="G58" s="1">
        <f t="shared" si="1"/>
        <v>1.6814571785668342</v>
      </c>
      <c r="H58" s="12" t="s">
        <v>464</v>
      </c>
      <c r="I58" s="15">
        <f t="shared" si="20"/>
        <v>438.30200410656386</v>
      </c>
      <c r="J58" s="14">
        <f t="shared" si="2"/>
        <v>-2.3817728934361639</v>
      </c>
      <c r="K58" s="14">
        <f t="shared" si="3"/>
        <v>5.6728421159072759</v>
      </c>
      <c r="L58" s="23">
        <f t="shared" si="4"/>
        <v>2.3817728934361639</v>
      </c>
      <c r="M58" s="29">
        <f t="shared" si="5"/>
        <v>-5.4047210669980342E-3</v>
      </c>
      <c r="N58" s="31">
        <f t="shared" si="6"/>
        <v>5.4047210669980342E-3</v>
      </c>
      <c r="O58" s="29">
        <f t="shared" si="7"/>
        <v>0.32371558692447783</v>
      </c>
      <c r="P58" s="30">
        <f t="shared" si="8"/>
        <v>439.49289055328194</v>
      </c>
      <c r="Q58" s="29">
        <f t="shared" si="9"/>
        <v>1.00543409081209</v>
      </c>
      <c r="R58" s="14">
        <f t="shared" si="10"/>
        <v>435.929688</v>
      </c>
      <c r="S58" s="14">
        <f t="shared" si="11"/>
        <v>-4.7540890000000218</v>
      </c>
      <c r="T58" s="14">
        <f t="shared" si="12"/>
        <v>22.601362219921207</v>
      </c>
      <c r="U58" s="23">
        <f t="shared" si="13"/>
        <v>4.7540890000000218</v>
      </c>
      <c r="V58" s="29">
        <f t="shared" si="14"/>
        <v>-1.0787982785216125E-2</v>
      </c>
      <c r="W58" s="31">
        <f t="shared" si="15"/>
        <v>1.0787982785216125E-2</v>
      </c>
      <c r="X58" s="29">
        <f t="shared" si="16"/>
        <v>0.73608453166149701</v>
      </c>
      <c r="Y58" s="30">
        <f t="shared" si="17"/>
        <v>438.30673250000001</v>
      </c>
      <c r="Z58" s="29">
        <f t="shared" si="18"/>
        <v>1.010905632561552</v>
      </c>
    </row>
    <row r="59" spans="1:26" ht="15">
      <c r="A59" s="3">
        <v>57</v>
      </c>
      <c r="B59" s="4">
        <v>454.985748</v>
      </c>
      <c r="C59" s="1">
        <f t="shared" si="19"/>
        <v>448.45221619262554</v>
      </c>
      <c r="D59" s="11" t="s">
        <v>60</v>
      </c>
      <c r="E59" s="6" t="s">
        <v>261</v>
      </c>
      <c r="F59" s="1">
        <f t="shared" si="0"/>
        <v>449.39836521633833</v>
      </c>
      <c r="G59" s="1">
        <f t="shared" si="1"/>
        <v>4.7312245566218252</v>
      </c>
      <c r="H59" s="12" t="s">
        <v>465</v>
      </c>
      <c r="I59" s="13">
        <f t="shared" si="20"/>
        <v>441.31995333298784</v>
      </c>
      <c r="J59" s="14">
        <f t="shared" si="2"/>
        <v>-13.665794667012165</v>
      </c>
      <c r="K59" s="14">
        <f t="shared" si="3"/>
        <v>186.75394388093812</v>
      </c>
      <c r="L59" s="23">
        <f t="shared" si="4"/>
        <v>13.665794667012165</v>
      </c>
      <c r="M59" s="29">
        <f t="shared" si="5"/>
        <v>-3.0035654362984936E-2</v>
      </c>
      <c r="N59" s="31">
        <f t="shared" si="6"/>
        <v>3.0035654362984936E-2</v>
      </c>
      <c r="O59" s="29">
        <f t="shared" si="7"/>
        <v>1.860380003808753</v>
      </c>
      <c r="P59" s="30">
        <f t="shared" si="8"/>
        <v>448.15285066649392</v>
      </c>
      <c r="Q59" s="29">
        <f t="shared" si="9"/>
        <v>1.0309657303364685</v>
      </c>
      <c r="R59" s="14">
        <f t="shared" si="10"/>
        <v>440.68377700000002</v>
      </c>
      <c r="S59" s="14">
        <f t="shared" si="11"/>
        <v>-14.30197099999998</v>
      </c>
      <c r="T59" s="14">
        <f t="shared" si="12"/>
        <v>204.54637448484044</v>
      </c>
      <c r="U59" s="23">
        <f t="shared" si="13"/>
        <v>14.30197099999998</v>
      </c>
      <c r="V59" s="29">
        <f t="shared" si="14"/>
        <v>-3.1433887902792022E-2</v>
      </c>
      <c r="W59" s="31">
        <f t="shared" si="15"/>
        <v>3.1433887902792022E-2</v>
      </c>
      <c r="X59" s="29">
        <f t="shared" si="16"/>
        <v>2.2225810776568924</v>
      </c>
      <c r="Y59" s="30">
        <f t="shared" si="17"/>
        <v>447.83476250000001</v>
      </c>
      <c r="Z59" s="29">
        <f t="shared" si="18"/>
        <v>1.032454044706075</v>
      </c>
    </row>
    <row r="60" spans="1:26" ht="15">
      <c r="A60" s="3">
        <v>58</v>
      </c>
      <c r="B60" s="4">
        <v>449.01458700000001</v>
      </c>
      <c r="C60" s="1">
        <f t="shared" si="19"/>
        <v>448.78963867705022</v>
      </c>
      <c r="D60" s="11" t="s">
        <v>61</v>
      </c>
      <c r="E60" s="6" t="s">
        <v>262</v>
      </c>
      <c r="F60" s="1">
        <f t="shared" si="0"/>
        <v>450.71993994110733</v>
      </c>
      <c r="G60" s="1">
        <f t="shared" si="1"/>
        <v>2.8563923717655353</v>
      </c>
      <c r="H60" s="12" t="s">
        <v>466</v>
      </c>
      <c r="I60" s="15">
        <f t="shared" si="20"/>
        <v>454.12958977296017</v>
      </c>
      <c r="J60" s="14">
        <f t="shared" si="2"/>
        <v>5.1150027729601675</v>
      </c>
      <c r="K60" s="14">
        <f t="shared" si="3"/>
        <v>26.163253367390201</v>
      </c>
      <c r="L60" s="23">
        <f t="shared" si="4"/>
        <v>5.1150027729601675</v>
      </c>
      <c r="M60" s="29">
        <f t="shared" si="5"/>
        <v>1.1391618270433088E-2</v>
      </c>
      <c r="N60" s="31">
        <f t="shared" si="6"/>
        <v>1.1391618270433088E-2</v>
      </c>
      <c r="O60" s="29">
        <f t="shared" si="7"/>
        <v>0.70286402510707391</v>
      </c>
      <c r="P60" s="30">
        <f t="shared" si="8"/>
        <v>451.57208838648012</v>
      </c>
      <c r="Q60" s="29">
        <f t="shared" si="9"/>
        <v>0.98873668906816359</v>
      </c>
      <c r="R60" s="14">
        <f t="shared" si="10"/>
        <v>454.985748</v>
      </c>
      <c r="S60" s="14">
        <f t="shared" si="11"/>
        <v>5.9711609999999951</v>
      </c>
      <c r="T60" s="14">
        <f t="shared" si="12"/>
        <v>35.654763687920941</v>
      </c>
      <c r="U60" s="23">
        <f t="shared" si="13"/>
        <v>5.9711609999999951</v>
      </c>
      <c r="V60" s="29">
        <f t="shared" si="14"/>
        <v>1.3298367520518871E-2</v>
      </c>
      <c r="W60" s="31">
        <f t="shared" si="15"/>
        <v>1.3298367520518871E-2</v>
      </c>
      <c r="X60" s="29">
        <f t="shared" si="16"/>
        <v>0.93836930143082342</v>
      </c>
      <c r="Y60" s="30">
        <f t="shared" si="17"/>
        <v>452.00016749999998</v>
      </c>
      <c r="Z60" s="29">
        <f t="shared" si="18"/>
        <v>0.98687615815166152</v>
      </c>
    </row>
    <row r="61" spans="1:26" ht="15">
      <c r="A61" s="3">
        <v>59</v>
      </c>
      <c r="B61" s="4">
        <v>451.65243500000003</v>
      </c>
      <c r="C61" s="1">
        <f t="shared" si="19"/>
        <v>450.50731647082011</v>
      </c>
      <c r="D61" s="11" t="s">
        <v>62</v>
      </c>
      <c r="E61" s="6" t="s">
        <v>263</v>
      </c>
      <c r="F61" s="1">
        <f t="shared" si="0"/>
        <v>452.21633367438204</v>
      </c>
      <c r="G61" s="1">
        <f t="shared" si="1"/>
        <v>2.0039025402185295</v>
      </c>
      <c r="H61" s="12" t="s">
        <v>467</v>
      </c>
      <c r="I61" s="15">
        <f t="shared" si="20"/>
        <v>453.57633231287286</v>
      </c>
      <c r="J61" s="14">
        <f t="shared" si="2"/>
        <v>1.9238973128728389</v>
      </c>
      <c r="K61" s="14">
        <f t="shared" si="3"/>
        <v>3.7013808704793303</v>
      </c>
      <c r="L61" s="23">
        <f t="shared" si="4"/>
        <v>1.9238973128728389</v>
      </c>
      <c r="M61" s="29">
        <f t="shared" si="5"/>
        <v>4.2596854656010855E-3</v>
      </c>
      <c r="N61" s="31">
        <f t="shared" si="6"/>
        <v>4.2596854656010855E-3</v>
      </c>
      <c r="O61" s="29">
        <f t="shared" si="7"/>
        <v>0.26529940002945318</v>
      </c>
      <c r="P61" s="30">
        <f t="shared" si="8"/>
        <v>452.61438365643642</v>
      </c>
      <c r="Q61" s="29">
        <f t="shared" si="9"/>
        <v>0.99575838249085324</v>
      </c>
      <c r="R61" s="14">
        <f t="shared" si="10"/>
        <v>449.01458700000001</v>
      </c>
      <c r="S61" s="14">
        <f t="shared" si="11"/>
        <v>-2.6378480000000195</v>
      </c>
      <c r="T61" s="14">
        <f t="shared" si="12"/>
        <v>6.9582420711041033</v>
      </c>
      <c r="U61" s="23">
        <f t="shared" si="13"/>
        <v>2.6378480000000195</v>
      </c>
      <c r="V61" s="29">
        <f t="shared" si="14"/>
        <v>-5.8404379022112861E-3</v>
      </c>
      <c r="W61" s="31">
        <f t="shared" si="15"/>
        <v>5.8404379022112861E-3</v>
      </c>
      <c r="X61" s="29">
        <f t="shared" si="16"/>
        <v>0.41649252872251546</v>
      </c>
      <c r="Y61" s="30">
        <f t="shared" si="17"/>
        <v>450.33351100000004</v>
      </c>
      <c r="Z61" s="29">
        <f t="shared" si="18"/>
        <v>1.0058747490089894</v>
      </c>
    </row>
    <row r="62" spans="1:26" ht="15">
      <c r="A62" s="3">
        <v>60</v>
      </c>
      <c r="B62" s="4">
        <v>451.32952899999998</v>
      </c>
      <c r="C62" s="1">
        <f t="shared" si="19"/>
        <v>451.00064398832802</v>
      </c>
      <c r="D62" s="11" t="s">
        <v>63</v>
      </c>
      <c r="E62" s="6" t="s">
        <v>264</v>
      </c>
      <c r="F62" s="1">
        <f t="shared" si="0"/>
        <v>452.34153090294444</v>
      </c>
      <c r="G62" s="1">
        <f t="shared" si="1"/>
        <v>1.0359989412124762</v>
      </c>
      <c r="H62" s="12" t="s">
        <v>468</v>
      </c>
      <c r="I62" s="13">
        <f t="shared" si="20"/>
        <v>454.22023621460056</v>
      </c>
      <c r="J62" s="14">
        <f t="shared" si="2"/>
        <v>2.8907072146005817</v>
      </c>
      <c r="K62" s="14">
        <f t="shared" si="3"/>
        <v>8.356188200543853</v>
      </c>
      <c r="L62" s="23">
        <f t="shared" si="4"/>
        <v>2.8907072146005817</v>
      </c>
      <c r="M62" s="29">
        <f t="shared" si="5"/>
        <v>6.4048705632123214E-3</v>
      </c>
      <c r="N62" s="31">
        <f t="shared" si="6"/>
        <v>6.4048705632123214E-3</v>
      </c>
      <c r="O62" s="29">
        <f t="shared" si="7"/>
        <v>0.39914892035510419</v>
      </c>
      <c r="P62" s="30">
        <f t="shared" si="8"/>
        <v>452.77488260730024</v>
      </c>
      <c r="Q62" s="29">
        <f t="shared" si="9"/>
        <v>0.9936358907328936</v>
      </c>
      <c r="R62" s="14">
        <f t="shared" si="10"/>
        <v>451.65243500000003</v>
      </c>
      <c r="S62" s="14">
        <f t="shared" si="11"/>
        <v>0.32290600000004588</v>
      </c>
      <c r="T62" s="14">
        <f t="shared" si="12"/>
        <v>0.10426828483602962</v>
      </c>
      <c r="U62" s="23">
        <f t="shared" si="13"/>
        <v>0.32290600000004588</v>
      </c>
      <c r="V62" s="29">
        <f t="shared" si="14"/>
        <v>7.1545507052352846E-4</v>
      </c>
      <c r="W62" s="31">
        <f t="shared" si="15"/>
        <v>7.1545507052352846E-4</v>
      </c>
      <c r="X62" s="29">
        <f t="shared" si="16"/>
        <v>5.1090353586601016E-2</v>
      </c>
      <c r="Y62" s="30">
        <f t="shared" si="17"/>
        <v>451.49098200000003</v>
      </c>
      <c r="Z62" s="29">
        <f t="shared" si="18"/>
        <v>0.99928505643947196</v>
      </c>
    </row>
    <row r="63" spans="1:26" ht="15">
      <c r="A63" s="3">
        <v>61</v>
      </c>
      <c r="B63" s="4">
        <v>450.55456500000003</v>
      </c>
      <c r="C63" s="1">
        <f t="shared" si="19"/>
        <v>450.7329965953312</v>
      </c>
      <c r="D63" s="11" t="s">
        <v>64</v>
      </c>
      <c r="E63" s="6" t="s">
        <v>265</v>
      </c>
      <c r="F63" s="1">
        <f t="shared" si="0"/>
        <v>451.60915901389546</v>
      </c>
      <c r="G63" s="1">
        <f t="shared" si="1"/>
        <v>0.21676272345694736</v>
      </c>
      <c r="H63" s="12" t="s">
        <v>469</v>
      </c>
      <c r="I63" s="15">
        <f t="shared" si="20"/>
        <v>453.37752984415692</v>
      </c>
      <c r="J63" s="14">
        <f t="shared" si="2"/>
        <v>2.8229648441568997</v>
      </c>
      <c r="K63" s="14">
        <f t="shared" si="3"/>
        <v>7.9691305113457895</v>
      </c>
      <c r="L63" s="23">
        <f t="shared" si="4"/>
        <v>2.8229648441568997</v>
      </c>
      <c r="M63" s="29">
        <f t="shared" si="5"/>
        <v>6.2655337742652762E-3</v>
      </c>
      <c r="N63" s="31">
        <f t="shared" si="6"/>
        <v>6.2655337742652762E-3</v>
      </c>
      <c r="O63" s="29">
        <f t="shared" si="7"/>
        <v>0.39057453927522073</v>
      </c>
      <c r="P63" s="30">
        <f t="shared" si="8"/>
        <v>451.96604742207847</v>
      </c>
      <c r="Q63" s="29">
        <f t="shared" si="9"/>
        <v>0.99377347870520349</v>
      </c>
      <c r="R63" s="14">
        <f t="shared" si="10"/>
        <v>451.32952899999998</v>
      </c>
      <c r="S63" s="14">
        <f t="shared" si="11"/>
        <v>0.77496399999995447</v>
      </c>
      <c r="T63" s="14">
        <f t="shared" si="12"/>
        <v>0.60056920129592939</v>
      </c>
      <c r="U63" s="23">
        <f t="shared" si="13"/>
        <v>0.77496399999995447</v>
      </c>
      <c r="V63" s="29">
        <f t="shared" si="14"/>
        <v>1.7200225237978765E-3</v>
      </c>
      <c r="W63" s="31">
        <f t="shared" si="15"/>
        <v>1.7200225237978765E-3</v>
      </c>
      <c r="X63" s="29">
        <f t="shared" si="16"/>
        <v>0.12264653338824767</v>
      </c>
      <c r="Y63" s="30">
        <f t="shared" si="17"/>
        <v>450.942047</v>
      </c>
      <c r="Z63" s="29">
        <f t="shared" si="18"/>
        <v>0.99828293087377418</v>
      </c>
    </row>
    <row r="64" spans="1:26" ht="15">
      <c r="A64" s="3">
        <v>62</v>
      </c>
      <c r="B64" s="4">
        <v>441.83627300000001</v>
      </c>
      <c r="C64" s="1">
        <f t="shared" si="19"/>
        <v>445.3949624381325</v>
      </c>
      <c r="D64" s="11" t="s">
        <v>65</v>
      </c>
      <c r="E64" s="6" t="s">
        <v>266</v>
      </c>
      <c r="F64" s="1">
        <f t="shared" si="0"/>
        <v>445.81652557885207</v>
      </c>
      <c r="G64" s="1">
        <f t="shared" si="1"/>
        <v>-2.2104061140765419</v>
      </c>
      <c r="H64" s="12" t="s">
        <v>470</v>
      </c>
      <c r="I64" s="15">
        <f t="shared" si="20"/>
        <v>451.82592173735242</v>
      </c>
      <c r="J64" s="14">
        <f t="shared" si="2"/>
        <v>9.989648737352411</v>
      </c>
      <c r="K64" s="14">
        <f t="shared" si="3"/>
        <v>99.793081895686626</v>
      </c>
      <c r="L64" s="23">
        <f t="shared" si="4"/>
        <v>9.989648737352411</v>
      </c>
      <c r="M64" s="29">
        <f t="shared" si="5"/>
        <v>2.2609390282794666E-2</v>
      </c>
      <c r="N64" s="31">
        <f t="shared" si="6"/>
        <v>2.2609390282794666E-2</v>
      </c>
      <c r="O64" s="29">
        <f t="shared" si="7"/>
        <v>1.3848337142698053</v>
      </c>
      <c r="P64" s="30">
        <f t="shared" si="8"/>
        <v>446.83109736867618</v>
      </c>
      <c r="Q64" s="29">
        <f t="shared" si="9"/>
        <v>0.97789049220783875</v>
      </c>
      <c r="R64" s="14">
        <f t="shared" si="10"/>
        <v>450.55456500000003</v>
      </c>
      <c r="S64" s="14">
        <f t="shared" si="11"/>
        <v>8.7182920000000195</v>
      </c>
      <c r="T64" s="14">
        <f t="shared" si="12"/>
        <v>76.008615397264336</v>
      </c>
      <c r="U64" s="23">
        <f t="shared" si="13"/>
        <v>8.7182920000000195</v>
      </c>
      <c r="V64" s="29">
        <f t="shared" si="14"/>
        <v>1.9731951704200664E-2</v>
      </c>
      <c r="W64" s="31">
        <f t="shared" si="15"/>
        <v>1.9731951704200664E-2</v>
      </c>
      <c r="X64" s="29">
        <f t="shared" si="16"/>
        <v>1.3806117490127519</v>
      </c>
      <c r="Y64" s="30">
        <f t="shared" si="17"/>
        <v>446.19541900000002</v>
      </c>
      <c r="Z64" s="29">
        <f t="shared" si="18"/>
        <v>0.98064986424008371</v>
      </c>
    </row>
    <row r="65" spans="1:26" ht="15">
      <c r="A65" s="3">
        <v>63</v>
      </c>
      <c r="B65" s="4">
        <v>438.54269399999998</v>
      </c>
      <c r="C65" s="1">
        <f t="shared" si="19"/>
        <v>441.28360137525294</v>
      </c>
      <c r="D65" s="11" t="s">
        <v>66</v>
      </c>
      <c r="E65" s="6" t="s">
        <v>267</v>
      </c>
      <c r="F65" s="1">
        <f t="shared" si="0"/>
        <v>440.72721342612368</v>
      </c>
      <c r="G65" s="1">
        <f t="shared" si="1"/>
        <v>-3.1232446692170113</v>
      </c>
      <c r="H65" s="12" t="s">
        <v>471</v>
      </c>
      <c r="I65" s="13">
        <f t="shared" si="20"/>
        <v>443.60611946477553</v>
      </c>
      <c r="J65" s="14">
        <f t="shared" si="2"/>
        <v>5.0634254647755483</v>
      </c>
      <c r="K65" s="14">
        <f t="shared" si="3"/>
        <v>25.638277437337479</v>
      </c>
      <c r="L65" s="23">
        <f t="shared" si="4"/>
        <v>5.0634254647755483</v>
      </c>
      <c r="M65" s="29">
        <f t="shared" si="5"/>
        <v>1.1546026268483563E-2</v>
      </c>
      <c r="N65" s="31">
        <f t="shared" si="6"/>
        <v>1.1546026268483563E-2</v>
      </c>
      <c r="O65" s="29">
        <f t="shared" si="7"/>
        <v>0.70682095968522463</v>
      </c>
      <c r="P65" s="30">
        <f t="shared" si="8"/>
        <v>441.07440673238773</v>
      </c>
      <c r="Q65" s="29">
        <f t="shared" si="9"/>
        <v>0.98858576281390187</v>
      </c>
      <c r="R65" s="14">
        <f t="shared" si="10"/>
        <v>441.83627300000001</v>
      </c>
      <c r="S65" s="14">
        <f t="shared" si="11"/>
        <v>3.2935790000000225</v>
      </c>
      <c r="T65" s="14">
        <f t="shared" si="12"/>
        <v>10.847662629241148</v>
      </c>
      <c r="U65" s="23">
        <f t="shared" si="13"/>
        <v>3.2935790000000225</v>
      </c>
      <c r="V65" s="29">
        <f t="shared" si="14"/>
        <v>7.5102813136821347E-3</v>
      </c>
      <c r="W65" s="31">
        <f t="shared" si="15"/>
        <v>7.5102813136821347E-3</v>
      </c>
      <c r="X65" s="29">
        <f t="shared" si="16"/>
        <v>0.52519017739801421</v>
      </c>
      <c r="Y65" s="30">
        <f t="shared" si="17"/>
        <v>440.18948349999999</v>
      </c>
      <c r="Z65" s="29">
        <f t="shared" si="18"/>
        <v>0.99254570255710983</v>
      </c>
    </row>
    <row r="66" spans="1:26" ht="15">
      <c r="A66" s="3">
        <v>64</v>
      </c>
      <c r="B66" s="4">
        <v>433.83828699999998</v>
      </c>
      <c r="C66" s="1">
        <f t="shared" si="19"/>
        <v>436.81641275010122</v>
      </c>
      <c r="D66" s="11" t="s">
        <v>67</v>
      </c>
      <c r="E66" s="6" t="s">
        <v>268</v>
      </c>
      <c r="F66" s="1">
        <f t="shared" si="0"/>
        <v>435.56943331894627</v>
      </c>
      <c r="G66" s="1">
        <f t="shared" si="1"/>
        <v>-3.5997484201257359</v>
      </c>
      <c r="H66" s="12" t="s">
        <v>472</v>
      </c>
      <c r="I66" s="15">
        <f t="shared" si="20"/>
        <v>437.60396875690668</v>
      </c>
      <c r="J66" s="14">
        <f t="shared" si="2"/>
        <v>3.7656817569067016</v>
      </c>
      <c r="K66" s="14">
        <f t="shared" si="3"/>
        <v>14.180359094299943</v>
      </c>
      <c r="L66" s="23">
        <f t="shared" si="4"/>
        <v>3.7656817569067016</v>
      </c>
      <c r="M66" s="29">
        <f t="shared" si="5"/>
        <v>8.6799203061271122E-3</v>
      </c>
      <c r="N66" s="31">
        <f t="shared" si="6"/>
        <v>8.6799203061271122E-3</v>
      </c>
      <c r="O66" s="29">
        <f t="shared" si="7"/>
        <v>0.52752879822461918</v>
      </c>
      <c r="P66" s="30">
        <f t="shared" si="8"/>
        <v>435.72112787845333</v>
      </c>
      <c r="Q66" s="29">
        <f t="shared" si="9"/>
        <v>0.99139477238379758</v>
      </c>
      <c r="R66" s="14">
        <f t="shared" si="10"/>
        <v>438.54269399999998</v>
      </c>
      <c r="S66" s="14">
        <f t="shared" si="11"/>
        <v>4.7044070000000033</v>
      </c>
      <c r="T66" s="14">
        <f t="shared" si="12"/>
        <v>22.131445221649031</v>
      </c>
      <c r="U66" s="23">
        <f t="shared" si="13"/>
        <v>4.7044070000000033</v>
      </c>
      <c r="V66" s="29">
        <f t="shared" si="14"/>
        <v>1.0843687938496778E-2</v>
      </c>
      <c r="W66" s="31">
        <f t="shared" si="15"/>
        <v>1.0843687938496778E-2</v>
      </c>
      <c r="X66" s="29">
        <f t="shared" si="16"/>
        <v>0.75213419431409145</v>
      </c>
      <c r="Y66" s="30">
        <f t="shared" si="17"/>
        <v>436.19049050000001</v>
      </c>
      <c r="Z66" s="29">
        <f t="shared" si="18"/>
        <v>0.98927263624644945</v>
      </c>
    </row>
    <row r="67" spans="1:26" ht="15">
      <c r="A67" s="3">
        <v>65</v>
      </c>
      <c r="B67" s="4">
        <v>437.78762799999998</v>
      </c>
      <c r="C67" s="1">
        <f t="shared" si="19"/>
        <v>437.39914190004049</v>
      </c>
      <c r="D67" s="11" t="s">
        <v>68</v>
      </c>
      <c r="E67" s="6" t="s">
        <v>269</v>
      </c>
      <c r="F67" s="1">
        <f t="shared" si="0"/>
        <v>435.71963264577732</v>
      </c>
      <c r="G67" s="1">
        <f t="shared" si="1"/>
        <v>-1.7109964919694391</v>
      </c>
      <c r="H67" s="12" t="s">
        <v>473</v>
      </c>
      <c r="I67" s="15">
        <f t="shared" si="20"/>
        <v>431.9696848988205</v>
      </c>
      <c r="J67" s="14">
        <f t="shared" si="2"/>
        <v>-5.8179431011794804</v>
      </c>
      <c r="K67" s="14">
        <f t="shared" si="3"/>
        <v>33.84846192856191</v>
      </c>
      <c r="L67" s="23">
        <f t="shared" si="4"/>
        <v>5.8179431011794804</v>
      </c>
      <c r="M67" s="29">
        <f t="shared" si="5"/>
        <v>-1.3289418725143783E-2</v>
      </c>
      <c r="N67" s="31">
        <f t="shared" si="6"/>
        <v>1.3289418725143783E-2</v>
      </c>
      <c r="O67" s="29">
        <f t="shared" si="7"/>
        <v>0.81718249678834087</v>
      </c>
      <c r="P67" s="30">
        <f t="shared" si="8"/>
        <v>434.87865644941024</v>
      </c>
      <c r="Q67" s="29">
        <f t="shared" si="9"/>
        <v>1.0134684060122001</v>
      </c>
      <c r="R67" s="14">
        <f t="shared" si="10"/>
        <v>433.83828699999998</v>
      </c>
      <c r="S67" s="14">
        <f t="shared" si="11"/>
        <v>-3.949341000000004</v>
      </c>
      <c r="T67" s="14">
        <f t="shared" si="12"/>
        <v>15.597294334281031</v>
      </c>
      <c r="U67" s="23">
        <f t="shared" si="13"/>
        <v>3.949341000000004</v>
      </c>
      <c r="V67" s="29">
        <f t="shared" si="14"/>
        <v>-9.0211343295430093E-3</v>
      </c>
      <c r="W67" s="31">
        <f t="shared" si="15"/>
        <v>9.0211343295430093E-3</v>
      </c>
      <c r="X67" s="29">
        <f t="shared" si="16"/>
        <v>0.6337987776044115</v>
      </c>
      <c r="Y67" s="30">
        <f t="shared" si="17"/>
        <v>435.81295749999998</v>
      </c>
      <c r="Z67" s="29">
        <f t="shared" si="18"/>
        <v>1.0091032560249806</v>
      </c>
    </row>
    <row r="68" spans="1:26" ht="15">
      <c r="A68" s="3">
        <v>66</v>
      </c>
      <c r="B68" s="4">
        <v>431.34948700000001</v>
      </c>
      <c r="C68" s="1">
        <f t="shared" si="19"/>
        <v>433.76934896001615</v>
      </c>
      <c r="D68" s="11" t="s">
        <v>69</v>
      </c>
      <c r="E68" s="6" t="s">
        <v>270</v>
      </c>
      <c r="F68" s="1">
        <f t="shared" si="0"/>
        <v>432.53633840894497</v>
      </c>
      <c r="G68" s="1">
        <f t="shared" si="1"/>
        <v>-2.1151279687819051</v>
      </c>
      <c r="H68" s="12" t="s">
        <v>474</v>
      </c>
      <c r="I68" s="13">
        <f t="shared" si="20"/>
        <v>434.00863615380786</v>
      </c>
      <c r="J68" s="14">
        <f t="shared" si="2"/>
        <v>2.6591491538078458</v>
      </c>
      <c r="K68" s="14">
        <f t="shared" si="3"/>
        <v>7.071074222196982</v>
      </c>
      <c r="L68" s="23">
        <f t="shared" si="4"/>
        <v>2.6591491538078458</v>
      </c>
      <c r="M68" s="29">
        <f t="shared" si="5"/>
        <v>6.1647207982140143E-3</v>
      </c>
      <c r="N68" s="31">
        <f t="shared" si="6"/>
        <v>6.1647207982140143E-3</v>
      </c>
      <c r="O68" s="29">
        <f t="shared" si="7"/>
        <v>0.37503379849554996</v>
      </c>
      <c r="P68" s="30">
        <f t="shared" si="8"/>
        <v>432.67906157690391</v>
      </c>
      <c r="Q68" s="29">
        <f t="shared" si="9"/>
        <v>0.99387305013703586</v>
      </c>
      <c r="R68" s="14">
        <f t="shared" si="10"/>
        <v>437.78762799999998</v>
      </c>
      <c r="S68" s="14">
        <f t="shared" si="11"/>
        <v>6.4381409999999732</v>
      </c>
      <c r="T68" s="14">
        <f t="shared" si="12"/>
        <v>41.449659535880656</v>
      </c>
      <c r="U68" s="23">
        <f t="shared" si="13"/>
        <v>6.4381409999999732</v>
      </c>
      <c r="V68" s="29">
        <f t="shared" si="14"/>
        <v>1.4925579359736141E-2</v>
      </c>
      <c r="W68" s="31">
        <f t="shared" si="15"/>
        <v>1.4925579359736141E-2</v>
      </c>
      <c r="X68" s="29">
        <f t="shared" si="16"/>
        <v>1.0364914144796322</v>
      </c>
      <c r="Y68" s="30">
        <f t="shared" si="17"/>
        <v>434.5685575</v>
      </c>
      <c r="Z68" s="29">
        <f t="shared" si="18"/>
        <v>0.98529391744254602</v>
      </c>
    </row>
    <row r="69" spans="1:26" ht="15">
      <c r="A69" s="3">
        <v>67</v>
      </c>
      <c r="B69" s="4">
        <v>432.56655899999998</v>
      </c>
      <c r="C69" s="1">
        <f t="shared" si="19"/>
        <v>433.04767498400645</v>
      </c>
      <c r="D69" s="11" t="s">
        <v>70</v>
      </c>
      <c r="E69" s="6" t="s">
        <v>271</v>
      </c>
      <c r="F69" s="1">
        <f t="shared" ref="F69:F132" si="21">$H$1*B69+(1-$H$1)*(F68+$P$1*G68)</f>
        <v>431.86070878981752</v>
      </c>
      <c r="G69" s="1">
        <f t="shared" ref="G69:G132" si="22">$K$1*(F69 - F68)+(1-$K$1)*$P$1*G68</f>
        <v>-1.3108948082916767</v>
      </c>
      <c r="H69" s="12" t="s">
        <v>475</v>
      </c>
      <c r="I69" s="15">
        <f t="shared" si="20"/>
        <v>430.42121044016307</v>
      </c>
      <c r="J69" s="14">
        <f t="shared" ref="J69:J132" si="23">I69-B69</f>
        <v>-2.1453485598369184</v>
      </c>
      <c r="K69" s="14">
        <f t="shared" ref="K69:K132" si="24">(I69-B69)^2</f>
        <v>4.6025204431943401</v>
      </c>
      <c r="L69" s="23">
        <f t="shared" ref="L69:L132" si="25">ABS(I69-B69)</f>
        <v>2.1453485598369184</v>
      </c>
      <c r="M69" s="29">
        <f t="shared" ref="M69:M132" si="26">J69/B69</f>
        <v>-4.9595802430879047E-3</v>
      </c>
      <c r="N69" s="31">
        <f t="shared" ref="N69:N132" si="27">ABS(J69/B69)</f>
        <v>4.9595802430879047E-3</v>
      </c>
      <c r="O69" s="29">
        <f t="shared" ref="O69:O132" si="28">L69/(SUM(L69:L267)/200)</f>
        <v>0.30313823235064891</v>
      </c>
      <c r="P69" s="30">
        <f t="shared" ref="P69:P132" si="29">(B69+I69)/2</f>
        <v>431.4938847200815</v>
      </c>
      <c r="Q69" s="29">
        <f t="shared" ref="Q69:Q132" si="30">B69/I69</f>
        <v>1.0049843002802836</v>
      </c>
      <c r="R69" s="14">
        <f t="shared" ref="R69:R132" si="31">B68</f>
        <v>431.34948700000001</v>
      </c>
      <c r="S69" s="14">
        <f t="shared" ref="S69:S132" si="32">R69-B69</f>
        <v>-1.2170719999999733</v>
      </c>
      <c r="T69" s="14">
        <f t="shared" ref="T69:T132" si="33">(R69-B69)^2</f>
        <v>1.4812642531839351</v>
      </c>
      <c r="U69" s="23">
        <f t="shared" ref="U69:U132" si="34">ABS(R69-B69)</f>
        <v>1.2170719999999733</v>
      </c>
      <c r="V69" s="29">
        <f t="shared" ref="V69:V132" si="35">S69/B69</f>
        <v>-2.8136063102371565E-3</v>
      </c>
      <c r="W69" s="31">
        <f t="shared" ref="W69:W132" si="36">ABS(S69/B69)</f>
        <v>2.8136063102371565E-3</v>
      </c>
      <c r="X69" s="29">
        <f t="shared" ref="X69:X132" si="37">U69/(SUM(U69:U267)/200)</f>
        <v>0.1969600116368779</v>
      </c>
      <c r="Y69" s="30">
        <f t="shared" ref="Y69:Y132" si="38">(B69+R69)/2</f>
        <v>431.95802300000003</v>
      </c>
      <c r="Z69" s="29">
        <f t="shared" ref="Z69:Z132" si="39">B69/R69</f>
        <v>1.0028215450271301</v>
      </c>
    </row>
    <row r="70" spans="1:26" ht="15">
      <c r="A70" s="3">
        <v>68</v>
      </c>
      <c r="B70" s="4">
        <v>432.795074</v>
      </c>
      <c r="C70" s="1">
        <f t="shared" ref="C70:C133" si="40">$H$1*B70+(1-$H$1)*C69</f>
        <v>432.8961143936026</v>
      </c>
      <c r="D70" s="11" t="s">
        <v>71</v>
      </c>
      <c r="E70" s="6" t="s">
        <v>272</v>
      </c>
      <c r="F70" s="1">
        <f t="shared" si="21"/>
        <v>431.9913544188073</v>
      </c>
      <c r="G70" s="1">
        <f t="shared" si="22"/>
        <v>-0.59270199408359192</v>
      </c>
      <c r="H70" s="12" t="s">
        <v>476</v>
      </c>
      <c r="I70" s="15">
        <f t="shared" si="20"/>
        <v>430.54981398152586</v>
      </c>
      <c r="J70" s="14">
        <f t="shared" si="23"/>
        <v>-2.2452600184741414</v>
      </c>
      <c r="K70" s="14">
        <f t="shared" si="24"/>
        <v>5.0411925505585016</v>
      </c>
      <c r="L70" s="23">
        <f t="shared" si="25"/>
        <v>2.2452600184741414</v>
      </c>
      <c r="M70" s="29">
        <f t="shared" si="26"/>
        <v>-5.1878132477869683E-3</v>
      </c>
      <c r="N70" s="31">
        <f t="shared" si="27"/>
        <v>5.1878132477869683E-3</v>
      </c>
      <c r="O70" s="29">
        <f t="shared" si="28"/>
        <v>0.31773733552085781</v>
      </c>
      <c r="P70" s="30">
        <f t="shared" si="29"/>
        <v>431.67244399076293</v>
      </c>
      <c r="Q70" s="29">
        <f t="shared" si="30"/>
        <v>1.0052148670039154</v>
      </c>
      <c r="R70" s="14">
        <f t="shared" si="31"/>
        <v>432.56655899999998</v>
      </c>
      <c r="S70" s="14">
        <f t="shared" si="32"/>
        <v>-0.22851500000001579</v>
      </c>
      <c r="T70" s="14">
        <f t="shared" si="33"/>
        <v>5.2219105225007216E-2</v>
      </c>
      <c r="U70" s="23">
        <f t="shared" si="34"/>
        <v>0.22851500000001579</v>
      </c>
      <c r="V70" s="29">
        <f t="shared" si="35"/>
        <v>-5.2799815369436432E-4</v>
      </c>
      <c r="W70" s="31">
        <f t="shared" si="36"/>
        <v>5.2799815369436432E-4</v>
      </c>
      <c r="X70" s="29">
        <f t="shared" si="37"/>
        <v>3.7017271735740688E-2</v>
      </c>
      <c r="Y70" s="30">
        <f t="shared" si="38"/>
        <v>432.68081649999999</v>
      </c>
      <c r="Z70" s="29">
        <f t="shared" si="39"/>
        <v>1.0005282770830188</v>
      </c>
    </row>
    <row r="71" spans="1:26" ht="15">
      <c r="A71" s="3">
        <v>69</v>
      </c>
      <c r="B71" s="4">
        <v>431.01168799999999</v>
      </c>
      <c r="C71" s="1">
        <f t="shared" si="40"/>
        <v>431.76545855744109</v>
      </c>
      <c r="D71" s="11" t="s">
        <v>72</v>
      </c>
      <c r="E71" s="6" t="s">
        <v>273</v>
      </c>
      <c r="F71" s="1">
        <f t="shared" si="21"/>
        <v>431.20914831346352</v>
      </c>
      <c r="G71" s="1">
        <f t="shared" si="22"/>
        <v>-0.60449182322664297</v>
      </c>
      <c r="H71" s="12" t="s">
        <v>477</v>
      </c>
      <c r="I71" s="13">
        <f t="shared" si="20"/>
        <v>431.39865242472371</v>
      </c>
      <c r="J71" s="14">
        <f t="shared" si="23"/>
        <v>0.38696442472371473</v>
      </c>
      <c r="K71" s="14">
        <f t="shared" si="24"/>
        <v>0.14974146600175547</v>
      </c>
      <c r="L71" s="23">
        <f t="shared" si="25"/>
        <v>0.38696442472371473</v>
      </c>
      <c r="M71" s="29">
        <f t="shared" si="26"/>
        <v>8.9780494473206665E-4</v>
      </c>
      <c r="N71" s="31">
        <f t="shared" si="27"/>
        <v>8.9780494473206665E-4</v>
      </c>
      <c r="O71" s="29">
        <f t="shared" si="28"/>
        <v>5.4848297712899813E-2</v>
      </c>
      <c r="P71" s="30">
        <f t="shared" si="29"/>
        <v>431.20517021236185</v>
      </c>
      <c r="Q71" s="29">
        <f t="shared" si="30"/>
        <v>0.9991030003859569</v>
      </c>
      <c r="R71" s="14">
        <f t="shared" si="31"/>
        <v>432.795074</v>
      </c>
      <c r="S71" s="14">
        <f t="shared" si="32"/>
        <v>1.7833860000000072</v>
      </c>
      <c r="T71" s="14">
        <f t="shared" si="33"/>
        <v>3.1804656249960259</v>
      </c>
      <c r="U71" s="23">
        <f t="shared" si="34"/>
        <v>1.7833860000000072</v>
      </c>
      <c r="V71" s="29">
        <f t="shared" si="35"/>
        <v>4.1376743361075793E-3</v>
      </c>
      <c r="W71" s="31">
        <f t="shared" si="36"/>
        <v>4.1376743361075793E-3</v>
      </c>
      <c r="X71" s="29">
        <f t="shared" si="37"/>
        <v>0.28894516819584687</v>
      </c>
      <c r="Y71" s="30">
        <f t="shared" si="38"/>
        <v>431.90338099999997</v>
      </c>
      <c r="Z71" s="29">
        <f t="shared" si="39"/>
        <v>0.99587937546627436</v>
      </c>
    </row>
    <row r="72" spans="1:26" ht="15">
      <c r="A72" s="3">
        <v>70</v>
      </c>
      <c r="B72" s="4">
        <v>426.77423099999999</v>
      </c>
      <c r="C72" s="1">
        <f t="shared" si="40"/>
        <v>428.77072202297643</v>
      </c>
      <c r="D72" s="11" t="s">
        <v>73</v>
      </c>
      <c r="E72" s="6" t="s">
        <v>274</v>
      </c>
      <c r="F72" s="1">
        <f t="shared" si="21"/>
        <v>428.34992460736703</v>
      </c>
      <c r="G72" s="1">
        <f t="shared" si="22"/>
        <v>-1.4410994594661029</v>
      </c>
      <c r="H72" s="12" t="s">
        <v>478</v>
      </c>
      <c r="I72" s="15">
        <f t="shared" ref="I72:I135" si="41">G71+F71</f>
        <v>430.60465649023689</v>
      </c>
      <c r="J72" s="14">
        <f t="shared" si="23"/>
        <v>3.8304254902369053</v>
      </c>
      <c r="K72" s="14">
        <f t="shared" si="24"/>
        <v>14.672159436256637</v>
      </c>
      <c r="L72" s="23">
        <f t="shared" si="25"/>
        <v>3.8304254902369053</v>
      </c>
      <c r="M72" s="29">
        <f t="shared" si="26"/>
        <v>8.975297035300393E-3</v>
      </c>
      <c r="N72" s="31">
        <f t="shared" si="27"/>
        <v>8.975297035300393E-3</v>
      </c>
      <c r="O72" s="29">
        <f t="shared" si="28"/>
        <v>0.54307304771131648</v>
      </c>
      <c r="P72" s="30">
        <f t="shared" si="29"/>
        <v>428.68944374511841</v>
      </c>
      <c r="Q72" s="29">
        <f t="shared" si="30"/>
        <v>0.99110454233946788</v>
      </c>
      <c r="R72" s="14">
        <f t="shared" si="31"/>
        <v>431.01168799999999</v>
      </c>
      <c r="S72" s="14">
        <f t="shared" si="32"/>
        <v>4.2374570000000062</v>
      </c>
      <c r="T72" s="14">
        <f t="shared" si="33"/>
        <v>17.956041826849052</v>
      </c>
      <c r="U72" s="23">
        <f t="shared" si="34"/>
        <v>4.2374570000000062</v>
      </c>
      <c r="V72" s="29">
        <f t="shared" si="35"/>
        <v>9.9290366948139534E-3</v>
      </c>
      <c r="W72" s="31">
        <f t="shared" si="36"/>
        <v>9.9290366948139534E-3</v>
      </c>
      <c r="X72" s="29">
        <f t="shared" si="37"/>
        <v>0.68754840325532673</v>
      </c>
      <c r="Y72" s="30">
        <f t="shared" si="38"/>
        <v>428.89295949999996</v>
      </c>
      <c r="Z72" s="29">
        <f t="shared" si="39"/>
        <v>0.99016857983674911</v>
      </c>
    </row>
    <row r="73" spans="1:26" ht="15">
      <c r="A73" s="3">
        <v>71</v>
      </c>
      <c r="B73" s="4">
        <v>427.07229599999999</v>
      </c>
      <c r="C73" s="1">
        <f t="shared" si="40"/>
        <v>427.75166640919053</v>
      </c>
      <c r="D73" s="11" t="s">
        <v>74</v>
      </c>
      <c r="E73" s="6" t="s">
        <v>275</v>
      </c>
      <c r="F73" s="1">
        <f t="shared" si="21"/>
        <v>427.11066682024193</v>
      </c>
      <c r="G73" s="1">
        <f t="shared" si="22"/>
        <v>-1.2047240489073616</v>
      </c>
      <c r="H73" s="12" t="s">
        <v>479</v>
      </c>
      <c r="I73" s="15">
        <f t="shared" si="41"/>
        <v>426.90882514790093</v>
      </c>
      <c r="J73" s="14">
        <f t="shared" si="23"/>
        <v>-0.16347085209906709</v>
      </c>
      <c r="K73" s="14">
        <f t="shared" si="24"/>
        <v>2.6722719485995066E-2</v>
      </c>
      <c r="L73" s="23">
        <f t="shared" si="25"/>
        <v>0.16347085209906709</v>
      </c>
      <c r="M73" s="29">
        <f t="shared" si="26"/>
        <v>-3.8277091169375944E-4</v>
      </c>
      <c r="N73" s="31">
        <f t="shared" si="27"/>
        <v>3.8277091169375944E-4</v>
      </c>
      <c r="O73" s="29">
        <f t="shared" si="28"/>
        <v>2.3239802306631387E-2</v>
      </c>
      <c r="P73" s="30">
        <f t="shared" si="29"/>
        <v>426.99056057395046</v>
      </c>
      <c r="Q73" s="29">
        <f t="shared" si="30"/>
        <v>1.0003829174813672</v>
      </c>
      <c r="R73" s="14">
        <f t="shared" si="31"/>
        <v>426.77423099999999</v>
      </c>
      <c r="S73" s="14">
        <f t="shared" si="32"/>
        <v>-0.29806500000000824</v>
      </c>
      <c r="T73" s="14">
        <f t="shared" si="33"/>
        <v>8.8842744225004919E-2</v>
      </c>
      <c r="U73" s="23">
        <f t="shared" si="34"/>
        <v>0.29806500000000824</v>
      </c>
      <c r="V73" s="29">
        <f t="shared" si="35"/>
        <v>-6.9792632955055522E-4</v>
      </c>
      <c r="W73" s="31">
        <f t="shared" si="36"/>
        <v>6.9792632955055522E-4</v>
      </c>
      <c r="X73" s="29">
        <f t="shared" si="37"/>
        <v>4.8529355156595837E-2</v>
      </c>
      <c r="Y73" s="30">
        <f t="shared" si="38"/>
        <v>426.92326349999996</v>
      </c>
      <c r="Z73" s="29">
        <f t="shared" si="39"/>
        <v>1.0006984137709103</v>
      </c>
    </row>
    <row r="74" spans="1:26" ht="15">
      <c r="A74" s="3">
        <v>72</v>
      </c>
      <c r="B74" s="4">
        <v>429.52633700000001</v>
      </c>
      <c r="C74" s="1">
        <f t="shared" si="40"/>
        <v>428.8164687636762</v>
      </c>
      <c r="D74" s="11" t="s">
        <v>75</v>
      </c>
      <c r="E74" s="6" t="s">
        <v>276</v>
      </c>
      <c r="F74" s="1">
        <f t="shared" si="21"/>
        <v>428.16491944005514</v>
      </c>
      <c r="G74" s="1">
        <f t="shared" si="22"/>
        <v>-0.17102318413713691</v>
      </c>
      <c r="H74" s="12" t="s">
        <v>480</v>
      </c>
      <c r="I74" s="13">
        <f t="shared" si="41"/>
        <v>425.90594277133459</v>
      </c>
      <c r="J74" s="14">
        <f t="shared" si="23"/>
        <v>-3.6203942286654183</v>
      </c>
      <c r="K74" s="14">
        <f t="shared" si="24"/>
        <v>13.10725437095387</v>
      </c>
      <c r="L74" s="23">
        <f t="shared" si="25"/>
        <v>3.6203942286654183</v>
      </c>
      <c r="M74" s="29">
        <f t="shared" si="26"/>
        <v>-8.4288061448148602E-3</v>
      </c>
      <c r="N74" s="31">
        <f t="shared" si="27"/>
        <v>8.4288061448148602E-3</v>
      </c>
      <c r="O74" s="29">
        <f t="shared" si="28"/>
        <v>0.51475246422686194</v>
      </c>
      <c r="P74" s="30">
        <f t="shared" si="29"/>
        <v>427.7161398856673</v>
      </c>
      <c r="Q74" s="29">
        <f t="shared" si="30"/>
        <v>1.0085004548307257</v>
      </c>
      <c r="R74" s="14">
        <f t="shared" si="31"/>
        <v>427.07229599999999</v>
      </c>
      <c r="S74" s="14">
        <f t="shared" si="32"/>
        <v>-2.4540410000000179</v>
      </c>
      <c r="T74" s="14">
        <f t="shared" si="33"/>
        <v>6.0223172296810876</v>
      </c>
      <c r="U74" s="23">
        <f t="shared" si="34"/>
        <v>2.4540410000000179</v>
      </c>
      <c r="V74" s="29">
        <f t="shared" si="35"/>
        <v>-5.7133656044006864E-3</v>
      </c>
      <c r="W74" s="31">
        <f t="shared" si="36"/>
        <v>5.7133656044006864E-3</v>
      </c>
      <c r="X74" s="29">
        <f t="shared" si="37"/>
        <v>0.39965085404366185</v>
      </c>
      <c r="Y74" s="30">
        <f t="shared" si="38"/>
        <v>428.29931650000003</v>
      </c>
      <c r="Z74" s="29">
        <f t="shared" si="39"/>
        <v>1.0057461957213913</v>
      </c>
    </row>
    <row r="75" spans="1:26" ht="15">
      <c r="A75" s="3">
        <v>73</v>
      </c>
      <c r="B75" s="4">
        <v>437.022583</v>
      </c>
      <c r="C75" s="1">
        <f t="shared" si="40"/>
        <v>433.74013730547051</v>
      </c>
      <c r="D75" s="11" t="s">
        <v>76</v>
      </c>
      <c r="E75" s="6" t="s">
        <v>277</v>
      </c>
      <c r="F75" s="1">
        <f t="shared" si="21"/>
        <v>433.42342197162509</v>
      </c>
      <c r="G75" s="1">
        <f t="shared" si="22"/>
        <v>2.0192576060325069</v>
      </c>
      <c r="H75" s="12" t="s">
        <v>481</v>
      </c>
      <c r="I75" s="15">
        <f t="shared" si="41"/>
        <v>427.993896255918</v>
      </c>
      <c r="J75" s="14">
        <f t="shared" si="23"/>
        <v>-9.0286867440819947</v>
      </c>
      <c r="K75" s="14">
        <f t="shared" si="24"/>
        <v>81.517184322761935</v>
      </c>
      <c r="L75" s="23">
        <f t="shared" si="25"/>
        <v>9.0286867440819947</v>
      </c>
      <c r="M75" s="29">
        <f t="shared" si="26"/>
        <v>-2.065954276802669E-2</v>
      </c>
      <c r="N75" s="31">
        <f t="shared" si="27"/>
        <v>2.065954276802669E-2</v>
      </c>
      <c r="O75" s="29">
        <f t="shared" si="28"/>
        <v>1.2870231753737182</v>
      </c>
      <c r="P75" s="30">
        <f t="shared" si="29"/>
        <v>432.50823962795903</v>
      </c>
      <c r="Q75" s="29">
        <f t="shared" si="30"/>
        <v>1.0210953633289277</v>
      </c>
      <c r="R75" s="14">
        <f t="shared" si="31"/>
        <v>429.52633700000001</v>
      </c>
      <c r="S75" s="14">
        <f t="shared" si="32"/>
        <v>-7.4962459999999851</v>
      </c>
      <c r="T75" s="14">
        <f t="shared" si="33"/>
        <v>56.193704092515773</v>
      </c>
      <c r="U75" s="23">
        <f t="shared" si="34"/>
        <v>7.4962459999999851</v>
      </c>
      <c r="V75" s="29">
        <f t="shared" si="35"/>
        <v>-1.7152994585636745E-2</v>
      </c>
      <c r="W75" s="31">
        <f t="shared" si="36"/>
        <v>1.7152994585636745E-2</v>
      </c>
      <c r="X75" s="29">
        <f t="shared" si="37"/>
        <v>1.2232393977200531</v>
      </c>
      <c r="Y75" s="30">
        <f t="shared" si="38"/>
        <v>433.27445999999998</v>
      </c>
      <c r="Z75" s="29">
        <f t="shared" si="39"/>
        <v>1.017452354731859</v>
      </c>
    </row>
    <row r="76" spans="1:26" ht="15">
      <c r="A76" s="3">
        <v>74</v>
      </c>
      <c r="B76" s="4">
        <v>442.23370399999999</v>
      </c>
      <c r="C76" s="1">
        <f t="shared" si="40"/>
        <v>438.83627732218815</v>
      </c>
      <c r="D76" s="11" t="s">
        <v>77</v>
      </c>
      <c r="E76" s="6" t="s">
        <v>278</v>
      </c>
      <c r="F76" s="1">
        <f t="shared" si="21"/>
        <v>439.37190768342867</v>
      </c>
      <c r="G76" s="1">
        <f t="shared" si="22"/>
        <v>3.3728690268894272</v>
      </c>
      <c r="H76" s="12" t="s">
        <v>482</v>
      </c>
      <c r="I76" s="15">
        <f t="shared" si="41"/>
        <v>435.4426795776576</v>
      </c>
      <c r="J76" s="14">
        <f t="shared" si="23"/>
        <v>-6.7910244223423888</v>
      </c>
      <c r="K76" s="14">
        <f t="shared" si="24"/>
        <v>46.118012704850777</v>
      </c>
      <c r="L76" s="23">
        <f t="shared" si="25"/>
        <v>6.7910244223423888</v>
      </c>
      <c r="M76" s="29">
        <f t="shared" si="26"/>
        <v>-1.535618918440099E-2</v>
      </c>
      <c r="N76" s="31">
        <f t="shared" si="27"/>
        <v>1.535618918440099E-2</v>
      </c>
      <c r="O76" s="29">
        <f t="shared" si="28"/>
        <v>0.97431825746385525</v>
      </c>
      <c r="P76" s="30">
        <f t="shared" si="29"/>
        <v>438.83819178882879</v>
      </c>
      <c r="Q76" s="29">
        <f t="shared" si="30"/>
        <v>1.0155956793875351</v>
      </c>
      <c r="R76" s="14">
        <f t="shared" si="31"/>
        <v>437.022583</v>
      </c>
      <c r="S76" s="14">
        <f t="shared" si="32"/>
        <v>-5.2111209999999915</v>
      </c>
      <c r="T76" s="14">
        <f t="shared" si="33"/>
        <v>27.155782076640911</v>
      </c>
      <c r="U76" s="23">
        <f t="shared" si="34"/>
        <v>5.2111209999999915</v>
      </c>
      <c r="V76" s="29">
        <f t="shared" si="35"/>
        <v>-1.1783636011605283E-2</v>
      </c>
      <c r="W76" s="31">
        <f t="shared" si="36"/>
        <v>1.1783636011605283E-2</v>
      </c>
      <c r="X76" s="29">
        <f t="shared" si="37"/>
        <v>0.85558502458584296</v>
      </c>
      <c r="Y76" s="30">
        <f t="shared" si="38"/>
        <v>439.62814349999996</v>
      </c>
      <c r="Z76" s="29">
        <f t="shared" si="39"/>
        <v>1.011924145805527</v>
      </c>
    </row>
    <row r="77" spans="1:26" ht="15">
      <c r="A77" s="3">
        <v>75</v>
      </c>
      <c r="B77" s="4">
        <v>437.06231700000001</v>
      </c>
      <c r="C77" s="1">
        <f t="shared" si="40"/>
        <v>437.77190112887524</v>
      </c>
      <c r="D77" s="11" t="s">
        <v>78</v>
      </c>
      <c r="E77" s="6" t="s">
        <v>279</v>
      </c>
      <c r="F77" s="1">
        <f t="shared" si="21"/>
        <v>439.09245431419117</v>
      </c>
      <c r="G77" s="1">
        <f t="shared" si="22"/>
        <v>1.5476702135345974</v>
      </c>
      <c r="H77" s="12" t="s">
        <v>483</v>
      </c>
      <c r="I77" s="13">
        <f t="shared" si="41"/>
        <v>442.74477671031809</v>
      </c>
      <c r="J77" s="14">
        <f t="shared" si="23"/>
        <v>5.6824597103180849</v>
      </c>
      <c r="K77" s="14">
        <f t="shared" si="24"/>
        <v>32.290348359388297</v>
      </c>
      <c r="L77" s="23">
        <f t="shared" si="25"/>
        <v>5.6824597103180849</v>
      </c>
      <c r="M77" s="29">
        <f t="shared" si="26"/>
        <v>1.3001486262468345E-2</v>
      </c>
      <c r="N77" s="31">
        <f t="shared" si="27"/>
        <v>1.3001486262468345E-2</v>
      </c>
      <c r="O77" s="29">
        <f t="shared" si="28"/>
        <v>0.81926195792781475</v>
      </c>
      <c r="P77" s="30">
        <f t="shared" si="29"/>
        <v>439.90354685515905</v>
      </c>
      <c r="Q77" s="29">
        <f t="shared" si="30"/>
        <v>0.98716538283626998</v>
      </c>
      <c r="R77" s="14">
        <f t="shared" si="31"/>
        <v>442.23370399999999</v>
      </c>
      <c r="S77" s="14">
        <f t="shared" si="32"/>
        <v>5.1713869999999815</v>
      </c>
      <c r="T77" s="14">
        <f t="shared" si="33"/>
        <v>26.743243503768809</v>
      </c>
      <c r="U77" s="23">
        <f t="shared" si="34"/>
        <v>5.1713869999999815</v>
      </c>
      <c r="V77" s="29">
        <f t="shared" si="35"/>
        <v>1.1832150242318835E-2</v>
      </c>
      <c r="W77" s="31">
        <f t="shared" si="36"/>
        <v>1.1832150242318835E-2</v>
      </c>
      <c r="X77" s="29">
        <f t="shared" si="37"/>
        <v>0.85270914560754052</v>
      </c>
      <c r="Y77" s="30">
        <f t="shared" si="38"/>
        <v>439.6480105</v>
      </c>
      <c r="Z77" s="29">
        <f t="shared" si="39"/>
        <v>0.98830621240935546</v>
      </c>
    </row>
    <row r="78" spans="1:26" ht="15">
      <c r="A78" s="3">
        <v>76</v>
      </c>
      <c r="B78" s="4">
        <v>433.17263800000001</v>
      </c>
      <c r="C78" s="1">
        <f t="shared" si="40"/>
        <v>435.01234325155008</v>
      </c>
      <c r="D78" s="11" t="s">
        <v>79</v>
      </c>
      <c r="E78" s="6" t="s">
        <v>280</v>
      </c>
      <c r="F78" s="1">
        <f t="shared" si="21"/>
        <v>436.04820035571584</v>
      </c>
      <c r="G78" s="1">
        <f t="shared" si="22"/>
        <v>-0.45624783833111338</v>
      </c>
      <c r="H78" s="12" t="s">
        <v>484</v>
      </c>
      <c r="I78" s="15">
        <f t="shared" si="41"/>
        <v>440.64012452772579</v>
      </c>
      <c r="J78" s="14">
        <f t="shared" si="23"/>
        <v>7.4674865277257823</v>
      </c>
      <c r="K78" s="14">
        <f t="shared" si="24"/>
        <v>55.763355041766062</v>
      </c>
      <c r="L78" s="23">
        <f t="shared" si="25"/>
        <v>7.4674865277257823</v>
      </c>
      <c r="M78" s="29">
        <f t="shared" si="26"/>
        <v>1.723905406907484E-2</v>
      </c>
      <c r="N78" s="31">
        <f t="shared" si="27"/>
        <v>1.723905406907484E-2</v>
      </c>
      <c r="O78" s="29">
        <f t="shared" si="28"/>
        <v>1.0810443965765959</v>
      </c>
      <c r="P78" s="30">
        <f t="shared" si="29"/>
        <v>436.9063812638629</v>
      </c>
      <c r="Q78" s="29">
        <f t="shared" si="30"/>
        <v>0.98305309455027645</v>
      </c>
      <c r="R78" s="14">
        <f t="shared" si="31"/>
        <v>437.06231700000001</v>
      </c>
      <c r="S78" s="14">
        <f t="shared" si="32"/>
        <v>3.889679000000001</v>
      </c>
      <c r="T78" s="14">
        <f t="shared" si="33"/>
        <v>15.129602723041009</v>
      </c>
      <c r="U78" s="23">
        <f t="shared" si="34"/>
        <v>3.889679000000001</v>
      </c>
      <c r="V78" s="29">
        <f t="shared" si="35"/>
        <v>8.9795122285632484E-3</v>
      </c>
      <c r="W78" s="31">
        <f t="shared" si="36"/>
        <v>8.9795122285632484E-3</v>
      </c>
      <c r="X78" s="29">
        <f t="shared" si="37"/>
        <v>0.64411473848928369</v>
      </c>
      <c r="Y78" s="30">
        <f t="shared" si="38"/>
        <v>435.11747750000001</v>
      </c>
      <c r="Z78" s="29">
        <f t="shared" si="39"/>
        <v>0.99110040182210446</v>
      </c>
    </row>
    <row r="79" spans="1:26" ht="15">
      <c r="A79" s="3">
        <v>77</v>
      </c>
      <c r="B79" s="4">
        <v>435.66641199999998</v>
      </c>
      <c r="C79" s="1">
        <f t="shared" si="40"/>
        <v>435.40478450062</v>
      </c>
      <c r="D79" s="11" t="s">
        <v>80</v>
      </c>
      <c r="E79" s="6" t="s">
        <v>281</v>
      </c>
      <c r="F79" s="1">
        <f t="shared" si="21"/>
        <v>435.66947805131372</v>
      </c>
      <c r="G79" s="1">
        <f t="shared" si="22"/>
        <v>-0.37596285821975478</v>
      </c>
      <c r="H79" s="12" t="s">
        <v>485</v>
      </c>
      <c r="I79" s="15">
        <f t="shared" si="41"/>
        <v>435.5919525173847</v>
      </c>
      <c r="J79" s="14">
        <f t="shared" si="23"/>
        <v>-7.4459482615282013E-2</v>
      </c>
      <c r="K79" s="14">
        <f t="shared" si="24"/>
        <v>5.5442145513354846E-3</v>
      </c>
      <c r="L79" s="23">
        <f t="shared" si="25"/>
        <v>7.4459482615282013E-2</v>
      </c>
      <c r="M79" s="29">
        <f t="shared" si="26"/>
        <v>-1.7090939435395817E-4</v>
      </c>
      <c r="N79" s="31">
        <f t="shared" si="27"/>
        <v>1.7090939435395817E-4</v>
      </c>
      <c r="O79" s="29">
        <f t="shared" si="28"/>
        <v>1.0837844655467657E-2</v>
      </c>
      <c r="P79" s="30">
        <f t="shared" si="29"/>
        <v>435.62918225869237</v>
      </c>
      <c r="Q79" s="29">
        <f t="shared" si="30"/>
        <v>1.0001709386093682</v>
      </c>
      <c r="R79" s="14">
        <f t="shared" si="31"/>
        <v>433.17263800000001</v>
      </c>
      <c r="S79" s="14">
        <f t="shared" si="32"/>
        <v>-2.4937739999999735</v>
      </c>
      <c r="T79" s="14">
        <f t="shared" si="33"/>
        <v>6.2189087630758682</v>
      </c>
      <c r="U79" s="23">
        <f t="shared" si="34"/>
        <v>2.4937739999999735</v>
      </c>
      <c r="V79" s="29">
        <f t="shared" si="35"/>
        <v>-5.7240446619510653E-3</v>
      </c>
      <c r="W79" s="31">
        <f t="shared" si="36"/>
        <v>5.7240446619510653E-3</v>
      </c>
      <c r="X79" s="29">
        <f t="shared" si="37"/>
        <v>0.41429291061442713</v>
      </c>
      <c r="Y79" s="30">
        <f t="shared" si="38"/>
        <v>434.41952500000002</v>
      </c>
      <c r="Z79" s="29">
        <f t="shared" si="39"/>
        <v>1.0057569979754815</v>
      </c>
    </row>
    <row r="80" spans="1:26" ht="15">
      <c r="A80" s="3">
        <v>78</v>
      </c>
      <c r="B80" s="4">
        <v>434.69274899999999</v>
      </c>
      <c r="C80" s="1">
        <f t="shared" si="40"/>
        <v>434.97756320024803</v>
      </c>
      <c r="D80" s="11" t="s">
        <v>81</v>
      </c>
      <c r="E80" s="6" t="s">
        <v>282</v>
      </c>
      <c r="F80" s="1">
        <f t="shared" si="21"/>
        <v>434.96012480302943</v>
      </c>
      <c r="G80" s="1">
        <f t="shared" si="22"/>
        <v>-0.46871502555783434</v>
      </c>
      <c r="H80" s="12" t="s">
        <v>486</v>
      </c>
      <c r="I80" s="13">
        <f t="shared" si="41"/>
        <v>435.29351519309398</v>
      </c>
      <c r="J80" s="14">
        <f t="shared" si="23"/>
        <v>0.60076619309398893</v>
      </c>
      <c r="K80" s="14">
        <f t="shared" si="24"/>
        <v>0.36092001876464397</v>
      </c>
      <c r="L80" s="23">
        <f t="shared" si="25"/>
        <v>0.60076619309398893</v>
      </c>
      <c r="M80" s="29">
        <f t="shared" si="26"/>
        <v>1.3820478820409056E-3</v>
      </c>
      <c r="N80" s="31">
        <f t="shared" si="27"/>
        <v>1.3820478820409056E-3</v>
      </c>
      <c r="O80" s="29">
        <f t="shared" si="28"/>
        <v>8.7448412103317705E-2</v>
      </c>
      <c r="P80" s="30">
        <f t="shared" si="29"/>
        <v>434.99313209654701</v>
      </c>
      <c r="Q80" s="29">
        <f t="shared" si="30"/>
        <v>0.99861985953816135</v>
      </c>
      <c r="R80" s="14">
        <f t="shared" si="31"/>
        <v>435.66641199999998</v>
      </c>
      <c r="S80" s="14">
        <f t="shared" si="32"/>
        <v>0.97366299999998773</v>
      </c>
      <c r="T80" s="14">
        <f t="shared" si="33"/>
        <v>0.94801963756897611</v>
      </c>
      <c r="U80" s="23">
        <f t="shared" si="34"/>
        <v>0.97366299999998773</v>
      </c>
      <c r="V80" s="29">
        <f t="shared" si="35"/>
        <v>2.2398878339697993E-3</v>
      </c>
      <c r="W80" s="31">
        <f t="shared" si="36"/>
        <v>2.2398878339697993E-3</v>
      </c>
      <c r="X80" s="29">
        <f t="shared" si="37"/>
        <v>0.16209127353366323</v>
      </c>
      <c r="Y80" s="30">
        <f t="shared" si="38"/>
        <v>435.17958049999999</v>
      </c>
      <c r="Z80" s="29">
        <f t="shared" si="39"/>
        <v>0.99776511805091828</v>
      </c>
    </row>
    <row r="81" spans="1:26" ht="15">
      <c r="A81" s="3">
        <v>79</v>
      </c>
      <c r="B81" s="4">
        <v>440.26153599999998</v>
      </c>
      <c r="C81" s="1">
        <f t="shared" si="40"/>
        <v>438.1479468800992</v>
      </c>
      <c r="D81" s="11" t="s">
        <v>82</v>
      </c>
      <c r="E81" s="6" t="s">
        <v>283</v>
      </c>
      <c r="F81" s="1">
        <f t="shared" si="21"/>
        <v>437.98723299282881</v>
      </c>
      <c r="G81" s="1">
        <f t="shared" si="22"/>
        <v>0.98023548334529687</v>
      </c>
      <c r="H81" s="12" t="s">
        <v>487</v>
      </c>
      <c r="I81" s="15">
        <f t="shared" si="41"/>
        <v>434.49140977747157</v>
      </c>
      <c r="J81" s="14">
        <f t="shared" si="23"/>
        <v>-5.770126222528404</v>
      </c>
      <c r="K81" s="14">
        <f t="shared" si="24"/>
        <v>33.294356623909906</v>
      </c>
      <c r="L81" s="23">
        <f t="shared" si="25"/>
        <v>5.770126222528404</v>
      </c>
      <c r="M81" s="29">
        <f t="shared" si="26"/>
        <v>-1.3106132947595051E-2</v>
      </c>
      <c r="N81" s="31">
        <f t="shared" si="27"/>
        <v>1.3106132947595051E-2</v>
      </c>
      <c r="O81" s="29">
        <f t="shared" si="28"/>
        <v>0.84027547716505635</v>
      </c>
      <c r="P81" s="30">
        <f t="shared" si="29"/>
        <v>437.37647288873575</v>
      </c>
      <c r="Q81" s="29">
        <f t="shared" si="30"/>
        <v>1.0132801848153536</v>
      </c>
      <c r="R81" s="14">
        <f t="shared" si="31"/>
        <v>434.69274899999999</v>
      </c>
      <c r="S81" s="14">
        <f t="shared" si="32"/>
        <v>-5.5687869999999862</v>
      </c>
      <c r="T81" s="14">
        <f t="shared" si="33"/>
        <v>31.011388651368847</v>
      </c>
      <c r="U81" s="23">
        <f t="shared" si="34"/>
        <v>5.5687869999999862</v>
      </c>
      <c r="V81" s="29">
        <f t="shared" si="35"/>
        <v>-1.2648815634895678E-2</v>
      </c>
      <c r="W81" s="31">
        <f t="shared" si="36"/>
        <v>1.2648815634895678E-2</v>
      </c>
      <c r="X81" s="29">
        <f t="shared" si="37"/>
        <v>0.92781992345024622</v>
      </c>
      <c r="Y81" s="30">
        <f t="shared" si="38"/>
        <v>437.47714250000001</v>
      </c>
      <c r="Z81" s="29">
        <f t="shared" si="39"/>
        <v>1.0128108578135036</v>
      </c>
    </row>
    <row r="82" spans="1:26" ht="15">
      <c r="A82" s="3">
        <v>80</v>
      </c>
      <c r="B82" s="4">
        <v>447.40008499999999</v>
      </c>
      <c r="C82" s="1">
        <f t="shared" si="40"/>
        <v>443.69922975203968</v>
      </c>
      <c r="D82" s="11" t="s">
        <v>83</v>
      </c>
      <c r="E82" s="6" t="s">
        <v>284</v>
      </c>
      <c r="F82" s="1">
        <f t="shared" si="21"/>
        <v>443.95646143566876</v>
      </c>
      <c r="G82" s="1">
        <f t="shared" si="22"/>
        <v>2.8699672349418655</v>
      </c>
      <c r="H82" s="12" t="s">
        <v>488</v>
      </c>
      <c r="I82" s="15">
        <f t="shared" si="41"/>
        <v>438.96746847617413</v>
      </c>
      <c r="J82" s="14">
        <f t="shared" si="23"/>
        <v>-8.4326165238258568</v>
      </c>
      <c r="K82" s="14">
        <f t="shared" si="24"/>
        <v>71.109021437900878</v>
      </c>
      <c r="L82" s="23">
        <f t="shared" si="25"/>
        <v>8.4326165238258568</v>
      </c>
      <c r="M82" s="29">
        <f t="shared" si="26"/>
        <v>-1.8848044080782545E-2</v>
      </c>
      <c r="N82" s="31">
        <f t="shared" si="27"/>
        <v>1.8848044080782545E-2</v>
      </c>
      <c r="O82" s="29">
        <f t="shared" si="28"/>
        <v>1.2331820809703979</v>
      </c>
      <c r="P82" s="30">
        <f t="shared" si="29"/>
        <v>443.18377673808709</v>
      </c>
      <c r="Q82" s="29">
        <f t="shared" si="30"/>
        <v>1.0192101172168833</v>
      </c>
      <c r="R82" s="14">
        <f t="shared" si="31"/>
        <v>440.26153599999998</v>
      </c>
      <c r="S82" s="14">
        <f t="shared" si="32"/>
        <v>-7.1385490000000118</v>
      </c>
      <c r="T82" s="14">
        <f t="shared" si="33"/>
        <v>50.958881825401171</v>
      </c>
      <c r="U82" s="23">
        <f t="shared" si="34"/>
        <v>7.1385490000000118</v>
      </c>
      <c r="V82" s="29">
        <f t="shared" si="35"/>
        <v>-1.5955627277093636E-2</v>
      </c>
      <c r="W82" s="31">
        <f t="shared" si="36"/>
        <v>1.5955627277093636E-2</v>
      </c>
      <c r="X82" s="29">
        <f t="shared" si="37"/>
        <v>1.1949024599506051</v>
      </c>
      <c r="Y82" s="30">
        <f t="shared" si="38"/>
        <v>443.83081049999998</v>
      </c>
      <c r="Z82" s="29">
        <f t="shared" si="39"/>
        <v>1.0162143371979695</v>
      </c>
    </row>
    <row r="83" spans="1:26" ht="15">
      <c r="A83" s="3">
        <v>81</v>
      </c>
      <c r="B83" s="4">
        <v>447.42990099999997</v>
      </c>
      <c r="C83" s="1">
        <f t="shared" si="40"/>
        <v>445.93763250081588</v>
      </c>
      <c r="D83" s="11" t="s">
        <v>84</v>
      </c>
      <c r="E83" s="6" t="s">
        <v>285</v>
      </c>
      <c r="F83" s="1">
        <f t="shared" si="21"/>
        <v>446.98187442732842</v>
      </c>
      <c r="G83" s="1">
        <f t="shared" si="22"/>
        <v>2.6221890762552631</v>
      </c>
      <c r="H83" s="12" t="s">
        <v>489</v>
      </c>
      <c r="I83" s="13">
        <f t="shared" si="41"/>
        <v>446.8264286706106</v>
      </c>
      <c r="J83" s="14">
        <f t="shared" si="23"/>
        <v>-0.60347232938937623</v>
      </c>
      <c r="K83" s="14">
        <f t="shared" si="24"/>
        <v>0.36417885233863978</v>
      </c>
      <c r="L83" s="23">
        <f t="shared" si="25"/>
        <v>0.60347232938937623</v>
      </c>
      <c r="M83" s="29">
        <f t="shared" si="26"/>
        <v>-1.3487527946626353E-3</v>
      </c>
      <c r="N83" s="31">
        <f t="shared" si="27"/>
        <v>1.3487527946626353E-3</v>
      </c>
      <c r="O83" s="29">
        <f t="shared" si="28"/>
        <v>8.8799051401641016E-2</v>
      </c>
      <c r="P83" s="30">
        <f t="shared" si="29"/>
        <v>447.12816483530526</v>
      </c>
      <c r="Q83" s="29">
        <f t="shared" si="30"/>
        <v>1.0013505743856397</v>
      </c>
      <c r="R83" s="14">
        <f t="shared" si="31"/>
        <v>447.40008499999999</v>
      </c>
      <c r="S83" s="14">
        <f t="shared" si="32"/>
        <v>-2.9815999999982523E-2</v>
      </c>
      <c r="T83" s="14">
        <f t="shared" si="33"/>
        <v>8.8899385599895784E-4</v>
      </c>
      <c r="U83" s="23">
        <f t="shared" si="34"/>
        <v>2.9815999999982523E-2</v>
      </c>
      <c r="V83" s="29">
        <f t="shared" si="35"/>
        <v>-6.6638371582552157E-5</v>
      </c>
      <c r="W83" s="31">
        <f t="shared" si="36"/>
        <v>6.6638371582552157E-5</v>
      </c>
      <c r="X83" s="29">
        <f t="shared" si="37"/>
        <v>5.0208167388409762E-3</v>
      </c>
      <c r="Y83" s="30">
        <f t="shared" si="38"/>
        <v>447.41499299999998</v>
      </c>
      <c r="Z83" s="29">
        <f t="shared" si="39"/>
        <v>1.0000666428125511</v>
      </c>
    </row>
    <row r="84" spans="1:26" ht="15">
      <c r="A84" s="3">
        <v>82</v>
      </c>
      <c r="B84" s="4">
        <v>439.511414</v>
      </c>
      <c r="C84" s="1">
        <f t="shared" si="40"/>
        <v>442.08190140032639</v>
      </c>
      <c r="D84" s="11" t="s">
        <v>85</v>
      </c>
      <c r="E84" s="6" t="s">
        <v>286</v>
      </c>
      <c r="F84" s="1">
        <f t="shared" si="21"/>
        <v>443.35967618794314</v>
      </c>
      <c r="G84" s="1">
        <f t="shared" si="22"/>
        <v>-0.15876227023652434</v>
      </c>
      <c r="H84" s="12" t="s">
        <v>490</v>
      </c>
      <c r="I84" s="15">
        <f t="shared" si="41"/>
        <v>449.60406350358369</v>
      </c>
      <c r="J84" s="14">
        <f t="shared" si="23"/>
        <v>10.092649503583687</v>
      </c>
      <c r="K84" s="14">
        <f t="shared" si="24"/>
        <v>101.86157400218804</v>
      </c>
      <c r="L84" s="23">
        <f t="shared" si="25"/>
        <v>10.092649503583687</v>
      </c>
      <c r="M84" s="29">
        <f t="shared" si="26"/>
        <v>2.2963338794163117E-2</v>
      </c>
      <c r="N84" s="31">
        <f t="shared" si="27"/>
        <v>2.2963338794163117E-2</v>
      </c>
      <c r="O84" s="29">
        <f t="shared" si="28"/>
        <v>1.4857612379927121</v>
      </c>
      <c r="P84" s="30">
        <f t="shared" si="29"/>
        <v>444.55773875179182</v>
      </c>
      <c r="Q84" s="29">
        <f t="shared" si="30"/>
        <v>0.97755213904221472</v>
      </c>
      <c r="R84" s="14">
        <f t="shared" si="31"/>
        <v>447.42990099999997</v>
      </c>
      <c r="S84" s="14">
        <f t="shared" si="32"/>
        <v>7.9184869999999705</v>
      </c>
      <c r="T84" s="14">
        <f t="shared" si="33"/>
        <v>62.702436369168531</v>
      </c>
      <c r="U84" s="23">
        <f t="shared" si="34"/>
        <v>7.9184869999999705</v>
      </c>
      <c r="V84" s="29">
        <f t="shared" si="35"/>
        <v>1.8016567369510843E-2</v>
      </c>
      <c r="W84" s="31">
        <f t="shared" si="36"/>
        <v>1.8016567369510843E-2</v>
      </c>
      <c r="X84" s="29">
        <f t="shared" si="37"/>
        <v>1.3334541914025935</v>
      </c>
      <c r="Y84" s="30">
        <f t="shared" si="38"/>
        <v>443.47065750000002</v>
      </c>
      <c r="Z84" s="29">
        <f t="shared" si="39"/>
        <v>0.98230228471029257</v>
      </c>
    </row>
    <row r="85" spans="1:26" ht="15">
      <c r="A85" s="3">
        <v>83</v>
      </c>
      <c r="B85" s="4">
        <v>437.61871300000001</v>
      </c>
      <c r="C85" s="1">
        <f t="shared" si="40"/>
        <v>439.40398836013054</v>
      </c>
      <c r="D85" s="11" t="s">
        <v>86</v>
      </c>
      <c r="E85" s="6" t="s">
        <v>287</v>
      </c>
      <c r="F85" s="1">
        <f t="shared" si="21"/>
        <v>439.86302425053964</v>
      </c>
      <c r="G85" s="1">
        <f t="shared" si="22"/>
        <v>-1.4767718119177695</v>
      </c>
      <c r="H85" s="12" t="s">
        <v>491</v>
      </c>
      <c r="I85" s="15">
        <f t="shared" si="41"/>
        <v>443.2009139177066</v>
      </c>
      <c r="J85" s="14">
        <f t="shared" si="23"/>
        <v>5.5822009177065866</v>
      </c>
      <c r="K85" s="14">
        <f t="shared" si="24"/>
        <v>31.160967085644256</v>
      </c>
      <c r="L85" s="23">
        <f t="shared" si="25"/>
        <v>5.5822009177065866</v>
      </c>
      <c r="M85" s="29">
        <f t="shared" si="26"/>
        <v>1.2755855158567194E-2</v>
      </c>
      <c r="N85" s="31">
        <f t="shared" si="27"/>
        <v>1.2755855158567194E-2</v>
      </c>
      <c r="O85" s="29">
        <f t="shared" si="28"/>
        <v>0.82791858033150889</v>
      </c>
      <c r="P85" s="30">
        <f t="shared" si="29"/>
        <v>440.40981345885331</v>
      </c>
      <c r="Q85" s="29">
        <f t="shared" si="30"/>
        <v>0.98740480729526858</v>
      </c>
      <c r="R85" s="14">
        <f t="shared" si="31"/>
        <v>439.511414</v>
      </c>
      <c r="S85" s="14">
        <f t="shared" si="32"/>
        <v>1.8927009999999882</v>
      </c>
      <c r="T85" s="14">
        <f t="shared" si="33"/>
        <v>3.5823170754009555</v>
      </c>
      <c r="U85" s="23">
        <f t="shared" si="34"/>
        <v>1.8927009999999882</v>
      </c>
      <c r="V85" s="29">
        <f t="shared" si="35"/>
        <v>4.3250001514445937E-3</v>
      </c>
      <c r="W85" s="31">
        <f t="shared" si="36"/>
        <v>4.3250001514445937E-3</v>
      </c>
      <c r="X85" s="29">
        <f t="shared" si="37"/>
        <v>0.32086560022288618</v>
      </c>
      <c r="Y85" s="30">
        <f t="shared" si="38"/>
        <v>438.56506350000001</v>
      </c>
      <c r="Z85" s="29">
        <f t="shared" si="39"/>
        <v>0.99569362492142244</v>
      </c>
    </row>
    <row r="86" spans="1:26" ht="15">
      <c r="A86" s="3">
        <v>84</v>
      </c>
      <c r="B86" s="4">
        <v>432.08471700000001</v>
      </c>
      <c r="C86" s="1">
        <f t="shared" si="40"/>
        <v>435.01242554405223</v>
      </c>
      <c r="D86" s="11" t="s">
        <v>87</v>
      </c>
      <c r="E86" s="6" t="s">
        <v>288</v>
      </c>
      <c r="F86" s="1">
        <f t="shared" si="21"/>
        <v>434.71165874590679</v>
      </c>
      <c r="G86" s="1">
        <f t="shared" si="22"/>
        <v>-2.7871179333166824</v>
      </c>
      <c r="H86" s="12" t="s">
        <v>492</v>
      </c>
      <c r="I86" s="13">
        <f t="shared" si="41"/>
        <v>438.38625243862185</v>
      </c>
      <c r="J86" s="14">
        <f t="shared" si="23"/>
        <v>6.3015354386218405</v>
      </c>
      <c r="K86" s="14">
        <f t="shared" si="24"/>
        <v>39.709348884206953</v>
      </c>
      <c r="L86" s="23">
        <f t="shared" si="25"/>
        <v>6.3015354386218405</v>
      </c>
      <c r="M86" s="29">
        <f t="shared" si="26"/>
        <v>1.4584027600823106E-2</v>
      </c>
      <c r="N86" s="31">
        <f t="shared" si="27"/>
        <v>1.4584027600823106E-2</v>
      </c>
      <c r="O86" s="29">
        <f t="shared" si="28"/>
        <v>0.93849093518703552</v>
      </c>
      <c r="P86" s="30">
        <f t="shared" si="29"/>
        <v>435.23548471931093</v>
      </c>
      <c r="Q86" s="29">
        <f t="shared" si="30"/>
        <v>0.98562560891549833</v>
      </c>
      <c r="R86" s="14">
        <f t="shared" si="31"/>
        <v>437.61871300000001</v>
      </c>
      <c r="S86" s="14">
        <f t="shared" si="32"/>
        <v>5.5339960000000019</v>
      </c>
      <c r="T86" s="14">
        <f t="shared" si="33"/>
        <v>30.625111728016019</v>
      </c>
      <c r="U86" s="23">
        <f t="shared" si="34"/>
        <v>5.5339960000000019</v>
      </c>
      <c r="V86" s="29">
        <f t="shared" si="35"/>
        <v>1.2807664289593472E-2</v>
      </c>
      <c r="W86" s="31">
        <f t="shared" si="36"/>
        <v>1.2807664289593472E-2</v>
      </c>
      <c r="X86" s="29">
        <f t="shared" si="37"/>
        <v>0.93967419115196038</v>
      </c>
      <c r="Y86" s="30">
        <f t="shared" si="38"/>
        <v>434.85171500000001</v>
      </c>
      <c r="Z86" s="29">
        <f t="shared" si="39"/>
        <v>0.98735429762118054</v>
      </c>
    </row>
    <row r="87" spans="1:26" ht="15">
      <c r="A87" s="3">
        <v>85</v>
      </c>
      <c r="B87" s="4">
        <v>430.30130000000003</v>
      </c>
      <c r="C87" s="1">
        <f t="shared" si="40"/>
        <v>432.18575021762092</v>
      </c>
      <c r="D87" s="11" t="s">
        <v>88</v>
      </c>
      <c r="E87" s="6" t="s">
        <v>289</v>
      </c>
      <c r="F87" s="1">
        <f t="shared" si="21"/>
        <v>431.15126881623485</v>
      </c>
      <c r="G87" s="1">
        <f t="shared" si="22"/>
        <v>-2.7954179950605846</v>
      </c>
      <c r="H87" s="12" t="s">
        <v>493</v>
      </c>
      <c r="I87" s="15">
        <f t="shared" si="41"/>
        <v>431.92454081259012</v>
      </c>
      <c r="J87" s="14">
        <f t="shared" si="23"/>
        <v>1.6232408125900974</v>
      </c>
      <c r="K87" s="14">
        <f t="shared" si="24"/>
        <v>2.6349107356581598</v>
      </c>
      <c r="L87" s="23">
        <f t="shared" si="25"/>
        <v>1.6232408125900974</v>
      </c>
      <c r="M87" s="29">
        <f t="shared" si="26"/>
        <v>3.7723353673114568E-3</v>
      </c>
      <c r="N87" s="31">
        <f t="shared" si="27"/>
        <v>3.7723353673114568E-3</v>
      </c>
      <c r="O87" s="29">
        <f t="shared" si="28"/>
        <v>0.24288984415787684</v>
      </c>
      <c r="P87" s="30">
        <f t="shared" si="29"/>
        <v>431.11292040629507</v>
      </c>
      <c r="Q87" s="29">
        <f t="shared" si="30"/>
        <v>0.99624184166628682</v>
      </c>
      <c r="R87" s="14">
        <f t="shared" si="31"/>
        <v>432.08471700000001</v>
      </c>
      <c r="S87" s="14">
        <f t="shared" si="32"/>
        <v>1.7834169999999858</v>
      </c>
      <c r="T87" s="14">
        <f t="shared" si="33"/>
        <v>3.1805761958889494</v>
      </c>
      <c r="U87" s="23">
        <f t="shared" si="34"/>
        <v>1.7834169999999858</v>
      </c>
      <c r="V87" s="29">
        <f t="shared" si="35"/>
        <v>4.1445772996734744E-3</v>
      </c>
      <c r="W87" s="31">
        <f t="shared" si="36"/>
        <v>4.1445772996734744E-3</v>
      </c>
      <c r="X87" s="29">
        <f t="shared" si="37"/>
        <v>0.30425424420123443</v>
      </c>
      <c r="Y87" s="30">
        <f t="shared" si="38"/>
        <v>431.19300850000002</v>
      </c>
      <c r="Z87" s="29">
        <f t="shared" si="39"/>
        <v>0.9958725293216053</v>
      </c>
    </row>
    <row r="88" spans="1:26" ht="15">
      <c r="A88" s="3">
        <v>86</v>
      </c>
      <c r="B88" s="4">
        <v>434.002228</v>
      </c>
      <c r="C88" s="1">
        <f t="shared" si="40"/>
        <v>433.27563688704834</v>
      </c>
      <c r="D88" s="11" t="s">
        <v>89</v>
      </c>
      <c r="E88" s="6" t="s">
        <v>290</v>
      </c>
      <c r="F88" s="1">
        <f t="shared" si="21"/>
        <v>431.944947224114</v>
      </c>
      <c r="G88" s="1">
        <f t="shared" si="22"/>
        <v>-1.0578742904181451</v>
      </c>
      <c r="H88" s="12" t="s">
        <v>494</v>
      </c>
      <c r="I88" s="15">
        <f t="shared" si="41"/>
        <v>428.35585082117427</v>
      </c>
      <c r="J88" s="14">
        <f t="shared" si="23"/>
        <v>-5.6463771788257304</v>
      </c>
      <c r="K88" s="14">
        <f t="shared" si="24"/>
        <v>31.881575245564015</v>
      </c>
      <c r="L88" s="23">
        <f t="shared" si="25"/>
        <v>5.6463771788257304</v>
      </c>
      <c r="M88" s="29">
        <f t="shared" si="26"/>
        <v>-1.3010018876736574E-2</v>
      </c>
      <c r="N88" s="31">
        <f t="shared" si="27"/>
        <v>1.3010018876736574E-2</v>
      </c>
      <c r="O88" s="29">
        <f t="shared" si="28"/>
        <v>0.84590976343069557</v>
      </c>
      <c r="P88" s="30">
        <f t="shared" si="29"/>
        <v>431.17903941058717</v>
      </c>
      <c r="Q88" s="29">
        <f t="shared" si="30"/>
        <v>1.0131815105781827</v>
      </c>
      <c r="R88" s="14">
        <f t="shared" si="31"/>
        <v>430.30130000000003</v>
      </c>
      <c r="S88" s="14">
        <f t="shared" si="32"/>
        <v>-3.7009279999999762</v>
      </c>
      <c r="T88" s="14">
        <f t="shared" si="33"/>
        <v>13.696868061183824</v>
      </c>
      <c r="U88" s="23">
        <f t="shared" si="34"/>
        <v>3.7009279999999762</v>
      </c>
      <c r="V88" s="29">
        <f t="shared" si="35"/>
        <v>-8.5274400941554064E-3</v>
      </c>
      <c r="W88" s="31">
        <f t="shared" si="36"/>
        <v>8.5274400941554064E-3</v>
      </c>
      <c r="X88" s="29">
        <f t="shared" si="37"/>
        <v>0.63234714474122</v>
      </c>
      <c r="Y88" s="30">
        <f t="shared" si="38"/>
        <v>432.15176400000001</v>
      </c>
      <c r="Z88" s="29">
        <f t="shared" si="39"/>
        <v>1.0086007827538517</v>
      </c>
    </row>
    <row r="89" spans="1:26" ht="15">
      <c r="A89" s="3">
        <v>87</v>
      </c>
      <c r="B89" s="4">
        <v>435.70117199999999</v>
      </c>
      <c r="C89" s="1">
        <f t="shared" si="40"/>
        <v>434.73095795481936</v>
      </c>
      <c r="D89" s="11" t="s">
        <v>90</v>
      </c>
      <c r="E89" s="6" t="s">
        <v>291</v>
      </c>
      <c r="F89" s="1">
        <f t="shared" si="21"/>
        <v>433.85169932238847</v>
      </c>
      <c r="G89" s="1">
        <f t="shared" si="22"/>
        <v>0.24222668842405937</v>
      </c>
      <c r="H89" s="12" t="s">
        <v>495</v>
      </c>
      <c r="I89" s="13">
        <f t="shared" si="41"/>
        <v>430.88707293369583</v>
      </c>
      <c r="J89" s="14">
        <f t="shared" si="23"/>
        <v>-4.8140990663041521</v>
      </c>
      <c r="K89" s="14">
        <f t="shared" si="24"/>
        <v>23.175549820190508</v>
      </c>
      <c r="L89" s="23">
        <f t="shared" si="25"/>
        <v>4.8140990663041521</v>
      </c>
      <c r="M89" s="29">
        <f t="shared" si="26"/>
        <v>-1.1049084500291755E-2</v>
      </c>
      <c r="N89" s="31">
        <f t="shared" si="27"/>
        <v>1.1049084500291755E-2</v>
      </c>
      <c r="O89" s="29">
        <f t="shared" si="28"/>
        <v>0.72428574917266986</v>
      </c>
      <c r="P89" s="30">
        <f t="shared" si="29"/>
        <v>433.29412246684791</v>
      </c>
      <c r="Q89" s="29">
        <f t="shared" si="30"/>
        <v>1.0111725307364812</v>
      </c>
      <c r="R89" s="14">
        <f t="shared" si="31"/>
        <v>434.002228</v>
      </c>
      <c r="S89" s="14">
        <f t="shared" si="32"/>
        <v>-1.6989439999999831</v>
      </c>
      <c r="T89" s="14">
        <f t="shared" si="33"/>
        <v>2.8864107151359426</v>
      </c>
      <c r="U89" s="23">
        <f t="shared" si="34"/>
        <v>1.6989439999999831</v>
      </c>
      <c r="V89" s="29">
        <f t="shared" si="35"/>
        <v>-3.8993330961248438E-3</v>
      </c>
      <c r="W89" s="31">
        <f t="shared" si="36"/>
        <v>3.8993330961248438E-3</v>
      </c>
      <c r="X89" s="29">
        <f t="shared" si="37"/>
        <v>0.29120530973629216</v>
      </c>
      <c r="Y89" s="30">
        <f t="shared" si="38"/>
        <v>434.85169999999999</v>
      </c>
      <c r="Z89" s="29">
        <f t="shared" si="39"/>
        <v>1.0039145974153847</v>
      </c>
    </row>
    <row r="90" spans="1:26" ht="15">
      <c r="A90" s="3">
        <v>88</v>
      </c>
      <c r="B90" s="4">
        <v>437.34051499999998</v>
      </c>
      <c r="C90" s="1">
        <f t="shared" si="40"/>
        <v>436.29669218192771</v>
      </c>
      <c r="D90" s="11" t="s">
        <v>91</v>
      </c>
      <c r="E90" s="6" t="s">
        <v>292</v>
      </c>
      <c r="F90" s="1">
        <f t="shared" si="21"/>
        <v>436.02443908275848</v>
      </c>
      <c r="G90" s="1">
        <f t="shared" si="22"/>
        <v>0.98827143485264002</v>
      </c>
      <c r="H90" s="12" t="s">
        <v>496</v>
      </c>
      <c r="I90" s="15">
        <f t="shared" si="41"/>
        <v>434.09392601081254</v>
      </c>
      <c r="J90" s="14">
        <f t="shared" si="23"/>
        <v>-3.246588989187444</v>
      </c>
      <c r="K90" s="14">
        <f t="shared" si="24"/>
        <v>10.540340064713149</v>
      </c>
      <c r="L90" s="23">
        <f t="shared" si="25"/>
        <v>3.246588989187444</v>
      </c>
      <c r="M90" s="29">
        <f t="shared" si="26"/>
        <v>-7.4234809669701972E-3</v>
      </c>
      <c r="N90" s="31">
        <f t="shared" si="27"/>
        <v>7.4234809669701972E-3</v>
      </c>
      <c r="O90" s="29">
        <f t="shared" si="28"/>
        <v>0.49022770299174767</v>
      </c>
      <c r="P90" s="30">
        <f t="shared" si="29"/>
        <v>435.71722050540626</v>
      </c>
      <c r="Q90" s="29">
        <f t="shared" si="30"/>
        <v>1.0074790011899557</v>
      </c>
      <c r="R90" s="14">
        <f t="shared" si="31"/>
        <v>435.70117199999999</v>
      </c>
      <c r="S90" s="14">
        <f t="shared" si="32"/>
        <v>-1.6393429999999967</v>
      </c>
      <c r="T90" s="14">
        <f t="shared" si="33"/>
        <v>2.6874454716489891</v>
      </c>
      <c r="U90" s="23">
        <f t="shared" si="34"/>
        <v>1.6393429999999967</v>
      </c>
      <c r="V90" s="29">
        <f t="shared" si="35"/>
        <v>-3.7484361584931062E-3</v>
      </c>
      <c r="W90" s="31">
        <f t="shared" si="36"/>
        <v>3.7484361584931062E-3</v>
      </c>
      <c r="X90" s="29">
        <f t="shared" si="37"/>
        <v>0.28139920174780469</v>
      </c>
      <c r="Y90" s="30">
        <f t="shared" si="38"/>
        <v>436.52084349999996</v>
      </c>
      <c r="Z90" s="29">
        <f t="shared" si="39"/>
        <v>1.0037625397987224</v>
      </c>
    </row>
    <row r="91" spans="1:26" ht="15">
      <c r="A91" s="3">
        <v>89</v>
      </c>
      <c r="B91" s="4">
        <v>441.071259</v>
      </c>
      <c r="C91" s="1">
        <f t="shared" si="40"/>
        <v>439.16143227277109</v>
      </c>
      <c r="D91" s="11" t="s">
        <v>92</v>
      </c>
      <c r="E91" s="6" t="s">
        <v>293</v>
      </c>
      <c r="F91" s="1">
        <f t="shared" si="21"/>
        <v>439.37668406373507</v>
      </c>
      <c r="G91" s="1">
        <f t="shared" si="22"/>
        <v>1.827127538338136</v>
      </c>
      <c r="H91" s="12" t="s">
        <v>497</v>
      </c>
      <c r="I91" s="15">
        <f t="shared" si="41"/>
        <v>437.01271051761114</v>
      </c>
      <c r="J91" s="14">
        <f t="shared" si="23"/>
        <v>-4.0585484823888578</v>
      </c>
      <c r="K91" s="14">
        <f t="shared" si="24"/>
        <v>16.471815783900901</v>
      </c>
      <c r="L91" s="23">
        <f t="shared" si="25"/>
        <v>4.0585484823888578</v>
      </c>
      <c r="M91" s="29">
        <f t="shared" si="26"/>
        <v>-9.2015709470402336E-3</v>
      </c>
      <c r="N91" s="31">
        <f t="shared" si="27"/>
        <v>9.2015709470402336E-3</v>
      </c>
      <c r="O91" s="29">
        <f t="shared" si="28"/>
        <v>0.61433760373720214</v>
      </c>
      <c r="P91" s="30">
        <f t="shared" si="29"/>
        <v>439.0419847588056</v>
      </c>
      <c r="Q91" s="29">
        <f t="shared" si="30"/>
        <v>1.0092870261772977</v>
      </c>
      <c r="R91" s="14">
        <f t="shared" si="31"/>
        <v>437.34051499999998</v>
      </c>
      <c r="S91" s="14">
        <f t="shared" si="32"/>
        <v>-3.7307440000000156</v>
      </c>
      <c r="T91" s="14">
        <f t="shared" si="33"/>
        <v>13.918450793536117</v>
      </c>
      <c r="U91" s="23">
        <f t="shared" si="34"/>
        <v>3.7307440000000156</v>
      </c>
      <c r="V91" s="29">
        <f t="shared" si="35"/>
        <v>-8.4583702154123249E-3</v>
      </c>
      <c r="W91" s="31">
        <f t="shared" si="36"/>
        <v>8.4583702154123249E-3</v>
      </c>
      <c r="X91" s="29">
        <f t="shared" si="37"/>
        <v>0.64129811093777811</v>
      </c>
      <c r="Y91" s="30">
        <f t="shared" si="38"/>
        <v>439.20588699999996</v>
      </c>
      <c r="Z91" s="29">
        <f t="shared" si="39"/>
        <v>1.0085305245501894</v>
      </c>
    </row>
    <row r="92" spans="1:26" ht="15">
      <c r="A92" s="3">
        <v>90</v>
      </c>
      <c r="B92" s="4">
        <v>438.30426</v>
      </c>
      <c r="C92" s="1">
        <f t="shared" si="40"/>
        <v>438.64712890910846</v>
      </c>
      <c r="D92" s="11" t="s">
        <v>93</v>
      </c>
      <c r="E92" s="6" t="s">
        <v>294</v>
      </c>
      <c r="F92" s="1">
        <f t="shared" si="21"/>
        <v>439.33252745806897</v>
      </c>
      <c r="G92" s="1">
        <f t="shared" si="22"/>
        <v>0.8812841065959216</v>
      </c>
      <c r="H92" s="12" t="s">
        <v>498</v>
      </c>
      <c r="I92" s="13">
        <f t="shared" si="41"/>
        <v>441.20381160207319</v>
      </c>
      <c r="J92" s="14">
        <f t="shared" si="23"/>
        <v>2.8995516020731884</v>
      </c>
      <c r="K92" s="14">
        <f t="shared" si="24"/>
        <v>8.4073994930851939</v>
      </c>
      <c r="L92" s="23">
        <f t="shared" si="25"/>
        <v>2.8995516020731884</v>
      </c>
      <c r="M92" s="29">
        <f t="shared" si="26"/>
        <v>6.6153853993415179E-3</v>
      </c>
      <c r="N92" s="31">
        <f t="shared" si="27"/>
        <v>6.6153853993415179E-3</v>
      </c>
      <c r="O92" s="29">
        <f t="shared" si="28"/>
        <v>0.44025396237544207</v>
      </c>
      <c r="P92" s="30">
        <f t="shared" si="29"/>
        <v>439.75403580103659</v>
      </c>
      <c r="Q92" s="29">
        <f t="shared" si="30"/>
        <v>0.99342809031602763</v>
      </c>
      <c r="R92" s="14">
        <f t="shared" si="31"/>
        <v>441.071259</v>
      </c>
      <c r="S92" s="14">
        <f t="shared" si="32"/>
        <v>2.7669989999999984</v>
      </c>
      <c r="T92" s="14">
        <f t="shared" si="33"/>
        <v>7.6562834660009917</v>
      </c>
      <c r="U92" s="23">
        <f t="shared" si="34"/>
        <v>2.7669989999999984</v>
      </c>
      <c r="V92" s="29">
        <f t="shared" si="35"/>
        <v>6.3129639670853263E-3</v>
      </c>
      <c r="W92" s="31">
        <f t="shared" si="36"/>
        <v>6.3129639670853263E-3</v>
      </c>
      <c r="X92" s="29">
        <f t="shared" si="37"/>
        <v>0.47716470494092028</v>
      </c>
      <c r="Y92" s="30">
        <f t="shared" si="38"/>
        <v>439.68775949999997</v>
      </c>
      <c r="Z92" s="29">
        <f t="shared" si="39"/>
        <v>0.99372663953150486</v>
      </c>
    </row>
    <row r="93" spans="1:26" ht="15">
      <c r="A93" s="3">
        <v>91</v>
      </c>
      <c r="B93" s="4">
        <v>440.35095200000001</v>
      </c>
      <c r="C93" s="1">
        <f t="shared" si="40"/>
        <v>439.66942276364341</v>
      </c>
      <c r="D93" s="11" t="s">
        <v>94</v>
      </c>
      <c r="E93" s="6" t="s">
        <v>295</v>
      </c>
      <c r="F93" s="1">
        <f t="shared" si="21"/>
        <v>440.23264337019106</v>
      </c>
      <c r="G93" s="1">
        <f t="shared" si="22"/>
        <v>0.7936381452940291</v>
      </c>
      <c r="H93" s="12" t="s">
        <v>499</v>
      </c>
      <c r="I93" s="15">
        <f t="shared" si="41"/>
        <v>440.21381156466487</v>
      </c>
      <c r="J93" s="14">
        <f t="shared" si="23"/>
        <v>-0.13714043533514086</v>
      </c>
      <c r="K93" s="14">
        <f t="shared" si="24"/>
        <v>1.8807499003911952E-2</v>
      </c>
      <c r="L93" s="23">
        <f t="shared" si="25"/>
        <v>0.13714043533514086</v>
      </c>
      <c r="M93" s="29">
        <f t="shared" si="26"/>
        <v>-3.1143440183851551E-4</v>
      </c>
      <c r="N93" s="31">
        <f t="shared" si="27"/>
        <v>3.1143440183851551E-4</v>
      </c>
      <c r="O93" s="29">
        <f t="shared" si="28"/>
        <v>2.0868681368422373E-2</v>
      </c>
      <c r="P93" s="30">
        <f t="shared" si="29"/>
        <v>440.28238178233244</v>
      </c>
      <c r="Q93" s="29">
        <f t="shared" si="30"/>
        <v>1.000311531423441</v>
      </c>
      <c r="R93" s="14">
        <f t="shared" si="31"/>
        <v>438.30426</v>
      </c>
      <c r="S93" s="14">
        <f t="shared" si="32"/>
        <v>-2.0466920000000073</v>
      </c>
      <c r="T93" s="14">
        <f t="shared" si="33"/>
        <v>4.1889481428640298</v>
      </c>
      <c r="U93" s="23">
        <f t="shared" si="34"/>
        <v>2.0466920000000073</v>
      </c>
      <c r="V93" s="29">
        <f t="shared" si="35"/>
        <v>-4.6478655052391198E-3</v>
      </c>
      <c r="W93" s="31">
        <f t="shared" si="36"/>
        <v>4.6478655052391198E-3</v>
      </c>
      <c r="X93" s="29">
        <f t="shared" si="37"/>
        <v>0.35379296261240384</v>
      </c>
      <c r="Y93" s="30">
        <f t="shared" si="38"/>
        <v>439.327606</v>
      </c>
      <c r="Z93" s="29">
        <f t="shared" si="39"/>
        <v>1.004669569034077</v>
      </c>
    </row>
    <row r="94" spans="1:26" ht="15">
      <c r="A94" s="3">
        <v>92</v>
      </c>
      <c r="B94" s="4">
        <v>443.85812399999998</v>
      </c>
      <c r="C94" s="1">
        <f t="shared" si="40"/>
        <v>442.18264350545735</v>
      </c>
      <c r="D94" s="11" t="s">
        <v>95</v>
      </c>
      <c r="E94" s="6" t="s">
        <v>296</v>
      </c>
      <c r="F94" s="1">
        <f t="shared" si="21"/>
        <v>442.66824505973284</v>
      </c>
      <c r="G94" s="1">
        <f t="shared" si="22"/>
        <v>1.3647106433013758</v>
      </c>
      <c r="H94" s="12" t="s">
        <v>500</v>
      </c>
      <c r="I94" s="15">
        <f t="shared" si="41"/>
        <v>441.0262815154851</v>
      </c>
      <c r="J94" s="14">
        <f t="shared" si="23"/>
        <v>-2.8318424845148797</v>
      </c>
      <c r="K94" s="14">
        <f t="shared" si="24"/>
        <v>8.0193318571034062</v>
      </c>
      <c r="L94" s="23">
        <f t="shared" si="25"/>
        <v>2.8318424845148797</v>
      </c>
      <c r="M94" s="29">
        <f t="shared" si="26"/>
        <v>-6.3800623023290209E-3</v>
      </c>
      <c r="N94" s="31">
        <f t="shared" si="27"/>
        <v>6.3800623023290209E-3</v>
      </c>
      <c r="O94" s="29">
        <f t="shared" si="28"/>
        <v>0.43096687973411907</v>
      </c>
      <c r="P94" s="30">
        <f t="shared" si="29"/>
        <v>442.44220275774251</v>
      </c>
      <c r="Q94" s="29">
        <f t="shared" si="30"/>
        <v>1.0064210288665427</v>
      </c>
      <c r="R94" s="14">
        <f t="shared" si="31"/>
        <v>440.35095200000001</v>
      </c>
      <c r="S94" s="14">
        <f t="shared" si="32"/>
        <v>-3.5071719999999686</v>
      </c>
      <c r="T94" s="14">
        <f t="shared" si="33"/>
        <v>12.300255437583781</v>
      </c>
      <c r="U94" s="23">
        <f t="shared" si="34"/>
        <v>3.5071719999999686</v>
      </c>
      <c r="V94" s="29">
        <f t="shared" si="35"/>
        <v>-7.9015609050786893E-3</v>
      </c>
      <c r="W94" s="31">
        <f t="shared" si="36"/>
        <v>7.9015609050786893E-3</v>
      </c>
      <c r="X94" s="29">
        <f t="shared" si="37"/>
        <v>0.6073271484338294</v>
      </c>
      <c r="Y94" s="30">
        <f t="shared" si="38"/>
        <v>442.10453799999999</v>
      </c>
      <c r="Z94" s="29">
        <f t="shared" si="39"/>
        <v>1.0079644928302549</v>
      </c>
    </row>
    <row r="95" spans="1:26" ht="15">
      <c r="A95" s="3">
        <v>93</v>
      </c>
      <c r="B95" s="4">
        <v>449.62063599999999</v>
      </c>
      <c r="C95" s="1">
        <f t="shared" si="40"/>
        <v>446.64543900218291</v>
      </c>
      <c r="D95" s="11" t="s">
        <v>96</v>
      </c>
      <c r="E95" s="6" t="s">
        <v>297</v>
      </c>
      <c r="F95" s="1">
        <f t="shared" si="21"/>
        <v>447.28730471489598</v>
      </c>
      <c r="G95" s="1">
        <f t="shared" si="22"/>
        <v>2.5190614985695334</v>
      </c>
      <c r="H95" s="12" t="s">
        <v>501</v>
      </c>
      <c r="I95" s="13">
        <f t="shared" si="41"/>
        <v>444.03295570303419</v>
      </c>
      <c r="J95" s="14">
        <f t="shared" si="23"/>
        <v>-5.5876802969658002</v>
      </c>
      <c r="K95" s="14">
        <f t="shared" si="24"/>
        <v>31.222171101099814</v>
      </c>
      <c r="L95" s="23">
        <f t="shared" si="25"/>
        <v>5.5876802969658002</v>
      </c>
      <c r="M95" s="29">
        <f t="shared" si="26"/>
        <v>-1.2427544132929434E-2</v>
      </c>
      <c r="N95" s="31">
        <f t="shared" si="27"/>
        <v>1.2427544132929434E-2</v>
      </c>
      <c r="O95" s="29">
        <f t="shared" si="28"/>
        <v>0.85220326669179569</v>
      </c>
      <c r="P95" s="30">
        <f t="shared" si="29"/>
        <v>446.82679585151709</v>
      </c>
      <c r="Q95" s="29">
        <f t="shared" si="30"/>
        <v>1.0125839314969738</v>
      </c>
      <c r="R95" s="14">
        <f t="shared" si="31"/>
        <v>443.85812399999998</v>
      </c>
      <c r="S95" s="14">
        <f t="shared" si="32"/>
        <v>-5.7625120000000152</v>
      </c>
      <c r="T95" s="14">
        <f t="shared" si="33"/>
        <v>33.206544550144173</v>
      </c>
      <c r="U95" s="23">
        <f t="shared" si="34"/>
        <v>5.7625120000000152</v>
      </c>
      <c r="V95" s="29">
        <f t="shared" si="35"/>
        <v>-1.2816386835056244E-2</v>
      </c>
      <c r="W95" s="31">
        <f t="shared" si="36"/>
        <v>1.2816386835056244E-2</v>
      </c>
      <c r="X95" s="29">
        <f t="shared" si="37"/>
        <v>1.0009174787484334</v>
      </c>
      <c r="Y95" s="30">
        <f t="shared" si="38"/>
        <v>446.73937999999998</v>
      </c>
      <c r="Z95" s="29">
        <f t="shared" si="39"/>
        <v>1.0129827791548995</v>
      </c>
    </row>
    <row r="96" spans="1:26" ht="15">
      <c r="A96" s="3">
        <v>94</v>
      </c>
      <c r="B96" s="4">
        <v>449.69515999999999</v>
      </c>
      <c r="C96" s="1">
        <f t="shared" si="40"/>
        <v>448.47527160087316</v>
      </c>
      <c r="D96" s="11" t="s">
        <v>97</v>
      </c>
      <c r="E96" s="6" t="s">
        <v>298</v>
      </c>
      <c r="F96" s="1">
        <f t="shared" si="21"/>
        <v>449.55827005748921</v>
      </c>
      <c r="G96" s="1">
        <f t="shared" si="22"/>
        <v>2.1477643943335019</v>
      </c>
      <c r="H96" s="12" t="s">
        <v>502</v>
      </c>
      <c r="I96" s="15">
        <f t="shared" si="41"/>
        <v>449.80636621346554</v>
      </c>
      <c r="J96" s="14">
        <f t="shared" si="23"/>
        <v>0.11120621346555026</v>
      </c>
      <c r="K96" s="14">
        <f t="shared" si="24"/>
        <v>1.2366821913345533E-2</v>
      </c>
      <c r="L96" s="23">
        <f t="shared" si="25"/>
        <v>0.11120621346555026</v>
      </c>
      <c r="M96" s="29">
        <f t="shared" si="26"/>
        <v>2.4729244020671752E-4</v>
      </c>
      <c r="N96" s="31">
        <f t="shared" si="27"/>
        <v>2.4729244020671752E-4</v>
      </c>
      <c r="O96" s="29">
        <f t="shared" si="28"/>
        <v>1.7033158513062214E-2</v>
      </c>
      <c r="P96" s="30">
        <f t="shared" si="29"/>
        <v>449.75076310673273</v>
      </c>
      <c r="Q96" s="29">
        <f t="shared" si="30"/>
        <v>0.99975276869822516</v>
      </c>
      <c r="R96" s="14">
        <f t="shared" si="31"/>
        <v>449.62063599999999</v>
      </c>
      <c r="S96" s="14">
        <f t="shared" si="32"/>
        <v>-7.4523999999996704E-2</v>
      </c>
      <c r="T96" s="14">
        <f t="shared" si="33"/>
        <v>5.5538265759995089E-3</v>
      </c>
      <c r="U96" s="23">
        <f t="shared" si="34"/>
        <v>7.4523999999996704E-2</v>
      </c>
      <c r="V96" s="29">
        <f t="shared" si="35"/>
        <v>-1.6572115207999283E-4</v>
      </c>
      <c r="W96" s="31">
        <f t="shared" si="36"/>
        <v>1.6572115207999283E-4</v>
      </c>
      <c r="X96" s="29">
        <f t="shared" si="37"/>
        <v>1.3009527072793585E-2</v>
      </c>
      <c r="Y96" s="30">
        <f t="shared" si="38"/>
        <v>449.65789799999999</v>
      </c>
      <c r="Z96" s="29">
        <f t="shared" si="39"/>
        <v>1.0001657486201323</v>
      </c>
    </row>
    <row r="97" spans="1:26" ht="15">
      <c r="A97" s="3">
        <v>95</v>
      </c>
      <c r="B97" s="4">
        <v>450.06774899999999</v>
      </c>
      <c r="C97" s="1">
        <f t="shared" si="40"/>
        <v>449.43075804034925</v>
      </c>
      <c r="D97" s="11" t="s">
        <v>98</v>
      </c>
      <c r="E97" s="6" t="s">
        <v>299</v>
      </c>
      <c r="F97" s="1">
        <f t="shared" si="21"/>
        <v>450.56842414433709</v>
      </c>
      <c r="G97" s="1">
        <f t="shared" si="22"/>
        <v>1.4607617167512335</v>
      </c>
      <c r="H97" s="12" t="s">
        <v>503</v>
      </c>
      <c r="I97" s="15">
        <f t="shared" si="41"/>
        <v>451.70603445182269</v>
      </c>
      <c r="J97" s="14">
        <f t="shared" si="23"/>
        <v>1.6382854518226964</v>
      </c>
      <c r="K97" s="14">
        <f t="shared" si="24"/>
        <v>2.6839792216538965</v>
      </c>
      <c r="L97" s="23">
        <f t="shared" si="25"/>
        <v>1.6382854518226964</v>
      </c>
      <c r="M97" s="29">
        <f t="shared" si="26"/>
        <v>3.6400863102561396E-3</v>
      </c>
      <c r="N97" s="31">
        <f t="shared" si="27"/>
        <v>3.6400863102561396E-3</v>
      </c>
      <c r="O97" s="29">
        <f t="shared" si="28"/>
        <v>0.25095317689255986</v>
      </c>
      <c r="P97" s="30">
        <f t="shared" si="29"/>
        <v>450.88689172591137</v>
      </c>
      <c r="Q97" s="29">
        <f t="shared" si="30"/>
        <v>0.99637311586104693</v>
      </c>
      <c r="R97" s="14">
        <f t="shared" si="31"/>
        <v>449.69515999999999</v>
      </c>
      <c r="S97" s="14">
        <f t="shared" si="32"/>
        <v>-0.37258900000000494</v>
      </c>
      <c r="T97" s="14">
        <f t="shared" si="33"/>
        <v>0.13882256292100367</v>
      </c>
      <c r="U97" s="23">
        <f t="shared" si="34"/>
        <v>0.37258900000000494</v>
      </c>
      <c r="V97" s="29">
        <f t="shared" si="35"/>
        <v>-8.2785091984008158E-4</v>
      </c>
      <c r="W97" s="31">
        <f t="shared" si="36"/>
        <v>8.2785091984008158E-4</v>
      </c>
      <c r="X97" s="29">
        <f t="shared" si="37"/>
        <v>6.5046454865130651E-2</v>
      </c>
      <c r="Y97" s="30">
        <f t="shared" si="38"/>
        <v>449.88145450000002</v>
      </c>
      <c r="Z97" s="29">
        <f t="shared" si="39"/>
        <v>1.0008285368248127</v>
      </c>
    </row>
    <row r="98" spans="1:26" ht="15">
      <c r="A98" s="3">
        <v>96</v>
      </c>
      <c r="B98" s="4">
        <v>457.14669800000001</v>
      </c>
      <c r="C98" s="1">
        <f t="shared" si="40"/>
        <v>454.06032201613971</v>
      </c>
      <c r="D98" s="11" t="s">
        <v>99</v>
      </c>
      <c r="E98" s="6" t="s">
        <v>300</v>
      </c>
      <c r="F98" s="1">
        <f t="shared" si="21"/>
        <v>454.99451830082921</v>
      </c>
      <c r="G98" s="1">
        <f t="shared" si="22"/>
        <v>2.4891324272384576</v>
      </c>
      <c r="H98" s="12" t="s">
        <v>504</v>
      </c>
      <c r="I98" s="13">
        <f t="shared" si="41"/>
        <v>452.02918586108831</v>
      </c>
      <c r="J98" s="14">
        <f t="shared" si="23"/>
        <v>-5.1175121389117066</v>
      </c>
      <c r="K98" s="14">
        <f t="shared" si="24"/>
        <v>26.188930491908671</v>
      </c>
      <c r="L98" s="23">
        <f t="shared" si="25"/>
        <v>5.1175121389117066</v>
      </c>
      <c r="M98" s="29">
        <f t="shared" si="26"/>
        <v>-1.1194463749384244E-2</v>
      </c>
      <c r="N98" s="31">
        <f t="shared" si="27"/>
        <v>1.1194463749384244E-2</v>
      </c>
      <c r="O98" s="29">
        <f t="shared" si="28"/>
        <v>0.78488726898179095</v>
      </c>
      <c r="P98" s="30">
        <f t="shared" si="29"/>
        <v>454.58794193054416</v>
      </c>
      <c r="Q98" s="29">
        <f t="shared" si="30"/>
        <v>1.0113211984955421</v>
      </c>
      <c r="R98" s="14">
        <f t="shared" si="31"/>
        <v>450.06774899999999</v>
      </c>
      <c r="S98" s="14">
        <f t="shared" si="32"/>
        <v>-7.0789490000000228</v>
      </c>
      <c r="T98" s="14">
        <f t="shared" si="33"/>
        <v>50.111518944601322</v>
      </c>
      <c r="U98" s="23">
        <f t="shared" si="34"/>
        <v>7.0789490000000228</v>
      </c>
      <c r="V98" s="29">
        <f t="shared" si="35"/>
        <v>-1.5485070833870537E-2</v>
      </c>
      <c r="W98" s="31">
        <f t="shared" si="36"/>
        <v>1.5485070833870537E-2</v>
      </c>
      <c r="X98" s="29">
        <f t="shared" si="37"/>
        <v>1.2362424601106152</v>
      </c>
      <c r="Y98" s="30">
        <f t="shared" si="38"/>
        <v>453.60722350000003</v>
      </c>
      <c r="Z98" s="29">
        <f t="shared" si="39"/>
        <v>1.0157286297801356</v>
      </c>
    </row>
    <row r="99" spans="1:26" ht="15">
      <c r="A99" s="3">
        <v>97</v>
      </c>
      <c r="B99" s="4">
        <v>458.51779199999999</v>
      </c>
      <c r="C99" s="1">
        <f t="shared" si="40"/>
        <v>456.73480400645587</v>
      </c>
      <c r="D99" s="11" t="s">
        <v>100</v>
      </c>
      <c r="E99" s="6" t="s">
        <v>301</v>
      </c>
      <c r="F99" s="1">
        <f t="shared" si="21"/>
        <v>457.92491795646595</v>
      </c>
      <c r="G99" s="1">
        <f t="shared" si="22"/>
        <v>2.3968130164560146</v>
      </c>
      <c r="H99" s="12" t="s">
        <v>505</v>
      </c>
      <c r="I99" s="15">
        <f t="shared" si="41"/>
        <v>457.48365072806769</v>
      </c>
      <c r="J99" s="14">
        <f t="shared" si="23"/>
        <v>-1.0341412719322989</v>
      </c>
      <c r="K99" s="14">
        <f t="shared" si="24"/>
        <v>1.0694481703137528</v>
      </c>
      <c r="L99" s="23">
        <f t="shared" si="25"/>
        <v>1.0341412719322989</v>
      </c>
      <c r="M99" s="29">
        <f t="shared" si="26"/>
        <v>-2.2554005318343217E-3</v>
      </c>
      <c r="N99" s="31">
        <f t="shared" si="27"/>
        <v>2.2554005318343217E-3</v>
      </c>
      <c r="O99" s="29">
        <f t="shared" si="28"/>
        <v>0.15923406728796288</v>
      </c>
      <c r="P99" s="30">
        <f t="shared" si="29"/>
        <v>458.00072136403384</v>
      </c>
      <c r="Q99" s="29">
        <f t="shared" si="30"/>
        <v>1.0022604988621702</v>
      </c>
      <c r="R99" s="14">
        <f t="shared" si="31"/>
        <v>457.14669800000001</v>
      </c>
      <c r="S99" s="14">
        <f t="shared" si="32"/>
        <v>-1.3710939999999709</v>
      </c>
      <c r="T99" s="14">
        <f t="shared" si="33"/>
        <v>1.8798987568359202</v>
      </c>
      <c r="U99" s="23">
        <f t="shared" si="34"/>
        <v>1.3710939999999709</v>
      </c>
      <c r="V99" s="29">
        <f t="shared" si="35"/>
        <v>-2.9902743664960573E-3</v>
      </c>
      <c r="W99" s="31">
        <f t="shared" si="36"/>
        <v>2.9902743664960573E-3</v>
      </c>
      <c r="X99" s="29">
        <f t="shared" si="37"/>
        <v>0.24093222984054966</v>
      </c>
      <c r="Y99" s="30">
        <f t="shared" si="38"/>
        <v>457.832245</v>
      </c>
      <c r="Z99" s="29">
        <f t="shared" si="39"/>
        <v>1.0029992429257357</v>
      </c>
    </row>
    <row r="100" spans="1:26" ht="15">
      <c r="A100" s="3">
        <v>98</v>
      </c>
      <c r="B100" s="4">
        <v>459.35732999999999</v>
      </c>
      <c r="C100" s="1">
        <f t="shared" si="40"/>
        <v>458.30831960258234</v>
      </c>
      <c r="D100" s="11" t="s">
        <v>101</v>
      </c>
      <c r="E100" s="6" t="s">
        <v>302</v>
      </c>
      <c r="F100" s="1">
        <f t="shared" si="21"/>
        <v>459.57051985198393</v>
      </c>
      <c r="G100" s="1">
        <f t="shared" si="22"/>
        <v>1.8374727623035527</v>
      </c>
      <c r="H100" s="12" t="s">
        <v>506</v>
      </c>
      <c r="I100" s="15">
        <f t="shared" si="41"/>
        <v>460.32173097292196</v>
      </c>
      <c r="J100" s="14">
        <f t="shared" si="23"/>
        <v>0.96440097292196469</v>
      </c>
      <c r="K100" s="14">
        <f t="shared" si="24"/>
        <v>0.93006923657283203</v>
      </c>
      <c r="L100" s="23">
        <f t="shared" si="25"/>
        <v>0.96440097292196469</v>
      </c>
      <c r="M100" s="29">
        <f t="shared" si="26"/>
        <v>2.0994570238423425E-3</v>
      </c>
      <c r="N100" s="31">
        <f t="shared" si="27"/>
        <v>2.0994570238423425E-3</v>
      </c>
      <c r="O100" s="29">
        <f t="shared" si="28"/>
        <v>0.14861398079181354</v>
      </c>
      <c r="P100" s="30">
        <f t="shared" si="29"/>
        <v>459.83953048646094</v>
      </c>
      <c r="Q100" s="29">
        <f t="shared" si="30"/>
        <v>0.99790494146152164</v>
      </c>
      <c r="R100" s="14">
        <f t="shared" si="31"/>
        <v>458.51779199999999</v>
      </c>
      <c r="S100" s="14">
        <f t="shared" si="32"/>
        <v>-0.83953800000000456</v>
      </c>
      <c r="T100" s="14">
        <f t="shared" si="33"/>
        <v>0.70482405344400767</v>
      </c>
      <c r="U100" s="23">
        <f t="shared" si="34"/>
        <v>0.83953800000000456</v>
      </c>
      <c r="V100" s="29">
        <f t="shared" si="35"/>
        <v>-1.8276360148645164E-3</v>
      </c>
      <c r="W100" s="31">
        <f t="shared" si="36"/>
        <v>1.8276360148645164E-3</v>
      </c>
      <c r="X100" s="29">
        <f t="shared" si="37"/>
        <v>0.14770374985386442</v>
      </c>
      <c r="Y100" s="30">
        <f t="shared" si="38"/>
        <v>458.93756099999996</v>
      </c>
      <c r="Z100" s="29">
        <f t="shared" si="39"/>
        <v>1.0018309823842124</v>
      </c>
    </row>
    <row r="101" spans="1:26" ht="15">
      <c r="A101" s="3">
        <v>99</v>
      </c>
      <c r="B101" s="4">
        <v>456.83373999999998</v>
      </c>
      <c r="C101" s="1">
        <f t="shared" si="40"/>
        <v>457.42357184103292</v>
      </c>
      <c r="D101" s="11" t="s">
        <v>102</v>
      </c>
      <c r="E101" s="6" t="s">
        <v>303</v>
      </c>
      <c r="F101" s="1">
        <f t="shared" si="21"/>
        <v>458.5311430068291</v>
      </c>
      <c r="G101" s="1">
        <f t="shared" si="22"/>
        <v>0.48828586099141424</v>
      </c>
      <c r="H101" s="12" t="s">
        <v>507</v>
      </c>
      <c r="I101" s="13">
        <f t="shared" si="41"/>
        <v>461.40799261428748</v>
      </c>
      <c r="J101" s="14">
        <f t="shared" si="23"/>
        <v>4.5742526142875022</v>
      </c>
      <c r="K101" s="14">
        <f t="shared" si="24"/>
        <v>20.923786979316048</v>
      </c>
      <c r="L101" s="23">
        <f t="shared" si="25"/>
        <v>4.5742526142875022</v>
      </c>
      <c r="M101" s="29">
        <f t="shared" si="26"/>
        <v>1.0012948286804522E-2</v>
      </c>
      <c r="N101" s="31">
        <f t="shared" si="27"/>
        <v>1.0012948286804522E-2</v>
      </c>
      <c r="O101" s="29">
        <f t="shared" si="28"/>
        <v>0.70541550894526939</v>
      </c>
      <c r="P101" s="30">
        <f t="shared" si="29"/>
        <v>459.12086630714373</v>
      </c>
      <c r="Q101" s="29">
        <f t="shared" si="30"/>
        <v>0.99008631690931426</v>
      </c>
      <c r="R101" s="14">
        <f t="shared" si="31"/>
        <v>459.35732999999999</v>
      </c>
      <c r="S101" s="14">
        <f t="shared" si="32"/>
        <v>2.5235900000000129</v>
      </c>
      <c r="T101" s="14">
        <f t="shared" si="33"/>
        <v>6.3685064881000653</v>
      </c>
      <c r="U101" s="23">
        <f t="shared" si="34"/>
        <v>2.5235900000000129</v>
      </c>
      <c r="V101" s="29">
        <f t="shared" si="35"/>
        <v>5.5240884791040454E-3</v>
      </c>
      <c r="W101" s="31">
        <f t="shared" si="36"/>
        <v>5.5240884791040454E-3</v>
      </c>
      <c r="X101" s="29">
        <f t="shared" si="37"/>
        <v>0.44431483477544781</v>
      </c>
      <c r="Y101" s="30">
        <f t="shared" si="38"/>
        <v>458.09553499999998</v>
      </c>
      <c r="Z101" s="29">
        <f t="shared" si="39"/>
        <v>0.99450625942988646</v>
      </c>
    </row>
    <row r="102" spans="1:26" ht="15">
      <c r="A102" s="3">
        <v>100</v>
      </c>
      <c r="B102" s="4">
        <v>456.30715900000001</v>
      </c>
      <c r="C102" s="1">
        <f t="shared" si="40"/>
        <v>456.75372413641321</v>
      </c>
      <c r="D102" s="11" t="s">
        <v>103</v>
      </c>
      <c r="E102" s="6" t="s">
        <v>304</v>
      </c>
      <c r="F102" s="1">
        <f t="shared" si="21"/>
        <v>457.35691036513686</v>
      </c>
      <c r="G102" s="1">
        <f t="shared" si="22"/>
        <v>-0.22945641306912121</v>
      </c>
      <c r="H102" s="12" t="s">
        <v>508</v>
      </c>
      <c r="I102" s="15">
        <f t="shared" si="41"/>
        <v>459.01942886782052</v>
      </c>
      <c r="J102" s="14">
        <f t="shared" si="23"/>
        <v>2.7122698678205097</v>
      </c>
      <c r="K102" s="14">
        <f t="shared" si="24"/>
        <v>7.3564078358870857</v>
      </c>
      <c r="L102" s="23">
        <f t="shared" si="25"/>
        <v>2.7122698678205097</v>
      </c>
      <c r="M102" s="29">
        <f t="shared" si="26"/>
        <v>5.9439564212940823E-3</v>
      </c>
      <c r="N102" s="31">
        <f t="shared" si="27"/>
        <v>5.9439564212940823E-3</v>
      </c>
      <c r="O102" s="29">
        <f t="shared" si="28"/>
        <v>0.41975149914210608</v>
      </c>
      <c r="P102" s="30">
        <f t="shared" si="29"/>
        <v>457.66329393391027</v>
      </c>
      <c r="Q102" s="29">
        <f t="shared" si="30"/>
        <v>0.99409116543386766</v>
      </c>
      <c r="R102" s="14">
        <f t="shared" si="31"/>
        <v>456.83373999999998</v>
      </c>
      <c r="S102" s="14">
        <f t="shared" si="32"/>
        <v>0.52658099999996466</v>
      </c>
      <c r="T102" s="14">
        <f t="shared" si="33"/>
        <v>0.2772875495609628</v>
      </c>
      <c r="U102" s="23">
        <f t="shared" si="34"/>
        <v>0.52658099999996466</v>
      </c>
      <c r="V102" s="29">
        <f t="shared" si="35"/>
        <v>1.1540055631692699E-3</v>
      </c>
      <c r="W102" s="31">
        <f t="shared" si="36"/>
        <v>1.1540055631692699E-3</v>
      </c>
      <c r="X102" s="29">
        <f t="shared" si="37"/>
        <v>9.2918692820683296E-2</v>
      </c>
      <c r="Y102" s="30">
        <f t="shared" si="38"/>
        <v>456.5704495</v>
      </c>
      <c r="Z102" s="29">
        <f t="shared" si="39"/>
        <v>0.99884732463061954</v>
      </c>
    </row>
    <row r="103" spans="1:26" ht="15">
      <c r="A103" s="3">
        <v>101</v>
      </c>
      <c r="B103" s="4">
        <v>452.397583</v>
      </c>
      <c r="C103" s="1">
        <f t="shared" si="40"/>
        <v>454.14003945456528</v>
      </c>
      <c r="D103" s="11" t="s">
        <v>104</v>
      </c>
      <c r="E103" s="6" t="s">
        <v>305</v>
      </c>
      <c r="F103" s="1">
        <f t="shared" si="21"/>
        <v>454.30605224256806</v>
      </c>
      <c r="G103" s="1">
        <f t="shared" si="22"/>
        <v>-1.3332358042575267</v>
      </c>
      <c r="H103" s="12" t="s">
        <v>509</v>
      </c>
      <c r="I103" s="15">
        <f t="shared" si="41"/>
        <v>457.12745395206775</v>
      </c>
      <c r="J103" s="14">
        <f t="shared" si="23"/>
        <v>4.7298709520677562</v>
      </c>
      <c r="K103" s="14">
        <f t="shared" si="24"/>
        <v>22.371679223214343</v>
      </c>
      <c r="L103" s="23">
        <f t="shared" si="25"/>
        <v>4.7298709520677562</v>
      </c>
      <c r="M103" s="29">
        <f t="shared" si="26"/>
        <v>1.0455119854315747E-2</v>
      </c>
      <c r="N103" s="31">
        <f t="shared" si="27"/>
        <v>1.0455119854315747E-2</v>
      </c>
      <c r="O103" s="29">
        <f t="shared" si="28"/>
        <v>0.73353541292448621</v>
      </c>
      <c r="P103" s="30">
        <f t="shared" si="29"/>
        <v>454.76251847603385</v>
      </c>
      <c r="Q103" s="29">
        <f t="shared" si="30"/>
        <v>0.98965305865754516</v>
      </c>
      <c r="R103" s="14">
        <f t="shared" si="31"/>
        <v>456.30715900000001</v>
      </c>
      <c r="S103" s="14">
        <f t="shared" si="32"/>
        <v>3.9095760000000155</v>
      </c>
      <c r="T103" s="14">
        <f t="shared" si="33"/>
        <v>15.284784499776121</v>
      </c>
      <c r="U103" s="23">
        <f t="shared" si="34"/>
        <v>3.9095760000000155</v>
      </c>
      <c r="V103" s="29">
        <f t="shared" si="35"/>
        <v>8.6419029343046145E-3</v>
      </c>
      <c r="W103" s="31">
        <f t="shared" si="36"/>
        <v>8.6419029343046145E-3</v>
      </c>
      <c r="X103" s="29">
        <f t="shared" si="37"/>
        <v>0.69019114622261946</v>
      </c>
      <c r="Y103" s="30">
        <f t="shared" si="38"/>
        <v>454.35237100000001</v>
      </c>
      <c r="Z103" s="29">
        <f t="shared" si="39"/>
        <v>0.99143213968291033</v>
      </c>
    </row>
    <row r="104" spans="1:26" ht="15">
      <c r="A104" s="3">
        <v>102</v>
      </c>
      <c r="B104" s="4">
        <v>445.403076</v>
      </c>
      <c r="C104" s="1">
        <f t="shared" si="40"/>
        <v>448.89786138182609</v>
      </c>
      <c r="D104" s="11" t="s">
        <v>105</v>
      </c>
      <c r="E104" s="6" t="s">
        <v>306</v>
      </c>
      <c r="F104" s="1">
        <f t="shared" si="21"/>
        <v>448.52696515323072</v>
      </c>
      <c r="G104" s="1">
        <f t="shared" si="22"/>
        <v>-2.9675868514296382</v>
      </c>
      <c r="H104" s="12" t="s">
        <v>510</v>
      </c>
      <c r="I104" s="13">
        <f t="shared" si="41"/>
        <v>452.97281643831053</v>
      </c>
      <c r="J104" s="14">
        <f t="shared" si="23"/>
        <v>7.5697404383105322</v>
      </c>
      <c r="K104" s="14">
        <f t="shared" si="24"/>
        <v>57.300970303393726</v>
      </c>
      <c r="L104" s="23">
        <f t="shared" si="25"/>
        <v>7.5697404383105322</v>
      </c>
      <c r="M104" s="29">
        <f t="shared" si="26"/>
        <v>1.6995258556118574E-2</v>
      </c>
      <c r="N104" s="31">
        <f t="shared" si="27"/>
        <v>1.6995258556118574E-2</v>
      </c>
      <c r="O104" s="29">
        <f t="shared" si="28"/>
        <v>1.1782801504656109</v>
      </c>
      <c r="P104" s="30">
        <f t="shared" si="29"/>
        <v>449.18794621915526</v>
      </c>
      <c r="Q104" s="29">
        <f t="shared" si="30"/>
        <v>0.98328875340063271</v>
      </c>
      <c r="R104" s="14">
        <f t="shared" si="31"/>
        <v>452.397583</v>
      </c>
      <c r="S104" s="14">
        <f t="shared" si="32"/>
        <v>6.9945069999999987</v>
      </c>
      <c r="T104" s="14">
        <f t="shared" si="33"/>
        <v>48.92312817304898</v>
      </c>
      <c r="U104" s="23">
        <f t="shared" si="34"/>
        <v>6.9945069999999987</v>
      </c>
      <c r="V104" s="29">
        <f t="shared" si="35"/>
        <v>1.5703768960948977E-2</v>
      </c>
      <c r="W104" s="31">
        <f t="shared" si="36"/>
        <v>1.5703768960948977E-2</v>
      </c>
      <c r="X104" s="29">
        <f t="shared" si="37"/>
        <v>1.2390766018374657</v>
      </c>
      <c r="Y104" s="30">
        <f t="shared" si="38"/>
        <v>448.9003295</v>
      </c>
      <c r="Z104" s="29">
        <f t="shared" si="39"/>
        <v>0.98453902659334058</v>
      </c>
    </row>
    <row r="105" spans="1:26" ht="15">
      <c r="A105" s="3">
        <v>103</v>
      </c>
      <c r="B105" s="4">
        <v>452.407532</v>
      </c>
      <c r="C105" s="1">
        <f t="shared" si="40"/>
        <v>451.00366375273046</v>
      </c>
      <c r="D105" s="11" t="s">
        <v>106</v>
      </c>
      <c r="E105" s="6" t="s">
        <v>307</v>
      </c>
      <c r="F105" s="1">
        <f t="shared" si="21"/>
        <v>449.88193677402336</v>
      </c>
      <c r="G105" s="1">
        <f t="shared" si="22"/>
        <v>-0.91806408258632588</v>
      </c>
      <c r="H105" s="12" t="s">
        <v>511</v>
      </c>
      <c r="I105" s="15">
        <f t="shared" si="41"/>
        <v>445.55937830180108</v>
      </c>
      <c r="J105" s="14">
        <f t="shared" si="23"/>
        <v>-6.8481536981989279</v>
      </c>
      <c r="K105" s="14">
        <f t="shared" si="24"/>
        <v>46.897209074155654</v>
      </c>
      <c r="L105" s="23">
        <f t="shared" si="25"/>
        <v>6.8481536981989279</v>
      </c>
      <c r="M105" s="29">
        <f t="shared" si="26"/>
        <v>-1.5137134582894009E-2</v>
      </c>
      <c r="N105" s="31">
        <f t="shared" si="27"/>
        <v>1.5137134582894009E-2</v>
      </c>
      <c r="O105" s="29">
        <f t="shared" si="28"/>
        <v>1.0722776204039419</v>
      </c>
      <c r="P105" s="30">
        <f t="shared" si="29"/>
        <v>448.98345515090057</v>
      </c>
      <c r="Q105" s="29">
        <f t="shared" si="30"/>
        <v>1.0153697891497646</v>
      </c>
      <c r="R105" s="14">
        <f t="shared" si="31"/>
        <v>445.403076</v>
      </c>
      <c r="S105" s="14">
        <f t="shared" si="32"/>
        <v>-7.0044560000000047</v>
      </c>
      <c r="T105" s="14">
        <f t="shared" si="33"/>
        <v>49.062403855936068</v>
      </c>
      <c r="U105" s="23">
        <f t="shared" si="34"/>
        <v>7.0044560000000047</v>
      </c>
      <c r="V105" s="29">
        <f t="shared" si="35"/>
        <v>-1.5482624634993929E-2</v>
      </c>
      <c r="W105" s="31">
        <f t="shared" si="36"/>
        <v>1.5482624634993929E-2</v>
      </c>
      <c r="X105" s="29">
        <f t="shared" si="37"/>
        <v>1.2485744637604395</v>
      </c>
      <c r="Y105" s="30">
        <f t="shared" si="38"/>
        <v>448.905304</v>
      </c>
      <c r="Z105" s="29">
        <f t="shared" si="39"/>
        <v>1.015726106031652</v>
      </c>
    </row>
    <row r="106" spans="1:26" ht="15">
      <c r="A106" s="3">
        <v>104</v>
      </c>
      <c r="B106" s="4">
        <v>448.979828</v>
      </c>
      <c r="C106" s="1">
        <f t="shared" si="40"/>
        <v>449.78936230109218</v>
      </c>
      <c r="D106" s="11" t="s">
        <v>107</v>
      </c>
      <c r="E106" s="6" t="s">
        <v>308</v>
      </c>
      <c r="F106" s="1">
        <f t="shared" si="21"/>
        <v>449.03954649052099</v>
      </c>
      <c r="G106" s="1">
        <f t="shared" si="22"/>
        <v>-0.78864364203341963</v>
      </c>
      <c r="H106" s="12" t="s">
        <v>512</v>
      </c>
      <c r="I106" s="15">
        <f t="shared" si="41"/>
        <v>448.96387269143702</v>
      </c>
      <c r="J106" s="14">
        <f t="shared" si="23"/>
        <v>-1.5955308562979553E-2</v>
      </c>
      <c r="K106" s="14">
        <f t="shared" si="24"/>
        <v>2.5457187133988868E-4</v>
      </c>
      <c r="L106" s="23">
        <f t="shared" si="25"/>
        <v>1.5955308562979553E-2</v>
      </c>
      <c r="M106" s="29">
        <f t="shared" si="26"/>
        <v>-3.553680492518598E-5</v>
      </c>
      <c r="N106" s="31">
        <f t="shared" si="27"/>
        <v>3.553680492518598E-5</v>
      </c>
      <c r="O106" s="29">
        <f t="shared" si="28"/>
        <v>2.5117339505377704E-3</v>
      </c>
      <c r="P106" s="30">
        <f t="shared" si="29"/>
        <v>448.97185034571851</v>
      </c>
      <c r="Q106" s="29">
        <f t="shared" si="30"/>
        <v>1.0000355380678345</v>
      </c>
      <c r="R106" s="14">
        <f t="shared" si="31"/>
        <v>452.407532</v>
      </c>
      <c r="S106" s="14">
        <f t="shared" si="32"/>
        <v>3.4277040000000056</v>
      </c>
      <c r="T106" s="14">
        <f t="shared" si="33"/>
        <v>11.749154711616038</v>
      </c>
      <c r="U106" s="23">
        <f t="shared" si="34"/>
        <v>3.4277040000000056</v>
      </c>
      <c r="V106" s="29">
        <f t="shared" si="35"/>
        <v>7.6344276206547204E-3</v>
      </c>
      <c r="W106" s="31">
        <f t="shared" si="36"/>
        <v>7.6344276206547204E-3</v>
      </c>
      <c r="X106" s="29">
        <f t="shared" si="37"/>
        <v>0.61484138401772881</v>
      </c>
      <c r="Y106" s="30">
        <f t="shared" si="38"/>
        <v>450.69367999999997</v>
      </c>
      <c r="Z106" s="29">
        <f t="shared" si="39"/>
        <v>0.99242341526710032</v>
      </c>
    </row>
    <row r="107" spans="1:26" ht="15">
      <c r="A107" s="3">
        <v>105</v>
      </c>
      <c r="B107" s="4">
        <v>448.532715</v>
      </c>
      <c r="C107" s="1">
        <f t="shared" si="40"/>
        <v>449.03537392043688</v>
      </c>
      <c r="D107" s="11" t="s">
        <v>108</v>
      </c>
      <c r="E107" s="6" t="s">
        <v>309</v>
      </c>
      <c r="F107" s="1">
        <f t="shared" si="21"/>
        <v>448.47677248162142</v>
      </c>
      <c r="G107" s="1">
        <f t="shared" si="22"/>
        <v>-0.61312227544026898</v>
      </c>
      <c r="H107" s="12" t="s">
        <v>513</v>
      </c>
      <c r="I107" s="13">
        <f t="shared" si="41"/>
        <v>448.25090284848756</v>
      </c>
      <c r="J107" s="14">
        <f t="shared" si="23"/>
        <v>-0.28181215151244032</v>
      </c>
      <c r="K107" s="14">
        <f t="shared" si="24"/>
        <v>7.9418088740070628E-2</v>
      </c>
      <c r="L107" s="23">
        <f t="shared" si="25"/>
        <v>0.28181215151244032</v>
      </c>
      <c r="M107" s="29">
        <f t="shared" si="26"/>
        <v>-6.2829787457630677E-4</v>
      </c>
      <c r="N107" s="31">
        <f t="shared" si="27"/>
        <v>6.2829787457630677E-4</v>
      </c>
      <c r="O107" s="29">
        <f t="shared" si="28"/>
        <v>4.4364296399438272E-2</v>
      </c>
      <c r="P107" s="30">
        <f t="shared" si="29"/>
        <v>448.39180892424378</v>
      </c>
      <c r="Q107" s="29">
        <f t="shared" si="30"/>
        <v>1.0006286928809771</v>
      </c>
      <c r="R107" s="14">
        <f t="shared" si="31"/>
        <v>448.979828</v>
      </c>
      <c r="S107" s="14">
        <f t="shared" si="32"/>
        <v>0.44711300000000165</v>
      </c>
      <c r="T107" s="14">
        <f t="shared" si="33"/>
        <v>0.19991003476900146</v>
      </c>
      <c r="U107" s="23">
        <f t="shared" si="34"/>
        <v>0.44711300000000165</v>
      </c>
      <c r="V107" s="29">
        <f t="shared" si="35"/>
        <v>9.9683475708121244E-4</v>
      </c>
      <c r="W107" s="31">
        <f t="shared" si="36"/>
        <v>9.9683475708121244E-4</v>
      </c>
      <c r="X107" s="29">
        <f t="shared" si="37"/>
        <v>8.0447813540264382E-2</v>
      </c>
      <c r="Y107" s="30">
        <f t="shared" si="38"/>
        <v>448.75627150000003</v>
      </c>
      <c r="Z107" s="29">
        <f t="shared" si="39"/>
        <v>0.99900415793290387</v>
      </c>
    </row>
    <row r="108" spans="1:26" ht="15">
      <c r="A108" s="3">
        <v>106</v>
      </c>
      <c r="B108" s="4">
        <v>440.98184199999997</v>
      </c>
      <c r="C108" s="1">
        <f t="shared" si="40"/>
        <v>444.2032547681747</v>
      </c>
      <c r="D108" s="11" t="s">
        <v>109</v>
      </c>
      <c r="E108" s="6" t="s">
        <v>310</v>
      </c>
      <c r="F108" s="1">
        <f t="shared" si="21"/>
        <v>443.77871008630416</v>
      </c>
      <c r="G108" s="1">
        <f t="shared" si="22"/>
        <v>-2.1808811176435183</v>
      </c>
      <c r="H108" s="12" t="s">
        <v>514</v>
      </c>
      <c r="I108" s="15">
        <f t="shared" si="41"/>
        <v>447.86365020618115</v>
      </c>
      <c r="J108" s="14">
        <f t="shared" si="23"/>
        <v>6.8818082061811765</v>
      </c>
      <c r="K108" s="14">
        <f t="shared" si="24"/>
        <v>47.359284186662585</v>
      </c>
      <c r="L108" s="23">
        <f t="shared" si="25"/>
        <v>6.8818082061811765</v>
      </c>
      <c r="M108" s="29">
        <f t="shared" si="26"/>
        <v>1.5605649826690998E-2</v>
      </c>
      <c r="N108" s="31">
        <f t="shared" si="27"/>
        <v>1.5605649826690998E-2</v>
      </c>
      <c r="O108" s="29">
        <f t="shared" si="28"/>
        <v>1.0836094752050578</v>
      </c>
      <c r="P108" s="30">
        <f t="shared" si="29"/>
        <v>444.42274610309056</v>
      </c>
      <c r="Q108" s="29">
        <f t="shared" si="30"/>
        <v>0.98463414433608754</v>
      </c>
      <c r="R108" s="14">
        <f t="shared" si="31"/>
        <v>448.532715</v>
      </c>
      <c r="S108" s="14">
        <f t="shared" si="32"/>
        <v>7.5508730000000241</v>
      </c>
      <c r="T108" s="14">
        <f t="shared" si="33"/>
        <v>57.015683062129362</v>
      </c>
      <c r="U108" s="23">
        <f t="shared" si="34"/>
        <v>7.5508730000000241</v>
      </c>
      <c r="V108" s="29">
        <f t="shared" si="35"/>
        <v>1.7122866024946271E-2</v>
      </c>
      <c r="W108" s="31">
        <f t="shared" si="36"/>
        <v>1.7122866024946271E-2</v>
      </c>
      <c r="X108" s="29">
        <f t="shared" si="37"/>
        <v>1.3591545361167945</v>
      </c>
      <c r="Y108" s="30">
        <f t="shared" si="38"/>
        <v>444.75727849999998</v>
      </c>
      <c r="Z108" s="29">
        <f t="shared" si="39"/>
        <v>0.98316539073409615</v>
      </c>
    </row>
    <row r="109" spans="1:26" ht="15">
      <c r="A109" s="3">
        <v>107</v>
      </c>
      <c r="B109" s="4">
        <v>439.81442299999998</v>
      </c>
      <c r="C109" s="1">
        <f t="shared" si="40"/>
        <v>441.56995570726986</v>
      </c>
      <c r="D109" s="11" t="s">
        <v>110</v>
      </c>
      <c r="E109" s="6" t="s">
        <v>311</v>
      </c>
      <c r="F109" s="1">
        <f t="shared" si="21"/>
        <v>440.6848088279346</v>
      </c>
      <c r="G109" s="1">
        <f t="shared" si="22"/>
        <v>-2.3105540132284332</v>
      </c>
      <c r="H109" s="12" t="s">
        <v>515</v>
      </c>
      <c r="I109" s="15">
        <f t="shared" si="41"/>
        <v>441.59782896866062</v>
      </c>
      <c r="J109" s="14">
        <f t="shared" si="23"/>
        <v>1.7834059686606452</v>
      </c>
      <c r="K109" s="14">
        <f t="shared" si="24"/>
        <v>3.1805368490544139</v>
      </c>
      <c r="L109" s="23">
        <f t="shared" si="25"/>
        <v>1.7834059686606452</v>
      </c>
      <c r="M109" s="29">
        <f t="shared" si="26"/>
        <v>4.0549056042681105E-3</v>
      </c>
      <c r="N109" s="31">
        <f t="shared" si="27"/>
        <v>4.0549056042681105E-3</v>
      </c>
      <c r="O109" s="29">
        <f t="shared" si="28"/>
        <v>0.28234484995255976</v>
      </c>
      <c r="P109" s="30">
        <f t="shared" si="29"/>
        <v>440.7061259843303</v>
      </c>
      <c r="Q109" s="29">
        <f t="shared" si="30"/>
        <v>0.99596147025263748</v>
      </c>
      <c r="R109" s="14">
        <f t="shared" si="31"/>
        <v>440.98184199999997</v>
      </c>
      <c r="S109" s="14">
        <f t="shared" si="32"/>
        <v>1.1674189999999953</v>
      </c>
      <c r="T109" s="14">
        <f t="shared" si="33"/>
        <v>1.3628671215609891</v>
      </c>
      <c r="U109" s="23">
        <f t="shared" si="34"/>
        <v>1.1674189999999953</v>
      </c>
      <c r="V109" s="29">
        <f t="shared" si="35"/>
        <v>2.6543445120261449E-3</v>
      </c>
      <c r="W109" s="31">
        <f t="shared" si="36"/>
        <v>2.6543445120261449E-3</v>
      </c>
      <c r="X109" s="29">
        <f t="shared" si="37"/>
        <v>0.21157281819889165</v>
      </c>
      <c r="Y109" s="30">
        <f t="shared" si="38"/>
        <v>440.39813249999997</v>
      </c>
      <c r="Z109" s="29">
        <f t="shared" si="39"/>
        <v>0.99735268238096753</v>
      </c>
    </row>
    <row r="110" spans="1:26" ht="15">
      <c r="A110" s="3">
        <v>108</v>
      </c>
      <c r="B110" s="4">
        <v>438.28439300000002</v>
      </c>
      <c r="C110" s="1">
        <f t="shared" si="40"/>
        <v>439.59861808290799</v>
      </c>
      <c r="D110" s="11" t="s">
        <v>111</v>
      </c>
      <c r="E110" s="6" t="s">
        <v>312</v>
      </c>
      <c r="F110" s="1">
        <f t="shared" si="21"/>
        <v>438.48669761483495</v>
      </c>
      <c r="G110" s="1">
        <f t="shared" si="22"/>
        <v>-2.0160370597482493</v>
      </c>
      <c r="H110" s="12" t="s">
        <v>516</v>
      </c>
      <c r="I110" s="13">
        <f t="shared" si="41"/>
        <v>438.37425481470615</v>
      </c>
      <c r="J110" s="14">
        <f t="shared" si="23"/>
        <v>8.9861814706125642E-2</v>
      </c>
      <c r="K110" s="14">
        <f t="shared" si="24"/>
        <v>8.075145742278059E-3</v>
      </c>
      <c r="L110" s="23">
        <f t="shared" si="25"/>
        <v>8.9861814706125642E-2</v>
      </c>
      <c r="M110" s="29">
        <f t="shared" si="26"/>
        <v>2.050308341828764E-4</v>
      </c>
      <c r="N110" s="31">
        <f t="shared" si="27"/>
        <v>2.050308341828764E-4</v>
      </c>
      <c r="O110" s="29">
        <f t="shared" si="28"/>
        <v>1.4246834411192915E-2</v>
      </c>
      <c r="P110" s="30">
        <f t="shared" si="29"/>
        <v>438.32932390735311</v>
      </c>
      <c r="Q110" s="29">
        <f t="shared" si="30"/>
        <v>0.99979501119484282</v>
      </c>
      <c r="R110" s="14">
        <f t="shared" si="31"/>
        <v>439.81442299999998</v>
      </c>
      <c r="S110" s="14">
        <f t="shared" si="32"/>
        <v>1.5300299999999538</v>
      </c>
      <c r="T110" s="14">
        <f t="shared" si="33"/>
        <v>2.3409918008998587</v>
      </c>
      <c r="U110" s="23">
        <f t="shared" si="34"/>
        <v>1.5300299999999538</v>
      </c>
      <c r="V110" s="29">
        <f t="shared" si="35"/>
        <v>3.4909525058081496E-3</v>
      </c>
      <c r="W110" s="31">
        <f t="shared" si="36"/>
        <v>3.4909525058081496E-3</v>
      </c>
      <c r="X110" s="29">
        <f t="shared" si="37"/>
        <v>0.27758291219807318</v>
      </c>
      <c r="Y110" s="30">
        <f t="shared" si="38"/>
        <v>439.04940799999997</v>
      </c>
      <c r="Z110" s="29">
        <f t="shared" si="39"/>
        <v>0.99652119184822652</v>
      </c>
    </row>
    <row r="111" spans="1:26" ht="15">
      <c r="A111" s="3">
        <v>109</v>
      </c>
      <c r="B111" s="4">
        <v>442.58142099999998</v>
      </c>
      <c r="C111" s="1">
        <f t="shared" si="40"/>
        <v>441.38829983316316</v>
      </c>
      <c r="D111" s="11" t="s">
        <v>112</v>
      </c>
      <c r="E111" s="6" t="s">
        <v>313</v>
      </c>
      <c r="F111" s="1">
        <f t="shared" si="21"/>
        <v>440.28227149033654</v>
      </c>
      <c r="G111" s="1">
        <f t="shared" si="22"/>
        <v>-0.27366068319550307</v>
      </c>
      <c r="H111" s="12" t="s">
        <v>517</v>
      </c>
      <c r="I111" s="15">
        <f t="shared" si="41"/>
        <v>436.47066055508668</v>
      </c>
      <c r="J111" s="14">
        <f t="shared" si="23"/>
        <v>-6.1107604449132964</v>
      </c>
      <c r="K111" s="14">
        <f t="shared" si="24"/>
        <v>37.341393215116945</v>
      </c>
      <c r="L111" s="23">
        <f t="shared" si="25"/>
        <v>6.1107604449132964</v>
      </c>
      <c r="M111" s="29">
        <f t="shared" si="26"/>
        <v>-1.3807087588779052E-2</v>
      </c>
      <c r="N111" s="31">
        <f t="shared" si="27"/>
        <v>1.3807087588779052E-2</v>
      </c>
      <c r="O111" s="29">
        <f t="shared" si="28"/>
        <v>0.96887865537658835</v>
      </c>
      <c r="P111" s="30">
        <f t="shared" si="29"/>
        <v>439.52604077754336</v>
      </c>
      <c r="Q111" s="29">
        <f t="shared" si="30"/>
        <v>1.014000392230584</v>
      </c>
      <c r="R111" s="14">
        <f t="shared" si="31"/>
        <v>438.28439300000002</v>
      </c>
      <c r="S111" s="14">
        <f t="shared" si="32"/>
        <v>-4.2970279999999548</v>
      </c>
      <c r="T111" s="14">
        <f t="shared" si="33"/>
        <v>18.464449632783612</v>
      </c>
      <c r="U111" s="23">
        <f t="shared" si="34"/>
        <v>4.2970279999999548</v>
      </c>
      <c r="V111" s="29">
        <f t="shared" si="35"/>
        <v>-9.7090112600997664E-3</v>
      </c>
      <c r="W111" s="31">
        <f t="shared" si="36"/>
        <v>9.7090112600997664E-3</v>
      </c>
      <c r="X111" s="29">
        <f t="shared" si="37"/>
        <v>0.78066399075125326</v>
      </c>
      <c r="Y111" s="30">
        <f t="shared" si="38"/>
        <v>440.432907</v>
      </c>
      <c r="Z111" s="29">
        <f t="shared" si="39"/>
        <v>1.0098042003517107</v>
      </c>
    </row>
    <row r="112" spans="1:26" ht="15">
      <c r="A112" s="3">
        <v>110</v>
      </c>
      <c r="B112" s="4">
        <v>441.00668300000001</v>
      </c>
      <c r="C112" s="1">
        <f t="shared" si="40"/>
        <v>441.15932973326528</v>
      </c>
      <c r="D112" s="11" t="s">
        <v>113</v>
      </c>
      <c r="E112" s="6" t="s">
        <v>314</v>
      </c>
      <c r="F112" s="1">
        <f t="shared" si="21"/>
        <v>440.62715769204647</v>
      </c>
      <c r="G112" s="1">
        <f t="shared" si="22"/>
        <v>3.3134245517828786E-3</v>
      </c>
      <c r="H112" s="12" t="s">
        <v>518</v>
      </c>
      <c r="I112" s="15">
        <f t="shared" si="41"/>
        <v>440.00861080714105</v>
      </c>
      <c r="J112" s="14">
        <f t="shared" si="23"/>
        <v>-0.99807219285895599</v>
      </c>
      <c r="K112" s="14">
        <f t="shared" si="24"/>
        <v>0.99614810215828509</v>
      </c>
      <c r="L112" s="23">
        <f t="shared" si="25"/>
        <v>0.99807219285895599</v>
      </c>
      <c r="M112" s="29">
        <f t="shared" si="26"/>
        <v>-2.2631679548923206E-3</v>
      </c>
      <c r="N112" s="31">
        <f t="shared" si="27"/>
        <v>2.2631679548923206E-3</v>
      </c>
      <c r="O112" s="29">
        <f t="shared" si="28"/>
        <v>0.15901756224997579</v>
      </c>
      <c r="P112" s="30">
        <f t="shared" si="29"/>
        <v>440.5076469035705</v>
      </c>
      <c r="Q112" s="29">
        <f t="shared" si="30"/>
        <v>1.0022683015021641</v>
      </c>
      <c r="R112" s="14">
        <f t="shared" si="31"/>
        <v>442.58142099999998</v>
      </c>
      <c r="S112" s="14">
        <f t="shared" si="32"/>
        <v>1.574737999999968</v>
      </c>
      <c r="T112" s="14">
        <f t="shared" si="33"/>
        <v>2.4797997686438991</v>
      </c>
      <c r="U112" s="23">
        <f t="shared" si="34"/>
        <v>1.574737999999968</v>
      </c>
      <c r="V112" s="29">
        <f t="shared" si="35"/>
        <v>3.5707803548182693E-3</v>
      </c>
      <c r="W112" s="31">
        <f t="shared" si="36"/>
        <v>3.5707803548182693E-3</v>
      </c>
      <c r="X112" s="29">
        <f t="shared" si="37"/>
        <v>0.28721213062358447</v>
      </c>
      <c r="Y112" s="30">
        <f t="shared" si="38"/>
        <v>441.79405199999997</v>
      </c>
      <c r="Z112" s="29">
        <f t="shared" si="39"/>
        <v>0.99644192475038407</v>
      </c>
    </row>
    <row r="113" spans="1:26" ht="15">
      <c r="A113" s="3">
        <v>111</v>
      </c>
      <c r="B113" s="4">
        <v>449.18847699999998</v>
      </c>
      <c r="C113" s="1">
        <f t="shared" si="40"/>
        <v>445.97681809330606</v>
      </c>
      <c r="D113" s="11" t="s">
        <v>114</v>
      </c>
      <c r="E113" s="6" t="s">
        <v>315</v>
      </c>
      <c r="F113" s="1">
        <f t="shared" si="21"/>
        <v>445.76503608007158</v>
      </c>
      <c r="G113" s="1">
        <f t="shared" si="22"/>
        <v>2.0567815600895232</v>
      </c>
      <c r="H113" s="12" t="s">
        <v>519</v>
      </c>
      <c r="I113" s="13">
        <f t="shared" si="41"/>
        <v>440.63047111659824</v>
      </c>
      <c r="J113" s="14">
        <f t="shared" si="23"/>
        <v>-8.5580058834017336</v>
      </c>
      <c r="K113" s="14">
        <f t="shared" si="24"/>
        <v>73.239464700338686</v>
      </c>
      <c r="L113" s="23">
        <f t="shared" si="25"/>
        <v>8.5580058834017336</v>
      </c>
      <c r="M113" s="29">
        <f t="shared" si="26"/>
        <v>-1.9052149201507086E-2</v>
      </c>
      <c r="N113" s="31">
        <f t="shared" si="27"/>
        <v>1.9052149201507086E-2</v>
      </c>
      <c r="O113" s="29">
        <f t="shared" si="28"/>
        <v>1.3645867681165722</v>
      </c>
      <c r="P113" s="30">
        <f t="shared" si="29"/>
        <v>444.90947405829911</v>
      </c>
      <c r="Q113" s="29">
        <f t="shared" si="30"/>
        <v>1.0194221835401327</v>
      </c>
      <c r="R113" s="14">
        <f t="shared" si="31"/>
        <v>441.00668300000001</v>
      </c>
      <c r="S113" s="14">
        <f t="shared" si="32"/>
        <v>-8.181793999999968</v>
      </c>
      <c r="T113" s="14">
        <f t="shared" si="33"/>
        <v>66.941753058435481</v>
      </c>
      <c r="U113" s="23">
        <f t="shared" si="34"/>
        <v>8.181793999999968</v>
      </c>
      <c r="V113" s="29">
        <f t="shared" si="35"/>
        <v>-1.8214612393095669E-2</v>
      </c>
      <c r="W113" s="31">
        <f t="shared" si="36"/>
        <v>1.8214612393095669E-2</v>
      </c>
      <c r="X113" s="29">
        <f t="shared" si="37"/>
        <v>1.4944009442661967</v>
      </c>
      <c r="Y113" s="30">
        <f t="shared" si="38"/>
        <v>445.09757999999999</v>
      </c>
      <c r="Z113" s="29">
        <f t="shared" si="39"/>
        <v>1.0185525397128732</v>
      </c>
    </row>
    <row r="114" spans="1:26" ht="15">
      <c r="A114" s="3">
        <v>112</v>
      </c>
      <c r="B114" s="4">
        <v>450.35586499999999</v>
      </c>
      <c r="C114" s="1">
        <f t="shared" si="40"/>
        <v>448.6042462373224</v>
      </c>
      <c r="D114" s="11" t="s">
        <v>115</v>
      </c>
      <c r="E114" s="6" t="s">
        <v>316</v>
      </c>
      <c r="F114" s="1">
        <f t="shared" si="21"/>
        <v>449.19415778373798</v>
      </c>
      <c r="G114" s="1">
        <f t="shared" si="22"/>
        <v>2.383585209030604</v>
      </c>
      <c r="H114" s="12" t="s">
        <v>520</v>
      </c>
      <c r="I114" s="15">
        <f t="shared" si="41"/>
        <v>447.8218176401611</v>
      </c>
      <c r="J114" s="14">
        <f t="shared" si="23"/>
        <v>-2.534047359838894</v>
      </c>
      <c r="K114" s="14">
        <f t="shared" si="24"/>
        <v>6.4213960219064692</v>
      </c>
      <c r="L114" s="23">
        <f t="shared" si="25"/>
        <v>2.534047359838894</v>
      </c>
      <c r="M114" s="29">
        <f t="shared" si="26"/>
        <v>-5.626766645614561E-3</v>
      </c>
      <c r="N114" s="31">
        <f t="shared" si="27"/>
        <v>5.626766645614561E-3</v>
      </c>
      <c r="O114" s="29">
        <f t="shared" si="28"/>
        <v>0.40683341841214754</v>
      </c>
      <c r="P114" s="30">
        <f t="shared" si="29"/>
        <v>449.08884132008052</v>
      </c>
      <c r="Q114" s="29">
        <f t="shared" si="30"/>
        <v>1.0056586063028199</v>
      </c>
      <c r="R114" s="14">
        <f t="shared" si="31"/>
        <v>449.18847699999998</v>
      </c>
      <c r="S114" s="14">
        <f t="shared" si="32"/>
        <v>-1.1673880000000167</v>
      </c>
      <c r="T114" s="14">
        <f t="shared" si="33"/>
        <v>1.3627947425440392</v>
      </c>
      <c r="U114" s="23">
        <f t="shared" si="34"/>
        <v>1.1673880000000167</v>
      </c>
      <c r="V114" s="29">
        <f t="shared" si="35"/>
        <v>-2.5921456579676536E-3</v>
      </c>
      <c r="W114" s="31">
        <f t="shared" si="36"/>
        <v>2.5921456579676536E-3</v>
      </c>
      <c r="X114" s="29">
        <f t="shared" si="37"/>
        <v>0.21482808246941179</v>
      </c>
      <c r="Y114" s="30">
        <f t="shared" si="38"/>
        <v>449.77217099999996</v>
      </c>
      <c r="Z114" s="29">
        <f t="shared" si="39"/>
        <v>1.0025988823395398</v>
      </c>
    </row>
    <row r="115" spans="1:26" ht="15">
      <c r="A115" s="3">
        <v>113</v>
      </c>
      <c r="B115" s="4">
        <v>449.57592799999998</v>
      </c>
      <c r="C115" s="1">
        <f t="shared" si="40"/>
        <v>449.18725529492895</v>
      </c>
      <c r="D115" s="11" t="s">
        <v>116</v>
      </c>
      <c r="E115" s="6" t="s">
        <v>317</v>
      </c>
      <c r="F115" s="1">
        <f t="shared" si="21"/>
        <v>450.20503586205723</v>
      </c>
      <c r="G115" s="1">
        <f t="shared" si="22"/>
        <v>1.5770751541707577</v>
      </c>
      <c r="H115" s="12" t="s">
        <v>521</v>
      </c>
      <c r="I115" s="15">
        <f t="shared" si="41"/>
        <v>451.57774299276861</v>
      </c>
      <c r="J115" s="14">
        <f t="shared" si="23"/>
        <v>2.0018149927686295</v>
      </c>
      <c r="K115" s="14">
        <f t="shared" si="24"/>
        <v>4.0072632652732683</v>
      </c>
      <c r="L115" s="23">
        <f t="shared" si="25"/>
        <v>2.0018149927686295</v>
      </c>
      <c r="M115" s="29">
        <f t="shared" si="26"/>
        <v>4.4526738824162077E-3</v>
      </c>
      <c r="N115" s="31">
        <f t="shared" si="27"/>
        <v>4.4526738824162077E-3</v>
      </c>
      <c r="O115" s="29">
        <f t="shared" si="28"/>
        <v>0.32204025171193673</v>
      </c>
      <c r="P115" s="30">
        <f t="shared" si="29"/>
        <v>450.57683549638432</v>
      </c>
      <c r="Q115" s="29">
        <f t="shared" si="30"/>
        <v>0.9955670645335577</v>
      </c>
      <c r="R115" s="14">
        <f t="shared" si="31"/>
        <v>450.35586499999999</v>
      </c>
      <c r="S115" s="14">
        <f t="shared" si="32"/>
        <v>0.77993700000001809</v>
      </c>
      <c r="T115" s="14">
        <f t="shared" si="33"/>
        <v>0.60830172396902826</v>
      </c>
      <c r="U115" s="23">
        <f t="shared" si="34"/>
        <v>0.77993700000001809</v>
      </c>
      <c r="V115" s="29">
        <f t="shared" si="35"/>
        <v>1.7348282045919908E-3</v>
      </c>
      <c r="W115" s="31">
        <f t="shared" si="36"/>
        <v>1.7348282045919908E-3</v>
      </c>
      <c r="X115" s="29">
        <f t="shared" si="37"/>
        <v>0.14368191077428169</v>
      </c>
      <c r="Y115" s="30">
        <f t="shared" si="38"/>
        <v>449.96589649999999</v>
      </c>
      <c r="Z115" s="29">
        <f t="shared" si="39"/>
        <v>0.99826817621216057</v>
      </c>
    </row>
    <row r="116" spans="1:26" ht="15">
      <c r="A116" s="3">
        <v>114</v>
      </c>
      <c r="B116" s="4">
        <v>445.38818400000002</v>
      </c>
      <c r="C116" s="1">
        <f t="shared" si="40"/>
        <v>446.90781251797159</v>
      </c>
      <c r="D116" s="11" t="s">
        <v>117</v>
      </c>
      <c r="E116" s="6" t="s">
        <v>318</v>
      </c>
      <c r="F116" s="1">
        <f t="shared" si="21"/>
        <v>447.83220539539087</v>
      </c>
      <c r="G116" s="1">
        <f t="shared" si="22"/>
        <v>-0.17321121081453039</v>
      </c>
      <c r="H116" s="12" t="s">
        <v>522</v>
      </c>
      <c r="I116" s="13">
        <f t="shared" si="41"/>
        <v>451.78211101622799</v>
      </c>
      <c r="J116" s="14">
        <f t="shared" si="23"/>
        <v>6.3939270162279627</v>
      </c>
      <c r="K116" s="14">
        <f t="shared" si="24"/>
        <v>40.882302688849819</v>
      </c>
      <c r="L116" s="23">
        <f t="shared" si="25"/>
        <v>6.3939270162279627</v>
      </c>
      <c r="M116" s="29">
        <f t="shared" si="26"/>
        <v>1.4355852368611472E-2</v>
      </c>
      <c r="N116" s="31">
        <f t="shared" si="27"/>
        <v>1.4355852368611472E-2</v>
      </c>
      <c r="O116" s="29">
        <f t="shared" si="28"/>
        <v>1.0302764186213798</v>
      </c>
      <c r="P116" s="30">
        <f t="shared" si="29"/>
        <v>448.58514750811401</v>
      </c>
      <c r="Q116" s="29">
        <f t="shared" si="30"/>
        <v>0.98584732139604725</v>
      </c>
      <c r="R116" s="14">
        <f t="shared" si="31"/>
        <v>449.57592799999998</v>
      </c>
      <c r="S116" s="14">
        <f t="shared" si="32"/>
        <v>4.1877439999999524</v>
      </c>
      <c r="T116" s="14">
        <f t="shared" si="33"/>
        <v>17.537199809535601</v>
      </c>
      <c r="U116" s="23">
        <f t="shared" si="34"/>
        <v>4.1877439999999524</v>
      </c>
      <c r="V116" s="29">
        <f t="shared" si="35"/>
        <v>9.4024586875882457E-3</v>
      </c>
      <c r="W116" s="31">
        <f t="shared" si="36"/>
        <v>9.4024586875882457E-3</v>
      </c>
      <c r="X116" s="29">
        <f t="shared" si="37"/>
        <v>0.77203112527016338</v>
      </c>
      <c r="Y116" s="30">
        <f t="shared" si="38"/>
        <v>447.482056</v>
      </c>
      <c r="Z116" s="29">
        <f t="shared" si="39"/>
        <v>0.99068512404872366</v>
      </c>
    </row>
    <row r="117" spans="1:26" ht="15">
      <c r="A117" s="3">
        <v>115</v>
      </c>
      <c r="B117" s="4">
        <v>442.44729599999999</v>
      </c>
      <c r="C117" s="1">
        <f t="shared" si="40"/>
        <v>444.23150260718865</v>
      </c>
      <c r="D117" s="11" t="s">
        <v>118</v>
      </c>
      <c r="E117" s="6" t="s">
        <v>319</v>
      </c>
      <c r="F117" s="1">
        <f t="shared" si="21"/>
        <v>444.54444648100917</v>
      </c>
      <c r="G117" s="1">
        <f t="shared" si="22"/>
        <v>-1.400323481473428</v>
      </c>
      <c r="H117" s="12" t="s">
        <v>523</v>
      </c>
      <c r="I117" s="15">
        <f t="shared" si="41"/>
        <v>447.65899418457633</v>
      </c>
      <c r="J117" s="14">
        <f t="shared" si="23"/>
        <v>5.2116981845763348</v>
      </c>
      <c r="K117" s="14">
        <f t="shared" si="24"/>
        <v>27.161797967116264</v>
      </c>
      <c r="L117" s="23">
        <f t="shared" si="25"/>
        <v>5.2116981845763348</v>
      </c>
      <c r="M117" s="29">
        <f t="shared" si="26"/>
        <v>1.1779251973496828E-2</v>
      </c>
      <c r="N117" s="31">
        <f t="shared" si="27"/>
        <v>1.1779251973496828E-2</v>
      </c>
      <c r="O117" s="29">
        <f t="shared" si="28"/>
        <v>0.84412806819583841</v>
      </c>
      <c r="P117" s="30">
        <f t="shared" si="29"/>
        <v>445.05314509228816</v>
      </c>
      <c r="Q117" s="29">
        <f t="shared" si="30"/>
        <v>0.98835788345084052</v>
      </c>
      <c r="R117" s="14">
        <f t="shared" si="31"/>
        <v>445.38818400000002</v>
      </c>
      <c r="S117" s="14">
        <f t="shared" si="32"/>
        <v>2.9408880000000295</v>
      </c>
      <c r="T117" s="14">
        <f t="shared" si="33"/>
        <v>8.6488222285441729</v>
      </c>
      <c r="U117" s="23">
        <f t="shared" si="34"/>
        <v>2.9408880000000295</v>
      </c>
      <c r="V117" s="29">
        <f t="shared" si="35"/>
        <v>6.6468662518394724E-3</v>
      </c>
      <c r="W117" s="31">
        <f t="shared" si="36"/>
        <v>6.6468662518394724E-3</v>
      </c>
      <c r="X117" s="29">
        <f t="shared" si="37"/>
        <v>0.54426807185579207</v>
      </c>
      <c r="Y117" s="30">
        <f t="shared" si="38"/>
        <v>443.91773999999998</v>
      </c>
      <c r="Z117" s="29">
        <f t="shared" si="39"/>
        <v>0.99339702285411324</v>
      </c>
    </row>
    <row r="118" spans="1:26" ht="15">
      <c r="A118" s="3">
        <v>116</v>
      </c>
      <c r="B118" s="4">
        <v>443.44580100000002</v>
      </c>
      <c r="C118" s="1">
        <f t="shared" si="40"/>
        <v>443.76008164287549</v>
      </c>
      <c r="D118" s="11" t="s">
        <v>119</v>
      </c>
      <c r="E118" s="6" t="s">
        <v>320</v>
      </c>
      <c r="F118" s="1">
        <f t="shared" si="21"/>
        <v>443.42595309048039</v>
      </c>
      <c r="G118" s="1">
        <f t="shared" si="22"/>
        <v>-1.1363565090964398</v>
      </c>
      <c r="H118" s="12" t="s">
        <v>524</v>
      </c>
      <c r="I118" s="15">
        <f t="shared" si="41"/>
        <v>443.14412299953574</v>
      </c>
      <c r="J118" s="14">
        <f t="shared" si="23"/>
        <v>-0.30167800046427828</v>
      </c>
      <c r="K118" s="14">
        <f t="shared" si="24"/>
        <v>9.1009615964125087E-2</v>
      </c>
      <c r="L118" s="23">
        <f t="shared" si="25"/>
        <v>0.30167800046427828</v>
      </c>
      <c r="M118" s="29">
        <f t="shared" si="26"/>
        <v>-6.8030410883128032E-4</v>
      </c>
      <c r="N118" s="31">
        <f t="shared" si="27"/>
        <v>6.8030410883128032E-4</v>
      </c>
      <c r="O118" s="29">
        <f t="shared" si="28"/>
        <v>4.906927087862583E-2</v>
      </c>
      <c r="P118" s="30">
        <f t="shared" si="29"/>
        <v>443.29496199976791</v>
      </c>
      <c r="Q118" s="29">
        <f t="shared" si="30"/>
        <v>1.0006807672375801</v>
      </c>
      <c r="R118" s="14">
        <f t="shared" si="31"/>
        <v>442.44729599999999</v>
      </c>
      <c r="S118" s="14">
        <f t="shared" si="32"/>
        <v>-0.99850500000002285</v>
      </c>
      <c r="T118" s="14">
        <f t="shared" si="33"/>
        <v>0.99701223502504566</v>
      </c>
      <c r="U118" s="23">
        <f t="shared" si="34"/>
        <v>0.99850500000002285</v>
      </c>
      <c r="V118" s="29">
        <f t="shared" si="35"/>
        <v>-2.2516956925701563E-3</v>
      </c>
      <c r="W118" s="31">
        <f t="shared" si="36"/>
        <v>2.2516956925701563E-3</v>
      </c>
      <c r="X118" s="29">
        <f t="shared" si="37"/>
        <v>0.18529687328969632</v>
      </c>
      <c r="Y118" s="30">
        <f t="shared" si="38"/>
        <v>442.94654850000001</v>
      </c>
      <c r="Z118" s="29">
        <f t="shared" si="39"/>
        <v>1.002256777268224</v>
      </c>
    </row>
    <row r="119" spans="1:26" ht="15">
      <c r="A119" s="3">
        <v>117</v>
      </c>
      <c r="B119" s="4">
        <v>442.32809400000002</v>
      </c>
      <c r="C119" s="1">
        <f t="shared" si="40"/>
        <v>442.90088905715021</v>
      </c>
      <c r="D119" s="11" t="s">
        <v>120</v>
      </c>
      <c r="E119" s="6" t="s">
        <v>321</v>
      </c>
      <c r="F119" s="1">
        <f t="shared" si="21"/>
        <v>442.39451270120855</v>
      </c>
      <c r="G119" s="1">
        <f t="shared" si="22"/>
        <v>-0.97166355818418271</v>
      </c>
      <c r="H119" s="12" t="s">
        <v>525</v>
      </c>
      <c r="I119" s="13">
        <f t="shared" si="41"/>
        <v>442.28959658138393</v>
      </c>
      <c r="J119" s="14">
        <f t="shared" si="23"/>
        <v>-3.8497418616088908E-2</v>
      </c>
      <c r="K119" s="14">
        <f t="shared" si="24"/>
        <v>1.4820512401023888E-3</v>
      </c>
      <c r="L119" s="23">
        <f t="shared" si="25"/>
        <v>3.8497418616088908E-2</v>
      </c>
      <c r="M119" s="29">
        <f t="shared" si="26"/>
        <v>-8.7033627613282246E-5</v>
      </c>
      <c r="N119" s="31">
        <f t="shared" si="27"/>
        <v>8.7033627613282246E-5</v>
      </c>
      <c r="O119" s="29">
        <f t="shared" si="28"/>
        <v>6.263313341287071E-3</v>
      </c>
      <c r="P119" s="30">
        <f t="shared" si="29"/>
        <v>442.30884529069198</v>
      </c>
      <c r="Q119" s="29">
        <f t="shared" si="30"/>
        <v>1.0000870412031249</v>
      </c>
      <c r="R119" s="14">
        <f t="shared" si="31"/>
        <v>443.44580100000002</v>
      </c>
      <c r="S119" s="14">
        <f t="shared" si="32"/>
        <v>1.1177069999999958</v>
      </c>
      <c r="T119" s="14">
        <f t="shared" si="33"/>
        <v>1.2492689378489905</v>
      </c>
      <c r="U119" s="23">
        <f t="shared" si="34"/>
        <v>1.1177069999999958</v>
      </c>
      <c r="V119" s="29">
        <f t="shared" si="35"/>
        <v>2.526873185676503E-3</v>
      </c>
      <c r="W119" s="31">
        <f t="shared" si="36"/>
        <v>2.526873185676503E-3</v>
      </c>
      <c r="X119" s="29">
        <f t="shared" si="37"/>
        <v>0.20761004928319782</v>
      </c>
      <c r="Y119" s="30">
        <f t="shared" si="38"/>
        <v>442.88694750000002</v>
      </c>
      <c r="Z119" s="29">
        <f t="shared" si="39"/>
        <v>0.9974794958087787</v>
      </c>
    </row>
    <row r="120" spans="1:26" ht="15">
      <c r="A120" s="3">
        <v>118</v>
      </c>
      <c r="B120" s="4">
        <v>439.89392099999998</v>
      </c>
      <c r="C120" s="1">
        <f t="shared" si="40"/>
        <v>441.09670822286006</v>
      </c>
      <c r="D120" s="11" t="s">
        <v>121</v>
      </c>
      <c r="E120" s="6" t="s">
        <v>322</v>
      </c>
      <c r="F120" s="1">
        <f t="shared" si="21"/>
        <v>440.57545203339896</v>
      </c>
      <c r="G120" s="1">
        <f t="shared" si="22"/>
        <v>-1.2056827377504558</v>
      </c>
      <c r="H120" s="12" t="s">
        <v>526</v>
      </c>
      <c r="I120" s="15">
        <f t="shared" si="41"/>
        <v>441.42284914302439</v>
      </c>
      <c r="J120" s="14">
        <f t="shared" si="23"/>
        <v>1.5289281430244159</v>
      </c>
      <c r="K120" s="14">
        <f t="shared" si="24"/>
        <v>2.3376212665320888</v>
      </c>
      <c r="L120" s="23">
        <f t="shared" si="25"/>
        <v>1.5289281430244159</v>
      </c>
      <c r="M120" s="29">
        <f t="shared" si="26"/>
        <v>3.4756746343498936E-3</v>
      </c>
      <c r="N120" s="31">
        <f t="shared" si="27"/>
        <v>3.4756746343498936E-3</v>
      </c>
      <c r="O120" s="29">
        <f t="shared" si="28"/>
        <v>0.24875579407791959</v>
      </c>
      <c r="P120" s="30">
        <f t="shared" si="29"/>
        <v>440.65838507151216</v>
      </c>
      <c r="Q120" s="29">
        <f t="shared" si="30"/>
        <v>0.99653636383800104</v>
      </c>
      <c r="R120" s="14">
        <f t="shared" si="31"/>
        <v>442.32809400000002</v>
      </c>
      <c r="S120" s="14">
        <f t="shared" si="32"/>
        <v>2.4341730000000439</v>
      </c>
      <c r="T120" s="14">
        <f t="shared" si="33"/>
        <v>5.925198193929214</v>
      </c>
      <c r="U120" s="23">
        <f t="shared" si="34"/>
        <v>2.4341730000000439</v>
      </c>
      <c r="V120" s="29">
        <f t="shared" si="35"/>
        <v>5.5335454385605021E-3</v>
      </c>
      <c r="W120" s="31">
        <f t="shared" si="36"/>
        <v>5.5335454385605021E-3</v>
      </c>
      <c r="X120" s="29">
        <f t="shared" si="37"/>
        <v>0.45260869745887083</v>
      </c>
      <c r="Y120" s="30">
        <f t="shared" si="38"/>
        <v>441.11100750000003</v>
      </c>
      <c r="Z120" s="29">
        <f t="shared" si="39"/>
        <v>0.99449690618113884</v>
      </c>
    </row>
    <row r="121" spans="1:26" ht="15">
      <c r="A121" s="3">
        <v>119</v>
      </c>
      <c r="B121" s="4">
        <v>437.77767899999998</v>
      </c>
      <c r="C121" s="1">
        <f t="shared" si="40"/>
        <v>439.105290689144</v>
      </c>
      <c r="D121" s="11" t="s">
        <v>122</v>
      </c>
      <c r="E121" s="6" t="s">
        <v>323</v>
      </c>
      <c r="F121" s="1">
        <f t="shared" si="21"/>
        <v>438.50132427537744</v>
      </c>
      <c r="G121" s="1">
        <f t="shared" si="22"/>
        <v>-1.4228470101818314</v>
      </c>
      <c r="H121" s="12" t="s">
        <v>527</v>
      </c>
      <c r="I121" s="15">
        <f t="shared" si="41"/>
        <v>439.3697692956485</v>
      </c>
      <c r="J121" s="14">
        <f t="shared" si="23"/>
        <v>1.5920902956485179</v>
      </c>
      <c r="K121" s="14">
        <f t="shared" si="24"/>
        <v>2.534751509498185</v>
      </c>
      <c r="L121" s="23">
        <f t="shared" si="25"/>
        <v>1.5920902956485179</v>
      </c>
      <c r="M121" s="29">
        <f t="shared" si="26"/>
        <v>3.6367553030233822E-3</v>
      </c>
      <c r="N121" s="31">
        <f t="shared" si="27"/>
        <v>3.6367553030233822E-3</v>
      </c>
      <c r="O121" s="29">
        <f t="shared" si="28"/>
        <v>0.25935482272403471</v>
      </c>
      <c r="P121" s="30">
        <f t="shared" si="29"/>
        <v>438.57372414782424</v>
      </c>
      <c r="Q121" s="29">
        <f t="shared" si="30"/>
        <v>0.99637642276071747</v>
      </c>
      <c r="R121" s="14">
        <f t="shared" si="31"/>
        <v>439.89392099999998</v>
      </c>
      <c r="S121" s="14">
        <f t="shared" si="32"/>
        <v>2.1162419999999997</v>
      </c>
      <c r="T121" s="14">
        <f t="shared" si="33"/>
        <v>4.4784802025639987</v>
      </c>
      <c r="U121" s="23">
        <f t="shared" si="34"/>
        <v>2.1162419999999997</v>
      </c>
      <c r="V121" s="29">
        <f t="shared" si="35"/>
        <v>4.8340564206792273E-3</v>
      </c>
      <c r="W121" s="31">
        <f t="shared" si="36"/>
        <v>4.8340564206792273E-3</v>
      </c>
      <c r="X121" s="29">
        <f t="shared" si="37"/>
        <v>0.39438530521080373</v>
      </c>
      <c r="Y121" s="30">
        <f t="shared" si="38"/>
        <v>438.83579999999995</v>
      </c>
      <c r="Z121" s="29">
        <f t="shared" si="39"/>
        <v>0.99518919926151928</v>
      </c>
    </row>
    <row r="122" spans="1:26" ht="15">
      <c r="A122" s="3">
        <v>120</v>
      </c>
      <c r="B122" s="4">
        <v>432.09463499999998</v>
      </c>
      <c r="C122" s="1">
        <f t="shared" si="40"/>
        <v>434.89889727565759</v>
      </c>
      <c r="D122" s="11" t="s">
        <v>123</v>
      </c>
      <c r="E122" s="6" t="s">
        <v>324</v>
      </c>
      <c r="F122" s="1">
        <f t="shared" si="21"/>
        <v>434.19061689081133</v>
      </c>
      <c r="G122" s="1">
        <f t="shared" si="22"/>
        <v>-2.4243236828359067</v>
      </c>
      <c r="H122" s="12" t="s">
        <v>528</v>
      </c>
      <c r="I122" s="13">
        <f t="shared" si="41"/>
        <v>437.0784772651956</v>
      </c>
      <c r="J122" s="14">
        <f t="shared" si="23"/>
        <v>4.9838422651956193</v>
      </c>
      <c r="K122" s="14">
        <f t="shared" si="24"/>
        <v>24.838683724350201</v>
      </c>
      <c r="L122" s="23">
        <f t="shared" si="25"/>
        <v>4.9838422651956193</v>
      </c>
      <c r="M122" s="29">
        <f t="shared" si="26"/>
        <v>1.1534145211489653E-2</v>
      </c>
      <c r="N122" s="31">
        <f t="shared" si="27"/>
        <v>1.1534145211489653E-2</v>
      </c>
      <c r="O122" s="29">
        <f t="shared" si="28"/>
        <v>0.812932467480175</v>
      </c>
      <c r="P122" s="30">
        <f t="shared" si="29"/>
        <v>434.58655613259782</v>
      </c>
      <c r="Q122" s="29">
        <f t="shared" si="30"/>
        <v>0.98859737432879424</v>
      </c>
      <c r="R122" s="14">
        <f t="shared" si="31"/>
        <v>437.77767899999998</v>
      </c>
      <c r="S122" s="14">
        <f t="shared" si="32"/>
        <v>5.6830439999999953</v>
      </c>
      <c r="T122" s="14">
        <f t="shared" si="33"/>
        <v>32.29698910593595</v>
      </c>
      <c r="U122" s="23">
        <f t="shared" si="34"/>
        <v>5.6830439999999953</v>
      </c>
      <c r="V122" s="29">
        <f t="shared" si="35"/>
        <v>1.3152313265819641E-2</v>
      </c>
      <c r="W122" s="31">
        <f t="shared" si="36"/>
        <v>1.3152313265819641E-2</v>
      </c>
      <c r="X122" s="29">
        <f t="shared" si="37"/>
        <v>1.0611912398286854</v>
      </c>
      <c r="Y122" s="30">
        <f t="shared" si="38"/>
        <v>434.93615699999998</v>
      </c>
      <c r="Z122" s="29">
        <f t="shared" si="39"/>
        <v>0.987018424482076</v>
      </c>
    </row>
    <row r="123" spans="1:26" ht="15">
      <c r="A123" s="3">
        <v>121</v>
      </c>
      <c r="B123" s="4">
        <v>427.05242900000002</v>
      </c>
      <c r="C123" s="1">
        <f t="shared" si="40"/>
        <v>430.19101631026308</v>
      </c>
      <c r="D123" s="11" t="s">
        <v>124</v>
      </c>
      <c r="E123" s="6" t="s">
        <v>325</v>
      </c>
      <c r="F123" s="1">
        <f t="shared" si="21"/>
        <v>429.11252598835438</v>
      </c>
      <c r="G123" s="1">
        <f t="shared" si="22"/>
        <v>-3.2240036129380458</v>
      </c>
      <c r="H123" s="12" t="s">
        <v>529</v>
      </c>
      <c r="I123" s="15">
        <f t="shared" si="41"/>
        <v>431.76629320797542</v>
      </c>
      <c r="J123" s="14">
        <f t="shared" si="23"/>
        <v>4.713864207975405</v>
      </c>
      <c r="K123" s="14">
        <f t="shared" si="24"/>
        <v>22.220515771231593</v>
      </c>
      <c r="L123" s="23">
        <f t="shared" si="25"/>
        <v>4.713864207975405</v>
      </c>
      <c r="M123" s="29">
        <f t="shared" si="26"/>
        <v>1.103813931936541E-2</v>
      </c>
      <c r="N123" s="31">
        <f t="shared" si="27"/>
        <v>1.103813931936541E-2</v>
      </c>
      <c r="O123" s="29">
        <f t="shared" si="28"/>
        <v>0.77203342910243056</v>
      </c>
      <c r="P123" s="30">
        <f t="shared" si="29"/>
        <v>429.40936110398775</v>
      </c>
      <c r="Q123" s="29">
        <f t="shared" si="30"/>
        <v>0.98908237099067664</v>
      </c>
      <c r="R123" s="14">
        <f t="shared" si="31"/>
        <v>432.09463499999998</v>
      </c>
      <c r="S123" s="14">
        <f t="shared" si="32"/>
        <v>5.0422059999999647</v>
      </c>
      <c r="T123" s="14">
        <f t="shared" si="33"/>
        <v>25.423841346435644</v>
      </c>
      <c r="U123" s="23">
        <f t="shared" si="34"/>
        <v>5.0422059999999647</v>
      </c>
      <c r="V123" s="29">
        <f t="shared" si="35"/>
        <v>1.1806995248351496E-2</v>
      </c>
      <c r="W123" s="31">
        <f t="shared" si="36"/>
        <v>1.1806995248351496E-2</v>
      </c>
      <c r="X123" s="29">
        <f t="shared" si="37"/>
        <v>0.94655031675595047</v>
      </c>
      <c r="Y123" s="30">
        <f t="shared" si="38"/>
        <v>429.573532</v>
      </c>
      <c r="Z123" s="29">
        <f t="shared" si="39"/>
        <v>0.98833078313967038</v>
      </c>
    </row>
    <row r="124" spans="1:26" ht="15">
      <c r="A124" s="3">
        <v>122</v>
      </c>
      <c r="B124" s="4">
        <v>425.68630999999999</v>
      </c>
      <c r="C124" s="1">
        <f t="shared" si="40"/>
        <v>427.48819252410522</v>
      </c>
      <c r="D124" s="11" t="s">
        <v>125</v>
      </c>
      <c r="E124" s="6" t="s">
        <v>326</v>
      </c>
      <c r="F124" s="1">
        <f t="shared" si="21"/>
        <v>425.99932321029803</v>
      </c>
      <c r="G124" s="1">
        <f t="shared" si="22"/>
        <v>-2.8314908887880574</v>
      </c>
      <c r="H124" s="12" t="s">
        <v>530</v>
      </c>
      <c r="I124" s="15">
        <f t="shared" si="41"/>
        <v>425.88852237541636</v>
      </c>
      <c r="J124" s="14">
        <f t="shared" si="23"/>
        <v>0.20221237541636583</v>
      </c>
      <c r="K124" s="14">
        <f t="shared" si="24"/>
        <v>4.0889844771529273E-2</v>
      </c>
      <c r="L124" s="23">
        <f t="shared" si="25"/>
        <v>0.20221237541636583</v>
      </c>
      <c r="M124" s="29">
        <f t="shared" si="26"/>
        <v>4.7502672899291928E-4</v>
      </c>
      <c r="N124" s="31">
        <f t="shared" si="27"/>
        <v>4.7502672899291928E-4</v>
      </c>
      <c r="O124" s="29">
        <f t="shared" si="28"/>
        <v>3.324654059520829E-2</v>
      </c>
      <c r="P124" s="30">
        <f t="shared" si="29"/>
        <v>425.78741618770817</v>
      </c>
      <c r="Q124" s="29">
        <f t="shared" si="30"/>
        <v>0.99952519881426127</v>
      </c>
      <c r="R124" s="14">
        <f t="shared" si="31"/>
        <v>427.05242900000002</v>
      </c>
      <c r="S124" s="14">
        <f t="shared" si="32"/>
        <v>1.3661190000000261</v>
      </c>
      <c r="T124" s="14">
        <f t="shared" si="33"/>
        <v>1.8662811221610711</v>
      </c>
      <c r="U124" s="23">
        <f t="shared" si="34"/>
        <v>1.3661190000000261</v>
      </c>
      <c r="V124" s="29">
        <f t="shared" si="35"/>
        <v>3.2092152552428243E-3</v>
      </c>
      <c r="W124" s="31">
        <f t="shared" si="36"/>
        <v>3.2092152552428243E-3</v>
      </c>
      <c r="X124" s="29">
        <f t="shared" si="37"/>
        <v>0.25767479488479161</v>
      </c>
      <c r="Y124" s="30">
        <f t="shared" si="38"/>
        <v>426.3693695</v>
      </c>
      <c r="Z124" s="29">
        <f t="shared" si="39"/>
        <v>0.99680105086113435</v>
      </c>
    </row>
    <row r="125" spans="1:26" ht="15">
      <c r="A125" s="3">
        <v>123</v>
      </c>
      <c r="B125" s="4">
        <v>430.028076</v>
      </c>
      <c r="C125" s="1">
        <f t="shared" si="40"/>
        <v>429.01212260964212</v>
      </c>
      <c r="D125" s="11" t="s">
        <v>126</v>
      </c>
      <c r="E125" s="6" t="s">
        <v>327</v>
      </c>
      <c r="F125" s="1">
        <f t="shared" si="21"/>
        <v>427.48784587259672</v>
      </c>
      <c r="G125" s="1">
        <f t="shared" si="22"/>
        <v>-0.79768445236424712</v>
      </c>
      <c r="H125" s="12" t="s">
        <v>531</v>
      </c>
      <c r="I125" s="13">
        <f t="shared" si="41"/>
        <v>423.16783232150999</v>
      </c>
      <c r="J125" s="14">
        <f t="shared" si="23"/>
        <v>-6.8602436784900078</v>
      </c>
      <c r="K125" s="14">
        <f t="shared" si="24"/>
        <v>47.062943328262115</v>
      </c>
      <c r="L125" s="23">
        <f t="shared" si="25"/>
        <v>6.8602436784900078</v>
      </c>
      <c r="M125" s="29">
        <f t="shared" si="26"/>
        <v>-1.5953013445777917E-2</v>
      </c>
      <c r="N125" s="31">
        <f t="shared" si="27"/>
        <v>1.5953013445777917E-2</v>
      </c>
      <c r="O125" s="29">
        <f t="shared" si="28"/>
        <v>1.1281074663903716</v>
      </c>
      <c r="P125" s="30">
        <f t="shared" si="29"/>
        <v>426.59795416075497</v>
      </c>
      <c r="Q125" s="29">
        <f t="shared" si="30"/>
        <v>1.0162116379235504</v>
      </c>
      <c r="R125" s="14">
        <f t="shared" si="31"/>
        <v>425.68630999999999</v>
      </c>
      <c r="S125" s="14">
        <f t="shared" si="32"/>
        <v>-4.3417660000000069</v>
      </c>
      <c r="T125" s="14">
        <f t="shared" si="33"/>
        <v>18.85093199875606</v>
      </c>
      <c r="U125" s="23">
        <f t="shared" si="34"/>
        <v>4.3417660000000069</v>
      </c>
      <c r="V125" s="29">
        <f t="shared" si="35"/>
        <v>-1.0096471003442126E-2</v>
      </c>
      <c r="W125" s="31">
        <f t="shared" si="36"/>
        <v>1.0096471003442126E-2</v>
      </c>
      <c r="X125" s="29">
        <f t="shared" si="37"/>
        <v>0.81999218875892865</v>
      </c>
      <c r="Y125" s="30">
        <f t="shared" si="38"/>
        <v>427.857193</v>
      </c>
      <c r="Z125" s="29">
        <f t="shared" si="39"/>
        <v>1.0101994494490556</v>
      </c>
    </row>
    <row r="126" spans="1:26" ht="15">
      <c r="A126" s="3">
        <v>124</v>
      </c>
      <c r="B126" s="4">
        <v>429.91381799999999</v>
      </c>
      <c r="C126" s="1">
        <f t="shared" si="40"/>
        <v>429.55313984385685</v>
      </c>
      <c r="D126" s="11" t="s">
        <v>127</v>
      </c>
      <c r="E126" s="6" t="s">
        <v>328</v>
      </c>
      <c r="F126" s="1">
        <f t="shared" si="21"/>
        <v>428.6817886486632</v>
      </c>
      <c r="G126" s="1">
        <f t="shared" si="22"/>
        <v>8.5116359863381841E-2</v>
      </c>
      <c r="H126" s="12" t="s">
        <v>532</v>
      </c>
      <c r="I126" s="15">
        <f t="shared" si="41"/>
        <v>426.69016142023247</v>
      </c>
      <c r="J126" s="14">
        <f t="shared" si="23"/>
        <v>-3.2236565797675212</v>
      </c>
      <c r="K126" s="14">
        <f t="shared" si="24"/>
        <v>10.391961744278433</v>
      </c>
      <c r="L126" s="23">
        <f t="shared" si="25"/>
        <v>3.2236565797675212</v>
      </c>
      <c r="M126" s="29">
        <f t="shared" si="26"/>
        <v>-7.4983786163568284E-3</v>
      </c>
      <c r="N126" s="31">
        <f t="shared" si="27"/>
        <v>7.4983786163568284E-3</v>
      </c>
      <c r="O126" s="29">
        <f t="shared" si="28"/>
        <v>0.53310933831170892</v>
      </c>
      <c r="P126" s="30">
        <f t="shared" si="29"/>
        <v>428.30198971011623</v>
      </c>
      <c r="Q126" s="29">
        <f t="shared" si="30"/>
        <v>1.0075550290848929</v>
      </c>
      <c r="R126" s="14">
        <f t="shared" si="31"/>
        <v>430.028076</v>
      </c>
      <c r="S126" s="14">
        <f t="shared" si="32"/>
        <v>0.11425800000000663</v>
      </c>
      <c r="T126" s="14">
        <f t="shared" si="33"/>
        <v>1.3054890564001515E-2</v>
      </c>
      <c r="U126" s="23">
        <f t="shared" si="34"/>
        <v>0.11425800000000663</v>
      </c>
      <c r="V126" s="29">
        <f t="shared" si="35"/>
        <v>2.6576954546738161E-4</v>
      </c>
      <c r="W126" s="31">
        <f t="shared" si="36"/>
        <v>2.6576954546738161E-4</v>
      </c>
      <c r="X126" s="29">
        <f t="shared" si="37"/>
        <v>2.166776767208374E-2</v>
      </c>
      <c r="Y126" s="30">
        <f t="shared" si="38"/>
        <v>429.97094700000002</v>
      </c>
      <c r="Z126" s="29">
        <f t="shared" si="39"/>
        <v>0.99973430106921668</v>
      </c>
    </row>
    <row r="127" spans="1:26" ht="15">
      <c r="A127" s="3">
        <v>125</v>
      </c>
      <c r="B127" s="4">
        <v>431.856201</v>
      </c>
      <c r="C127" s="1">
        <f t="shared" si="40"/>
        <v>430.93497653754275</v>
      </c>
      <c r="D127" s="11" t="s">
        <v>128</v>
      </c>
      <c r="E127" s="6" t="s">
        <v>329</v>
      </c>
      <c r="F127" s="1">
        <f t="shared" si="21"/>
        <v>430.61435422550045</v>
      </c>
      <c r="G127" s="1">
        <f t="shared" si="22"/>
        <v>0.81490347978768329</v>
      </c>
      <c r="H127" s="12" t="s">
        <v>533</v>
      </c>
      <c r="I127" s="15">
        <f t="shared" si="41"/>
        <v>428.76690500852658</v>
      </c>
      <c r="J127" s="14">
        <f t="shared" si="23"/>
        <v>-3.0892959914734206</v>
      </c>
      <c r="K127" s="14">
        <f t="shared" si="24"/>
        <v>9.5437497229337449</v>
      </c>
      <c r="L127" s="23">
        <f t="shared" si="25"/>
        <v>3.0892959914734206</v>
      </c>
      <c r="M127" s="29">
        <f t="shared" si="26"/>
        <v>-7.153529309802409E-3</v>
      </c>
      <c r="N127" s="31">
        <f t="shared" si="27"/>
        <v>7.153529309802409E-3</v>
      </c>
      <c r="O127" s="29">
        <f t="shared" si="28"/>
        <v>0.51225501524431605</v>
      </c>
      <c r="P127" s="30">
        <f t="shared" si="29"/>
        <v>430.31155300426326</v>
      </c>
      <c r="Q127" s="29">
        <f t="shared" si="30"/>
        <v>1.007205070996354</v>
      </c>
      <c r="R127" s="14">
        <f t="shared" si="31"/>
        <v>429.91381799999999</v>
      </c>
      <c r="S127" s="14">
        <f t="shared" si="32"/>
        <v>-1.9423830000000066</v>
      </c>
      <c r="T127" s="14">
        <f t="shared" si="33"/>
        <v>3.7728517186890258</v>
      </c>
      <c r="U127" s="23">
        <f t="shared" si="34"/>
        <v>1.9423830000000066</v>
      </c>
      <c r="V127" s="29">
        <f t="shared" si="35"/>
        <v>-4.4977541031071284E-3</v>
      </c>
      <c r="W127" s="31">
        <f t="shared" si="36"/>
        <v>4.4977541031071284E-3</v>
      </c>
      <c r="X127" s="29">
        <f t="shared" si="37"/>
        <v>0.36839139260407644</v>
      </c>
      <c r="Y127" s="30">
        <f t="shared" si="38"/>
        <v>430.88500950000002</v>
      </c>
      <c r="Z127" s="29">
        <f t="shared" si="39"/>
        <v>1.0045180752948024</v>
      </c>
    </row>
    <row r="128" spans="1:26" ht="15">
      <c r="A128" s="3">
        <v>126</v>
      </c>
      <c r="B128" s="4">
        <v>434.03204299999999</v>
      </c>
      <c r="C128" s="1">
        <f t="shared" si="40"/>
        <v>432.79321641501713</v>
      </c>
      <c r="D128" s="11" t="s">
        <v>129</v>
      </c>
      <c r="E128" s="6" t="s">
        <v>330</v>
      </c>
      <c r="F128" s="1">
        <f t="shared" si="21"/>
        <v>432.93225583157056</v>
      </c>
      <c r="G128" s="1">
        <f t="shared" si="22"/>
        <v>1.3280931544835837</v>
      </c>
      <c r="H128" s="12" t="s">
        <v>534</v>
      </c>
      <c r="I128" s="13">
        <f t="shared" si="41"/>
        <v>431.42925770528814</v>
      </c>
      <c r="J128" s="14">
        <f t="shared" si="23"/>
        <v>-2.6027852947118504</v>
      </c>
      <c r="K128" s="14">
        <f t="shared" si="24"/>
        <v>6.7744912903682541</v>
      </c>
      <c r="L128" s="23">
        <f t="shared" si="25"/>
        <v>2.6027852947118504</v>
      </c>
      <c r="M128" s="29">
        <f t="shared" si="26"/>
        <v>-5.9967583884396533E-3</v>
      </c>
      <c r="N128" s="31">
        <f t="shared" si="27"/>
        <v>5.9967583884396533E-3</v>
      </c>
      <c r="O128" s="29">
        <f t="shared" si="28"/>
        <v>0.43269195166522123</v>
      </c>
      <c r="P128" s="30">
        <f t="shared" si="29"/>
        <v>432.73065035264403</v>
      </c>
      <c r="Q128" s="29">
        <f t="shared" si="30"/>
        <v>1.0060329364507075</v>
      </c>
      <c r="R128" s="14">
        <f t="shared" si="31"/>
        <v>431.856201</v>
      </c>
      <c r="S128" s="14">
        <f t="shared" si="32"/>
        <v>-2.1758419999999887</v>
      </c>
      <c r="T128" s="14">
        <f t="shared" si="33"/>
        <v>4.734288408963951</v>
      </c>
      <c r="U128" s="23">
        <f t="shared" si="34"/>
        <v>2.1758419999999887</v>
      </c>
      <c r="V128" s="29">
        <f t="shared" si="35"/>
        <v>-5.0130907039966834E-3</v>
      </c>
      <c r="W128" s="31">
        <f t="shared" si="36"/>
        <v>5.0130907039966834E-3</v>
      </c>
      <c r="X128" s="29">
        <f t="shared" si="37"/>
        <v>0.41343063172805067</v>
      </c>
      <c r="Y128" s="30">
        <f t="shared" si="38"/>
        <v>432.94412199999999</v>
      </c>
      <c r="Z128" s="29">
        <f t="shared" si="39"/>
        <v>1.0050383484015319</v>
      </c>
    </row>
    <row r="129" spans="1:26" ht="15">
      <c r="A129" s="3">
        <v>127</v>
      </c>
      <c r="B129" s="4">
        <v>432.29333500000001</v>
      </c>
      <c r="C129" s="1">
        <f t="shared" si="40"/>
        <v>432.49328756600687</v>
      </c>
      <c r="D129" s="11" t="s">
        <v>130</v>
      </c>
      <c r="E129" s="6" t="s">
        <v>331</v>
      </c>
      <c r="F129" s="1">
        <f t="shared" si="21"/>
        <v>432.98451788729881</v>
      </c>
      <c r="G129" s="1">
        <f t="shared" si="22"/>
        <v>0.67432665429722283</v>
      </c>
      <c r="H129" s="12" t="s">
        <v>535</v>
      </c>
      <c r="I129" s="15">
        <f t="shared" si="41"/>
        <v>434.26034898605417</v>
      </c>
      <c r="J129" s="14">
        <f t="shared" si="23"/>
        <v>1.9670139860541553</v>
      </c>
      <c r="K129" s="14">
        <f t="shared" si="24"/>
        <v>3.8691440213326569</v>
      </c>
      <c r="L129" s="23">
        <f t="shared" si="25"/>
        <v>1.9670139860541553</v>
      </c>
      <c r="M129" s="29">
        <f t="shared" si="26"/>
        <v>4.5501834675618011E-3</v>
      </c>
      <c r="N129" s="31">
        <f t="shared" si="27"/>
        <v>4.5501834675618011E-3</v>
      </c>
      <c r="O129" s="29">
        <f t="shared" si="28"/>
        <v>0.32770911195904157</v>
      </c>
      <c r="P129" s="30">
        <f t="shared" si="29"/>
        <v>433.27684199302712</v>
      </c>
      <c r="Q129" s="29">
        <f t="shared" si="30"/>
        <v>0.99547042692097742</v>
      </c>
      <c r="R129" s="14">
        <f t="shared" si="31"/>
        <v>434.03204299999999</v>
      </c>
      <c r="S129" s="14">
        <f t="shared" si="32"/>
        <v>1.7387079999999742</v>
      </c>
      <c r="T129" s="14">
        <f t="shared" si="33"/>
        <v>3.0231055092639103</v>
      </c>
      <c r="U129" s="23">
        <f t="shared" si="34"/>
        <v>1.7387079999999742</v>
      </c>
      <c r="V129" s="29">
        <f t="shared" si="35"/>
        <v>4.022055995843596E-3</v>
      </c>
      <c r="W129" s="31">
        <f t="shared" si="36"/>
        <v>4.022055995843596E-3</v>
      </c>
      <c r="X129" s="29">
        <f t="shared" si="37"/>
        <v>0.33105536486936904</v>
      </c>
      <c r="Y129" s="30">
        <f t="shared" si="38"/>
        <v>433.162689</v>
      </c>
      <c r="Z129" s="29">
        <f t="shared" si="39"/>
        <v>0.99599405613469882</v>
      </c>
    </row>
    <row r="130" spans="1:26" ht="15">
      <c r="A130" s="3">
        <v>128</v>
      </c>
      <c r="B130" s="4">
        <v>430.395691</v>
      </c>
      <c r="C130" s="1">
        <f t="shared" si="40"/>
        <v>431.23472962640272</v>
      </c>
      <c r="D130" s="11" t="s">
        <v>131</v>
      </c>
      <c r="E130" s="6" t="s">
        <v>332</v>
      </c>
      <c r="F130" s="1">
        <f t="shared" si="21"/>
        <v>431.65240089752899</v>
      </c>
      <c r="G130" s="1">
        <f t="shared" si="22"/>
        <v>-0.2010780819936927</v>
      </c>
      <c r="H130" s="12" t="s">
        <v>536</v>
      </c>
      <c r="I130" s="15">
        <f t="shared" si="41"/>
        <v>433.65884454159601</v>
      </c>
      <c r="J130" s="14">
        <f t="shared" si="23"/>
        <v>3.2631535415960116</v>
      </c>
      <c r="K130" s="14">
        <f t="shared" si="24"/>
        <v>10.648171036030593</v>
      </c>
      <c r="L130" s="23">
        <f t="shared" si="25"/>
        <v>3.2631535415960116</v>
      </c>
      <c r="M130" s="29">
        <f t="shared" si="26"/>
        <v>7.5817523498301282E-3</v>
      </c>
      <c r="N130" s="31">
        <f t="shared" si="27"/>
        <v>7.5817523498301282E-3</v>
      </c>
      <c r="O130" s="29">
        <f t="shared" si="28"/>
        <v>0.54454123671264798</v>
      </c>
      <c r="P130" s="30">
        <f t="shared" si="29"/>
        <v>432.02726777079801</v>
      </c>
      <c r="Q130" s="29">
        <f t="shared" si="30"/>
        <v>0.99247529807665891</v>
      </c>
      <c r="R130" s="14">
        <f t="shared" si="31"/>
        <v>432.29333500000001</v>
      </c>
      <c r="S130" s="14">
        <f t="shared" si="32"/>
        <v>1.8976440000000139</v>
      </c>
      <c r="T130" s="14">
        <f t="shared" si="33"/>
        <v>3.6010527507360526</v>
      </c>
      <c r="U130" s="23">
        <f t="shared" si="34"/>
        <v>1.8976440000000139</v>
      </c>
      <c r="V130" s="29">
        <f t="shared" si="35"/>
        <v>4.4090683054724489E-3</v>
      </c>
      <c r="W130" s="31">
        <f t="shared" si="36"/>
        <v>4.4090683054724489E-3</v>
      </c>
      <c r="X130" s="29">
        <f t="shared" si="37"/>
        <v>0.36191634111353566</v>
      </c>
      <c r="Y130" s="30">
        <f t="shared" si="38"/>
        <v>431.34451300000001</v>
      </c>
      <c r="Z130" s="29">
        <f t="shared" si="39"/>
        <v>0.99561028624232661</v>
      </c>
    </row>
    <row r="131" spans="1:26" ht="15">
      <c r="A131" s="3">
        <v>129</v>
      </c>
      <c r="B131" s="4">
        <v>422.32815599999998</v>
      </c>
      <c r="C131" s="1">
        <f t="shared" si="40"/>
        <v>425.89078545056111</v>
      </c>
      <c r="D131" s="11" t="s">
        <v>132</v>
      </c>
      <c r="E131" s="6" t="s">
        <v>333</v>
      </c>
      <c r="F131" s="1">
        <f t="shared" si="21"/>
        <v>425.99190034811761</v>
      </c>
      <c r="G131" s="1">
        <f t="shared" si="22"/>
        <v>-2.3631306361054492</v>
      </c>
      <c r="H131" s="12" t="s">
        <v>537</v>
      </c>
      <c r="I131" s="13">
        <f t="shared" si="41"/>
        <v>431.45132281553532</v>
      </c>
      <c r="J131" s="14">
        <f t="shared" si="23"/>
        <v>9.1231668155353418</v>
      </c>
      <c r="K131" s="14">
        <f t="shared" si="24"/>
        <v>83.232172744085275</v>
      </c>
      <c r="L131" s="23">
        <f t="shared" si="25"/>
        <v>9.1231668155353418</v>
      </c>
      <c r="M131" s="29">
        <f t="shared" si="26"/>
        <v>2.1602080481547013E-2</v>
      </c>
      <c r="N131" s="31">
        <f t="shared" si="27"/>
        <v>2.1602080481547013E-2</v>
      </c>
      <c r="O131" s="29">
        <f t="shared" si="28"/>
        <v>1.5265918835647214</v>
      </c>
      <c r="P131" s="30">
        <f t="shared" si="29"/>
        <v>426.88973940776765</v>
      </c>
      <c r="Q131" s="29">
        <f t="shared" si="30"/>
        <v>0.97885470194876212</v>
      </c>
      <c r="R131" s="14">
        <f t="shared" si="31"/>
        <v>430.395691</v>
      </c>
      <c r="S131" s="14">
        <f t="shared" si="32"/>
        <v>8.0675350000000208</v>
      </c>
      <c r="T131" s="14">
        <f t="shared" si="33"/>
        <v>65.08512097622534</v>
      </c>
      <c r="U131" s="23">
        <f t="shared" si="34"/>
        <v>8.0675350000000208</v>
      </c>
      <c r="V131" s="29">
        <f t="shared" si="35"/>
        <v>1.910252699325124E-2</v>
      </c>
      <c r="W131" s="31">
        <f t="shared" si="36"/>
        <v>1.910252699325124E-2</v>
      </c>
      <c r="X131" s="29">
        <f t="shared" si="37"/>
        <v>1.5414197261109397</v>
      </c>
      <c r="Y131" s="30">
        <f t="shared" si="38"/>
        <v>426.36192349999999</v>
      </c>
      <c r="Z131" s="29">
        <f t="shared" si="39"/>
        <v>0.98125553956812261</v>
      </c>
    </row>
    <row r="132" spans="1:26" ht="15">
      <c r="A132" s="3">
        <v>130</v>
      </c>
      <c r="B132" s="4">
        <v>421.53332499999999</v>
      </c>
      <c r="C132" s="1">
        <f t="shared" si="40"/>
        <v>423.27630918022442</v>
      </c>
      <c r="D132" s="11" t="s">
        <v>133</v>
      </c>
      <c r="E132" s="6" t="s">
        <v>334</v>
      </c>
      <c r="F132" s="1">
        <f t="shared" si="21"/>
        <v>422.54164829060448</v>
      </c>
      <c r="G132" s="1">
        <f t="shared" si="22"/>
        <v>-2.5427610959691309</v>
      </c>
      <c r="H132" s="12" t="s">
        <v>538</v>
      </c>
      <c r="I132" s="15">
        <f t="shared" si="41"/>
        <v>423.62876971201217</v>
      </c>
      <c r="J132" s="14">
        <f t="shared" si="23"/>
        <v>2.0954447120121813</v>
      </c>
      <c r="K132" s="14">
        <f t="shared" si="24"/>
        <v>4.3908885410998133</v>
      </c>
      <c r="L132" s="23">
        <f t="shared" si="25"/>
        <v>2.0954447120121813</v>
      </c>
      <c r="M132" s="29">
        <f t="shared" si="26"/>
        <v>4.9710060574977826E-3</v>
      </c>
      <c r="N132" s="31">
        <f t="shared" si="27"/>
        <v>4.9710060574977826E-3</v>
      </c>
      <c r="O132" s="29">
        <f t="shared" si="28"/>
        <v>0.35333056508607263</v>
      </c>
      <c r="P132" s="30">
        <f t="shared" si="29"/>
        <v>422.58104735600608</v>
      </c>
      <c r="Q132" s="29">
        <f t="shared" si="30"/>
        <v>0.99505358261329446</v>
      </c>
      <c r="R132" s="14">
        <f t="shared" si="31"/>
        <v>422.32815599999998</v>
      </c>
      <c r="S132" s="14">
        <f t="shared" si="32"/>
        <v>0.79483099999998785</v>
      </c>
      <c r="T132" s="14">
        <f t="shared" si="33"/>
        <v>0.63175631856098069</v>
      </c>
      <c r="U132" s="23">
        <f t="shared" si="34"/>
        <v>0.79483099999998785</v>
      </c>
      <c r="V132" s="29">
        <f t="shared" si="35"/>
        <v>1.8855709687958548E-3</v>
      </c>
      <c r="W132" s="31">
        <f t="shared" si="36"/>
        <v>1.8855709687958548E-3</v>
      </c>
      <c r="X132" s="29">
        <f t="shared" si="37"/>
        <v>0.15304352739670299</v>
      </c>
      <c r="Y132" s="30">
        <f t="shared" si="38"/>
        <v>421.93074049999996</v>
      </c>
      <c r="Z132" s="29">
        <f t="shared" si="39"/>
        <v>0.9981179777177821</v>
      </c>
    </row>
    <row r="133" spans="1:26" ht="15">
      <c r="A133" s="3">
        <v>131</v>
      </c>
      <c r="B133" s="4">
        <v>424.95111100000003</v>
      </c>
      <c r="C133" s="1">
        <f t="shared" si="40"/>
        <v>424.28119027208982</v>
      </c>
      <c r="D133" s="11" t="s">
        <v>134</v>
      </c>
      <c r="E133" s="6" t="s">
        <v>335</v>
      </c>
      <c r="F133" s="1">
        <f t="shared" ref="F133:F196" si="42">$H$1*B133+(1-$H$1)*(F132+$P$1*G132)</f>
        <v>423.15330027676396</v>
      </c>
      <c r="G133" s="1">
        <f t="shared" ref="G133:G196" si="43">$K$1*(F133 - F132)+(1-$K$1)*$P$1*G132</f>
        <v>-1.0063776647530231</v>
      </c>
      <c r="H133" s="12" t="s">
        <v>539</v>
      </c>
      <c r="I133" s="15">
        <f t="shared" si="41"/>
        <v>419.99888719463536</v>
      </c>
      <c r="J133" s="14">
        <f t="shared" ref="J133:J196" si="44">I133-B133</f>
        <v>-4.9522238053646674</v>
      </c>
      <c r="K133" s="14">
        <f t="shared" ref="K133:K196" si="45">(I133-B133)^2</f>
        <v>24.524520618420507</v>
      </c>
      <c r="L133" s="23">
        <f t="shared" ref="L133:L196" si="46">ABS(I133-B133)</f>
        <v>4.9522238053646674</v>
      </c>
      <c r="M133" s="29">
        <f t="shared" ref="M133:M196" si="47">J133/B133</f>
        <v>-1.165363185828844E-2</v>
      </c>
      <c r="N133" s="31">
        <f t="shared" ref="N133:N196" si="48">ABS(J133/B133)</f>
        <v>1.165363185828844E-2</v>
      </c>
      <c r="O133" s="29">
        <f t="shared" ref="O133:O196" si="49">L133/(SUM(L133:L331)/200)</f>
        <v>0.83651395622931801</v>
      </c>
      <c r="P133" s="30">
        <f t="shared" ref="P133:P196" si="50">(B133+I133)/2</f>
        <v>422.47499909731766</v>
      </c>
      <c r="Q133" s="29">
        <f t="shared" ref="Q133:Q196" si="51">B133/I133</f>
        <v>1.0117910403011847</v>
      </c>
      <c r="R133" s="14">
        <f t="shared" ref="R133:R196" si="52">B132</f>
        <v>421.53332499999999</v>
      </c>
      <c r="S133" s="14">
        <f t="shared" ref="S133:S196" si="53">R133-B133</f>
        <v>-3.4177860000000351</v>
      </c>
      <c r="T133" s="14">
        <f t="shared" ref="T133:T196" si="54">(R133-B133)^2</f>
        <v>11.68126114179624</v>
      </c>
      <c r="U133" s="23">
        <f t="shared" ref="U133:U196" si="55">ABS(R133-B133)</f>
        <v>3.4177860000000351</v>
      </c>
      <c r="V133" s="29">
        <f t="shared" ref="V133:V196" si="56">S133/B133</f>
        <v>-8.0427745957817598E-3</v>
      </c>
      <c r="W133" s="31">
        <f t="shared" ref="W133:W196" si="57">ABS(S133/B133)</f>
        <v>8.0427745957817598E-3</v>
      </c>
      <c r="X133" s="29">
        <f t="shared" ref="X133:X196" si="58">U133/(SUM(U133:U331)/200)</f>
        <v>0.6585935805954346</v>
      </c>
      <c r="Y133" s="30">
        <f t="shared" ref="Y133:Y196" si="59">(B133+R133)/2</f>
        <v>423.24221799999998</v>
      </c>
      <c r="Z133" s="29">
        <f t="shared" ref="Z133:Z196" si="60">B133/R133</f>
        <v>1.0081079852939268</v>
      </c>
    </row>
    <row r="134" spans="1:26" ht="15">
      <c r="A134" s="3">
        <v>132</v>
      </c>
      <c r="B134" s="4">
        <v>420.71365400000002</v>
      </c>
      <c r="C134" s="1">
        <f t="shared" ref="C134:C197" si="61">$H$1*B134+(1-$H$1)*C133</f>
        <v>422.14066850883592</v>
      </c>
      <c r="D134" s="11" t="s">
        <v>135</v>
      </c>
      <c r="E134" s="6" t="s">
        <v>336</v>
      </c>
      <c r="F134" s="1">
        <f t="shared" si="42"/>
        <v>421.35942063666658</v>
      </c>
      <c r="G134" s="1">
        <f t="shared" si="43"/>
        <v>-1.2126896670974365</v>
      </c>
      <c r="H134" s="12" t="s">
        <v>540</v>
      </c>
      <c r="I134" s="13">
        <f t="shared" si="41"/>
        <v>422.14692261201094</v>
      </c>
      <c r="J134" s="14">
        <f t="shared" si="44"/>
        <v>1.4332686120109202</v>
      </c>
      <c r="K134" s="14">
        <f t="shared" si="45"/>
        <v>2.0542589141757097</v>
      </c>
      <c r="L134" s="23">
        <f t="shared" si="46"/>
        <v>1.4332686120109202</v>
      </c>
      <c r="M134" s="29">
        <f t="shared" si="47"/>
        <v>3.4067556362478318E-3</v>
      </c>
      <c r="N134" s="31">
        <f t="shared" si="48"/>
        <v>3.4067556362478318E-3</v>
      </c>
      <c r="O134" s="29">
        <f t="shared" si="49"/>
        <v>0.24312005986661975</v>
      </c>
      <c r="P134" s="30">
        <f t="shared" si="50"/>
        <v>421.43028830600548</v>
      </c>
      <c r="Q134" s="29">
        <f t="shared" si="51"/>
        <v>0.99660481094320752</v>
      </c>
      <c r="R134" s="14">
        <f t="shared" si="52"/>
        <v>424.95111100000003</v>
      </c>
      <c r="S134" s="14">
        <f t="shared" si="53"/>
        <v>4.2374570000000062</v>
      </c>
      <c r="T134" s="14">
        <f t="shared" si="54"/>
        <v>17.956041826849052</v>
      </c>
      <c r="U134" s="23">
        <f t="shared" si="55"/>
        <v>4.2374570000000062</v>
      </c>
      <c r="V134" s="29">
        <f t="shared" si="56"/>
        <v>1.0072069113307186E-2</v>
      </c>
      <c r="W134" s="31">
        <f t="shared" si="57"/>
        <v>1.0072069113307186E-2</v>
      </c>
      <c r="X134" s="29">
        <f t="shared" si="58"/>
        <v>0.81923860354656575</v>
      </c>
      <c r="Y134" s="30">
        <f t="shared" si="59"/>
        <v>422.83238249999999</v>
      </c>
      <c r="Z134" s="29">
        <f t="shared" si="60"/>
        <v>0.99002836587477472</v>
      </c>
    </row>
    <row r="135" spans="1:26" ht="15">
      <c r="A135" s="3">
        <v>133</v>
      </c>
      <c r="B135" s="4">
        <v>427.41009500000001</v>
      </c>
      <c r="C135" s="1">
        <f t="shared" si="61"/>
        <v>425.30232440353439</v>
      </c>
      <c r="D135" s="11" t="s">
        <v>136</v>
      </c>
      <c r="E135" s="6" t="s">
        <v>337</v>
      </c>
      <c r="F135" s="1">
        <f t="shared" si="42"/>
        <v>424.59206304385867</v>
      </c>
      <c r="G135" s="1">
        <f t="shared" si="43"/>
        <v>0.69641364666489669</v>
      </c>
      <c r="H135" s="12" t="s">
        <v>541</v>
      </c>
      <c r="I135" s="15">
        <f t="shared" si="41"/>
        <v>420.14673096956915</v>
      </c>
      <c r="J135" s="14">
        <f t="shared" si="44"/>
        <v>-7.2633640304308642</v>
      </c>
      <c r="K135" s="14">
        <f t="shared" si="45"/>
        <v>52.756457038556889</v>
      </c>
      <c r="L135" s="23">
        <f t="shared" si="46"/>
        <v>7.2633640304308642</v>
      </c>
      <c r="M135" s="29">
        <f t="shared" si="47"/>
        <v>-1.6993899103929361E-2</v>
      </c>
      <c r="N135" s="31">
        <f t="shared" si="48"/>
        <v>1.6993899103929361E-2</v>
      </c>
      <c r="O135" s="29">
        <f t="shared" si="49"/>
        <v>1.2335571205275793</v>
      </c>
      <c r="P135" s="30">
        <f t="shared" si="50"/>
        <v>423.77841298478461</v>
      </c>
      <c r="Q135" s="29">
        <f t="shared" si="51"/>
        <v>1.0172876842660878</v>
      </c>
      <c r="R135" s="14">
        <f t="shared" si="52"/>
        <v>420.71365400000002</v>
      </c>
      <c r="S135" s="14">
        <f t="shared" si="53"/>
        <v>-6.696440999999993</v>
      </c>
      <c r="T135" s="14">
        <f t="shared" si="54"/>
        <v>44.842322066480904</v>
      </c>
      <c r="U135" s="23">
        <f t="shared" si="55"/>
        <v>6.696440999999993</v>
      </c>
      <c r="V135" s="29">
        <f t="shared" si="56"/>
        <v>-1.5667484409791474E-2</v>
      </c>
      <c r="W135" s="31">
        <f t="shared" si="57"/>
        <v>1.5667484409791474E-2</v>
      </c>
      <c r="X135" s="29">
        <f t="shared" si="58"/>
        <v>1.29996529652517</v>
      </c>
      <c r="Y135" s="30">
        <f t="shared" si="59"/>
        <v>424.06187450000004</v>
      </c>
      <c r="Z135" s="29">
        <f t="shared" si="60"/>
        <v>1.0159168615906153</v>
      </c>
    </row>
    <row r="136" spans="1:26" ht="15">
      <c r="A136" s="3">
        <v>134</v>
      </c>
      <c r="B136" s="4">
        <v>432.99874899999998</v>
      </c>
      <c r="C136" s="1">
        <f t="shared" si="61"/>
        <v>429.92017916141373</v>
      </c>
      <c r="D136" s="11" t="s">
        <v>137</v>
      </c>
      <c r="E136" s="6" t="s">
        <v>338</v>
      </c>
      <c r="F136" s="1">
        <f t="shared" si="42"/>
        <v>429.86449829364949</v>
      </c>
      <c r="G136" s="1">
        <f t="shared" si="43"/>
        <v>2.4516096140754562</v>
      </c>
      <c r="H136" s="12" t="s">
        <v>542</v>
      </c>
      <c r="I136" s="15">
        <f t="shared" ref="I136:I199" si="62">G135+F135</f>
        <v>425.28847669052357</v>
      </c>
      <c r="J136" s="14">
        <f t="shared" si="44"/>
        <v>-7.7102723094764087</v>
      </c>
      <c r="K136" s="14">
        <f t="shared" si="45"/>
        <v>59.448299086278674</v>
      </c>
      <c r="L136" s="23">
        <f t="shared" si="46"/>
        <v>7.7102723094764087</v>
      </c>
      <c r="M136" s="29">
        <f t="shared" si="47"/>
        <v>-1.780668495528704E-2</v>
      </c>
      <c r="N136" s="31">
        <f t="shared" si="48"/>
        <v>1.780668495528704E-2</v>
      </c>
      <c r="O136" s="29">
        <f t="shared" si="49"/>
        <v>1.3175833562402939</v>
      </c>
      <c r="P136" s="30">
        <f t="shared" si="50"/>
        <v>429.14361284526177</v>
      </c>
      <c r="Q136" s="29">
        <f t="shared" si="51"/>
        <v>1.0181295114541442</v>
      </c>
      <c r="R136" s="14">
        <f t="shared" si="52"/>
        <v>427.41009500000001</v>
      </c>
      <c r="S136" s="14">
        <f t="shared" si="53"/>
        <v>-5.5886539999999627</v>
      </c>
      <c r="T136" s="14">
        <f t="shared" si="54"/>
        <v>31.233053531715584</v>
      </c>
      <c r="U136" s="23">
        <f t="shared" si="55"/>
        <v>5.5886539999999627</v>
      </c>
      <c r="V136" s="29">
        <f t="shared" si="56"/>
        <v>-1.2906859460695494E-2</v>
      </c>
      <c r="W136" s="31">
        <f t="shared" si="57"/>
        <v>1.2906859460695494E-2</v>
      </c>
      <c r="X136" s="29">
        <f t="shared" si="58"/>
        <v>1.0920109353047727</v>
      </c>
      <c r="Y136" s="30">
        <f t="shared" si="59"/>
        <v>430.20442200000002</v>
      </c>
      <c r="Z136" s="29">
        <f t="shared" si="60"/>
        <v>1.0130756247112038</v>
      </c>
    </row>
    <row r="137" spans="1:26" ht="15">
      <c r="A137" s="3">
        <v>135</v>
      </c>
      <c r="B137" s="4">
        <v>436.93814099999997</v>
      </c>
      <c r="C137" s="1">
        <f t="shared" si="61"/>
        <v>434.1309562645655</v>
      </c>
      <c r="D137" s="11" t="s">
        <v>138</v>
      </c>
      <c r="E137" s="6" t="s">
        <v>339</v>
      </c>
      <c r="F137" s="1">
        <f t="shared" si="42"/>
        <v>434.91281187087657</v>
      </c>
      <c r="G137" s="1">
        <f t="shared" si="43"/>
        <v>3.2255173610159549</v>
      </c>
      <c r="H137" s="12" t="s">
        <v>543</v>
      </c>
      <c r="I137" s="13">
        <f t="shared" si="62"/>
        <v>432.31610790772493</v>
      </c>
      <c r="J137" s="14">
        <f t="shared" si="44"/>
        <v>-4.6220330922750463</v>
      </c>
      <c r="K137" s="14">
        <f t="shared" si="45"/>
        <v>21.363189906085626</v>
      </c>
      <c r="L137" s="23">
        <f t="shared" si="46"/>
        <v>4.6220330922750463</v>
      </c>
      <c r="M137" s="29">
        <f t="shared" si="47"/>
        <v>-1.0578232153633496E-2</v>
      </c>
      <c r="N137" s="31">
        <f t="shared" si="48"/>
        <v>1.0578232153633496E-2</v>
      </c>
      <c r="O137" s="29">
        <f t="shared" si="49"/>
        <v>0.79508213628562441</v>
      </c>
      <c r="P137" s="30">
        <f t="shared" si="50"/>
        <v>434.62712445386245</v>
      </c>
      <c r="Q137" s="29">
        <f t="shared" si="51"/>
        <v>1.0106913274979372</v>
      </c>
      <c r="R137" s="14">
        <f t="shared" si="52"/>
        <v>432.99874899999998</v>
      </c>
      <c r="S137" s="14">
        <f t="shared" si="53"/>
        <v>-3.939391999999998</v>
      </c>
      <c r="T137" s="14">
        <f t="shared" si="54"/>
        <v>15.518809329663984</v>
      </c>
      <c r="U137" s="23">
        <f t="shared" si="55"/>
        <v>3.939391999999998</v>
      </c>
      <c r="V137" s="29">
        <f t="shared" si="56"/>
        <v>-9.0159032374333235E-3</v>
      </c>
      <c r="W137" s="31">
        <f t="shared" si="57"/>
        <v>9.0159032374333235E-3</v>
      </c>
      <c r="X137" s="29">
        <f t="shared" si="58"/>
        <v>0.77397464229095614</v>
      </c>
      <c r="Y137" s="30">
        <f t="shared" si="59"/>
        <v>434.96844499999997</v>
      </c>
      <c r="Z137" s="29">
        <f t="shared" si="60"/>
        <v>1.0090979292875508</v>
      </c>
    </row>
    <row r="138" spans="1:26" ht="15">
      <c r="A138" s="3">
        <v>136</v>
      </c>
      <c r="B138" s="4">
        <v>436.948059</v>
      </c>
      <c r="C138" s="1">
        <f t="shared" si="61"/>
        <v>435.82121790582619</v>
      </c>
      <c r="D138" s="11" t="s">
        <v>139</v>
      </c>
      <c r="E138" s="6" t="s">
        <v>340</v>
      </c>
      <c r="F138" s="1">
        <f t="shared" si="42"/>
        <v>437.19192984276384</v>
      </c>
      <c r="G138" s="1">
        <f t="shared" si="43"/>
        <v>2.4986017303747592</v>
      </c>
      <c r="H138" s="12" t="s">
        <v>544</v>
      </c>
      <c r="I138" s="15">
        <f t="shared" si="62"/>
        <v>438.1383292318925</v>
      </c>
      <c r="J138" s="14">
        <f t="shared" si="44"/>
        <v>1.190270231892498</v>
      </c>
      <c r="K138" s="14">
        <f t="shared" si="45"/>
        <v>1.416743224929421</v>
      </c>
      <c r="L138" s="23">
        <f t="shared" si="46"/>
        <v>1.190270231892498</v>
      </c>
      <c r="M138" s="29">
        <f t="shared" si="47"/>
        <v>2.7240542837438215E-3</v>
      </c>
      <c r="N138" s="31">
        <f t="shared" si="48"/>
        <v>2.7240542837438215E-3</v>
      </c>
      <c r="O138" s="29">
        <f t="shared" si="49"/>
        <v>0.20556750149769576</v>
      </c>
      <c r="P138" s="30">
        <f t="shared" si="50"/>
        <v>437.54319411594622</v>
      </c>
      <c r="Q138" s="29">
        <f t="shared" si="51"/>
        <v>0.99728334602914293</v>
      </c>
      <c r="R138" s="14">
        <f t="shared" si="52"/>
        <v>436.93814099999997</v>
      </c>
      <c r="S138" s="14">
        <f t="shared" si="53"/>
        <v>-9.9180000000274049E-3</v>
      </c>
      <c r="T138" s="14">
        <f t="shared" si="54"/>
        <v>9.8366724000543599E-5</v>
      </c>
      <c r="U138" s="23">
        <f t="shared" si="55"/>
        <v>9.9180000000274049E-3</v>
      </c>
      <c r="V138" s="29">
        <f t="shared" si="56"/>
        <v>-2.2698350057271692E-5</v>
      </c>
      <c r="W138" s="31">
        <f t="shared" si="57"/>
        <v>2.2698350057271692E-5</v>
      </c>
      <c r="X138" s="29">
        <f t="shared" si="58"/>
        <v>1.956165352547088E-3</v>
      </c>
      <c r="Y138" s="30">
        <f t="shared" si="59"/>
        <v>436.94309999999996</v>
      </c>
      <c r="Z138" s="29">
        <f t="shared" si="60"/>
        <v>1.0000226988652841</v>
      </c>
    </row>
    <row r="139" spans="1:26" ht="15">
      <c r="A139" s="3">
        <v>137</v>
      </c>
      <c r="B139" s="4">
        <v>441.15570100000002</v>
      </c>
      <c r="C139" s="1">
        <f t="shared" si="61"/>
        <v>439.0219077623305</v>
      </c>
      <c r="D139" s="11" t="s">
        <v>140</v>
      </c>
      <c r="E139" s="6" t="s">
        <v>341</v>
      </c>
      <c r="F139" s="1">
        <f t="shared" si="42"/>
        <v>440.3897339046685</v>
      </c>
      <c r="G139" s="1">
        <f t="shared" si="43"/>
        <v>2.5084336761062467</v>
      </c>
      <c r="H139" s="12" t="s">
        <v>545</v>
      </c>
      <c r="I139" s="15">
        <f t="shared" si="62"/>
        <v>439.69053157313863</v>
      </c>
      <c r="J139" s="14">
        <f t="shared" si="44"/>
        <v>-1.4651694268613937</v>
      </c>
      <c r="K139" s="14">
        <f t="shared" si="45"/>
        <v>2.1467214494093452</v>
      </c>
      <c r="L139" s="23">
        <f t="shared" si="46"/>
        <v>1.4651694268613937</v>
      </c>
      <c r="M139" s="29">
        <f t="shared" si="47"/>
        <v>-3.3212070557859428E-3</v>
      </c>
      <c r="N139" s="31">
        <f t="shared" si="48"/>
        <v>3.3212070557859428E-3</v>
      </c>
      <c r="O139" s="29">
        <f t="shared" si="49"/>
        <v>0.2533047575451069</v>
      </c>
      <c r="P139" s="30">
        <f t="shared" si="50"/>
        <v>440.42311628656932</v>
      </c>
      <c r="Q139" s="29">
        <f t="shared" si="51"/>
        <v>1.0033322742284654</v>
      </c>
      <c r="R139" s="14">
        <f t="shared" si="52"/>
        <v>436.948059</v>
      </c>
      <c r="S139" s="14">
        <f t="shared" si="53"/>
        <v>-4.2076420000000212</v>
      </c>
      <c r="T139" s="14">
        <f t="shared" si="54"/>
        <v>17.70425120016418</v>
      </c>
      <c r="U139" s="23">
        <f t="shared" si="55"/>
        <v>4.2076420000000212</v>
      </c>
      <c r="V139" s="29">
        <f t="shared" si="56"/>
        <v>-9.5377708833009524E-3</v>
      </c>
      <c r="W139" s="31">
        <f t="shared" si="57"/>
        <v>9.5377708833009524E-3</v>
      </c>
      <c r="X139" s="29">
        <f t="shared" si="58"/>
        <v>0.82989756014730687</v>
      </c>
      <c r="Y139" s="30">
        <f t="shared" si="59"/>
        <v>439.05187999999998</v>
      </c>
      <c r="Z139" s="29">
        <f t="shared" si="60"/>
        <v>1.0096296159539639</v>
      </c>
    </row>
    <row r="140" spans="1:26" ht="15">
      <c r="A140" s="3">
        <v>138</v>
      </c>
      <c r="B140" s="4">
        <v>441.46371499999998</v>
      </c>
      <c r="C140" s="1">
        <f t="shared" si="61"/>
        <v>440.4869921049322</v>
      </c>
      <c r="D140" s="11" t="s">
        <v>141</v>
      </c>
      <c r="E140" s="6" t="s">
        <v>342</v>
      </c>
      <c r="F140" s="1">
        <f t="shared" si="42"/>
        <v>441.85688880763024</v>
      </c>
      <c r="G140" s="1">
        <f t="shared" si="43"/>
        <v>1.8210113298289685</v>
      </c>
      <c r="H140" s="12" t="s">
        <v>546</v>
      </c>
      <c r="I140" s="13">
        <f t="shared" si="62"/>
        <v>442.89816758077473</v>
      </c>
      <c r="J140" s="14">
        <f t="shared" si="44"/>
        <v>1.4344525807747459</v>
      </c>
      <c r="K140" s="14">
        <f t="shared" si="45"/>
        <v>2.0576542064913288</v>
      </c>
      <c r="L140" s="23">
        <f t="shared" si="46"/>
        <v>1.4344525807747459</v>
      </c>
      <c r="M140" s="29">
        <f t="shared" si="47"/>
        <v>3.2493102650004791E-3</v>
      </c>
      <c r="N140" s="31">
        <f t="shared" si="48"/>
        <v>3.2493102650004791E-3</v>
      </c>
      <c r="O140" s="29">
        <f t="shared" si="49"/>
        <v>0.24830878679239488</v>
      </c>
      <c r="P140" s="30">
        <f t="shared" si="50"/>
        <v>442.18094129038735</v>
      </c>
      <c r="Q140" s="29">
        <f t="shared" si="51"/>
        <v>0.99676121355703484</v>
      </c>
      <c r="R140" s="14">
        <f t="shared" si="52"/>
        <v>441.15570100000002</v>
      </c>
      <c r="S140" s="14">
        <f t="shared" si="53"/>
        <v>-0.30801399999995738</v>
      </c>
      <c r="T140" s="14">
        <f t="shared" si="54"/>
        <v>9.487262419597374E-2</v>
      </c>
      <c r="U140" s="23">
        <f t="shared" si="55"/>
        <v>0.30801399999995738</v>
      </c>
      <c r="V140" s="29">
        <f t="shared" si="56"/>
        <v>-6.9771079600496131E-4</v>
      </c>
      <c r="W140" s="31">
        <f t="shared" si="57"/>
        <v>6.9771079600496131E-4</v>
      </c>
      <c r="X140" s="29">
        <f t="shared" si="58"/>
        <v>6.1004519659829635E-2</v>
      </c>
      <c r="Y140" s="30">
        <f t="shared" si="59"/>
        <v>441.309708</v>
      </c>
      <c r="Z140" s="29">
        <f t="shared" si="60"/>
        <v>1.0006981979362428</v>
      </c>
    </row>
    <row r="141" spans="1:26" ht="15">
      <c r="A141" s="3">
        <v>139</v>
      </c>
      <c r="B141" s="4">
        <v>445.19940200000002</v>
      </c>
      <c r="C141" s="1">
        <f t="shared" si="61"/>
        <v>443.31443804197289</v>
      </c>
      <c r="D141" s="11" t="s">
        <v>142</v>
      </c>
      <c r="E141" s="6" t="s">
        <v>343</v>
      </c>
      <c r="F141" s="1">
        <f t="shared" si="42"/>
        <v>444.459688439236</v>
      </c>
      <c r="G141" s="1">
        <f t="shared" si="43"/>
        <v>1.9370574269181575</v>
      </c>
      <c r="H141" s="12" t="s">
        <v>547</v>
      </c>
      <c r="I141" s="15">
        <f t="shared" si="62"/>
        <v>443.67790013745923</v>
      </c>
      <c r="J141" s="14">
        <f t="shared" si="44"/>
        <v>-1.5215018625407879</v>
      </c>
      <c r="K141" s="14">
        <f t="shared" si="45"/>
        <v>2.3149679177150868</v>
      </c>
      <c r="L141" s="23">
        <f t="shared" si="46"/>
        <v>1.5215018625407879</v>
      </c>
      <c r="M141" s="29">
        <f t="shared" si="47"/>
        <v>-3.4175739134096766E-3</v>
      </c>
      <c r="N141" s="31">
        <f t="shared" si="48"/>
        <v>3.4175739134096766E-3</v>
      </c>
      <c r="O141" s="29">
        <f t="shared" si="49"/>
        <v>0.26370472462513173</v>
      </c>
      <c r="P141" s="30">
        <f t="shared" si="50"/>
        <v>444.43865106872965</v>
      </c>
      <c r="Q141" s="29">
        <f t="shared" si="51"/>
        <v>1.003429293778368</v>
      </c>
      <c r="R141" s="14">
        <f t="shared" si="52"/>
        <v>441.46371499999998</v>
      </c>
      <c r="S141" s="14">
        <f t="shared" si="53"/>
        <v>-3.7356870000000413</v>
      </c>
      <c r="T141" s="14">
        <f t="shared" si="54"/>
        <v>13.955357361969309</v>
      </c>
      <c r="U141" s="23">
        <f t="shared" si="55"/>
        <v>3.7356870000000413</v>
      </c>
      <c r="V141" s="29">
        <f t="shared" si="56"/>
        <v>-8.3910422682913696E-3</v>
      </c>
      <c r="W141" s="31">
        <f t="shared" si="57"/>
        <v>8.3910422682913696E-3</v>
      </c>
      <c r="X141" s="29">
        <f t="shared" si="58"/>
        <v>0.74010702435672571</v>
      </c>
      <c r="Y141" s="30">
        <f t="shared" si="59"/>
        <v>443.33155850000003</v>
      </c>
      <c r="Z141" s="29">
        <f t="shared" si="60"/>
        <v>1.0084620476679493</v>
      </c>
    </row>
    <row r="142" spans="1:26" ht="15">
      <c r="A142" s="3">
        <v>140</v>
      </c>
      <c r="B142" s="4">
        <v>443.64453099999997</v>
      </c>
      <c r="C142" s="1">
        <f t="shared" si="61"/>
        <v>443.51249381678912</v>
      </c>
      <c r="D142" s="11" t="s">
        <v>143</v>
      </c>
      <c r="E142" s="6" t="s">
        <v>344</v>
      </c>
      <c r="F142" s="1">
        <f t="shared" si="42"/>
        <v>444.60594881172352</v>
      </c>
      <c r="G142" s="1">
        <f t="shared" si="43"/>
        <v>1.0115364030387406</v>
      </c>
      <c r="H142" s="12" t="s">
        <v>548</v>
      </c>
      <c r="I142" s="15">
        <f t="shared" si="62"/>
        <v>446.39674586615416</v>
      </c>
      <c r="J142" s="14">
        <f t="shared" si="44"/>
        <v>2.7522148661541905</v>
      </c>
      <c r="K142" s="14">
        <f t="shared" si="45"/>
        <v>7.5746866694801289</v>
      </c>
      <c r="L142" s="23">
        <f t="shared" si="46"/>
        <v>2.7522148661541905</v>
      </c>
      <c r="M142" s="29">
        <f t="shared" si="47"/>
        <v>6.2036488085416988E-3</v>
      </c>
      <c r="N142" s="31">
        <f t="shared" si="48"/>
        <v>6.2036488085416988E-3</v>
      </c>
      <c r="O142" s="29">
        <f t="shared" si="49"/>
        <v>0.47764008202347491</v>
      </c>
      <c r="P142" s="30">
        <f t="shared" si="50"/>
        <v>445.02063843307707</v>
      </c>
      <c r="Q142" s="29">
        <f t="shared" si="51"/>
        <v>0.99383459917295314</v>
      </c>
      <c r="R142" s="14">
        <f t="shared" si="52"/>
        <v>445.19940200000002</v>
      </c>
      <c r="S142" s="14">
        <f t="shared" si="53"/>
        <v>1.5548710000000483</v>
      </c>
      <c r="T142" s="14">
        <f t="shared" si="54"/>
        <v>2.4176238266411501</v>
      </c>
      <c r="U142" s="23">
        <f t="shared" si="55"/>
        <v>1.5548710000000483</v>
      </c>
      <c r="V142" s="29">
        <f t="shared" si="56"/>
        <v>3.5047676492151966E-3</v>
      </c>
      <c r="W142" s="31">
        <f t="shared" si="57"/>
        <v>3.5047676492151966E-3</v>
      </c>
      <c r="X142" s="29">
        <f t="shared" si="58"/>
        <v>0.30919218728073378</v>
      </c>
      <c r="Y142" s="30">
        <f t="shared" si="59"/>
        <v>444.4219665</v>
      </c>
      <c r="Z142" s="29">
        <f t="shared" si="60"/>
        <v>0.99650747284696473</v>
      </c>
    </row>
    <row r="143" spans="1:26" ht="15">
      <c r="A143" s="3">
        <v>141</v>
      </c>
      <c r="B143" s="4">
        <v>441.66241500000001</v>
      </c>
      <c r="C143" s="1">
        <f t="shared" si="61"/>
        <v>442.40244652671566</v>
      </c>
      <c r="D143" s="11" t="s">
        <v>144</v>
      </c>
      <c r="E143" s="6" t="s">
        <v>345</v>
      </c>
      <c r="F143" s="1">
        <f t="shared" si="42"/>
        <v>443.17161246488615</v>
      </c>
      <c r="G143" s="1">
        <f t="shared" si="43"/>
        <v>-7.6058628439887532E-2</v>
      </c>
      <c r="H143" s="12" t="s">
        <v>549</v>
      </c>
      <c r="I143" s="13">
        <f t="shared" si="62"/>
        <v>445.61748521476227</v>
      </c>
      <c r="J143" s="14">
        <f t="shared" si="44"/>
        <v>3.9550702147622587</v>
      </c>
      <c r="K143" s="14">
        <f t="shared" si="45"/>
        <v>15.642580403699579</v>
      </c>
      <c r="L143" s="23">
        <f t="shared" si="46"/>
        <v>3.9550702147622587</v>
      </c>
      <c r="M143" s="29">
        <f t="shared" si="47"/>
        <v>8.9549621621352101E-3</v>
      </c>
      <c r="N143" s="31">
        <f t="shared" si="48"/>
        <v>8.9549621621352101E-3</v>
      </c>
      <c r="O143" s="29">
        <f t="shared" si="49"/>
        <v>0.68803581976639461</v>
      </c>
      <c r="P143" s="30">
        <f t="shared" si="50"/>
        <v>443.63995010738114</v>
      </c>
      <c r="Q143" s="29">
        <f t="shared" si="51"/>
        <v>0.99112451744828611</v>
      </c>
      <c r="R143" s="14">
        <f t="shared" si="52"/>
        <v>443.64453099999997</v>
      </c>
      <c r="S143" s="14">
        <f t="shared" si="53"/>
        <v>1.9821159999999622</v>
      </c>
      <c r="T143" s="14">
        <f t="shared" si="54"/>
        <v>3.9287838374558501</v>
      </c>
      <c r="U143" s="23">
        <f t="shared" si="55"/>
        <v>1.9821159999999622</v>
      </c>
      <c r="V143" s="29">
        <f t="shared" si="56"/>
        <v>4.487853013256657E-3</v>
      </c>
      <c r="W143" s="31">
        <f t="shared" si="57"/>
        <v>4.487853013256657E-3</v>
      </c>
      <c r="X143" s="29">
        <f t="shared" si="58"/>
        <v>0.39476181498264046</v>
      </c>
      <c r="Y143" s="30">
        <f t="shared" si="59"/>
        <v>442.65347299999996</v>
      </c>
      <c r="Z143" s="29">
        <f t="shared" si="60"/>
        <v>0.99553219782619173</v>
      </c>
    </row>
    <row r="144" spans="1:26" ht="15">
      <c r="A144" s="3">
        <v>142</v>
      </c>
      <c r="B144" s="4">
        <v>441.01165800000001</v>
      </c>
      <c r="C144" s="1">
        <f t="shared" si="61"/>
        <v>441.56797341068625</v>
      </c>
      <c r="D144" s="11" t="s">
        <v>145</v>
      </c>
      <c r="E144" s="6" t="s">
        <v>346</v>
      </c>
      <c r="F144" s="1">
        <f t="shared" si="42"/>
        <v>441.85069255582619</v>
      </c>
      <c r="G144" s="1">
        <f t="shared" si="43"/>
        <v>-0.56578880881641136</v>
      </c>
      <c r="H144" s="12" t="s">
        <v>550</v>
      </c>
      <c r="I144" s="15">
        <f t="shared" si="62"/>
        <v>443.09555383644624</v>
      </c>
      <c r="J144" s="14">
        <f t="shared" si="44"/>
        <v>2.0838958364462314</v>
      </c>
      <c r="K144" s="14">
        <f t="shared" si="45"/>
        <v>4.3426218571579387</v>
      </c>
      <c r="L144" s="23">
        <f t="shared" si="46"/>
        <v>2.0838958364462314</v>
      </c>
      <c r="M144" s="29">
        <f t="shared" si="47"/>
        <v>4.7252624701504637E-3</v>
      </c>
      <c r="N144" s="31">
        <f t="shared" si="48"/>
        <v>4.7252624701504637E-3</v>
      </c>
      <c r="O144" s="29">
        <f t="shared" si="49"/>
        <v>0.36377218123451888</v>
      </c>
      <c r="P144" s="30">
        <f t="shared" si="50"/>
        <v>442.05360591822313</v>
      </c>
      <c r="Q144" s="29">
        <f t="shared" si="51"/>
        <v>0.99529696062530248</v>
      </c>
      <c r="R144" s="14">
        <f t="shared" si="52"/>
        <v>441.66241500000001</v>
      </c>
      <c r="S144" s="14">
        <f t="shared" si="53"/>
        <v>0.6507569999999987</v>
      </c>
      <c r="T144" s="14">
        <f t="shared" si="54"/>
        <v>0.42348467304899828</v>
      </c>
      <c r="U144" s="23">
        <f t="shared" si="55"/>
        <v>0.6507569999999987</v>
      </c>
      <c r="V144" s="29">
        <f t="shared" si="56"/>
        <v>1.4756004477323788E-3</v>
      </c>
      <c r="W144" s="31">
        <f t="shared" si="57"/>
        <v>1.4756004477323788E-3</v>
      </c>
      <c r="X144" s="29">
        <f t="shared" si="58"/>
        <v>0.12986226688454319</v>
      </c>
      <c r="Y144" s="30">
        <f t="shared" si="59"/>
        <v>441.33703650000001</v>
      </c>
      <c r="Z144" s="29">
        <f t="shared" si="60"/>
        <v>0.99852657374071552</v>
      </c>
    </row>
    <row r="145" spans="1:26" ht="15">
      <c r="A145" s="3">
        <v>143</v>
      </c>
      <c r="B145" s="4">
        <v>440.19198599999999</v>
      </c>
      <c r="C145" s="1">
        <f t="shared" si="61"/>
        <v>440.7423809642745</v>
      </c>
      <c r="D145" s="11" t="s">
        <v>146</v>
      </c>
      <c r="E145" s="6" t="s">
        <v>347</v>
      </c>
      <c r="F145" s="1">
        <f t="shared" si="42"/>
        <v>440.66988989303871</v>
      </c>
      <c r="G145" s="1">
        <f t="shared" si="43"/>
        <v>-0.75068915905266276</v>
      </c>
      <c r="H145" s="12" t="s">
        <v>551</v>
      </c>
      <c r="I145" s="15">
        <f t="shared" si="62"/>
        <v>441.28490374700976</v>
      </c>
      <c r="J145" s="14">
        <f t="shared" si="44"/>
        <v>1.0929177470097784</v>
      </c>
      <c r="K145" s="14">
        <f t="shared" si="45"/>
        <v>1.19446920172893</v>
      </c>
      <c r="L145" s="23">
        <f t="shared" si="46"/>
        <v>1.0929177470097784</v>
      </c>
      <c r="M145" s="29">
        <f t="shared" si="47"/>
        <v>2.48282063683408E-3</v>
      </c>
      <c r="N145" s="31">
        <f t="shared" si="48"/>
        <v>2.48282063683408E-3</v>
      </c>
      <c r="O145" s="29">
        <f t="shared" si="49"/>
        <v>0.19113120414310847</v>
      </c>
      <c r="P145" s="30">
        <f t="shared" si="50"/>
        <v>440.73844487350487</v>
      </c>
      <c r="Q145" s="29">
        <f t="shared" si="51"/>
        <v>0.99752332849429093</v>
      </c>
      <c r="R145" s="14">
        <f t="shared" si="52"/>
        <v>441.01165800000001</v>
      </c>
      <c r="S145" s="14">
        <f t="shared" si="53"/>
        <v>0.81967200000002549</v>
      </c>
      <c r="T145" s="14">
        <f t="shared" si="54"/>
        <v>0.67186218758404181</v>
      </c>
      <c r="U145" s="23">
        <f t="shared" si="55"/>
        <v>0.81967200000002549</v>
      </c>
      <c r="V145" s="29">
        <f t="shared" si="56"/>
        <v>1.8620784250261782E-3</v>
      </c>
      <c r="W145" s="31">
        <f t="shared" si="57"/>
        <v>1.8620784250261782E-3</v>
      </c>
      <c r="X145" s="29">
        <f t="shared" si="58"/>
        <v>0.16367649449097843</v>
      </c>
      <c r="Y145" s="30">
        <f t="shared" si="59"/>
        <v>440.60182199999997</v>
      </c>
      <c r="Z145" s="29">
        <f t="shared" si="60"/>
        <v>0.99814138246658313</v>
      </c>
    </row>
    <row r="146" spans="1:26" ht="15">
      <c r="A146" s="3">
        <v>144</v>
      </c>
      <c r="B146" s="4">
        <v>448.74136399999998</v>
      </c>
      <c r="C146" s="1">
        <f t="shared" si="61"/>
        <v>445.54177078570979</v>
      </c>
      <c r="D146" s="11" t="s">
        <v>147</v>
      </c>
      <c r="E146" s="6" t="s">
        <v>348</v>
      </c>
      <c r="F146" s="1">
        <f t="shared" si="42"/>
        <v>445.2665483130462</v>
      </c>
      <c r="G146" s="1">
        <f t="shared" si="43"/>
        <v>1.4693243017490847</v>
      </c>
      <c r="H146" s="12" t="s">
        <v>552</v>
      </c>
      <c r="I146" s="13">
        <f t="shared" si="62"/>
        <v>439.91920073398603</v>
      </c>
      <c r="J146" s="14">
        <f t="shared" si="44"/>
        <v>-8.8221632660139448</v>
      </c>
      <c r="K146" s="14">
        <f t="shared" si="45"/>
        <v>77.83056469220584</v>
      </c>
      <c r="L146" s="23">
        <f t="shared" si="46"/>
        <v>8.8221632660139448</v>
      </c>
      <c r="M146" s="29">
        <f t="shared" si="47"/>
        <v>-1.9659795093045947E-2</v>
      </c>
      <c r="N146" s="31">
        <f t="shared" si="48"/>
        <v>1.9659795093045947E-2</v>
      </c>
      <c r="O146" s="29">
        <f t="shared" si="49"/>
        <v>1.5443098554452721</v>
      </c>
      <c r="P146" s="30">
        <f t="shared" si="50"/>
        <v>444.330282366993</v>
      </c>
      <c r="Q146" s="29">
        <f t="shared" si="51"/>
        <v>1.0200540536791631</v>
      </c>
      <c r="R146" s="14">
        <f t="shared" si="52"/>
        <v>440.19198599999999</v>
      </c>
      <c r="S146" s="14">
        <f t="shared" si="53"/>
        <v>-8.5493779999999902</v>
      </c>
      <c r="T146" s="14">
        <f t="shared" si="54"/>
        <v>73.091864186883825</v>
      </c>
      <c r="U146" s="23">
        <f t="shared" si="55"/>
        <v>8.5493779999999902</v>
      </c>
      <c r="V146" s="29">
        <f t="shared" si="56"/>
        <v>-1.9051905364355914E-2</v>
      </c>
      <c r="W146" s="31">
        <f t="shared" si="57"/>
        <v>1.9051905364355914E-2</v>
      </c>
      <c r="X146" s="29">
        <f t="shared" si="58"/>
        <v>1.7085838579960582</v>
      </c>
      <c r="Y146" s="30">
        <f t="shared" si="59"/>
        <v>444.46667500000001</v>
      </c>
      <c r="Z146" s="29">
        <f t="shared" si="60"/>
        <v>1.0194219301393641</v>
      </c>
    </row>
    <row r="147" spans="1:26" ht="15">
      <c r="A147" s="3">
        <v>145</v>
      </c>
      <c r="B147" s="4">
        <v>446.29229700000002</v>
      </c>
      <c r="C147" s="1">
        <f t="shared" si="61"/>
        <v>445.99208651428387</v>
      </c>
      <c r="D147" s="11" t="s">
        <v>148</v>
      </c>
      <c r="E147" s="6" t="s">
        <v>349</v>
      </c>
      <c r="F147" s="1">
        <f t="shared" si="42"/>
        <v>446.36393589619217</v>
      </c>
      <c r="G147" s="1">
        <f t="shared" si="43"/>
        <v>1.1618625897189392</v>
      </c>
      <c r="H147" s="12" t="s">
        <v>553</v>
      </c>
      <c r="I147" s="15">
        <f t="shared" si="62"/>
        <v>446.73587261479531</v>
      </c>
      <c r="J147" s="14">
        <f t="shared" si="44"/>
        <v>0.44357561479529295</v>
      </c>
      <c r="K147" s="14">
        <f t="shared" si="45"/>
        <v>0.19675932604102211</v>
      </c>
      <c r="L147" s="23">
        <f t="shared" si="46"/>
        <v>0.44357561479529295</v>
      </c>
      <c r="M147" s="29">
        <f t="shared" si="47"/>
        <v>9.9391277370689847E-4</v>
      </c>
      <c r="N147" s="31">
        <f t="shared" si="48"/>
        <v>9.9391277370689847E-4</v>
      </c>
      <c r="O147" s="29">
        <f t="shared" si="49"/>
        <v>7.8251641313086762E-2</v>
      </c>
      <c r="P147" s="30">
        <f t="shared" si="50"/>
        <v>446.51408480739769</v>
      </c>
      <c r="Q147" s="29">
        <f t="shared" si="51"/>
        <v>0.99900707410802048</v>
      </c>
      <c r="R147" s="14">
        <f t="shared" si="52"/>
        <v>448.74136399999998</v>
      </c>
      <c r="S147" s="14">
        <f t="shared" si="53"/>
        <v>2.4490669999999568</v>
      </c>
      <c r="T147" s="14">
        <f t="shared" si="54"/>
        <v>5.9979291704887885</v>
      </c>
      <c r="U147" s="23">
        <f t="shared" si="55"/>
        <v>2.4490669999999568</v>
      </c>
      <c r="V147" s="29">
        <f t="shared" si="56"/>
        <v>5.4875851912809439E-3</v>
      </c>
      <c r="W147" s="31">
        <f t="shared" si="57"/>
        <v>5.4875851912809439E-3</v>
      </c>
      <c r="X147" s="29">
        <f t="shared" si="58"/>
        <v>0.49366066899740957</v>
      </c>
      <c r="Y147" s="30">
        <f t="shared" si="59"/>
        <v>447.51683049999997</v>
      </c>
      <c r="Z147" s="29">
        <f t="shared" si="60"/>
        <v>0.99454236405093255</v>
      </c>
    </row>
    <row r="148" spans="1:26" ht="15">
      <c r="A148" s="3">
        <v>146</v>
      </c>
      <c r="B148" s="4">
        <v>448.63705399999998</v>
      </c>
      <c r="C148" s="1">
        <f t="shared" si="61"/>
        <v>447.57906700571357</v>
      </c>
      <c r="D148" s="11" t="s">
        <v>149</v>
      </c>
      <c r="E148" s="6" t="s">
        <v>350</v>
      </c>
      <c r="F148" s="1">
        <f t="shared" si="42"/>
        <v>448.10889768790469</v>
      </c>
      <c r="G148" s="1">
        <f t="shared" si="43"/>
        <v>1.269621110826723</v>
      </c>
      <c r="H148" s="12" t="s">
        <v>554</v>
      </c>
      <c r="I148" s="15">
        <f t="shared" si="62"/>
        <v>447.52579848591114</v>
      </c>
      <c r="J148" s="14">
        <f t="shared" si="44"/>
        <v>-1.1112555140888389</v>
      </c>
      <c r="K148" s="14">
        <f t="shared" si="45"/>
        <v>1.2348888175928496</v>
      </c>
      <c r="L148" s="23">
        <f t="shared" si="46"/>
        <v>1.1112555140888389</v>
      </c>
      <c r="M148" s="29">
        <f t="shared" si="47"/>
        <v>-2.4769588338301612E-3</v>
      </c>
      <c r="N148" s="31">
        <f t="shared" si="48"/>
        <v>2.4769588338301612E-3</v>
      </c>
      <c r="O148" s="29">
        <f t="shared" si="49"/>
        <v>0.19611448684980615</v>
      </c>
      <c r="P148" s="30">
        <f t="shared" si="50"/>
        <v>448.08142624295556</v>
      </c>
      <c r="Q148" s="29">
        <f t="shared" si="51"/>
        <v>1.002483109393578</v>
      </c>
      <c r="R148" s="14">
        <f t="shared" si="52"/>
        <v>446.29229700000002</v>
      </c>
      <c r="S148" s="14">
        <f t="shared" si="53"/>
        <v>-2.3447569999999587</v>
      </c>
      <c r="T148" s="14">
        <f t="shared" si="54"/>
        <v>5.4978853890488066</v>
      </c>
      <c r="U148" s="23">
        <f t="shared" si="55"/>
        <v>2.3447569999999587</v>
      </c>
      <c r="V148" s="29">
        <f t="shared" si="56"/>
        <v>-5.2264006708638002E-3</v>
      </c>
      <c r="W148" s="31">
        <f t="shared" si="57"/>
        <v>5.2264006708638002E-3</v>
      </c>
      <c r="X148" s="29">
        <f t="shared" si="58"/>
        <v>0.47380429989398554</v>
      </c>
      <c r="Y148" s="30">
        <f t="shared" si="59"/>
        <v>447.4646755</v>
      </c>
      <c r="Z148" s="29">
        <f t="shared" si="60"/>
        <v>1.0052538594453939</v>
      </c>
    </row>
    <row r="149" spans="1:26" ht="15">
      <c r="A149" s="3">
        <v>147</v>
      </c>
      <c r="B149" s="4">
        <v>440.38571200000001</v>
      </c>
      <c r="C149" s="1">
        <f t="shared" si="61"/>
        <v>443.26305400228546</v>
      </c>
      <c r="D149" s="11" t="s">
        <v>150</v>
      </c>
      <c r="E149" s="6" t="s">
        <v>351</v>
      </c>
      <c r="F149" s="1">
        <f t="shared" si="42"/>
        <v>443.891421999513</v>
      </c>
      <c r="G149" s="1">
        <f t="shared" si="43"/>
        <v>-1.0623366888299275</v>
      </c>
      <c r="H149" s="12" t="s">
        <v>555</v>
      </c>
      <c r="I149" s="13">
        <f t="shared" si="62"/>
        <v>449.37851879873142</v>
      </c>
      <c r="J149" s="14">
        <f t="shared" si="44"/>
        <v>8.992806798731408</v>
      </c>
      <c r="K149" s="14">
        <f t="shared" si="45"/>
        <v>80.870574119309836</v>
      </c>
      <c r="L149" s="23">
        <f t="shared" si="46"/>
        <v>8.992806798731408</v>
      </c>
      <c r="M149" s="29">
        <f t="shared" si="47"/>
        <v>2.0420296466683297E-2</v>
      </c>
      <c r="N149" s="31">
        <f t="shared" si="48"/>
        <v>2.0420296466683297E-2</v>
      </c>
      <c r="O149" s="29">
        <f t="shared" si="49"/>
        <v>1.58860921054454</v>
      </c>
      <c r="P149" s="30">
        <f t="shared" si="50"/>
        <v>444.88211539936572</v>
      </c>
      <c r="Q149" s="29">
        <f t="shared" si="51"/>
        <v>0.97998834741195284</v>
      </c>
      <c r="R149" s="14">
        <f t="shared" si="52"/>
        <v>448.63705399999998</v>
      </c>
      <c r="S149" s="14">
        <f t="shared" si="53"/>
        <v>8.2513419999999655</v>
      </c>
      <c r="T149" s="14">
        <f t="shared" si="54"/>
        <v>68.084644800963432</v>
      </c>
      <c r="U149" s="23">
        <f t="shared" si="55"/>
        <v>8.2513419999999655</v>
      </c>
      <c r="V149" s="29">
        <f t="shared" si="56"/>
        <v>1.8736625133741771E-2</v>
      </c>
      <c r="W149" s="31">
        <f t="shared" si="57"/>
        <v>1.8736625133741771E-2</v>
      </c>
      <c r="X149" s="29">
        <f t="shared" si="58"/>
        <v>1.6713054073059534</v>
      </c>
      <c r="Y149" s="30">
        <f t="shared" si="59"/>
        <v>444.51138300000002</v>
      </c>
      <c r="Z149" s="29">
        <f t="shared" si="60"/>
        <v>0.98160797926423626</v>
      </c>
    </row>
    <row r="150" spans="1:26" ht="15">
      <c r="A150" s="3">
        <v>148</v>
      </c>
      <c r="B150" s="4">
        <v>440.55462599999998</v>
      </c>
      <c r="C150" s="1">
        <f t="shared" si="61"/>
        <v>441.63799720091419</v>
      </c>
      <c r="D150" s="11" t="s">
        <v>151</v>
      </c>
      <c r="E150" s="6" t="s">
        <v>352</v>
      </c>
      <c r="F150" s="1">
        <f t="shared" si="42"/>
        <v>441.54089796586902</v>
      </c>
      <c r="G150" s="1">
        <f t="shared" si="43"/>
        <v>-1.4628792643619155</v>
      </c>
      <c r="H150" s="12" t="s">
        <v>556</v>
      </c>
      <c r="I150" s="15">
        <f t="shared" si="62"/>
        <v>442.82908531068307</v>
      </c>
      <c r="J150" s="14">
        <f t="shared" si="44"/>
        <v>2.2744593106830848</v>
      </c>
      <c r="K150" s="14">
        <f t="shared" si="45"/>
        <v>5.1731651559529732</v>
      </c>
      <c r="L150" s="23">
        <f t="shared" si="46"/>
        <v>2.2744593106830848</v>
      </c>
      <c r="M150" s="29">
        <f t="shared" si="47"/>
        <v>5.1627180296208823E-3</v>
      </c>
      <c r="N150" s="31">
        <f t="shared" si="48"/>
        <v>5.1627180296208823E-3</v>
      </c>
      <c r="O150" s="29">
        <f t="shared" si="49"/>
        <v>0.40500779243926188</v>
      </c>
      <c r="P150" s="30">
        <f t="shared" si="50"/>
        <v>441.69185565534156</v>
      </c>
      <c r="Q150" s="29">
        <f t="shared" si="51"/>
        <v>0.99486379872928321</v>
      </c>
      <c r="R150" s="14">
        <f t="shared" si="52"/>
        <v>440.38571200000001</v>
      </c>
      <c r="S150" s="14">
        <f t="shared" si="53"/>
        <v>-0.16891399999997248</v>
      </c>
      <c r="T150" s="14">
        <f t="shared" si="54"/>
        <v>2.8531939395990701E-2</v>
      </c>
      <c r="U150" s="23">
        <f t="shared" si="55"/>
        <v>0.16891399999997248</v>
      </c>
      <c r="V150" s="29">
        <f t="shared" si="56"/>
        <v>-3.8341215829151794E-4</v>
      </c>
      <c r="W150" s="31">
        <f t="shared" si="57"/>
        <v>3.8341215829151794E-4</v>
      </c>
      <c r="X150" s="29">
        <f t="shared" si="58"/>
        <v>3.4501765496052342E-2</v>
      </c>
      <c r="Y150" s="30">
        <f t="shared" si="59"/>
        <v>440.470169</v>
      </c>
      <c r="Z150" s="29">
        <f t="shared" si="60"/>
        <v>1.0003835592195598</v>
      </c>
    </row>
    <row r="151" spans="1:26" ht="15">
      <c r="A151" s="3">
        <v>149</v>
      </c>
      <c r="B151" s="4">
        <v>435.78066999999999</v>
      </c>
      <c r="C151" s="1">
        <f t="shared" si="61"/>
        <v>438.12360088036564</v>
      </c>
      <c r="D151" s="11" t="s">
        <v>152</v>
      </c>
      <c r="E151" s="6" t="s">
        <v>353</v>
      </c>
      <c r="F151" s="1">
        <f t="shared" si="42"/>
        <v>437.60493678763692</v>
      </c>
      <c r="G151" s="1">
        <f t="shared" si="43"/>
        <v>-2.2941210693589049</v>
      </c>
      <c r="H151" s="12" t="s">
        <v>557</v>
      </c>
      <c r="I151" s="15">
        <f t="shared" si="62"/>
        <v>440.07801870150712</v>
      </c>
      <c r="J151" s="14">
        <f t="shared" si="44"/>
        <v>4.2973487015071328</v>
      </c>
      <c r="K151" s="14">
        <f t="shared" si="45"/>
        <v>18.46720586234504</v>
      </c>
      <c r="L151" s="23">
        <f t="shared" si="46"/>
        <v>4.2973487015071328</v>
      </c>
      <c r="M151" s="29">
        <f t="shared" si="47"/>
        <v>9.8612650751744753E-3</v>
      </c>
      <c r="N151" s="31">
        <f t="shared" si="48"/>
        <v>9.8612650751744753E-3</v>
      </c>
      <c r="O151" s="29">
        <f t="shared" si="49"/>
        <v>0.76677184472116233</v>
      </c>
      <c r="P151" s="30">
        <f t="shared" si="50"/>
        <v>437.92934435075358</v>
      </c>
      <c r="Q151" s="29">
        <f t="shared" si="51"/>
        <v>0.99023502988359458</v>
      </c>
      <c r="R151" s="14">
        <f t="shared" si="52"/>
        <v>440.55462599999998</v>
      </c>
      <c r="S151" s="14">
        <f t="shared" si="53"/>
        <v>4.7739559999999983</v>
      </c>
      <c r="T151" s="14">
        <f t="shared" si="54"/>
        <v>22.790655889935984</v>
      </c>
      <c r="U151" s="23">
        <f t="shared" si="55"/>
        <v>4.7739559999999983</v>
      </c>
      <c r="V151" s="29">
        <f t="shared" si="56"/>
        <v>1.095495126022914E-2</v>
      </c>
      <c r="W151" s="31">
        <f t="shared" si="57"/>
        <v>1.095495126022914E-2</v>
      </c>
      <c r="X151" s="29">
        <f t="shared" si="58"/>
        <v>0.97527930909523786</v>
      </c>
      <c r="Y151" s="30">
        <f t="shared" si="59"/>
        <v>438.16764799999999</v>
      </c>
      <c r="Z151" s="29">
        <f t="shared" si="60"/>
        <v>0.98916375922925848</v>
      </c>
    </row>
    <row r="152" spans="1:26" ht="15">
      <c r="A152" s="3">
        <v>150</v>
      </c>
      <c r="B152" s="4">
        <v>436.24761999999998</v>
      </c>
      <c r="C152" s="1">
        <f t="shared" si="61"/>
        <v>436.99801235214625</v>
      </c>
      <c r="D152" s="11" t="s">
        <v>153</v>
      </c>
      <c r="E152" s="6" t="s">
        <v>354</v>
      </c>
      <c r="F152" s="1">
        <f t="shared" si="42"/>
        <v>436.03807500430503</v>
      </c>
      <c r="G152" s="1">
        <f t="shared" si="43"/>
        <v>-1.7554522794573362</v>
      </c>
      <c r="H152" s="12" t="s">
        <v>558</v>
      </c>
      <c r="I152" s="13">
        <f t="shared" si="62"/>
        <v>435.31081571827804</v>
      </c>
      <c r="J152" s="14">
        <f t="shared" si="44"/>
        <v>-0.93680428172194752</v>
      </c>
      <c r="K152" s="14">
        <f t="shared" si="45"/>
        <v>0.87760226225257398</v>
      </c>
      <c r="L152" s="23">
        <f t="shared" si="46"/>
        <v>0.93680428172194752</v>
      </c>
      <c r="M152" s="29">
        <f t="shared" si="47"/>
        <v>-2.14741408038386E-3</v>
      </c>
      <c r="N152" s="31">
        <f t="shared" si="48"/>
        <v>2.14741408038386E-3</v>
      </c>
      <c r="O152" s="29">
        <f t="shared" si="49"/>
        <v>0.16779640546995239</v>
      </c>
      <c r="P152" s="30">
        <f t="shared" si="50"/>
        <v>435.77921785913901</v>
      </c>
      <c r="Q152" s="29">
        <f t="shared" si="51"/>
        <v>1.002152035391485</v>
      </c>
      <c r="R152" s="14">
        <f t="shared" si="52"/>
        <v>435.78066999999999</v>
      </c>
      <c r="S152" s="14">
        <f t="shared" si="53"/>
        <v>-0.46694999999999709</v>
      </c>
      <c r="T152" s="14">
        <f t="shared" si="54"/>
        <v>0.21804230249999729</v>
      </c>
      <c r="U152" s="23">
        <f t="shared" si="55"/>
        <v>0.46694999999999709</v>
      </c>
      <c r="V152" s="29">
        <f t="shared" si="56"/>
        <v>-1.070378332379205E-3</v>
      </c>
      <c r="W152" s="31">
        <f t="shared" si="57"/>
        <v>1.070378332379205E-3</v>
      </c>
      <c r="X152" s="29">
        <f t="shared" si="58"/>
        <v>9.5861440533455133E-2</v>
      </c>
      <c r="Y152" s="30">
        <f t="shared" si="59"/>
        <v>436.01414499999998</v>
      </c>
      <c r="Z152" s="29">
        <f t="shared" si="60"/>
        <v>1.0010715252698106</v>
      </c>
    </row>
    <row r="153" spans="1:26" ht="15">
      <c r="A153" s="3">
        <v>151</v>
      </c>
      <c r="B153" s="4">
        <v>435.36337300000002</v>
      </c>
      <c r="C153" s="1">
        <f t="shared" si="61"/>
        <v>436.01722874085851</v>
      </c>
      <c r="D153" s="11" t="s">
        <v>154</v>
      </c>
      <c r="E153" s="6" t="s">
        <v>355</v>
      </c>
      <c r="F153" s="1">
        <f t="shared" si="42"/>
        <v>435.05746545406004</v>
      </c>
      <c r="G153" s="1">
        <f t="shared" si="43"/>
        <v>-1.2559263415910062</v>
      </c>
      <c r="H153" s="12" t="s">
        <v>559</v>
      </c>
      <c r="I153" s="15">
        <f t="shared" si="62"/>
        <v>434.28262272484767</v>
      </c>
      <c r="J153" s="14">
        <f t="shared" si="44"/>
        <v>-1.0807502751523543</v>
      </c>
      <c r="K153" s="14">
        <f t="shared" si="45"/>
        <v>1.1680211572418897</v>
      </c>
      <c r="L153" s="23">
        <f t="shared" si="46"/>
        <v>1.0807502751523543</v>
      </c>
      <c r="M153" s="29">
        <f t="shared" si="47"/>
        <v>-2.4824097344366041E-3</v>
      </c>
      <c r="N153" s="31">
        <f t="shared" si="48"/>
        <v>2.4824097344366041E-3</v>
      </c>
      <c r="O153" s="29">
        <f t="shared" si="49"/>
        <v>0.19374194666027234</v>
      </c>
      <c r="P153" s="30">
        <f t="shared" si="50"/>
        <v>434.82299786242385</v>
      </c>
      <c r="Q153" s="29">
        <f t="shared" si="51"/>
        <v>1.0024885874280931</v>
      </c>
      <c r="R153" s="14">
        <f t="shared" si="52"/>
        <v>436.24761999999998</v>
      </c>
      <c r="S153" s="14">
        <f t="shared" si="53"/>
        <v>0.88424699999995937</v>
      </c>
      <c r="T153" s="14">
        <f t="shared" si="54"/>
        <v>0.78189275700892813</v>
      </c>
      <c r="U153" s="23">
        <f t="shared" si="55"/>
        <v>0.88424699999995937</v>
      </c>
      <c r="V153" s="29">
        <f t="shared" si="56"/>
        <v>2.0310551021019384E-3</v>
      </c>
      <c r="W153" s="31">
        <f t="shared" si="57"/>
        <v>2.0310551021019384E-3</v>
      </c>
      <c r="X153" s="29">
        <f t="shared" si="58"/>
        <v>0.18161653122811189</v>
      </c>
      <c r="Y153" s="30">
        <f t="shared" si="59"/>
        <v>435.8054965</v>
      </c>
      <c r="Z153" s="29">
        <f t="shared" si="60"/>
        <v>0.99797306172123079</v>
      </c>
    </row>
    <row r="154" spans="1:26" ht="15">
      <c r="A154" s="3">
        <v>152</v>
      </c>
      <c r="B154" s="4">
        <v>435.12493899999998</v>
      </c>
      <c r="C154" s="1">
        <f t="shared" si="61"/>
        <v>435.48185489634341</v>
      </c>
      <c r="D154" s="11" t="s">
        <v>155</v>
      </c>
      <c r="E154" s="6" t="s">
        <v>356</v>
      </c>
      <c r="F154" s="1">
        <f t="shared" si="42"/>
        <v>434.68600574158222</v>
      </c>
      <c r="G154" s="1">
        <f t="shared" si="43"/>
        <v>-0.76649964505390111</v>
      </c>
      <c r="H154" s="12" t="s">
        <v>560</v>
      </c>
      <c r="I154" s="15">
        <f t="shared" si="62"/>
        <v>433.80153911246902</v>
      </c>
      <c r="J154" s="14">
        <f t="shared" si="44"/>
        <v>-1.323399887530968</v>
      </c>
      <c r="K154" s="14">
        <f t="shared" si="45"/>
        <v>1.7513872623169788</v>
      </c>
      <c r="L154" s="23">
        <f t="shared" si="46"/>
        <v>1.323399887530968</v>
      </c>
      <c r="M154" s="29">
        <f t="shared" si="47"/>
        <v>-3.0414250458095857E-3</v>
      </c>
      <c r="N154" s="31">
        <f t="shared" si="48"/>
        <v>3.0414250458095857E-3</v>
      </c>
      <c r="O154" s="29">
        <f t="shared" si="49"/>
        <v>0.23747085007898716</v>
      </c>
      <c r="P154" s="30">
        <f t="shared" si="50"/>
        <v>434.4632390562345</v>
      </c>
      <c r="Q154" s="29">
        <f t="shared" si="51"/>
        <v>1.0030507035319389</v>
      </c>
      <c r="R154" s="14">
        <f t="shared" si="52"/>
        <v>435.36337300000002</v>
      </c>
      <c r="S154" s="14">
        <f t="shared" si="53"/>
        <v>0.23843400000004067</v>
      </c>
      <c r="T154" s="14">
        <f t="shared" si="54"/>
        <v>5.6850772356019395E-2</v>
      </c>
      <c r="U154" s="23">
        <f t="shared" si="55"/>
        <v>0.23843400000004067</v>
      </c>
      <c r="V154" s="29">
        <f t="shared" si="56"/>
        <v>5.4796675306179282E-4</v>
      </c>
      <c r="W154" s="31">
        <f t="shared" si="57"/>
        <v>5.4796675306179282E-4</v>
      </c>
      <c r="X154" s="29">
        <f t="shared" si="58"/>
        <v>4.9016750926145408E-2</v>
      </c>
      <c r="Y154" s="30">
        <f t="shared" si="59"/>
        <v>435.24415599999998</v>
      </c>
      <c r="Z154" s="29">
        <f t="shared" si="60"/>
        <v>0.99945233335005412</v>
      </c>
    </row>
    <row r="155" spans="1:26" ht="15">
      <c r="A155" s="3">
        <v>153</v>
      </c>
      <c r="B155" s="4">
        <v>440.634094</v>
      </c>
      <c r="C155" s="1">
        <f t="shared" si="61"/>
        <v>438.57319835853741</v>
      </c>
      <c r="D155" s="11" t="s">
        <v>156</v>
      </c>
      <c r="E155" s="6" t="s">
        <v>357</v>
      </c>
      <c r="F155" s="1">
        <f t="shared" si="42"/>
        <v>438.00344681305523</v>
      </c>
      <c r="G155" s="1">
        <f t="shared" si="43"/>
        <v>0.94985860322268589</v>
      </c>
      <c r="H155" s="12" t="s">
        <v>561</v>
      </c>
      <c r="I155" s="13">
        <f t="shared" si="62"/>
        <v>433.91950609652832</v>
      </c>
      <c r="J155" s="14">
        <f t="shared" si="44"/>
        <v>-6.7145879034716813</v>
      </c>
      <c r="K155" s="14">
        <f t="shared" si="45"/>
        <v>45.08569071344823</v>
      </c>
      <c r="L155" s="23">
        <f t="shared" si="46"/>
        <v>6.7145879034716813</v>
      </c>
      <c r="M155" s="29">
        <f t="shared" si="47"/>
        <v>-1.5238466552866609E-2</v>
      </c>
      <c r="N155" s="31">
        <f t="shared" si="48"/>
        <v>1.5238466552866609E-2</v>
      </c>
      <c r="O155" s="29">
        <f t="shared" si="49"/>
        <v>1.2062978256535872</v>
      </c>
      <c r="P155" s="30">
        <f t="shared" si="50"/>
        <v>437.27680004826414</v>
      </c>
      <c r="Q155" s="29">
        <f t="shared" si="51"/>
        <v>1.0154742707095035</v>
      </c>
      <c r="R155" s="14">
        <f t="shared" si="52"/>
        <v>435.12493899999998</v>
      </c>
      <c r="S155" s="14">
        <f t="shared" si="53"/>
        <v>-5.5091550000000211</v>
      </c>
      <c r="T155" s="14">
        <f t="shared" si="54"/>
        <v>30.350788814025233</v>
      </c>
      <c r="U155" s="23">
        <f t="shared" si="55"/>
        <v>5.5091550000000211</v>
      </c>
      <c r="V155" s="29">
        <f t="shared" si="56"/>
        <v>-1.2502788765138136E-2</v>
      </c>
      <c r="W155" s="31">
        <f t="shared" si="57"/>
        <v>1.2502788765138136E-2</v>
      </c>
      <c r="X155" s="29">
        <f t="shared" si="58"/>
        <v>1.1328379228849152</v>
      </c>
      <c r="Y155" s="30">
        <f t="shared" si="59"/>
        <v>437.87951650000002</v>
      </c>
      <c r="Z155" s="29">
        <f t="shared" si="60"/>
        <v>1.0126610876698108</v>
      </c>
    </row>
    <row r="156" spans="1:26" ht="15">
      <c r="A156" s="3">
        <v>154</v>
      </c>
      <c r="B156" s="4">
        <v>441.12591600000002</v>
      </c>
      <c r="C156" s="1">
        <f t="shared" si="61"/>
        <v>440.10482894341499</v>
      </c>
      <c r="D156" s="11" t="s">
        <v>157</v>
      </c>
      <c r="E156" s="6" t="s">
        <v>358</v>
      </c>
      <c r="F156" s="1">
        <f t="shared" si="42"/>
        <v>440.18848194707914</v>
      </c>
      <c r="G156" s="1">
        <f t="shared" si="43"/>
        <v>1.3413444863951238</v>
      </c>
      <c r="H156" s="12" t="s">
        <v>562</v>
      </c>
      <c r="I156" s="15">
        <f t="shared" si="62"/>
        <v>438.95330541627794</v>
      </c>
      <c r="J156" s="14">
        <f t="shared" si="44"/>
        <v>-2.1726105837220757</v>
      </c>
      <c r="K156" s="14">
        <f t="shared" si="45"/>
        <v>4.7202367485011782</v>
      </c>
      <c r="L156" s="23">
        <f t="shared" si="46"/>
        <v>2.1726105837220757</v>
      </c>
      <c r="M156" s="29">
        <f t="shared" si="47"/>
        <v>-4.9251483644911845E-3</v>
      </c>
      <c r="N156" s="31">
        <f t="shared" si="48"/>
        <v>4.9251483644911845E-3</v>
      </c>
      <c r="O156" s="29">
        <f t="shared" si="49"/>
        <v>0.39268512105264869</v>
      </c>
      <c r="P156" s="30">
        <f t="shared" si="50"/>
        <v>440.03961070813898</v>
      </c>
      <c r="Q156" s="29">
        <f t="shared" si="51"/>
        <v>1.0049495255119716</v>
      </c>
      <c r="R156" s="14">
        <f t="shared" si="52"/>
        <v>440.634094</v>
      </c>
      <c r="S156" s="14">
        <f t="shared" si="53"/>
        <v>-0.4918220000000133</v>
      </c>
      <c r="T156" s="14">
        <f t="shared" si="54"/>
        <v>0.2418888796840131</v>
      </c>
      <c r="U156" s="23">
        <f t="shared" si="55"/>
        <v>0.4918220000000133</v>
      </c>
      <c r="V156" s="29">
        <f t="shared" si="56"/>
        <v>-1.1149242929540627E-3</v>
      </c>
      <c r="W156" s="31">
        <f t="shared" si="57"/>
        <v>1.1149242929540627E-3</v>
      </c>
      <c r="X156" s="29">
        <f t="shared" si="58"/>
        <v>0.1017085958413788</v>
      </c>
      <c r="Y156" s="30">
        <f t="shared" si="59"/>
        <v>440.88000499999998</v>
      </c>
      <c r="Z156" s="29">
        <f t="shared" si="60"/>
        <v>1.0011161687365935</v>
      </c>
    </row>
    <row r="157" spans="1:26" ht="15">
      <c r="A157" s="3">
        <v>155</v>
      </c>
      <c r="B157" s="4">
        <v>435.21435500000001</v>
      </c>
      <c r="C157" s="1">
        <f t="shared" si="61"/>
        <v>437.17054457736594</v>
      </c>
      <c r="D157" s="11" t="s">
        <v>158</v>
      </c>
      <c r="E157" s="6" t="s">
        <v>359</v>
      </c>
      <c r="F157" s="1">
        <f t="shared" si="42"/>
        <v>437.64396677036927</v>
      </c>
      <c r="G157" s="1">
        <f t="shared" si="43"/>
        <v>-0.35786458337754523</v>
      </c>
      <c r="H157" s="12" t="s">
        <v>563</v>
      </c>
      <c r="I157" s="15">
        <f t="shared" si="62"/>
        <v>441.52982643347428</v>
      </c>
      <c r="J157" s="14">
        <f t="shared" si="44"/>
        <v>6.3154714334742721</v>
      </c>
      <c r="K157" s="14">
        <f t="shared" si="45"/>
        <v>39.885179427029577</v>
      </c>
      <c r="L157" s="23">
        <f t="shared" si="46"/>
        <v>6.3154714334742721</v>
      </c>
      <c r="M157" s="29">
        <f t="shared" si="47"/>
        <v>1.451117446131636E-2</v>
      </c>
      <c r="N157" s="31">
        <f t="shared" si="48"/>
        <v>1.451117446131636E-2</v>
      </c>
      <c r="O157" s="29">
        <f t="shared" si="49"/>
        <v>1.1437256825434052</v>
      </c>
      <c r="P157" s="30">
        <f t="shared" si="50"/>
        <v>438.37209071673715</v>
      </c>
      <c r="Q157" s="29">
        <f t="shared" si="51"/>
        <v>0.98569638775144941</v>
      </c>
      <c r="R157" s="14">
        <f t="shared" si="52"/>
        <v>441.12591600000002</v>
      </c>
      <c r="S157" s="14">
        <f t="shared" si="53"/>
        <v>5.9115610000000061</v>
      </c>
      <c r="T157" s="14">
        <f t="shared" si="54"/>
        <v>34.94655345672107</v>
      </c>
      <c r="U157" s="23">
        <f t="shared" si="55"/>
        <v>5.9115610000000061</v>
      </c>
      <c r="V157" s="29">
        <f t="shared" si="56"/>
        <v>1.358310205553768E-2</v>
      </c>
      <c r="W157" s="31">
        <f t="shared" si="57"/>
        <v>1.358310205553768E-2</v>
      </c>
      <c r="X157" s="29">
        <f t="shared" si="58"/>
        <v>1.2231305003048591</v>
      </c>
      <c r="Y157" s="30">
        <f t="shared" si="59"/>
        <v>438.17013550000001</v>
      </c>
      <c r="Z157" s="29">
        <f t="shared" si="60"/>
        <v>0.98659892609891453</v>
      </c>
    </row>
    <row r="158" spans="1:26" ht="15">
      <c r="A158" s="3">
        <v>156</v>
      </c>
      <c r="B158" s="4">
        <v>433.35644500000001</v>
      </c>
      <c r="C158" s="1">
        <f t="shared" si="61"/>
        <v>434.88208483094638</v>
      </c>
      <c r="D158" s="11" t="s">
        <v>159</v>
      </c>
      <c r="E158" s="6" t="s">
        <v>360</v>
      </c>
      <c r="F158" s="1">
        <f t="shared" si="42"/>
        <v>434.95407412479989</v>
      </c>
      <c r="G158" s="1">
        <f t="shared" si="43"/>
        <v>-1.2520264332495068</v>
      </c>
      <c r="H158" s="12" t="s">
        <v>564</v>
      </c>
      <c r="I158" s="13">
        <f t="shared" si="62"/>
        <v>437.28610218699174</v>
      </c>
      <c r="J158" s="14">
        <f t="shared" si="44"/>
        <v>3.9296571869917329</v>
      </c>
      <c r="K158" s="14">
        <f t="shared" si="45"/>
        <v>15.442205607275779</v>
      </c>
      <c r="L158" s="23">
        <f t="shared" si="46"/>
        <v>3.9296571869917329</v>
      </c>
      <c r="M158" s="29">
        <f t="shared" si="47"/>
        <v>9.0679560263416253E-3</v>
      </c>
      <c r="N158" s="31">
        <f t="shared" si="48"/>
        <v>9.0679560263416253E-3</v>
      </c>
      <c r="O158" s="29">
        <f t="shared" si="49"/>
        <v>0.71575017172166477</v>
      </c>
      <c r="P158" s="30">
        <f t="shared" si="50"/>
        <v>435.3212735934959</v>
      </c>
      <c r="Q158" s="29">
        <f t="shared" si="51"/>
        <v>0.9910135328624935</v>
      </c>
      <c r="R158" s="14">
        <f t="shared" si="52"/>
        <v>435.21435500000001</v>
      </c>
      <c r="S158" s="14">
        <f t="shared" si="53"/>
        <v>1.8579100000000039</v>
      </c>
      <c r="T158" s="14">
        <f t="shared" si="54"/>
        <v>3.4518295681000146</v>
      </c>
      <c r="U158" s="23">
        <f t="shared" si="55"/>
        <v>1.8579100000000039</v>
      </c>
      <c r="V158" s="29">
        <f t="shared" si="56"/>
        <v>4.2872559562371435E-3</v>
      </c>
      <c r="W158" s="31">
        <f t="shared" si="57"/>
        <v>4.2872559562371435E-3</v>
      </c>
      <c r="X158" s="29">
        <f t="shared" si="58"/>
        <v>0.38677593253948755</v>
      </c>
      <c r="Y158" s="30">
        <f t="shared" si="59"/>
        <v>434.28539999999998</v>
      </c>
      <c r="Z158" s="29">
        <f t="shared" si="60"/>
        <v>0.99573104614161911</v>
      </c>
    </row>
    <row r="159" spans="1:26" ht="15">
      <c r="A159" s="3">
        <v>157</v>
      </c>
      <c r="B159" s="4">
        <v>430.07278400000001</v>
      </c>
      <c r="C159" s="1">
        <f t="shared" si="61"/>
        <v>431.99650433237855</v>
      </c>
      <c r="D159" s="11" t="s">
        <v>160</v>
      </c>
      <c r="E159" s="6" t="s">
        <v>361</v>
      </c>
      <c r="F159" s="1">
        <f t="shared" si="42"/>
        <v>431.6146353798141</v>
      </c>
      <c r="G159" s="1">
        <f t="shared" si="43"/>
        <v>-1.9517725031530713</v>
      </c>
      <c r="H159" s="12" t="s">
        <v>565</v>
      </c>
      <c r="I159" s="15">
        <f t="shared" si="62"/>
        <v>433.70204769155038</v>
      </c>
      <c r="J159" s="14">
        <f t="shared" si="44"/>
        <v>3.6292636915503635</v>
      </c>
      <c r="K159" s="14">
        <f t="shared" si="45"/>
        <v>13.171554942805772</v>
      </c>
      <c r="L159" s="23">
        <f t="shared" si="46"/>
        <v>3.6292636915503635</v>
      </c>
      <c r="M159" s="29">
        <f t="shared" si="47"/>
        <v>8.4387197390066969E-3</v>
      </c>
      <c r="N159" s="31">
        <f t="shared" si="48"/>
        <v>8.4387197390066969E-3</v>
      </c>
      <c r="O159" s="29">
        <f t="shared" si="49"/>
        <v>0.66341049699220256</v>
      </c>
      <c r="P159" s="30">
        <f t="shared" si="50"/>
        <v>431.88741584577519</v>
      </c>
      <c r="Q159" s="29">
        <f t="shared" si="51"/>
        <v>0.99163189634250581</v>
      </c>
      <c r="R159" s="14">
        <f t="shared" si="52"/>
        <v>433.35644500000001</v>
      </c>
      <c r="S159" s="14">
        <f t="shared" si="53"/>
        <v>3.2836609999999951</v>
      </c>
      <c r="T159" s="14">
        <f t="shared" si="54"/>
        <v>10.782429562920967</v>
      </c>
      <c r="U159" s="23">
        <f t="shared" si="55"/>
        <v>3.2836609999999951</v>
      </c>
      <c r="V159" s="29">
        <f t="shared" si="56"/>
        <v>7.6351285693074568E-3</v>
      </c>
      <c r="W159" s="31">
        <f t="shared" si="57"/>
        <v>7.6351285693074568E-3</v>
      </c>
      <c r="X159" s="29">
        <f t="shared" si="58"/>
        <v>0.68491041599697455</v>
      </c>
      <c r="Y159" s="30">
        <f t="shared" si="59"/>
        <v>431.71461450000004</v>
      </c>
      <c r="Z159" s="29">
        <f t="shared" si="60"/>
        <v>0.99242272490028394</v>
      </c>
    </row>
    <row r="160" spans="1:26" ht="15">
      <c r="A160" s="3">
        <v>158</v>
      </c>
      <c r="B160" s="4">
        <v>424.07678199999998</v>
      </c>
      <c r="C160" s="1">
        <f t="shared" si="61"/>
        <v>427.24467093295141</v>
      </c>
      <c r="D160" s="11" t="s">
        <v>161</v>
      </c>
      <c r="E160" s="6" t="s">
        <v>362</v>
      </c>
      <c r="F160" s="1">
        <f t="shared" si="42"/>
        <v>426.45174197089148</v>
      </c>
      <c r="G160" s="1">
        <f t="shared" si="43"/>
        <v>-3.0254294351203619</v>
      </c>
      <c r="H160" s="12" t="s">
        <v>566</v>
      </c>
      <c r="I160" s="15">
        <f t="shared" si="62"/>
        <v>429.66286287666105</v>
      </c>
      <c r="J160" s="14">
        <f t="shared" si="44"/>
        <v>5.5860808766610717</v>
      </c>
      <c r="K160" s="14">
        <f t="shared" si="45"/>
        <v>31.204299560598528</v>
      </c>
      <c r="L160" s="23">
        <f t="shared" si="46"/>
        <v>5.5860808766610717</v>
      </c>
      <c r="M160" s="29">
        <f t="shared" si="47"/>
        <v>1.3172333675794286E-2</v>
      </c>
      <c r="N160" s="31">
        <f t="shared" si="48"/>
        <v>1.3172333675794286E-2</v>
      </c>
      <c r="O160" s="29">
        <f t="shared" si="49"/>
        <v>1.0245048210993553</v>
      </c>
      <c r="P160" s="30">
        <f t="shared" si="50"/>
        <v>426.86982243833052</v>
      </c>
      <c r="Q160" s="29">
        <f t="shared" si="51"/>
        <v>0.98699892087656504</v>
      </c>
      <c r="R160" s="14">
        <f t="shared" si="52"/>
        <v>430.07278400000001</v>
      </c>
      <c r="S160" s="14">
        <f t="shared" si="53"/>
        <v>5.9960020000000327</v>
      </c>
      <c r="T160" s="14">
        <f t="shared" si="54"/>
        <v>35.952039984004394</v>
      </c>
      <c r="U160" s="23">
        <f t="shared" si="55"/>
        <v>5.9960020000000327</v>
      </c>
      <c r="V160" s="29">
        <f t="shared" si="56"/>
        <v>1.4138953733147393E-2</v>
      </c>
      <c r="W160" s="31">
        <f t="shared" si="57"/>
        <v>1.4138953733147393E-2</v>
      </c>
      <c r="X160" s="29">
        <f t="shared" si="58"/>
        <v>1.2549517877954295</v>
      </c>
      <c r="Y160" s="30">
        <f t="shared" si="59"/>
        <v>427.07478300000002</v>
      </c>
      <c r="Z160" s="29">
        <f t="shared" si="60"/>
        <v>0.98605816916794242</v>
      </c>
    </row>
    <row r="161" spans="1:26" ht="15">
      <c r="A161" s="3">
        <v>159</v>
      </c>
      <c r="B161" s="4">
        <v>425.16470299999997</v>
      </c>
      <c r="C161" s="1">
        <f t="shared" si="61"/>
        <v>425.99669017318058</v>
      </c>
      <c r="D161" s="11" t="s">
        <v>162</v>
      </c>
      <c r="E161" s="6" t="s">
        <v>363</v>
      </c>
      <c r="F161" s="1">
        <f t="shared" si="42"/>
        <v>424.6871777336371</v>
      </c>
      <c r="G161" s="1">
        <f t="shared" si="43"/>
        <v>-2.1943369769809684</v>
      </c>
      <c r="H161" s="12" t="s">
        <v>567</v>
      </c>
      <c r="I161" s="13">
        <f t="shared" si="62"/>
        <v>423.4263125357711</v>
      </c>
      <c r="J161" s="14">
        <f t="shared" si="44"/>
        <v>-1.7383904642288712</v>
      </c>
      <c r="K161" s="14">
        <f t="shared" si="45"/>
        <v>3.0220014061218703</v>
      </c>
      <c r="L161" s="23">
        <f t="shared" si="46"/>
        <v>1.7383904642288712</v>
      </c>
      <c r="M161" s="29">
        <f t="shared" si="47"/>
        <v>-4.0887459658871805E-3</v>
      </c>
      <c r="N161" s="31">
        <f t="shared" si="48"/>
        <v>4.0887459658871805E-3</v>
      </c>
      <c r="O161" s="29">
        <f t="shared" si="49"/>
        <v>0.32046788911831403</v>
      </c>
      <c r="P161" s="30">
        <f t="shared" si="50"/>
        <v>424.29550776788551</v>
      </c>
      <c r="Q161" s="29">
        <f t="shared" si="51"/>
        <v>1.00410553244511</v>
      </c>
      <c r="R161" s="14">
        <f t="shared" si="52"/>
        <v>424.07678199999998</v>
      </c>
      <c r="S161" s="14">
        <f t="shared" si="53"/>
        <v>-1.0879209999999944</v>
      </c>
      <c r="T161" s="14">
        <f t="shared" si="54"/>
        <v>1.1835721022409877</v>
      </c>
      <c r="U161" s="23">
        <f t="shared" si="55"/>
        <v>1.0879209999999944</v>
      </c>
      <c r="V161" s="29">
        <f t="shared" si="56"/>
        <v>-2.5588224806140469E-3</v>
      </c>
      <c r="W161" s="31">
        <f t="shared" si="57"/>
        <v>2.5588224806140469E-3</v>
      </c>
      <c r="X161" s="29">
        <f t="shared" si="58"/>
        <v>0.22913757432537449</v>
      </c>
      <c r="Y161" s="30">
        <f t="shared" si="59"/>
        <v>424.62074250000001</v>
      </c>
      <c r="Z161" s="29">
        <f t="shared" si="60"/>
        <v>1.0025653868501576</v>
      </c>
    </row>
    <row r="162" spans="1:26" ht="15">
      <c r="A162" s="3">
        <v>160</v>
      </c>
      <c r="B162" s="4">
        <v>431.314728</v>
      </c>
      <c r="C162" s="1">
        <f t="shared" si="61"/>
        <v>429.18751286927227</v>
      </c>
      <c r="D162" s="11" t="s">
        <v>163</v>
      </c>
      <c r="E162" s="6" t="s">
        <v>364</v>
      </c>
      <c r="F162" s="1">
        <f t="shared" si="42"/>
        <v>427.94396536500511</v>
      </c>
      <c r="G162" s="1">
        <f t="shared" si="43"/>
        <v>0.22310125987256901</v>
      </c>
      <c r="H162" s="12" t="s">
        <v>568</v>
      </c>
      <c r="I162" s="15">
        <f t="shared" si="62"/>
        <v>422.49284075665611</v>
      </c>
      <c r="J162" s="14">
        <f t="shared" si="44"/>
        <v>-8.8218872433438946</v>
      </c>
      <c r="K162" s="14">
        <f t="shared" si="45"/>
        <v>77.825694534273737</v>
      </c>
      <c r="L162" s="23">
        <f t="shared" si="46"/>
        <v>8.8218872433438946</v>
      </c>
      <c r="M162" s="29">
        <f t="shared" si="47"/>
        <v>-2.0453480186616524E-2</v>
      </c>
      <c r="N162" s="31">
        <f t="shared" si="48"/>
        <v>2.0453480186616524E-2</v>
      </c>
      <c r="O162" s="29">
        <f t="shared" si="49"/>
        <v>1.6289026751592388</v>
      </c>
      <c r="P162" s="30">
        <f t="shared" si="50"/>
        <v>426.90378437832806</v>
      </c>
      <c r="Q162" s="29">
        <f t="shared" si="51"/>
        <v>1.0208805603132693</v>
      </c>
      <c r="R162" s="14">
        <f t="shared" si="52"/>
        <v>425.16470299999997</v>
      </c>
      <c r="S162" s="14">
        <f t="shared" si="53"/>
        <v>-6.1500250000000278</v>
      </c>
      <c r="T162" s="14">
        <f t="shared" si="54"/>
        <v>37.822807500625345</v>
      </c>
      <c r="U162" s="23">
        <f t="shared" si="55"/>
        <v>6.1500250000000278</v>
      </c>
      <c r="V162" s="29">
        <f t="shared" si="56"/>
        <v>-1.4258787379038974E-2</v>
      </c>
      <c r="W162" s="31">
        <f t="shared" si="57"/>
        <v>1.4258787379038974E-2</v>
      </c>
      <c r="X162" s="29">
        <f t="shared" si="58"/>
        <v>1.2968020359974202</v>
      </c>
      <c r="Y162" s="30">
        <f t="shared" si="59"/>
        <v>428.23971549999999</v>
      </c>
      <c r="Z162" s="29">
        <f t="shared" si="60"/>
        <v>1.0144650413277605</v>
      </c>
    </row>
    <row r="163" spans="1:26" ht="15">
      <c r="A163" s="3">
        <v>161</v>
      </c>
      <c r="B163" s="4">
        <v>433.17761200000001</v>
      </c>
      <c r="C163" s="1">
        <f t="shared" si="61"/>
        <v>431.58157234770891</v>
      </c>
      <c r="D163" s="11" t="s">
        <v>164</v>
      </c>
      <c r="E163" s="6" t="s">
        <v>365</v>
      </c>
      <c r="F163" s="1">
        <f t="shared" si="42"/>
        <v>431.15733055924022</v>
      </c>
      <c r="G163" s="1">
        <f t="shared" si="43"/>
        <v>1.3951118975513477</v>
      </c>
      <c r="H163" s="12" t="s">
        <v>569</v>
      </c>
      <c r="I163" s="15">
        <f t="shared" si="62"/>
        <v>428.16706662487769</v>
      </c>
      <c r="J163" s="14">
        <f t="shared" si="44"/>
        <v>-5.0105453751223195</v>
      </c>
      <c r="K163" s="14">
        <f t="shared" si="45"/>
        <v>25.105564956159665</v>
      </c>
      <c r="L163" s="23">
        <f t="shared" si="46"/>
        <v>5.0105453751223195</v>
      </c>
      <c r="M163" s="29">
        <f t="shared" si="47"/>
        <v>-1.1566953684398444E-2</v>
      </c>
      <c r="N163" s="31">
        <f t="shared" si="48"/>
        <v>1.1566953684398444E-2</v>
      </c>
      <c r="O163" s="29">
        <f t="shared" si="49"/>
        <v>0.93276068645771493</v>
      </c>
      <c r="P163" s="30">
        <f t="shared" si="50"/>
        <v>430.67233931243885</v>
      </c>
      <c r="Q163" s="29">
        <f t="shared" si="51"/>
        <v>1.0117023138061949</v>
      </c>
      <c r="R163" s="14">
        <f t="shared" si="52"/>
        <v>431.314728</v>
      </c>
      <c r="S163" s="14">
        <f t="shared" si="53"/>
        <v>-1.8628840000000082</v>
      </c>
      <c r="T163" s="14">
        <f t="shared" si="54"/>
        <v>3.4703367974560306</v>
      </c>
      <c r="U163" s="23">
        <f t="shared" si="55"/>
        <v>1.8628840000000082</v>
      </c>
      <c r="V163" s="29">
        <f t="shared" si="56"/>
        <v>-4.300508494423318E-3</v>
      </c>
      <c r="W163" s="31">
        <f t="shared" si="57"/>
        <v>4.300508494423318E-3</v>
      </c>
      <c r="X163" s="29">
        <f t="shared" si="58"/>
        <v>0.39537367911887705</v>
      </c>
      <c r="Y163" s="30">
        <f t="shared" si="59"/>
        <v>432.24617000000001</v>
      </c>
      <c r="Z163" s="29">
        <f t="shared" si="60"/>
        <v>1.0043190827464625</v>
      </c>
    </row>
    <row r="164" spans="1:26" ht="15">
      <c r="A164" s="3">
        <v>162</v>
      </c>
      <c r="B164" s="4">
        <v>435.22427399999998</v>
      </c>
      <c r="C164" s="1">
        <f t="shared" si="61"/>
        <v>433.76719333908358</v>
      </c>
      <c r="D164" s="11" t="s">
        <v>165</v>
      </c>
      <c r="E164" s="6" t="s">
        <v>366</v>
      </c>
      <c r="F164" s="1">
        <f t="shared" si="42"/>
        <v>434.0550933260929</v>
      </c>
      <c r="G164" s="1">
        <f t="shared" si="43"/>
        <v>1.8455001603363348</v>
      </c>
      <c r="H164" s="12" t="s">
        <v>570</v>
      </c>
      <c r="I164" s="13">
        <f t="shared" si="62"/>
        <v>432.5524424567916</v>
      </c>
      <c r="J164" s="14">
        <f t="shared" si="44"/>
        <v>-2.6718315432083841</v>
      </c>
      <c r="K164" s="14">
        <f t="shared" si="45"/>
        <v>7.1386837952832956</v>
      </c>
      <c r="L164" s="23">
        <f t="shared" si="46"/>
        <v>2.6718315432083841</v>
      </c>
      <c r="M164" s="29">
        <f t="shared" si="47"/>
        <v>-6.1389763917634437E-3</v>
      </c>
      <c r="N164" s="31">
        <f t="shared" si="48"/>
        <v>6.1389763917634437E-3</v>
      </c>
      <c r="O164" s="29">
        <f t="shared" si="49"/>
        <v>0.49971744259130552</v>
      </c>
      <c r="P164" s="30">
        <f t="shared" si="50"/>
        <v>433.88835822839576</v>
      </c>
      <c r="Q164" s="29">
        <f t="shared" si="51"/>
        <v>1.0061768962117819</v>
      </c>
      <c r="R164" s="14">
        <f t="shared" si="52"/>
        <v>433.17761200000001</v>
      </c>
      <c r="S164" s="14">
        <f t="shared" si="53"/>
        <v>-2.0466619999999693</v>
      </c>
      <c r="T164" s="14">
        <f t="shared" si="54"/>
        <v>4.1888253422438746</v>
      </c>
      <c r="U164" s="23">
        <f t="shared" si="55"/>
        <v>2.0466619999999693</v>
      </c>
      <c r="V164" s="29">
        <f t="shared" si="56"/>
        <v>-4.7025456121502296E-3</v>
      </c>
      <c r="W164" s="31">
        <f t="shared" si="57"/>
        <v>4.7025456121502296E-3</v>
      </c>
      <c r="X164" s="29">
        <f t="shared" si="58"/>
        <v>0.43523865577467513</v>
      </c>
      <c r="Y164" s="30">
        <f t="shared" si="59"/>
        <v>434.200943</v>
      </c>
      <c r="Z164" s="29">
        <f t="shared" si="60"/>
        <v>1.0047247640305104</v>
      </c>
    </row>
    <row r="165" spans="1:26" ht="15">
      <c r="A165" s="3">
        <v>163</v>
      </c>
      <c r="B165" s="4">
        <v>438.15521200000001</v>
      </c>
      <c r="C165" s="1">
        <f t="shared" si="61"/>
        <v>436.40000453563346</v>
      </c>
      <c r="D165" s="11" t="s">
        <v>166</v>
      </c>
      <c r="E165" s="6" t="s">
        <v>367</v>
      </c>
      <c r="F165" s="1">
        <f t="shared" si="42"/>
        <v>437.12048858302751</v>
      </c>
      <c r="G165" s="1">
        <f t="shared" si="43"/>
        <v>2.1341441816593196</v>
      </c>
      <c r="H165" s="12" t="s">
        <v>571</v>
      </c>
      <c r="I165" s="15">
        <f t="shared" si="62"/>
        <v>435.90059348642922</v>
      </c>
      <c r="J165" s="14">
        <f t="shared" si="44"/>
        <v>-2.2546185135707901</v>
      </c>
      <c r="K165" s="14">
        <f t="shared" si="45"/>
        <v>5.0833046417361594</v>
      </c>
      <c r="L165" s="23">
        <f t="shared" si="46"/>
        <v>2.2546185135707901</v>
      </c>
      <c r="M165" s="29">
        <f t="shared" si="47"/>
        <v>-5.1457073927738423E-3</v>
      </c>
      <c r="N165" s="31">
        <f t="shared" si="48"/>
        <v>5.1457073927738423E-3</v>
      </c>
      <c r="O165" s="29">
        <f t="shared" si="49"/>
        <v>0.42274159858658134</v>
      </c>
      <c r="P165" s="30">
        <f t="shared" si="50"/>
        <v>437.02790274321461</v>
      </c>
      <c r="Q165" s="29">
        <f t="shared" si="51"/>
        <v>1.0051723226516804</v>
      </c>
      <c r="R165" s="14">
        <f t="shared" si="52"/>
        <v>435.22427399999998</v>
      </c>
      <c r="S165" s="14">
        <f t="shared" si="53"/>
        <v>-2.930938000000026</v>
      </c>
      <c r="T165" s="14">
        <f t="shared" si="54"/>
        <v>8.5903975598441527</v>
      </c>
      <c r="U165" s="23">
        <f t="shared" si="55"/>
        <v>2.930938000000026</v>
      </c>
      <c r="V165" s="29">
        <f t="shared" si="56"/>
        <v>-6.6892688246739966E-3</v>
      </c>
      <c r="W165" s="31">
        <f t="shared" si="57"/>
        <v>6.6892688246739966E-3</v>
      </c>
      <c r="X165" s="29">
        <f t="shared" si="58"/>
        <v>0.62464620296184348</v>
      </c>
      <c r="Y165" s="30">
        <f t="shared" si="59"/>
        <v>436.68974300000002</v>
      </c>
      <c r="Z165" s="29">
        <f t="shared" si="60"/>
        <v>1.0067343164779454</v>
      </c>
    </row>
    <row r="166" spans="1:26" ht="15">
      <c r="A166" s="3">
        <v>164</v>
      </c>
      <c r="B166" s="4">
        <v>446.11346400000002</v>
      </c>
      <c r="C166" s="1">
        <f t="shared" si="61"/>
        <v>442.2280802142534</v>
      </c>
      <c r="D166" s="11" t="s">
        <v>167</v>
      </c>
      <c r="E166" s="6" t="s">
        <v>368</v>
      </c>
      <c r="F166" s="1">
        <f t="shared" si="42"/>
        <v>443.21627312479529</v>
      </c>
      <c r="G166" s="1">
        <f t="shared" si="43"/>
        <v>3.4883127540834993</v>
      </c>
      <c r="H166" s="12" t="s">
        <v>572</v>
      </c>
      <c r="I166" s="15">
        <f t="shared" si="62"/>
        <v>439.25463276468685</v>
      </c>
      <c r="J166" s="14">
        <f t="shared" si="44"/>
        <v>-6.8588312353131755</v>
      </c>
      <c r="K166" s="14">
        <f t="shared" si="45"/>
        <v>47.04356591450766</v>
      </c>
      <c r="L166" s="23">
        <f t="shared" si="46"/>
        <v>6.8588312353131755</v>
      </c>
      <c r="M166" s="29">
        <f t="shared" si="47"/>
        <v>-1.5374634008609915E-2</v>
      </c>
      <c r="N166" s="31">
        <f t="shared" si="48"/>
        <v>1.5374634008609915E-2</v>
      </c>
      <c r="O166" s="29">
        <f t="shared" si="49"/>
        <v>1.2887568205145106</v>
      </c>
      <c r="P166" s="30">
        <f t="shared" si="50"/>
        <v>442.68404838234346</v>
      </c>
      <c r="Q166" s="29">
        <f t="shared" si="51"/>
        <v>1.0156147043735051</v>
      </c>
      <c r="R166" s="14">
        <f t="shared" si="52"/>
        <v>438.15521200000001</v>
      </c>
      <c r="S166" s="14">
        <f t="shared" si="53"/>
        <v>-7.9582520000000159</v>
      </c>
      <c r="T166" s="14">
        <f t="shared" si="54"/>
        <v>63.333774895504256</v>
      </c>
      <c r="U166" s="23">
        <f t="shared" si="55"/>
        <v>7.9582520000000159</v>
      </c>
      <c r="V166" s="29">
        <f t="shared" si="56"/>
        <v>-1.7839076024838415E-2</v>
      </c>
      <c r="W166" s="31">
        <f t="shared" si="57"/>
        <v>1.7839076024838415E-2</v>
      </c>
      <c r="X166" s="29">
        <f t="shared" si="58"/>
        <v>1.7013892498547092</v>
      </c>
      <c r="Y166" s="30">
        <f t="shared" si="59"/>
        <v>442.13433800000001</v>
      </c>
      <c r="Z166" s="29">
        <f t="shared" si="60"/>
        <v>1.0181630887458211</v>
      </c>
    </row>
    <row r="167" spans="1:26" ht="15">
      <c r="A167" s="3">
        <v>165</v>
      </c>
      <c r="B167" s="4">
        <v>441.52331500000003</v>
      </c>
      <c r="C167" s="1">
        <f t="shared" si="61"/>
        <v>441.80522108570142</v>
      </c>
      <c r="D167" s="11" t="s">
        <v>168</v>
      </c>
      <c r="E167" s="6" t="s">
        <v>369</v>
      </c>
      <c r="F167" s="1">
        <f t="shared" si="42"/>
        <v>443.34466483325753</v>
      </c>
      <c r="G167" s="1">
        <f t="shared" si="43"/>
        <v>1.767606558393974</v>
      </c>
      <c r="H167" s="12" t="s">
        <v>573</v>
      </c>
      <c r="I167" s="13">
        <f t="shared" si="62"/>
        <v>446.70458587887879</v>
      </c>
      <c r="J167" s="14">
        <f t="shared" si="44"/>
        <v>5.1812708788787631</v>
      </c>
      <c r="K167" s="14">
        <f t="shared" si="45"/>
        <v>26.845567920317112</v>
      </c>
      <c r="L167" s="23">
        <f t="shared" si="46"/>
        <v>5.1812708788787631</v>
      </c>
      <c r="M167" s="29">
        <f t="shared" si="47"/>
        <v>1.1734988171301357E-2</v>
      </c>
      <c r="N167" s="31">
        <f t="shared" si="48"/>
        <v>1.1734988171301357E-2</v>
      </c>
      <c r="O167" s="29">
        <f t="shared" si="49"/>
        <v>0.97986154277112447</v>
      </c>
      <c r="P167" s="30">
        <f t="shared" si="50"/>
        <v>444.11395043943941</v>
      </c>
      <c r="Q167" s="29">
        <f t="shared" si="51"/>
        <v>0.98840112449554385</v>
      </c>
      <c r="R167" s="14">
        <f t="shared" si="52"/>
        <v>446.11346400000002</v>
      </c>
      <c r="S167" s="14">
        <f t="shared" si="53"/>
        <v>4.5901489999999967</v>
      </c>
      <c r="T167" s="14">
        <f t="shared" si="54"/>
        <v>21.069467842200968</v>
      </c>
      <c r="U167" s="23">
        <f t="shared" si="55"/>
        <v>4.5901489999999967</v>
      </c>
      <c r="V167" s="29">
        <f t="shared" si="56"/>
        <v>1.0396164469819667E-2</v>
      </c>
      <c r="W167" s="31">
        <f t="shared" si="57"/>
        <v>1.0396164469819667E-2</v>
      </c>
      <c r="X167" s="29">
        <f t="shared" si="58"/>
        <v>0.98974451743118352</v>
      </c>
      <c r="Y167" s="30">
        <f t="shared" si="59"/>
        <v>443.81838950000002</v>
      </c>
      <c r="Z167" s="29">
        <f t="shared" si="60"/>
        <v>0.98971080370710351</v>
      </c>
    </row>
    <row r="168" spans="1:26" ht="15">
      <c r="A168" s="3">
        <v>166</v>
      </c>
      <c r="B168" s="4">
        <v>502.43713400000001</v>
      </c>
      <c r="C168" s="1">
        <f t="shared" si="61"/>
        <v>478.18436883428058</v>
      </c>
      <c r="D168" s="11" t="s">
        <v>169</v>
      </c>
      <c r="E168" s="6" t="s">
        <v>370</v>
      </c>
      <c r="F168" s="1">
        <f t="shared" si="42"/>
        <v>479.37992128445626</v>
      </c>
      <c r="G168" s="1">
        <f t="shared" si="43"/>
        <v>15.283765007209329</v>
      </c>
      <c r="H168" s="12" t="s">
        <v>574</v>
      </c>
      <c r="I168" s="15">
        <f t="shared" si="62"/>
        <v>445.11227139165152</v>
      </c>
      <c r="J168" s="14">
        <f t="shared" si="44"/>
        <v>-57.324862608348496</v>
      </c>
      <c r="K168" s="14">
        <f t="shared" si="45"/>
        <v>3286.1398730660317</v>
      </c>
      <c r="L168" s="23">
        <f t="shared" si="46"/>
        <v>57.324862608348496</v>
      </c>
      <c r="M168" s="29">
        <f t="shared" si="47"/>
        <v>-0.11409360242140959</v>
      </c>
      <c r="N168" s="31">
        <f t="shared" si="48"/>
        <v>0.11409360242140959</v>
      </c>
      <c r="O168" s="29">
        <f t="shared" si="49"/>
        <v>10.894427401284725</v>
      </c>
      <c r="P168" s="30">
        <f t="shared" si="50"/>
        <v>473.77470269582579</v>
      </c>
      <c r="Q168" s="29">
        <f t="shared" si="51"/>
        <v>1.1287874235170405</v>
      </c>
      <c r="R168" s="14">
        <f t="shared" si="52"/>
        <v>441.52331500000003</v>
      </c>
      <c r="S168" s="14">
        <f t="shared" si="53"/>
        <v>-60.91381899999999</v>
      </c>
      <c r="T168" s="14">
        <f t="shared" si="54"/>
        <v>3710.4933451647598</v>
      </c>
      <c r="U168" s="23">
        <f t="shared" si="55"/>
        <v>60.91381899999999</v>
      </c>
      <c r="V168" s="29">
        <f t="shared" si="56"/>
        <v>-0.12123669784327683</v>
      </c>
      <c r="W168" s="31">
        <f t="shared" si="57"/>
        <v>0.12123669784327683</v>
      </c>
      <c r="X168" s="29">
        <f t="shared" si="58"/>
        <v>13.199779860687936</v>
      </c>
      <c r="Y168" s="30">
        <f t="shared" si="59"/>
        <v>471.98022450000002</v>
      </c>
      <c r="Z168" s="29">
        <f t="shared" si="60"/>
        <v>1.1379628593339401</v>
      </c>
    </row>
    <row r="169" spans="1:26" ht="15">
      <c r="A169" s="3">
        <v>167</v>
      </c>
      <c r="B169" s="4">
        <v>498.40832499999999</v>
      </c>
      <c r="C169" s="1">
        <f t="shared" si="61"/>
        <v>490.31874253371222</v>
      </c>
      <c r="D169" s="11" t="s">
        <v>170</v>
      </c>
      <c r="E169" s="6" t="s">
        <v>371</v>
      </c>
      <c r="F169" s="1">
        <f t="shared" si="42"/>
        <v>495.81003843614712</v>
      </c>
      <c r="G169" s="1">
        <f t="shared" si="43"/>
        <v>14.091659244223337</v>
      </c>
      <c r="H169" s="12" t="s">
        <v>575</v>
      </c>
      <c r="I169" s="15">
        <f t="shared" si="62"/>
        <v>494.66368629166561</v>
      </c>
      <c r="J169" s="14">
        <f t="shared" si="44"/>
        <v>-3.744638708334378</v>
      </c>
      <c r="K169" s="14">
        <f t="shared" si="45"/>
        <v>14.022319055956158</v>
      </c>
      <c r="L169" s="23">
        <f t="shared" si="46"/>
        <v>3.744638708334378</v>
      </c>
      <c r="M169" s="29">
        <f t="shared" si="47"/>
        <v>-7.5131945445220602E-3</v>
      </c>
      <c r="N169" s="31">
        <f t="shared" si="48"/>
        <v>7.5131945445220602E-3</v>
      </c>
      <c r="O169" s="29">
        <f t="shared" si="49"/>
        <v>0.75265677919792351</v>
      </c>
      <c r="P169" s="30">
        <f t="shared" si="50"/>
        <v>496.5360056458328</v>
      </c>
      <c r="Q169" s="29">
        <f t="shared" si="51"/>
        <v>1.007570069952793</v>
      </c>
      <c r="R169" s="14">
        <f t="shared" si="52"/>
        <v>502.43713400000001</v>
      </c>
      <c r="S169" s="14">
        <f t="shared" si="53"/>
        <v>4.0288090000000238</v>
      </c>
      <c r="T169" s="14">
        <f t="shared" si="54"/>
        <v>16.231301958481193</v>
      </c>
      <c r="U169" s="23">
        <f t="shared" si="55"/>
        <v>4.0288090000000238</v>
      </c>
      <c r="V169" s="29">
        <f t="shared" si="56"/>
        <v>8.0833501326448027E-3</v>
      </c>
      <c r="W169" s="31">
        <f t="shared" si="57"/>
        <v>8.0833501326448027E-3</v>
      </c>
      <c r="X169" s="29">
        <f t="shared" si="58"/>
        <v>0.93471701930189499</v>
      </c>
      <c r="Y169" s="30">
        <f t="shared" si="59"/>
        <v>500.4227295</v>
      </c>
      <c r="Z169" s="29">
        <f t="shared" si="60"/>
        <v>0.99198146648133689</v>
      </c>
    </row>
    <row r="170" spans="1:26" ht="15">
      <c r="A170" s="3">
        <v>168</v>
      </c>
      <c r="B170" s="4">
        <v>500.24636800000002</v>
      </c>
      <c r="C170" s="1">
        <f t="shared" si="61"/>
        <v>496.27531781348489</v>
      </c>
      <c r="D170" s="11" t="s">
        <v>171</v>
      </c>
      <c r="E170" s="6" t="s">
        <v>372</v>
      </c>
      <c r="F170" s="1">
        <f t="shared" si="42"/>
        <v>503.0939004065641</v>
      </c>
      <c r="G170" s="1">
        <f t="shared" si="43"/>
        <v>9.8466411363246724</v>
      </c>
      <c r="H170" s="12" t="s">
        <v>576</v>
      </c>
      <c r="I170" s="13">
        <f t="shared" si="62"/>
        <v>509.90169768037049</v>
      </c>
      <c r="J170" s="14">
        <f t="shared" si="44"/>
        <v>9.6553296803704711</v>
      </c>
      <c r="K170" s="14">
        <f t="shared" si="45"/>
        <v>93.225391236642949</v>
      </c>
      <c r="L170" s="23">
        <f t="shared" si="46"/>
        <v>9.6553296803704711</v>
      </c>
      <c r="M170" s="29">
        <f t="shared" si="47"/>
        <v>1.9301148989792308E-2</v>
      </c>
      <c r="N170" s="31">
        <f t="shared" si="48"/>
        <v>1.9301148989792308E-2</v>
      </c>
      <c r="O170" s="29">
        <f t="shared" si="49"/>
        <v>1.9480119610828701</v>
      </c>
      <c r="P170" s="30">
        <f t="shared" si="50"/>
        <v>505.07403284018528</v>
      </c>
      <c r="Q170" s="29">
        <f t="shared" si="51"/>
        <v>0.98106433117541247</v>
      </c>
      <c r="R170" s="14">
        <f t="shared" si="52"/>
        <v>498.40832499999999</v>
      </c>
      <c r="S170" s="14">
        <f t="shared" si="53"/>
        <v>-1.8380430000000274</v>
      </c>
      <c r="T170" s="14">
        <f t="shared" si="54"/>
        <v>3.3784020698491006</v>
      </c>
      <c r="U170" s="23">
        <f t="shared" si="55"/>
        <v>1.8380430000000274</v>
      </c>
      <c r="V170" s="29">
        <f t="shared" si="56"/>
        <v>-3.674275552161585E-3</v>
      </c>
      <c r="W170" s="31">
        <f t="shared" si="57"/>
        <v>3.674275552161585E-3</v>
      </c>
      <c r="X170" s="29">
        <f t="shared" si="58"/>
        <v>0.42844354995980499</v>
      </c>
      <c r="Y170" s="30">
        <f t="shared" si="59"/>
        <v>499.32734649999998</v>
      </c>
      <c r="Z170" s="29">
        <f t="shared" si="60"/>
        <v>1.0036878256397503</v>
      </c>
    </row>
    <row r="171" spans="1:26" ht="15">
      <c r="A171" s="3">
        <v>169</v>
      </c>
      <c r="B171" s="4">
        <v>512.37249799999995</v>
      </c>
      <c r="C171" s="1">
        <f t="shared" si="61"/>
        <v>505.93362592539393</v>
      </c>
      <c r="D171" s="11" t="s">
        <v>172</v>
      </c>
      <c r="E171" s="6" t="s">
        <v>373</v>
      </c>
      <c r="F171" s="1">
        <f t="shared" si="42"/>
        <v>511.89075725534008</v>
      </c>
      <c r="G171" s="1">
        <f t="shared" si="43"/>
        <v>8.3632901785821279</v>
      </c>
      <c r="H171" s="12" t="s">
        <v>577</v>
      </c>
      <c r="I171" s="15">
        <f t="shared" si="62"/>
        <v>512.94054154288881</v>
      </c>
      <c r="J171" s="14">
        <f t="shared" si="44"/>
        <v>0.56804354288885861</v>
      </c>
      <c r="K171" s="14">
        <f t="shared" si="45"/>
        <v>0.32267346661772656</v>
      </c>
      <c r="L171" s="23">
        <f t="shared" si="46"/>
        <v>0.56804354288885861</v>
      </c>
      <c r="M171" s="29">
        <f t="shared" si="47"/>
        <v>1.1086534603363092E-3</v>
      </c>
      <c r="N171" s="31">
        <f t="shared" si="48"/>
        <v>1.1086534603363092E-3</v>
      </c>
      <c r="O171" s="29">
        <f t="shared" si="49"/>
        <v>0.11573292481376181</v>
      </c>
      <c r="P171" s="30">
        <f t="shared" si="50"/>
        <v>512.65651977144444</v>
      </c>
      <c r="Q171" s="29">
        <f t="shared" si="51"/>
        <v>0.99889257429100808</v>
      </c>
      <c r="R171" s="14">
        <f t="shared" si="52"/>
        <v>500.24636800000002</v>
      </c>
      <c r="S171" s="14">
        <f t="shared" si="53"/>
        <v>-12.126129999999932</v>
      </c>
      <c r="T171" s="14">
        <f t="shared" si="54"/>
        <v>147.04302877689835</v>
      </c>
      <c r="U171" s="23">
        <f t="shared" si="55"/>
        <v>12.126129999999932</v>
      </c>
      <c r="V171" s="29">
        <f t="shared" si="56"/>
        <v>-2.3666629351366812E-2</v>
      </c>
      <c r="W171" s="31">
        <f t="shared" si="57"/>
        <v>2.3666629351366812E-2</v>
      </c>
      <c r="X171" s="29">
        <f t="shared" si="58"/>
        <v>2.8326408439666952</v>
      </c>
      <c r="Y171" s="30">
        <f t="shared" si="59"/>
        <v>506.30943300000001</v>
      </c>
      <c r="Z171" s="29">
        <f t="shared" si="60"/>
        <v>1.0242403159236928</v>
      </c>
    </row>
    <row r="172" spans="1:26" ht="15">
      <c r="A172" s="3">
        <v>170</v>
      </c>
      <c r="B172" s="4">
        <v>509.461456</v>
      </c>
      <c r="C172" s="1">
        <f t="shared" si="61"/>
        <v>508.05032397015754</v>
      </c>
      <c r="D172" s="11" t="s">
        <v>173</v>
      </c>
      <c r="E172" s="6" t="s">
        <v>374</v>
      </c>
      <c r="F172" s="1">
        <f t="shared" si="42"/>
        <v>513.17633568071096</v>
      </c>
      <c r="G172" s="1">
        <f t="shared" si="43"/>
        <v>4.6289701380107608</v>
      </c>
      <c r="H172" s="12" t="s">
        <v>578</v>
      </c>
      <c r="I172" s="15">
        <f t="shared" si="62"/>
        <v>520.25404743392221</v>
      </c>
      <c r="J172" s="14">
        <f t="shared" si="44"/>
        <v>10.792591433922212</v>
      </c>
      <c r="K172" s="14">
        <f t="shared" si="45"/>
        <v>116.4800298595711</v>
      </c>
      <c r="L172" s="23">
        <f t="shared" si="46"/>
        <v>10.792591433922212</v>
      </c>
      <c r="M172" s="29">
        <f t="shared" si="47"/>
        <v>2.1184313959017563E-2</v>
      </c>
      <c r="N172" s="31">
        <f t="shared" si="48"/>
        <v>2.1184313959017563E-2</v>
      </c>
      <c r="O172" s="29">
        <f t="shared" si="49"/>
        <v>2.2001506625401865</v>
      </c>
      <c r="P172" s="30">
        <f t="shared" si="50"/>
        <v>514.85775171696105</v>
      </c>
      <c r="Q172" s="29">
        <f t="shared" si="51"/>
        <v>0.97925515142620201</v>
      </c>
      <c r="R172" s="14">
        <f t="shared" si="52"/>
        <v>512.37249799999995</v>
      </c>
      <c r="S172" s="14">
        <f t="shared" si="53"/>
        <v>2.9110419999999522</v>
      </c>
      <c r="T172" s="14">
        <f t="shared" si="54"/>
        <v>8.4741655257637216</v>
      </c>
      <c r="U172" s="23">
        <f t="shared" si="55"/>
        <v>2.9110419999999522</v>
      </c>
      <c r="V172" s="29">
        <f t="shared" si="56"/>
        <v>5.7139592519045287E-3</v>
      </c>
      <c r="W172" s="31">
        <f t="shared" si="57"/>
        <v>5.7139592519045287E-3</v>
      </c>
      <c r="X172" s="29">
        <f t="shared" si="58"/>
        <v>0.68978340316864462</v>
      </c>
      <c r="Y172" s="30">
        <f t="shared" si="59"/>
        <v>510.91697699999997</v>
      </c>
      <c r="Z172" s="29">
        <f t="shared" si="60"/>
        <v>0.99431850458140725</v>
      </c>
    </row>
    <row r="173" spans="1:26" ht="15">
      <c r="A173" s="3">
        <v>171</v>
      </c>
      <c r="B173" s="4">
        <v>504.319885</v>
      </c>
      <c r="C173" s="1">
        <f t="shared" si="61"/>
        <v>505.81206058806299</v>
      </c>
      <c r="D173" s="11" t="s">
        <v>174</v>
      </c>
      <c r="E173" s="6" t="s">
        <v>375</v>
      </c>
      <c r="F173" s="1">
        <f t="shared" si="42"/>
        <v>509.3807674775519</v>
      </c>
      <c r="G173" s="1">
        <f t="shared" si="43"/>
        <v>0.75922602663766847</v>
      </c>
      <c r="H173" s="12" t="s">
        <v>579</v>
      </c>
      <c r="I173" s="13">
        <f t="shared" si="62"/>
        <v>517.80530581872176</v>
      </c>
      <c r="J173" s="14">
        <f t="shared" si="44"/>
        <v>13.485420818721764</v>
      </c>
      <c r="K173" s="14">
        <f t="shared" si="45"/>
        <v>181.85657465801435</v>
      </c>
      <c r="L173" s="23">
        <f t="shared" si="46"/>
        <v>13.485420818721764</v>
      </c>
      <c r="M173" s="29">
        <f t="shared" si="47"/>
        <v>2.6739815779268278E-2</v>
      </c>
      <c r="N173" s="31">
        <f t="shared" si="48"/>
        <v>2.6739815779268278E-2</v>
      </c>
      <c r="O173" s="29">
        <f t="shared" si="49"/>
        <v>2.7796827213545274</v>
      </c>
      <c r="P173" s="30">
        <f t="shared" si="50"/>
        <v>511.06259540936088</v>
      </c>
      <c r="Q173" s="29">
        <f t="shared" si="51"/>
        <v>0.97395658046145461</v>
      </c>
      <c r="R173" s="14">
        <f t="shared" si="52"/>
        <v>509.461456</v>
      </c>
      <c r="S173" s="14">
        <f t="shared" si="53"/>
        <v>5.141570999999999</v>
      </c>
      <c r="T173" s="14">
        <f t="shared" si="54"/>
        <v>26.435752348040989</v>
      </c>
      <c r="U173" s="23">
        <f t="shared" si="55"/>
        <v>5.141570999999999</v>
      </c>
      <c r="V173" s="29">
        <f t="shared" si="56"/>
        <v>1.0195059034802879E-2</v>
      </c>
      <c r="W173" s="31">
        <f t="shared" si="57"/>
        <v>1.0195059034802879E-2</v>
      </c>
      <c r="X173" s="29">
        <f t="shared" si="58"/>
        <v>1.222532859838775</v>
      </c>
      <c r="Y173" s="30">
        <f t="shared" si="59"/>
        <v>506.8906705</v>
      </c>
      <c r="Z173" s="29">
        <f t="shared" si="60"/>
        <v>0.98990783122168124</v>
      </c>
    </row>
    <row r="174" spans="1:26" ht="15">
      <c r="A174" s="3">
        <v>172</v>
      </c>
      <c r="B174" s="4">
        <v>504.22052000000002</v>
      </c>
      <c r="C174" s="1">
        <f t="shared" si="61"/>
        <v>504.8571362352252</v>
      </c>
      <c r="D174" s="11" t="s">
        <v>175</v>
      </c>
      <c r="E174" s="6" t="s">
        <v>376</v>
      </c>
      <c r="F174" s="1">
        <f t="shared" si="42"/>
        <v>506.53364512775795</v>
      </c>
      <c r="G174" s="1">
        <f t="shared" si="43"/>
        <v>-0.76530973481184672</v>
      </c>
      <c r="H174" s="12" t="s">
        <v>580</v>
      </c>
      <c r="I174" s="15">
        <f t="shared" si="62"/>
        <v>510.13999350418959</v>
      </c>
      <c r="J174" s="14">
        <f t="shared" si="44"/>
        <v>5.9194735041895683</v>
      </c>
      <c r="K174" s="14">
        <f t="shared" si="45"/>
        <v>35.040166566802327</v>
      </c>
      <c r="L174" s="23">
        <f t="shared" si="46"/>
        <v>5.9194735041895683</v>
      </c>
      <c r="M174" s="29">
        <f t="shared" si="47"/>
        <v>1.173985046104345E-2</v>
      </c>
      <c r="N174" s="31">
        <f t="shared" si="48"/>
        <v>1.173985046104345E-2</v>
      </c>
      <c r="O174" s="29">
        <f t="shared" si="49"/>
        <v>1.2373488175638649</v>
      </c>
      <c r="P174" s="30">
        <f t="shared" si="50"/>
        <v>507.18025675209481</v>
      </c>
      <c r="Q174" s="29">
        <f t="shared" si="51"/>
        <v>0.98839637436867422</v>
      </c>
      <c r="R174" s="14">
        <f t="shared" si="52"/>
        <v>504.319885</v>
      </c>
      <c r="S174" s="14">
        <f t="shared" si="53"/>
        <v>9.9364999999977499E-2</v>
      </c>
      <c r="T174" s="14">
        <f t="shared" si="54"/>
        <v>9.8734032249955285E-3</v>
      </c>
      <c r="U174" s="23">
        <f t="shared" si="55"/>
        <v>9.9364999999977499E-2</v>
      </c>
      <c r="V174" s="29">
        <f t="shared" si="56"/>
        <v>1.9706655334054531E-4</v>
      </c>
      <c r="W174" s="31">
        <f t="shared" si="57"/>
        <v>1.9706655334054531E-4</v>
      </c>
      <c r="X174" s="29">
        <f t="shared" si="58"/>
        <v>2.3771740673105678E-2</v>
      </c>
      <c r="Y174" s="30">
        <f t="shared" si="59"/>
        <v>504.27020249999998</v>
      </c>
      <c r="Z174" s="29">
        <f t="shared" si="60"/>
        <v>0.99980297227423431</v>
      </c>
    </row>
    <row r="175" spans="1:26" ht="15">
      <c r="A175" s="3">
        <v>173</v>
      </c>
      <c r="B175" s="4">
        <v>514.77191200000004</v>
      </c>
      <c r="C175" s="1">
        <f t="shared" si="61"/>
        <v>510.80600169409013</v>
      </c>
      <c r="D175" s="11" t="s">
        <v>176</v>
      </c>
      <c r="E175" s="6" t="s">
        <v>377</v>
      </c>
      <c r="F175" s="1">
        <f t="shared" si="42"/>
        <v>511.22558365808493</v>
      </c>
      <c r="G175" s="1">
        <f t="shared" si="43"/>
        <v>1.5002430226033634</v>
      </c>
      <c r="H175" s="12" t="s">
        <v>581</v>
      </c>
      <c r="I175" s="15">
        <f t="shared" si="62"/>
        <v>505.76833539294608</v>
      </c>
      <c r="J175" s="14">
        <f t="shared" si="44"/>
        <v>-9.003576607053958</v>
      </c>
      <c r="K175" s="14">
        <f t="shared" si="45"/>
        <v>81.064391719089258</v>
      </c>
      <c r="L175" s="23">
        <f t="shared" si="46"/>
        <v>9.003576607053958</v>
      </c>
      <c r="M175" s="29">
        <f t="shared" si="47"/>
        <v>-1.7490419343342022E-2</v>
      </c>
      <c r="N175" s="31">
        <f t="shared" si="48"/>
        <v>1.7490419343342022E-2</v>
      </c>
      <c r="O175" s="29">
        <f t="shared" si="49"/>
        <v>1.8937356089325958</v>
      </c>
      <c r="P175" s="30">
        <f t="shared" si="50"/>
        <v>510.27012369647309</v>
      </c>
      <c r="Q175" s="29">
        <f t="shared" si="51"/>
        <v>1.0178017799395425</v>
      </c>
      <c r="R175" s="14">
        <f t="shared" si="52"/>
        <v>504.22052000000002</v>
      </c>
      <c r="S175" s="14">
        <f t="shared" si="53"/>
        <v>-10.551392000000021</v>
      </c>
      <c r="T175" s="14">
        <f t="shared" si="54"/>
        <v>111.33187313766445</v>
      </c>
      <c r="U175" s="23">
        <f t="shared" si="55"/>
        <v>10.551392000000021</v>
      </c>
      <c r="V175" s="29">
        <f t="shared" si="56"/>
        <v>-2.0497217804688654E-2</v>
      </c>
      <c r="W175" s="31">
        <f t="shared" si="57"/>
        <v>2.0497217804688654E-2</v>
      </c>
      <c r="X175" s="29">
        <f t="shared" si="58"/>
        <v>2.5245787816344807</v>
      </c>
      <c r="Y175" s="30">
        <f t="shared" si="59"/>
        <v>509.496216</v>
      </c>
      <c r="Z175" s="29">
        <f t="shared" si="60"/>
        <v>1.020926145568213</v>
      </c>
    </row>
    <row r="176" spans="1:26" ht="15">
      <c r="A176" s="3">
        <v>174</v>
      </c>
      <c r="B176" s="4">
        <v>511.88070699999997</v>
      </c>
      <c r="C176" s="1">
        <f t="shared" si="61"/>
        <v>511.45082487763602</v>
      </c>
      <c r="D176" s="11" t="s">
        <v>177</v>
      </c>
      <c r="E176" s="6" t="s">
        <v>378</v>
      </c>
      <c r="F176" s="1">
        <f t="shared" si="42"/>
        <v>512.1107373746479</v>
      </c>
      <c r="G176" s="1">
        <f t="shared" si="43"/>
        <v>1.0921810537460419</v>
      </c>
      <c r="H176" s="12" t="s">
        <v>582</v>
      </c>
      <c r="I176" s="13">
        <f t="shared" si="62"/>
        <v>512.72582668068833</v>
      </c>
      <c r="J176" s="14">
        <f t="shared" si="44"/>
        <v>0.84511968068835586</v>
      </c>
      <c r="K176" s="14">
        <f t="shared" si="45"/>
        <v>0.71422727468678859</v>
      </c>
      <c r="L176" s="23">
        <f t="shared" si="46"/>
        <v>0.84511968068835586</v>
      </c>
      <c r="M176" s="29">
        <f t="shared" si="47"/>
        <v>1.6510090517796287E-3</v>
      </c>
      <c r="N176" s="31">
        <f t="shared" si="48"/>
        <v>1.6510090517796287E-3</v>
      </c>
      <c r="O176" s="29">
        <f t="shared" si="49"/>
        <v>0.17945447131925171</v>
      </c>
      <c r="P176" s="30">
        <f t="shared" si="50"/>
        <v>512.30326684034412</v>
      </c>
      <c r="Q176" s="29">
        <f t="shared" si="51"/>
        <v>0.99835171228615582</v>
      </c>
      <c r="R176" s="14">
        <f t="shared" si="52"/>
        <v>514.77191200000004</v>
      </c>
      <c r="S176" s="14">
        <f t="shared" si="53"/>
        <v>2.8912050000000704</v>
      </c>
      <c r="T176" s="14">
        <f t="shared" si="54"/>
        <v>8.3590663520254065</v>
      </c>
      <c r="U176" s="23">
        <f t="shared" si="55"/>
        <v>2.8912050000000704</v>
      </c>
      <c r="V176" s="29">
        <f t="shared" si="56"/>
        <v>5.6482007633080625E-3</v>
      </c>
      <c r="W176" s="31">
        <f t="shared" si="57"/>
        <v>5.6482007633080625E-3</v>
      </c>
      <c r="X176" s="29">
        <f t="shared" si="58"/>
        <v>0.70060785604554243</v>
      </c>
      <c r="Y176" s="30">
        <f t="shared" si="59"/>
        <v>513.32630949999998</v>
      </c>
      <c r="Z176" s="29">
        <f t="shared" si="60"/>
        <v>0.99438352223071547</v>
      </c>
    </row>
    <row r="177" spans="1:26" ht="15">
      <c r="A177" s="3">
        <v>175</v>
      </c>
      <c r="B177" s="4">
        <v>511.96020499999997</v>
      </c>
      <c r="C177" s="1">
        <f t="shared" si="61"/>
        <v>511.75645295105437</v>
      </c>
      <c r="D177" s="11" t="s">
        <v>178</v>
      </c>
      <c r="E177" s="6" t="s">
        <v>379</v>
      </c>
      <c r="F177" s="1">
        <f t="shared" si="42"/>
        <v>512.3786533354878</v>
      </c>
      <c r="G177" s="1">
        <f t="shared" si="43"/>
        <v>0.64451946277901273</v>
      </c>
      <c r="H177" s="12" t="s">
        <v>583</v>
      </c>
      <c r="I177" s="15">
        <f t="shared" si="62"/>
        <v>513.2029184283939</v>
      </c>
      <c r="J177" s="14">
        <f t="shared" si="44"/>
        <v>1.2427134283939267</v>
      </c>
      <c r="K177" s="14">
        <f t="shared" si="45"/>
        <v>1.5443366651105872</v>
      </c>
      <c r="L177" s="23">
        <f t="shared" si="46"/>
        <v>1.2427134283939267</v>
      </c>
      <c r="M177" s="29">
        <f t="shared" si="47"/>
        <v>2.427363330698578E-3</v>
      </c>
      <c r="N177" s="31">
        <f t="shared" si="48"/>
        <v>2.427363330698578E-3</v>
      </c>
      <c r="O177" s="29">
        <f t="shared" si="49"/>
        <v>0.26411734011273225</v>
      </c>
      <c r="P177" s="30">
        <f t="shared" si="50"/>
        <v>512.58156171419694</v>
      </c>
      <c r="Q177" s="29">
        <f t="shared" si="51"/>
        <v>0.99757851449442347</v>
      </c>
      <c r="R177" s="14">
        <f t="shared" si="52"/>
        <v>511.88070699999997</v>
      </c>
      <c r="S177" s="14">
        <f t="shared" si="53"/>
        <v>-7.9498000000000957E-2</v>
      </c>
      <c r="T177" s="14">
        <f t="shared" si="54"/>
        <v>6.3199320040001521E-3</v>
      </c>
      <c r="U177" s="23">
        <f t="shared" si="55"/>
        <v>7.9498000000000957E-2</v>
      </c>
      <c r="V177" s="29">
        <f t="shared" si="56"/>
        <v>-1.5528160045174012E-4</v>
      </c>
      <c r="W177" s="31">
        <f t="shared" si="57"/>
        <v>1.5528160045174012E-4</v>
      </c>
      <c r="X177" s="29">
        <f t="shared" si="58"/>
        <v>1.9331980169368566E-2</v>
      </c>
      <c r="Y177" s="30">
        <f t="shared" si="59"/>
        <v>511.92045599999994</v>
      </c>
      <c r="Z177" s="29">
        <f t="shared" si="60"/>
        <v>1.000155305716572</v>
      </c>
    </row>
    <row r="178" spans="1:26" ht="15">
      <c r="A178" s="3">
        <v>176</v>
      </c>
      <c r="B178" s="4">
        <v>510.20163000000002</v>
      </c>
      <c r="C178" s="1">
        <f t="shared" si="61"/>
        <v>510.82355918042174</v>
      </c>
      <c r="D178" s="11" t="s">
        <v>179</v>
      </c>
      <c r="E178" s="6" t="s">
        <v>380</v>
      </c>
      <c r="F178" s="1">
        <f t="shared" si="42"/>
        <v>511.28384171798666</v>
      </c>
      <c r="G178" s="1">
        <f t="shared" si="43"/>
        <v>-0.12082107131318037</v>
      </c>
      <c r="H178" s="12" t="s">
        <v>584</v>
      </c>
      <c r="I178" s="15">
        <f t="shared" si="62"/>
        <v>513.02317279826684</v>
      </c>
      <c r="J178" s="14">
        <f t="shared" si="44"/>
        <v>2.8215427982668189</v>
      </c>
      <c r="K178" s="14">
        <f t="shared" si="45"/>
        <v>7.9611037624513505</v>
      </c>
      <c r="L178" s="23">
        <f t="shared" si="46"/>
        <v>2.8215427982668189</v>
      </c>
      <c r="M178" s="29">
        <f t="shared" si="47"/>
        <v>5.530250458562468E-3</v>
      </c>
      <c r="N178" s="31">
        <f t="shared" si="48"/>
        <v>5.530250458562468E-3</v>
      </c>
      <c r="O178" s="29">
        <f t="shared" si="49"/>
        <v>0.60046329963505096</v>
      </c>
      <c r="P178" s="30">
        <f t="shared" si="50"/>
        <v>511.61240139913343</v>
      </c>
      <c r="Q178" s="29">
        <f t="shared" si="51"/>
        <v>0.99450016500643268</v>
      </c>
      <c r="R178" s="14">
        <f t="shared" si="52"/>
        <v>511.96020499999997</v>
      </c>
      <c r="S178" s="14">
        <f t="shared" si="53"/>
        <v>1.7585749999999507</v>
      </c>
      <c r="T178" s="14">
        <f t="shared" si="54"/>
        <v>3.0925860306248265</v>
      </c>
      <c r="U178" s="23">
        <f t="shared" si="55"/>
        <v>1.7585749999999507</v>
      </c>
      <c r="V178" s="29">
        <f t="shared" si="56"/>
        <v>3.4468235626764865E-3</v>
      </c>
      <c r="W178" s="31">
        <f t="shared" si="57"/>
        <v>3.4468235626764865E-3</v>
      </c>
      <c r="X178" s="29">
        <f t="shared" si="58"/>
        <v>0.42768401048130639</v>
      </c>
      <c r="Y178" s="30">
        <f t="shared" si="59"/>
        <v>511.0809175</v>
      </c>
      <c r="Z178" s="29">
        <f t="shared" si="60"/>
        <v>0.99656501622035265</v>
      </c>
    </row>
    <row r="179" spans="1:26" ht="15">
      <c r="A179" s="3">
        <v>177</v>
      </c>
      <c r="B179" s="4">
        <v>509.73962399999999</v>
      </c>
      <c r="C179" s="1">
        <f t="shared" si="61"/>
        <v>510.1731980721687</v>
      </c>
      <c r="D179" s="11" t="s">
        <v>180</v>
      </c>
      <c r="E179" s="6" t="s">
        <v>381</v>
      </c>
      <c r="F179" s="1">
        <f t="shared" si="42"/>
        <v>510.31768177580392</v>
      </c>
      <c r="G179" s="1">
        <f t="shared" si="43"/>
        <v>-0.44590794395918149</v>
      </c>
      <c r="H179" s="12" t="s">
        <v>585</v>
      </c>
      <c r="I179" s="13">
        <f t="shared" si="62"/>
        <v>511.16302064667349</v>
      </c>
      <c r="J179" s="14">
        <f t="shared" si="44"/>
        <v>1.4233966466734955</v>
      </c>
      <c r="K179" s="14">
        <f t="shared" si="45"/>
        <v>2.026058013761352</v>
      </c>
      <c r="L179" s="23">
        <f t="shared" si="46"/>
        <v>1.4233966466734955</v>
      </c>
      <c r="M179" s="29">
        <f t="shared" si="47"/>
        <v>2.7923994519082071E-3</v>
      </c>
      <c r="N179" s="31">
        <f t="shared" si="48"/>
        <v>2.7923994519082071E-3</v>
      </c>
      <c r="O179" s="29">
        <f t="shared" si="49"/>
        <v>0.30383067280963527</v>
      </c>
      <c r="P179" s="30">
        <f t="shared" si="50"/>
        <v>510.45132232333674</v>
      </c>
      <c r="Q179" s="29">
        <f t="shared" si="51"/>
        <v>0.99721537632970247</v>
      </c>
      <c r="R179" s="14">
        <f t="shared" si="52"/>
        <v>510.20163000000002</v>
      </c>
      <c r="S179" s="14">
        <f t="shared" si="53"/>
        <v>0.46200600000003078</v>
      </c>
      <c r="T179" s="14">
        <f t="shared" si="54"/>
        <v>0.21344954403602845</v>
      </c>
      <c r="U179" s="23">
        <f t="shared" si="55"/>
        <v>0.46200600000003078</v>
      </c>
      <c r="V179" s="29">
        <f t="shared" si="56"/>
        <v>9.063568501396917E-4</v>
      </c>
      <c r="W179" s="31">
        <f t="shared" si="57"/>
        <v>9.063568501396917E-4</v>
      </c>
      <c r="X179" s="29">
        <f t="shared" si="58"/>
        <v>0.11260027031836177</v>
      </c>
      <c r="Y179" s="30">
        <f t="shared" si="59"/>
        <v>509.97062700000004</v>
      </c>
      <c r="Z179" s="29">
        <f t="shared" si="60"/>
        <v>0.99909446388871781</v>
      </c>
    </row>
    <row r="180" spans="1:26" ht="15">
      <c r="A180" s="3">
        <v>178</v>
      </c>
      <c r="B180" s="4">
        <v>507.459473</v>
      </c>
      <c r="C180" s="1">
        <f t="shared" si="61"/>
        <v>508.54496302886753</v>
      </c>
      <c r="D180" s="11" t="s">
        <v>181</v>
      </c>
      <c r="E180" s="6" t="s">
        <v>382</v>
      </c>
      <c r="F180" s="1">
        <f t="shared" si="42"/>
        <v>508.45649870470299</v>
      </c>
      <c r="G180" s="1">
        <f t="shared" si="43"/>
        <v>-0.96385993686828719</v>
      </c>
      <c r="H180" s="12" t="s">
        <v>586</v>
      </c>
      <c r="I180" s="15">
        <f t="shared" si="62"/>
        <v>509.87177383184473</v>
      </c>
      <c r="J180" s="14">
        <f t="shared" si="44"/>
        <v>2.4123008318447319</v>
      </c>
      <c r="K180" s="14">
        <f t="shared" si="45"/>
        <v>5.8191953033187858</v>
      </c>
      <c r="L180" s="23">
        <f t="shared" si="46"/>
        <v>2.4123008318447319</v>
      </c>
      <c r="M180" s="29">
        <f t="shared" si="47"/>
        <v>4.7536817424723328E-3</v>
      </c>
      <c r="N180" s="31">
        <f t="shared" si="48"/>
        <v>4.7536817424723328E-3</v>
      </c>
      <c r="O180" s="29">
        <f t="shared" si="49"/>
        <v>0.515700325061617</v>
      </c>
      <c r="P180" s="30">
        <f t="shared" si="50"/>
        <v>508.66562341592237</v>
      </c>
      <c r="Q180" s="29">
        <f t="shared" si="51"/>
        <v>0.99526880883459079</v>
      </c>
      <c r="R180" s="14">
        <f t="shared" si="52"/>
        <v>509.73962399999999</v>
      </c>
      <c r="S180" s="14">
        <f t="shared" si="53"/>
        <v>2.2801509999999894</v>
      </c>
      <c r="T180" s="14">
        <f t="shared" si="54"/>
        <v>5.1990885828009512</v>
      </c>
      <c r="U180" s="23">
        <f t="shared" si="55"/>
        <v>2.2801509999999894</v>
      </c>
      <c r="V180" s="29">
        <f t="shared" si="56"/>
        <v>4.4932671894371938E-3</v>
      </c>
      <c r="W180" s="31">
        <f t="shared" si="57"/>
        <v>4.4932671894371938E-3</v>
      </c>
      <c r="X180" s="29">
        <f t="shared" si="58"/>
        <v>0.55603227777083897</v>
      </c>
      <c r="Y180" s="30">
        <f t="shared" si="59"/>
        <v>508.59954849999997</v>
      </c>
      <c r="Z180" s="29">
        <f t="shared" si="60"/>
        <v>0.99552683194979563</v>
      </c>
    </row>
    <row r="181" spans="1:26" ht="15">
      <c r="A181" s="3">
        <v>179</v>
      </c>
      <c r="B181" s="4">
        <v>508.07049599999999</v>
      </c>
      <c r="C181" s="1">
        <f t="shared" si="61"/>
        <v>508.26028281154703</v>
      </c>
      <c r="D181" s="11" t="s">
        <v>182</v>
      </c>
      <c r="E181" s="6" t="s">
        <v>383</v>
      </c>
      <c r="F181" s="1">
        <f t="shared" si="42"/>
        <v>507.90875102258838</v>
      </c>
      <c r="G181" s="1">
        <f t="shared" si="43"/>
        <v>-0.69331816178504457</v>
      </c>
      <c r="H181" s="12" t="s">
        <v>587</v>
      </c>
      <c r="I181" s="15">
        <f t="shared" si="62"/>
        <v>507.49263876783471</v>
      </c>
      <c r="J181" s="14">
        <f t="shared" si="44"/>
        <v>-0.57785723216528595</v>
      </c>
      <c r="K181" s="14">
        <f t="shared" si="45"/>
        <v>0.33391898076572518</v>
      </c>
      <c r="L181" s="23">
        <f t="shared" si="46"/>
        <v>0.57785723216528595</v>
      </c>
      <c r="M181" s="29">
        <f t="shared" si="47"/>
        <v>-1.1373564037170266E-3</v>
      </c>
      <c r="N181" s="31">
        <f t="shared" si="48"/>
        <v>1.1373564037170266E-3</v>
      </c>
      <c r="O181" s="29">
        <f t="shared" si="49"/>
        <v>0.12385335254962038</v>
      </c>
      <c r="P181" s="30">
        <f t="shared" si="50"/>
        <v>507.78156738391738</v>
      </c>
      <c r="Q181" s="29">
        <f t="shared" si="51"/>
        <v>1.0011386514562424</v>
      </c>
      <c r="R181" s="14">
        <f t="shared" si="52"/>
        <v>507.459473</v>
      </c>
      <c r="S181" s="14">
        <f t="shared" si="53"/>
        <v>-0.61102299999998877</v>
      </c>
      <c r="T181" s="14">
        <f t="shared" si="54"/>
        <v>0.37334910652898629</v>
      </c>
      <c r="U181" s="23">
        <f t="shared" si="55"/>
        <v>0.61102299999998877</v>
      </c>
      <c r="V181" s="29">
        <f t="shared" si="56"/>
        <v>-1.2026342895533708E-3</v>
      </c>
      <c r="W181" s="31">
        <f t="shared" si="57"/>
        <v>1.2026342895533708E-3</v>
      </c>
      <c r="X181" s="29">
        <f t="shared" si="58"/>
        <v>0.14941804270394193</v>
      </c>
      <c r="Y181" s="30">
        <f t="shared" si="59"/>
        <v>507.76498449999997</v>
      </c>
      <c r="Z181" s="29">
        <f t="shared" si="60"/>
        <v>1.0012040823602872</v>
      </c>
    </row>
    <row r="182" spans="1:26" ht="15">
      <c r="A182" s="3">
        <v>180</v>
      </c>
      <c r="B182" s="4">
        <v>500.718323</v>
      </c>
      <c r="C182" s="1">
        <f t="shared" si="61"/>
        <v>503.73510692461883</v>
      </c>
      <c r="D182" s="11" t="s">
        <v>183</v>
      </c>
      <c r="E182" s="6" t="s">
        <v>384</v>
      </c>
      <c r="F182" s="1">
        <f t="shared" si="42"/>
        <v>503.36708585196988</v>
      </c>
      <c r="G182" s="1">
        <f t="shared" si="43"/>
        <v>-2.1577786038456424</v>
      </c>
      <c r="H182" s="12" t="s">
        <v>588</v>
      </c>
      <c r="I182" s="13">
        <f t="shared" si="62"/>
        <v>507.21543286080333</v>
      </c>
      <c r="J182" s="14">
        <f t="shared" si="44"/>
        <v>6.4971098608033344</v>
      </c>
      <c r="K182" s="14">
        <f t="shared" si="45"/>
        <v>42.212436543347927</v>
      </c>
      <c r="L182" s="23">
        <f t="shared" si="46"/>
        <v>6.4971098608033344</v>
      </c>
      <c r="M182" s="29">
        <f t="shared" si="47"/>
        <v>1.2975578408787998E-2</v>
      </c>
      <c r="N182" s="31">
        <f t="shared" si="48"/>
        <v>1.2975578408787998E-2</v>
      </c>
      <c r="O182" s="29">
        <f t="shared" si="49"/>
        <v>1.3934020708900696</v>
      </c>
      <c r="P182" s="30">
        <f t="shared" si="50"/>
        <v>503.96687793040167</v>
      </c>
      <c r="Q182" s="29">
        <f t="shared" si="51"/>
        <v>0.98719063056863576</v>
      </c>
      <c r="R182" s="14">
        <f t="shared" si="52"/>
        <v>508.07049599999999</v>
      </c>
      <c r="S182" s="14">
        <f t="shared" si="53"/>
        <v>7.3521729999999934</v>
      </c>
      <c r="T182" s="14">
        <f t="shared" si="54"/>
        <v>54.054447821928903</v>
      </c>
      <c r="U182" s="23">
        <f t="shared" si="55"/>
        <v>7.3521729999999934</v>
      </c>
      <c r="V182" s="29">
        <f t="shared" si="56"/>
        <v>1.4683251365658519E-2</v>
      </c>
      <c r="W182" s="31">
        <f t="shared" si="57"/>
        <v>1.4683251365658519E-2</v>
      </c>
      <c r="X182" s="29">
        <f t="shared" si="58"/>
        <v>1.7992262596055111</v>
      </c>
      <c r="Y182" s="30">
        <f t="shared" si="59"/>
        <v>504.39440949999999</v>
      </c>
      <c r="Z182" s="29">
        <f t="shared" si="60"/>
        <v>0.98552922663708464</v>
      </c>
    </row>
    <row r="183" spans="1:26" ht="15">
      <c r="A183" s="3">
        <v>181</v>
      </c>
      <c r="B183" s="4">
        <v>504.73220800000001</v>
      </c>
      <c r="C183" s="1">
        <f t="shared" si="61"/>
        <v>504.3333675698475</v>
      </c>
      <c r="D183" s="11" t="s">
        <v>184</v>
      </c>
      <c r="E183" s="6" t="s">
        <v>385</v>
      </c>
      <c r="F183" s="1">
        <f t="shared" si="42"/>
        <v>503.47840775872658</v>
      </c>
      <c r="G183" s="1">
        <f t="shared" si="43"/>
        <v>-1.0170983103893758</v>
      </c>
      <c r="H183" s="12" t="s">
        <v>589</v>
      </c>
      <c r="I183" s="15">
        <f t="shared" si="62"/>
        <v>501.20930724812422</v>
      </c>
      <c r="J183" s="14">
        <f t="shared" si="44"/>
        <v>-3.5229007518757953</v>
      </c>
      <c r="K183" s="14">
        <f t="shared" si="45"/>
        <v>12.410829707567045</v>
      </c>
      <c r="L183" s="23">
        <f t="shared" si="46"/>
        <v>3.5229007518757953</v>
      </c>
      <c r="M183" s="29">
        <f t="shared" si="47"/>
        <v>-6.979742318872972E-3</v>
      </c>
      <c r="N183" s="31">
        <f t="shared" si="48"/>
        <v>6.979742318872972E-3</v>
      </c>
      <c r="O183" s="29">
        <f t="shared" si="49"/>
        <v>0.76083936262339791</v>
      </c>
      <c r="P183" s="30">
        <f t="shared" si="50"/>
        <v>502.97075762406212</v>
      </c>
      <c r="Q183" s="29">
        <f t="shared" si="51"/>
        <v>1.0070288015424498</v>
      </c>
      <c r="R183" s="14">
        <f t="shared" si="52"/>
        <v>500.718323</v>
      </c>
      <c r="S183" s="14">
        <f t="shared" si="53"/>
        <v>-4.0138850000000161</v>
      </c>
      <c r="T183" s="14">
        <f t="shared" si="54"/>
        <v>16.11127279322513</v>
      </c>
      <c r="U183" s="23">
        <f t="shared" si="55"/>
        <v>4.0138850000000161</v>
      </c>
      <c r="V183" s="29">
        <f t="shared" si="56"/>
        <v>-7.9525041920844013E-3</v>
      </c>
      <c r="W183" s="31">
        <f t="shared" si="57"/>
        <v>7.9525041920844013E-3</v>
      </c>
      <c r="X183" s="29">
        <f t="shared" si="58"/>
        <v>0.99119622418212117</v>
      </c>
      <c r="Y183" s="30">
        <f t="shared" si="59"/>
        <v>502.72526549999998</v>
      </c>
      <c r="Z183" s="29">
        <f t="shared" si="60"/>
        <v>1.0080162534815009</v>
      </c>
    </row>
    <row r="184" spans="1:26" ht="15">
      <c r="A184" s="3">
        <v>182</v>
      </c>
      <c r="B184" s="4">
        <v>502.029785</v>
      </c>
      <c r="C184" s="1">
        <f t="shared" si="61"/>
        <v>502.95121802793903</v>
      </c>
      <c r="D184" s="11" t="s">
        <v>185</v>
      </c>
      <c r="E184" s="6" t="s">
        <v>386</v>
      </c>
      <c r="F184" s="1">
        <f t="shared" si="42"/>
        <v>502.27562585768294</v>
      </c>
      <c r="G184" s="1">
        <f t="shared" si="43"/>
        <v>-0.98152512912902723</v>
      </c>
      <c r="H184" s="12" t="s">
        <v>590</v>
      </c>
      <c r="I184" s="15">
        <f t="shared" si="62"/>
        <v>502.4613094483372</v>
      </c>
      <c r="J184" s="14">
        <f t="shared" si="44"/>
        <v>0.43152444833719983</v>
      </c>
      <c r="K184" s="14">
        <f t="shared" si="45"/>
        <v>0.18621334951272464</v>
      </c>
      <c r="L184" s="23">
        <f t="shared" si="46"/>
        <v>0.43152444833719983</v>
      </c>
      <c r="M184" s="29">
        <f t="shared" si="47"/>
        <v>8.5955945489807903E-4</v>
      </c>
      <c r="N184" s="31">
        <f t="shared" si="48"/>
        <v>8.5955945489807903E-4</v>
      </c>
      <c r="O184" s="29">
        <f t="shared" si="49"/>
        <v>9.3552040180763144E-2</v>
      </c>
      <c r="P184" s="30">
        <f t="shared" si="50"/>
        <v>502.2455472241686</v>
      </c>
      <c r="Q184" s="29">
        <f t="shared" si="51"/>
        <v>0.99914117875302477</v>
      </c>
      <c r="R184" s="14">
        <f t="shared" si="52"/>
        <v>504.73220800000001</v>
      </c>
      <c r="S184" s="14">
        <f t="shared" si="53"/>
        <v>2.7024230000000102</v>
      </c>
      <c r="T184" s="14">
        <f t="shared" si="54"/>
        <v>7.3030900709290556</v>
      </c>
      <c r="U184" s="23">
        <f t="shared" si="55"/>
        <v>2.7024230000000102</v>
      </c>
      <c r="V184" s="29">
        <f t="shared" si="56"/>
        <v>5.3829933616389124E-3</v>
      </c>
      <c r="W184" s="31">
        <f t="shared" si="57"/>
        <v>5.3829933616389124E-3</v>
      </c>
      <c r="X184" s="29">
        <f t="shared" si="58"/>
        <v>0.67066516363013329</v>
      </c>
      <c r="Y184" s="30">
        <f t="shared" si="59"/>
        <v>503.38099650000004</v>
      </c>
      <c r="Z184" s="29">
        <f t="shared" si="60"/>
        <v>0.99464582811010149</v>
      </c>
    </row>
    <row r="185" spans="1:26" ht="15">
      <c r="A185" s="3">
        <v>183</v>
      </c>
      <c r="B185" s="4">
        <v>502.62094100000002</v>
      </c>
      <c r="C185" s="1">
        <f t="shared" si="61"/>
        <v>502.75305181117562</v>
      </c>
      <c r="D185" s="11" t="s">
        <v>186</v>
      </c>
      <c r="E185" s="6" t="s">
        <v>387</v>
      </c>
      <c r="F185" s="1">
        <f t="shared" si="42"/>
        <v>502.16087470071886</v>
      </c>
      <c r="G185" s="1">
        <f t="shared" si="43"/>
        <v>-0.52881082631711152</v>
      </c>
      <c r="H185" s="12" t="s">
        <v>591</v>
      </c>
      <c r="I185" s="13">
        <f t="shared" si="62"/>
        <v>501.29410072855393</v>
      </c>
      <c r="J185" s="14">
        <f t="shared" si="44"/>
        <v>-1.3268402714460876</v>
      </c>
      <c r="K185" s="14">
        <f t="shared" si="45"/>
        <v>1.7605051059311274</v>
      </c>
      <c r="L185" s="23">
        <f t="shared" si="46"/>
        <v>1.3268402714460876</v>
      </c>
      <c r="M185" s="29">
        <f t="shared" si="47"/>
        <v>-2.6398427984441809E-3</v>
      </c>
      <c r="N185" s="31">
        <f t="shared" si="48"/>
        <v>2.6398427984441809E-3</v>
      </c>
      <c r="O185" s="29">
        <f t="shared" si="49"/>
        <v>0.2877860210792586</v>
      </c>
      <c r="P185" s="30">
        <f t="shared" si="50"/>
        <v>501.95752086427694</v>
      </c>
      <c r="Q185" s="29">
        <f t="shared" si="51"/>
        <v>1.0026468300135942</v>
      </c>
      <c r="R185" s="14">
        <f t="shared" si="52"/>
        <v>502.029785</v>
      </c>
      <c r="S185" s="14">
        <f t="shared" si="53"/>
        <v>-0.59115600000001223</v>
      </c>
      <c r="T185" s="14">
        <f t="shared" si="54"/>
        <v>0.34946541633601447</v>
      </c>
      <c r="U185" s="23">
        <f t="shared" si="55"/>
        <v>0.59115600000001223</v>
      </c>
      <c r="V185" s="29">
        <f t="shared" si="56"/>
        <v>-1.176146777378327E-3</v>
      </c>
      <c r="W185" s="31">
        <f t="shared" si="57"/>
        <v>1.176146777378327E-3</v>
      </c>
      <c r="X185" s="29">
        <f t="shared" si="58"/>
        <v>0.14720186076068806</v>
      </c>
      <c r="Y185" s="30">
        <f t="shared" si="59"/>
        <v>502.32536300000004</v>
      </c>
      <c r="Z185" s="29">
        <f t="shared" si="60"/>
        <v>1.0011775317275249</v>
      </c>
    </row>
    <row r="186" spans="1:26" ht="15">
      <c r="A186" s="3">
        <v>184</v>
      </c>
      <c r="B186" s="4">
        <v>512.89910899999995</v>
      </c>
      <c r="C186" s="1">
        <f t="shared" si="61"/>
        <v>508.84068612447027</v>
      </c>
      <c r="D186" s="11" t="s">
        <v>187</v>
      </c>
      <c r="E186" s="6" t="s">
        <v>388</v>
      </c>
      <c r="F186" s="1">
        <f t="shared" si="42"/>
        <v>508.43036532925555</v>
      </c>
      <c r="G186" s="1">
        <f t="shared" si="43"/>
        <v>2.2476213248666559</v>
      </c>
      <c r="H186" s="12" t="s">
        <v>592</v>
      </c>
      <c r="I186" s="15">
        <f t="shared" si="62"/>
        <v>501.63206387440175</v>
      </c>
      <c r="J186" s="14">
        <f t="shared" si="44"/>
        <v>-11.267045125598202</v>
      </c>
      <c r="K186" s="14">
        <f t="shared" si="45"/>
        <v>126.9463058622662</v>
      </c>
      <c r="L186" s="23">
        <f t="shared" si="46"/>
        <v>11.267045125598202</v>
      </c>
      <c r="M186" s="29">
        <f t="shared" si="47"/>
        <v>-2.1967371219586584E-2</v>
      </c>
      <c r="N186" s="31">
        <f t="shared" si="48"/>
        <v>2.1967371219586584E-2</v>
      </c>
      <c r="O186" s="29">
        <f t="shared" si="49"/>
        <v>2.4472957350933169</v>
      </c>
      <c r="P186" s="30">
        <f t="shared" si="50"/>
        <v>507.26558643720085</v>
      </c>
      <c r="Q186" s="29">
        <f t="shared" si="51"/>
        <v>1.0224607754109181</v>
      </c>
      <c r="R186" s="14">
        <f t="shared" si="52"/>
        <v>502.62094100000002</v>
      </c>
      <c r="S186" s="14">
        <f t="shared" si="53"/>
        <v>-10.278167999999937</v>
      </c>
      <c r="T186" s="14">
        <f t="shared" si="54"/>
        <v>105.64073743622271</v>
      </c>
      <c r="U186" s="23">
        <f t="shared" si="55"/>
        <v>10.278167999999937</v>
      </c>
      <c r="V186" s="29">
        <f t="shared" si="56"/>
        <v>-2.0039356317150352E-2</v>
      </c>
      <c r="W186" s="31">
        <f t="shared" si="57"/>
        <v>2.0039356317150352E-2</v>
      </c>
      <c r="X186" s="29">
        <f t="shared" si="58"/>
        <v>2.5612187504714785</v>
      </c>
      <c r="Y186" s="30">
        <f t="shared" si="59"/>
        <v>507.76002499999998</v>
      </c>
      <c r="Z186" s="29">
        <f t="shared" si="60"/>
        <v>1.0204491440001502</v>
      </c>
    </row>
    <row r="187" spans="1:26" ht="15">
      <c r="A187" s="3">
        <v>185</v>
      </c>
      <c r="B187" s="4">
        <v>514.27014199999996</v>
      </c>
      <c r="C187" s="1">
        <f t="shared" si="61"/>
        <v>512.09835964978811</v>
      </c>
      <c r="D187" s="11" t="s">
        <v>188</v>
      </c>
      <c r="E187" s="6" t="s">
        <v>389</v>
      </c>
      <c r="F187" s="1">
        <f t="shared" si="42"/>
        <v>512.67145112625849</v>
      </c>
      <c r="G187" s="1">
        <f t="shared" si="43"/>
        <v>2.8022640106355698</v>
      </c>
      <c r="H187" s="12" t="s">
        <v>593</v>
      </c>
      <c r="I187" s="15">
        <f t="shared" si="62"/>
        <v>510.67798665412221</v>
      </c>
      <c r="J187" s="14">
        <f t="shared" si="44"/>
        <v>-3.5921553458777566</v>
      </c>
      <c r="K187" s="14">
        <f t="shared" si="45"/>
        <v>12.903580028918146</v>
      </c>
      <c r="L187" s="23">
        <f t="shared" si="46"/>
        <v>3.5921553458777566</v>
      </c>
      <c r="M187" s="29">
        <f t="shared" si="47"/>
        <v>-6.9849580065213211E-3</v>
      </c>
      <c r="N187" s="31">
        <f t="shared" si="48"/>
        <v>6.9849580065213211E-3</v>
      </c>
      <c r="O187" s="29">
        <f t="shared" si="49"/>
        <v>0.78991169920480531</v>
      </c>
      <c r="P187" s="30">
        <f t="shared" si="50"/>
        <v>512.47406432706111</v>
      </c>
      <c r="Q187" s="29">
        <f t="shared" si="51"/>
        <v>1.0070340908356221</v>
      </c>
      <c r="R187" s="14">
        <f t="shared" si="52"/>
        <v>512.89910899999995</v>
      </c>
      <c r="S187" s="14">
        <f t="shared" si="53"/>
        <v>-1.3710330000000113</v>
      </c>
      <c r="T187" s="14">
        <f t="shared" si="54"/>
        <v>1.8797314870890309</v>
      </c>
      <c r="U187" s="23">
        <f t="shared" si="55"/>
        <v>1.3710330000000113</v>
      </c>
      <c r="V187" s="29">
        <f t="shared" si="56"/>
        <v>-2.6659782243395559E-3</v>
      </c>
      <c r="W187" s="31">
        <f t="shared" si="57"/>
        <v>2.6659782243395559E-3</v>
      </c>
      <c r="X187" s="29">
        <f t="shared" si="58"/>
        <v>0.34607992084512168</v>
      </c>
      <c r="Y187" s="30">
        <f t="shared" si="59"/>
        <v>513.5846254999999</v>
      </c>
      <c r="Z187" s="29">
        <f t="shared" si="60"/>
        <v>1.002673104663163</v>
      </c>
    </row>
    <row r="188" spans="1:26" ht="15">
      <c r="A188" s="3">
        <v>186</v>
      </c>
      <c r="B188" s="4">
        <v>513.44055200000003</v>
      </c>
      <c r="C188" s="1">
        <f t="shared" si="61"/>
        <v>512.90367505991526</v>
      </c>
      <c r="D188" s="11" t="s">
        <v>189</v>
      </c>
      <c r="E188" s="6" t="s">
        <v>390</v>
      </c>
      <c r="F188" s="1">
        <f t="shared" si="42"/>
        <v>514.05205424599194</v>
      </c>
      <c r="G188" s="1">
        <f t="shared" si="43"/>
        <v>1.9309551411260804</v>
      </c>
      <c r="H188" s="12" t="s">
        <v>594</v>
      </c>
      <c r="I188" s="13">
        <f t="shared" si="62"/>
        <v>515.47371513689404</v>
      </c>
      <c r="J188" s="14">
        <f t="shared" si="44"/>
        <v>2.033163136894018</v>
      </c>
      <c r="K188" s="14">
        <f t="shared" si="45"/>
        <v>4.1337523412247235</v>
      </c>
      <c r="L188" s="23">
        <f t="shared" si="46"/>
        <v>2.033163136894018</v>
      </c>
      <c r="M188" s="29">
        <f t="shared" si="47"/>
        <v>3.9598803191026833E-3</v>
      </c>
      <c r="N188" s="31">
        <f t="shared" si="48"/>
        <v>3.9598803191026833E-3</v>
      </c>
      <c r="O188" s="29">
        <f t="shared" si="49"/>
        <v>0.44886354068454343</v>
      </c>
      <c r="P188" s="30">
        <f t="shared" si="50"/>
        <v>514.45713356844703</v>
      </c>
      <c r="Q188" s="29">
        <f t="shared" si="51"/>
        <v>0.99605573848444617</v>
      </c>
      <c r="R188" s="14">
        <f t="shared" si="52"/>
        <v>514.27014199999996</v>
      </c>
      <c r="S188" s="14">
        <f t="shared" si="53"/>
        <v>0.82958999999993921</v>
      </c>
      <c r="T188" s="14">
        <f t="shared" si="54"/>
        <v>0.68821956809989915</v>
      </c>
      <c r="U188" s="23">
        <f t="shared" si="55"/>
        <v>0.82958999999993921</v>
      </c>
      <c r="V188" s="29">
        <f t="shared" si="56"/>
        <v>1.6157469385081589E-3</v>
      </c>
      <c r="W188" s="31">
        <f t="shared" si="57"/>
        <v>1.6157469385081589E-3</v>
      </c>
      <c r="X188" s="29">
        <f t="shared" si="58"/>
        <v>0.20977037613822971</v>
      </c>
      <c r="Y188" s="30">
        <f t="shared" si="59"/>
        <v>513.85534699999994</v>
      </c>
      <c r="Z188" s="29">
        <f t="shared" si="60"/>
        <v>0.99838685948833494</v>
      </c>
    </row>
    <row r="189" spans="1:26" ht="15">
      <c r="A189" s="3">
        <v>187</v>
      </c>
      <c r="B189" s="4">
        <v>512.44207800000004</v>
      </c>
      <c r="C189" s="1">
        <f t="shared" si="61"/>
        <v>512.62671682396604</v>
      </c>
      <c r="D189" s="11" t="s">
        <v>190</v>
      </c>
      <c r="E189" s="6" t="s">
        <v>391</v>
      </c>
      <c r="F189" s="1">
        <f t="shared" si="42"/>
        <v>513.71942178468612</v>
      </c>
      <c r="G189" s="1">
        <f t="shared" si="43"/>
        <v>0.81697694491170325</v>
      </c>
      <c r="H189" s="12" t="s">
        <v>595</v>
      </c>
      <c r="I189" s="15">
        <f t="shared" si="62"/>
        <v>515.98300938711805</v>
      </c>
      <c r="J189" s="14">
        <f t="shared" si="44"/>
        <v>3.5409313871180075</v>
      </c>
      <c r="K189" s="14">
        <f t="shared" si="45"/>
        <v>12.538195088277456</v>
      </c>
      <c r="L189" s="23">
        <f t="shared" si="46"/>
        <v>3.5409313871180075</v>
      </c>
      <c r="M189" s="29">
        <f t="shared" si="47"/>
        <v>6.9099153624109831E-3</v>
      </c>
      <c r="N189" s="31">
        <f t="shared" si="48"/>
        <v>6.9099153624109831E-3</v>
      </c>
      <c r="O189" s="29">
        <f t="shared" si="49"/>
        <v>0.78349351407282264</v>
      </c>
      <c r="P189" s="30">
        <f t="shared" si="50"/>
        <v>514.21254369355904</v>
      </c>
      <c r="Q189" s="29">
        <f t="shared" si="51"/>
        <v>0.99313750390478184</v>
      </c>
      <c r="R189" s="14">
        <f t="shared" si="52"/>
        <v>513.44055200000003</v>
      </c>
      <c r="S189" s="14">
        <f t="shared" si="53"/>
        <v>0.99847399999998743</v>
      </c>
      <c r="T189" s="14">
        <f t="shared" si="54"/>
        <v>0.99695032867597488</v>
      </c>
      <c r="U189" s="23">
        <f t="shared" si="55"/>
        <v>0.99847399999998743</v>
      </c>
      <c r="V189" s="29">
        <f t="shared" si="56"/>
        <v>1.9484621635618051E-3</v>
      </c>
      <c r="W189" s="31">
        <f t="shared" si="57"/>
        <v>1.9484621635618051E-3</v>
      </c>
      <c r="X189" s="29">
        <f t="shared" si="58"/>
        <v>0.25273952133747463</v>
      </c>
      <c r="Y189" s="30">
        <f t="shared" si="59"/>
        <v>512.94131500000003</v>
      </c>
      <c r="Z189" s="29">
        <f t="shared" si="60"/>
        <v>0.99805532695828048</v>
      </c>
    </row>
    <row r="190" spans="1:26" ht="15">
      <c r="A190" s="3">
        <v>188</v>
      </c>
      <c r="B190" s="4">
        <v>509.28756700000002</v>
      </c>
      <c r="C190" s="1">
        <f t="shared" si="61"/>
        <v>510.62322692958639</v>
      </c>
      <c r="D190" s="11" t="s">
        <v>191</v>
      </c>
      <c r="E190" s="6" t="s">
        <v>392</v>
      </c>
      <c r="F190" s="1">
        <f t="shared" si="42"/>
        <v>511.32827735180547</v>
      </c>
      <c r="G190" s="1">
        <f t="shared" si="43"/>
        <v>-0.55450511625570242</v>
      </c>
      <c r="H190" s="12" t="s">
        <v>596</v>
      </c>
      <c r="I190" s="15">
        <f t="shared" si="62"/>
        <v>514.53639872959786</v>
      </c>
      <c r="J190" s="14">
        <f t="shared" si="44"/>
        <v>5.2488317295978391</v>
      </c>
      <c r="K190" s="14">
        <f t="shared" si="45"/>
        <v>27.550234525633044</v>
      </c>
      <c r="L190" s="23">
        <f t="shared" si="46"/>
        <v>5.2488317295978391</v>
      </c>
      <c r="M190" s="29">
        <f t="shared" si="47"/>
        <v>1.0306223967956867E-2</v>
      </c>
      <c r="N190" s="31">
        <f t="shared" si="48"/>
        <v>1.0306223967956867E-2</v>
      </c>
      <c r="O190" s="29">
        <f t="shared" si="49"/>
        <v>1.1659642108209489</v>
      </c>
      <c r="P190" s="30">
        <f t="shared" si="50"/>
        <v>511.91198286479892</v>
      </c>
      <c r="Q190" s="29">
        <f t="shared" si="51"/>
        <v>0.98979891074264659</v>
      </c>
      <c r="R190" s="14">
        <f t="shared" si="52"/>
        <v>512.44207800000004</v>
      </c>
      <c r="S190" s="14">
        <f t="shared" si="53"/>
        <v>3.1545110000000136</v>
      </c>
      <c r="T190" s="14">
        <f t="shared" si="54"/>
        <v>9.9509396491210858</v>
      </c>
      <c r="U190" s="23">
        <f t="shared" si="55"/>
        <v>3.1545110000000136</v>
      </c>
      <c r="V190" s="29">
        <f t="shared" si="56"/>
        <v>6.1939682104982813E-3</v>
      </c>
      <c r="W190" s="31">
        <f t="shared" si="57"/>
        <v>6.1939682104982813E-3</v>
      </c>
      <c r="X190" s="29">
        <f t="shared" si="58"/>
        <v>0.79949841726020832</v>
      </c>
      <c r="Y190" s="30">
        <f t="shared" si="59"/>
        <v>510.86482250000006</v>
      </c>
      <c r="Z190" s="29">
        <f t="shared" si="60"/>
        <v>0.9938441608614349</v>
      </c>
    </row>
    <row r="191" spans="1:26" ht="15">
      <c r="A191" s="3">
        <v>189</v>
      </c>
      <c r="B191" s="4">
        <v>507.85189800000001</v>
      </c>
      <c r="C191" s="1">
        <f t="shared" si="61"/>
        <v>508.9604295718346</v>
      </c>
      <c r="D191" s="11" t="s">
        <v>192</v>
      </c>
      <c r="E191" s="6" t="s">
        <v>393</v>
      </c>
      <c r="F191" s="1">
        <f t="shared" si="42"/>
        <v>509.06057206259032</v>
      </c>
      <c r="G191" s="1">
        <f t="shared" si="43"/>
        <v>-1.1798986328838632</v>
      </c>
      <c r="H191" s="12" t="s">
        <v>597</v>
      </c>
      <c r="I191" s="13">
        <f t="shared" si="62"/>
        <v>510.77377223554976</v>
      </c>
      <c r="J191" s="14">
        <f t="shared" si="44"/>
        <v>2.9218742355497511</v>
      </c>
      <c r="K191" s="14">
        <f t="shared" si="45"/>
        <v>8.5373490483694425</v>
      </c>
      <c r="L191" s="23">
        <f t="shared" si="46"/>
        <v>2.9218742355497511</v>
      </c>
      <c r="M191" s="29">
        <f t="shared" si="47"/>
        <v>5.7533982782314048E-3</v>
      </c>
      <c r="N191" s="31">
        <f t="shared" si="48"/>
        <v>5.7533982782314048E-3</v>
      </c>
      <c r="O191" s="29">
        <f t="shared" si="49"/>
        <v>0.65286495508674836</v>
      </c>
      <c r="P191" s="30">
        <f t="shared" si="50"/>
        <v>509.31283511777485</v>
      </c>
      <c r="Q191" s="29">
        <f t="shared" si="51"/>
        <v>0.99427951395632297</v>
      </c>
      <c r="R191" s="14">
        <f t="shared" si="52"/>
        <v>509.28756700000002</v>
      </c>
      <c r="S191" s="14">
        <f t="shared" si="53"/>
        <v>1.4356690000000185</v>
      </c>
      <c r="T191" s="14">
        <f t="shared" si="54"/>
        <v>2.0611454775610532</v>
      </c>
      <c r="U191" s="23">
        <f t="shared" si="55"/>
        <v>1.4356690000000185</v>
      </c>
      <c r="V191" s="29">
        <f t="shared" si="56"/>
        <v>2.8269442442844205E-3</v>
      </c>
      <c r="W191" s="31">
        <f t="shared" si="57"/>
        <v>2.8269442442844205E-3</v>
      </c>
      <c r="X191" s="29">
        <f t="shared" si="58"/>
        <v>0.36532505056958076</v>
      </c>
      <c r="Y191" s="30">
        <f t="shared" si="59"/>
        <v>508.56973249999999</v>
      </c>
      <c r="Z191" s="29">
        <f t="shared" si="60"/>
        <v>0.99718102484131521</v>
      </c>
    </row>
    <row r="192" spans="1:26" ht="15">
      <c r="A192" s="3">
        <v>190</v>
      </c>
      <c r="B192" s="4">
        <v>513.69390899999996</v>
      </c>
      <c r="C192" s="1">
        <f t="shared" si="61"/>
        <v>511.80051722873384</v>
      </c>
      <c r="D192" s="11" t="s">
        <v>193</v>
      </c>
      <c r="E192" s="6" t="s">
        <v>394</v>
      </c>
      <c r="F192" s="1">
        <f t="shared" si="42"/>
        <v>511.45356747345022</v>
      </c>
      <c r="G192" s="1">
        <f t="shared" si="43"/>
        <v>0.37668803696509789</v>
      </c>
      <c r="H192" s="12" t="s">
        <v>598</v>
      </c>
      <c r="I192" s="15">
        <f t="shared" si="62"/>
        <v>507.88067342970646</v>
      </c>
      <c r="J192" s="14">
        <f t="shared" si="44"/>
        <v>-5.8132355702935001</v>
      </c>
      <c r="K192" s="14">
        <f t="shared" si="45"/>
        <v>33.793707795725595</v>
      </c>
      <c r="L192" s="23">
        <f t="shared" si="46"/>
        <v>5.8132355702935001</v>
      </c>
      <c r="M192" s="29">
        <f t="shared" si="47"/>
        <v>-1.131653591456834E-2</v>
      </c>
      <c r="N192" s="31">
        <f t="shared" si="48"/>
        <v>1.131653591456834E-2</v>
      </c>
      <c r="O192" s="29">
        <f t="shared" si="49"/>
        <v>1.3031660504741025</v>
      </c>
      <c r="P192" s="30">
        <f t="shared" si="50"/>
        <v>510.78729121485321</v>
      </c>
      <c r="Q192" s="29">
        <f t="shared" si="51"/>
        <v>1.011446065728465</v>
      </c>
      <c r="R192" s="14">
        <f t="shared" si="52"/>
        <v>507.85189800000001</v>
      </c>
      <c r="S192" s="14">
        <f t="shared" si="53"/>
        <v>-5.8420109999999568</v>
      </c>
      <c r="T192" s="14">
        <f t="shared" si="54"/>
        <v>34.129092524120495</v>
      </c>
      <c r="U192" s="23">
        <f t="shared" si="55"/>
        <v>5.8420109999999568</v>
      </c>
      <c r="V192" s="29">
        <f t="shared" si="56"/>
        <v>-1.1372552599217128E-2</v>
      </c>
      <c r="W192" s="31">
        <f t="shared" si="57"/>
        <v>1.1372552599217128E-2</v>
      </c>
      <c r="X192" s="29">
        <f t="shared" si="58"/>
        <v>1.489297701529843</v>
      </c>
      <c r="Y192" s="30">
        <f t="shared" si="59"/>
        <v>510.77290349999998</v>
      </c>
      <c r="Z192" s="29">
        <f t="shared" si="60"/>
        <v>1.0115033753403437</v>
      </c>
    </row>
    <row r="193" spans="1:26" ht="15">
      <c r="A193" s="3">
        <v>191</v>
      </c>
      <c r="B193" s="4">
        <v>512.61096199999997</v>
      </c>
      <c r="C193" s="1">
        <f t="shared" si="61"/>
        <v>512.28678409149347</v>
      </c>
      <c r="D193" s="11" t="s">
        <v>194</v>
      </c>
      <c r="E193" s="6" t="s">
        <v>395</v>
      </c>
      <c r="F193" s="1">
        <f t="shared" si="42"/>
        <v>512.27155786550463</v>
      </c>
      <c r="G193" s="1">
        <f t="shared" si="43"/>
        <v>0.51252667100859295</v>
      </c>
      <c r="H193" s="12" t="s">
        <v>599</v>
      </c>
      <c r="I193" s="15">
        <f t="shared" si="62"/>
        <v>511.83025551041533</v>
      </c>
      <c r="J193" s="14">
        <f t="shared" si="44"/>
        <v>-0.78070648958464517</v>
      </c>
      <c r="K193" s="14">
        <f t="shared" si="45"/>
        <v>0.60950262287957968</v>
      </c>
      <c r="L193" s="23">
        <f t="shared" si="46"/>
        <v>0.78070648958464517</v>
      </c>
      <c r="M193" s="29">
        <f t="shared" si="47"/>
        <v>-1.5229999891899408E-3</v>
      </c>
      <c r="N193" s="31">
        <f t="shared" si="48"/>
        <v>1.5229999891899408E-3</v>
      </c>
      <c r="O193" s="29">
        <f t="shared" si="49"/>
        <v>0.1761605563166582</v>
      </c>
      <c r="P193" s="30">
        <f t="shared" si="50"/>
        <v>512.22060875520765</v>
      </c>
      <c r="Q193" s="29">
        <f t="shared" si="51"/>
        <v>1.001525323056188</v>
      </c>
      <c r="R193" s="14">
        <f t="shared" si="52"/>
        <v>513.69390899999996</v>
      </c>
      <c r="S193" s="14">
        <f t="shared" si="53"/>
        <v>1.0829469999999901</v>
      </c>
      <c r="T193" s="14">
        <f t="shared" si="54"/>
        <v>1.1727742048089786</v>
      </c>
      <c r="U193" s="23">
        <f t="shared" si="55"/>
        <v>1.0829469999999901</v>
      </c>
      <c r="V193" s="29">
        <f t="shared" si="56"/>
        <v>2.1126099133244643E-3</v>
      </c>
      <c r="W193" s="31">
        <f t="shared" si="57"/>
        <v>2.1126099133244643E-3</v>
      </c>
      <c r="X193" s="29">
        <f t="shared" si="58"/>
        <v>0.27814574541278153</v>
      </c>
      <c r="Y193" s="30">
        <f t="shared" si="59"/>
        <v>513.15243549999991</v>
      </c>
      <c r="Z193" s="29">
        <f t="shared" si="60"/>
        <v>0.99789184379836593</v>
      </c>
    </row>
    <row r="194" spans="1:26" ht="15">
      <c r="A194" s="3">
        <v>192</v>
      </c>
      <c r="B194" s="4">
        <v>519.58557099999996</v>
      </c>
      <c r="C194" s="1">
        <f t="shared" si="61"/>
        <v>516.66605623659734</v>
      </c>
      <c r="D194" s="11" t="s">
        <v>195</v>
      </c>
      <c r="E194" s="6" t="s">
        <v>396</v>
      </c>
      <c r="F194" s="1">
        <f t="shared" si="42"/>
        <v>516.82807449429265</v>
      </c>
      <c r="G194" s="1">
        <f t="shared" si="43"/>
        <v>2.0747697736514348</v>
      </c>
      <c r="H194" s="12" t="s">
        <v>600</v>
      </c>
      <c r="I194" s="13">
        <f t="shared" si="62"/>
        <v>512.78408453651321</v>
      </c>
      <c r="J194" s="14">
        <f t="shared" si="44"/>
        <v>-6.8014864634867536</v>
      </c>
      <c r="K194" s="14">
        <f t="shared" si="45"/>
        <v>46.260218112993549</v>
      </c>
      <c r="L194" s="23">
        <f t="shared" si="46"/>
        <v>6.8014864634867536</v>
      </c>
      <c r="M194" s="29">
        <f t="shared" si="47"/>
        <v>-1.309021428442776E-2</v>
      </c>
      <c r="N194" s="31">
        <f t="shared" si="48"/>
        <v>1.309021428442776E-2</v>
      </c>
      <c r="O194" s="29">
        <f t="shared" si="49"/>
        <v>1.536057305284473</v>
      </c>
      <c r="P194" s="30">
        <f t="shared" si="50"/>
        <v>516.18482776825658</v>
      </c>
      <c r="Q194" s="29">
        <f t="shared" si="51"/>
        <v>1.0132638408027705</v>
      </c>
      <c r="R194" s="14">
        <f t="shared" si="52"/>
        <v>512.61096199999997</v>
      </c>
      <c r="S194" s="14">
        <f t="shared" si="53"/>
        <v>-6.9746089999999867</v>
      </c>
      <c r="T194" s="14">
        <f t="shared" si="54"/>
        <v>48.645170702880812</v>
      </c>
      <c r="U194" s="23">
        <f t="shared" si="55"/>
        <v>6.9746089999999867</v>
      </c>
      <c r="V194" s="29">
        <f t="shared" si="56"/>
        <v>-1.3423407787434474E-2</v>
      </c>
      <c r="W194" s="31">
        <f t="shared" si="57"/>
        <v>1.3423407787434474E-2</v>
      </c>
      <c r="X194" s="29">
        <f t="shared" si="58"/>
        <v>1.7938639025597081</v>
      </c>
      <c r="Y194" s="30">
        <f t="shared" si="59"/>
        <v>516.09826649999991</v>
      </c>
      <c r="Z194" s="29">
        <f t="shared" si="60"/>
        <v>1.0136060473088362</v>
      </c>
    </row>
    <row r="195" spans="1:26" ht="15">
      <c r="A195" s="3">
        <v>193</v>
      </c>
      <c r="B195" s="4">
        <v>525.78527799999995</v>
      </c>
      <c r="C195" s="1">
        <f t="shared" si="61"/>
        <v>522.13758929463893</v>
      </c>
      <c r="D195" s="11" t="s">
        <v>196</v>
      </c>
      <c r="E195" s="6" t="s">
        <v>397</v>
      </c>
      <c r="F195" s="1">
        <f t="shared" si="42"/>
        <v>522.88292108347468</v>
      </c>
      <c r="G195" s="1">
        <f t="shared" si="43"/>
        <v>3.4427253643093199</v>
      </c>
      <c r="H195" s="12" t="s">
        <v>601</v>
      </c>
      <c r="I195" s="15">
        <f t="shared" si="62"/>
        <v>518.90284426794403</v>
      </c>
      <c r="J195" s="14">
        <f t="shared" si="44"/>
        <v>-6.8824337320559152</v>
      </c>
      <c r="K195" s="14">
        <f t="shared" si="45"/>
        <v>47.367894076141113</v>
      </c>
      <c r="L195" s="23">
        <f t="shared" si="46"/>
        <v>6.8824337320559152</v>
      </c>
      <c r="M195" s="29">
        <f t="shared" si="47"/>
        <v>-1.3089818258578013E-2</v>
      </c>
      <c r="N195" s="31">
        <f t="shared" si="48"/>
        <v>1.3089818258578013E-2</v>
      </c>
      <c r="O195" s="29">
        <f t="shared" si="49"/>
        <v>1.5663687112079676</v>
      </c>
      <c r="P195" s="30">
        <f t="shared" si="50"/>
        <v>522.34406113397199</v>
      </c>
      <c r="Q195" s="29">
        <f t="shared" si="51"/>
        <v>1.0132634342017637</v>
      </c>
      <c r="R195" s="14">
        <f t="shared" si="52"/>
        <v>519.58557099999996</v>
      </c>
      <c r="S195" s="14">
        <f t="shared" si="53"/>
        <v>-6.1997069999999894</v>
      </c>
      <c r="T195" s="14">
        <f t="shared" si="54"/>
        <v>38.436366885848869</v>
      </c>
      <c r="U195" s="23">
        <f t="shared" si="55"/>
        <v>6.1997069999999894</v>
      </c>
      <c r="V195" s="29">
        <f t="shared" si="56"/>
        <v>-1.1791328626740268E-2</v>
      </c>
      <c r="W195" s="31">
        <f t="shared" si="57"/>
        <v>1.1791328626740268E-2</v>
      </c>
      <c r="X195" s="29">
        <f t="shared" si="58"/>
        <v>1.6089912796906529</v>
      </c>
      <c r="Y195" s="30">
        <f t="shared" si="59"/>
        <v>522.68542449999995</v>
      </c>
      <c r="Z195" s="29">
        <f t="shared" si="60"/>
        <v>1.0119320230314863</v>
      </c>
    </row>
    <row r="196" spans="1:26" ht="15">
      <c r="A196" s="3">
        <v>194</v>
      </c>
      <c r="B196" s="4">
        <v>528.12011700000005</v>
      </c>
      <c r="C196" s="1">
        <f t="shared" si="61"/>
        <v>525.72710591785562</v>
      </c>
      <c r="D196" s="11" t="s">
        <v>197</v>
      </c>
      <c r="E196" s="6" t="s">
        <v>398</v>
      </c>
      <c r="F196" s="1">
        <f t="shared" si="42"/>
        <v>527.1544525528833</v>
      </c>
      <c r="G196" s="1">
        <f t="shared" si="43"/>
        <v>3.4024334670036311</v>
      </c>
      <c r="H196" s="12" t="s">
        <v>602</v>
      </c>
      <c r="I196" s="15">
        <f t="shared" si="62"/>
        <v>526.32564644778404</v>
      </c>
      <c r="J196" s="14">
        <f t="shared" si="44"/>
        <v>-1.794470552216012</v>
      </c>
      <c r="K196" s="14">
        <f t="shared" si="45"/>
        <v>3.2201245627704393</v>
      </c>
      <c r="L196" s="23">
        <f t="shared" si="46"/>
        <v>1.794470552216012</v>
      </c>
      <c r="M196" s="29">
        <f t="shared" si="47"/>
        <v>-3.3978454795654221E-3</v>
      </c>
      <c r="N196" s="31">
        <f t="shared" si="48"/>
        <v>3.3978454795654221E-3</v>
      </c>
      <c r="O196" s="29">
        <f t="shared" si="49"/>
        <v>0.41162620250664739</v>
      </c>
      <c r="P196" s="30">
        <f t="shared" si="50"/>
        <v>527.22288172389199</v>
      </c>
      <c r="Q196" s="29">
        <f t="shared" si="51"/>
        <v>1.0034094301965466</v>
      </c>
      <c r="R196" s="14">
        <f t="shared" si="52"/>
        <v>525.78527799999995</v>
      </c>
      <c r="S196" s="14">
        <f t="shared" si="53"/>
        <v>-2.3348390000001018</v>
      </c>
      <c r="T196" s="14">
        <f t="shared" si="54"/>
        <v>5.4514731559214757</v>
      </c>
      <c r="U196" s="23">
        <f t="shared" si="55"/>
        <v>2.3348390000001018</v>
      </c>
      <c r="V196" s="29">
        <f t="shared" si="56"/>
        <v>-4.4210377996263713E-3</v>
      </c>
      <c r="W196" s="31">
        <f t="shared" si="57"/>
        <v>4.4210377996263713E-3</v>
      </c>
      <c r="X196" s="29">
        <f t="shared" si="58"/>
        <v>0.61086813898285786</v>
      </c>
      <c r="Y196" s="30">
        <f t="shared" si="59"/>
        <v>526.9526975</v>
      </c>
      <c r="Z196" s="29">
        <f t="shared" si="60"/>
        <v>1.004440670170305</v>
      </c>
    </row>
    <row r="197" spans="1:26" ht="15">
      <c r="A197" s="3">
        <v>195</v>
      </c>
      <c r="B197" s="4">
        <v>526.37145999999996</v>
      </c>
      <c r="C197" s="1">
        <f t="shared" si="61"/>
        <v>526.11371836714216</v>
      </c>
      <c r="D197" s="11" t="s">
        <v>198</v>
      </c>
      <c r="E197" s="6" t="s">
        <v>399</v>
      </c>
      <c r="F197" s="1">
        <f t="shared" ref="F197:F202" si="63">$H$1*B197+(1-$H$1)*(F196+$P$1*G196)</f>
        <v>527.80065519833045</v>
      </c>
      <c r="G197" s="1">
        <f t="shared" ref="G197:G202" si="64">$K$1*(F197 - F196)+(1-$K$1)*$P$1*G196</f>
        <v>1.932478323944645</v>
      </c>
      <c r="H197" s="12" t="s">
        <v>603</v>
      </c>
      <c r="I197" s="13">
        <f t="shared" si="62"/>
        <v>530.55688601988697</v>
      </c>
      <c r="J197" s="14">
        <f t="shared" ref="J197:J202" si="65">I197-B197</f>
        <v>4.1854260198870179</v>
      </c>
      <c r="K197" s="14">
        <f t="shared" ref="K197:K202" si="66">(I197-B197)^2</f>
        <v>17.517790967947285</v>
      </c>
      <c r="L197" s="23">
        <f t="shared" ref="L197:L202" si="67">ABS(I197-B197)</f>
        <v>4.1854260198870179</v>
      </c>
      <c r="M197" s="29">
        <f t="shared" ref="M197:M202" si="68">J197/B197</f>
        <v>7.9514683791689963E-3</v>
      </c>
      <c r="N197" s="31">
        <f t="shared" ref="N197" si="69">ABS(J197/B197)</f>
        <v>7.9514683791689963E-3</v>
      </c>
      <c r="O197" s="29">
        <f t="shared" ref="O197:O202" si="70">L197/(SUM(L197:L395)/200)</f>
        <v>0.96205766154886441</v>
      </c>
      <c r="P197" s="30">
        <f t="shared" ref="P197:P202" si="71">(B197+I197)/2</f>
        <v>528.46417300994347</v>
      </c>
      <c r="Q197" s="29">
        <f t="shared" ref="Q197:Q202" si="72">B197/I197</f>
        <v>0.99211125869784655</v>
      </c>
      <c r="R197" s="14">
        <f t="shared" ref="R197:R202" si="73">B196</f>
        <v>528.12011700000005</v>
      </c>
      <c r="S197" s="14">
        <f t="shared" ref="S197:S202" si="74">R197-B197</f>
        <v>1.7486570000000938</v>
      </c>
      <c r="T197" s="14">
        <f t="shared" ref="T197:T202" si="75">(R197-B197)^2</f>
        <v>3.0578013036493283</v>
      </c>
      <c r="U197" s="23">
        <f t="shared" ref="U197:U202" si="76">ABS(R197-B197)</f>
        <v>1.7486570000000938</v>
      </c>
      <c r="V197" s="29">
        <f t="shared" ref="V197:V202" si="77">S197/B197</f>
        <v>3.3220969085217766E-3</v>
      </c>
      <c r="W197" s="31">
        <f t="shared" ref="W197:W202" si="78">ABS(S197/B197)</f>
        <v>3.3220969085217766E-3</v>
      </c>
      <c r="X197" s="29">
        <f t="shared" ref="X197:X202" si="79">U197/(SUM(U197:U395)/200)</f>
        <v>0.4589059400983635</v>
      </c>
      <c r="Y197" s="30">
        <f t="shared" ref="Y197:Y202" si="80">(B197+R197)/2</f>
        <v>527.2457885</v>
      </c>
      <c r="Z197" s="29">
        <f t="shared" ref="Z197:Z202" si="81">B197/R197</f>
        <v>0.99668890287699441</v>
      </c>
    </row>
    <row r="198" spans="1:26" ht="15">
      <c r="A198" s="3">
        <v>196</v>
      </c>
      <c r="B198" s="4">
        <v>523.83294699999999</v>
      </c>
      <c r="C198" s="1">
        <f t="shared" ref="C198:C202" si="82">$H$1*B198+(1-$H$1)*C197</f>
        <v>524.74525554685681</v>
      </c>
      <c r="D198" s="11" t="s">
        <v>199</v>
      </c>
      <c r="E198" s="6" t="s">
        <v>400</v>
      </c>
      <c r="F198" s="1">
        <f t="shared" si="63"/>
        <v>526.05388316958602</v>
      </c>
      <c r="G198" s="1">
        <f t="shared" si="64"/>
        <v>0.25207052388299278</v>
      </c>
      <c r="H198" s="12" t="s">
        <v>604</v>
      </c>
      <c r="I198" s="15">
        <f t="shared" si="62"/>
        <v>529.73313352227512</v>
      </c>
      <c r="J198" s="14">
        <f t="shared" si="65"/>
        <v>5.9001865222751348</v>
      </c>
      <c r="K198" s="14">
        <f t="shared" si="66"/>
        <v>34.812200997637149</v>
      </c>
      <c r="L198" s="23">
        <f t="shared" si="67"/>
        <v>5.9001865222751348</v>
      </c>
      <c r="M198" s="29">
        <f t="shared" si="68"/>
        <v>1.1263488782188294E-2</v>
      </c>
      <c r="N198" s="31">
        <f>ABS(J198/B198)</f>
        <v>1.1263488782188294E-2</v>
      </c>
      <c r="O198" s="29">
        <f t="shared" si="70"/>
        <v>1.3627660204131273</v>
      </c>
      <c r="P198" s="30">
        <f t="shared" si="71"/>
        <v>526.78304026113756</v>
      </c>
      <c r="Q198" s="29">
        <f t="shared" si="72"/>
        <v>0.98886196435732854</v>
      </c>
      <c r="R198" s="14">
        <f t="shared" si="73"/>
        <v>526.37145999999996</v>
      </c>
      <c r="S198" s="14">
        <f t="shared" si="74"/>
        <v>2.5385129999999663</v>
      </c>
      <c r="T198" s="14">
        <f t="shared" si="75"/>
        <v>6.4440482511688284</v>
      </c>
      <c r="U198" s="23">
        <f t="shared" si="76"/>
        <v>2.5385129999999663</v>
      </c>
      <c r="V198" s="29">
        <f t="shared" si="77"/>
        <v>4.8460353907444588E-3</v>
      </c>
      <c r="W198" s="31">
        <f t="shared" si="78"/>
        <v>4.8460353907444588E-3</v>
      </c>
      <c r="X198" s="29">
        <f t="shared" si="79"/>
        <v>0.66772261713026815</v>
      </c>
      <c r="Y198" s="30">
        <f t="shared" si="80"/>
        <v>525.10220349999997</v>
      </c>
      <c r="Z198" s="29">
        <f t="shared" si="81"/>
        <v>0.99517733541252418</v>
      </c>
    </row>
    <row r="199" spans="1:26" ht="15">
      <c r="A199" s="3">
        <v>197</v>
      </c>
      <c r="B199" s="4">
        <v>523.22692900000004</v>
      </c>
      <c r="C199" s="1">
        <f t="shared" si="82"/>
        <v>523.83425961874275</v>
      </c>
      <c r="D199" s="11" t="s">
        <v>200</v>
      </c>
      <c r="E199" s="6" t="s">
        <v>401</v>
      </c>
      <c r="F199" s="1">
        <f t="shared" si="63"/>
        <v>524.44038979966808</v>
      </c>
      <c r="G199" s="1">
        <f t="shared" si="64"/>
        <v>-0.52137865021674079</v>
      </c>
      <c r="H199" s="12" t="s">
        <v>605</v>
      </c>
      <c r="I199" s="15">
        <f t="shared" si="62"/>
        <v>526.30595369346906</v>
      </c>
      <c r="J199" s="14">
        <f t="shared" si="65"/>
        <v>3.0790246934690231</v>
      </c>
      <c r="K199" s="14">
        <f t="shared" si="66"/>
        <v>9.480393062992011</v>
      </c>
      <c r="L199" s="23">
        <f t="shared" si="67"/>
        <v>3.0790246934690231</v>
      </c>
      <c r="M199" s="29">
        <f t="shared" si="68"/>
        <v>5.8846831514457907E-3</v>
      </c>
      <c r="N199" s="31">
        <f t="shared" ref="N199:N202" si="83">ABS(J199/B199)</f>
        <v>5.8846831514457907E-3</v>
      </c>
      <c r="O199" s="29">
        <f t="shared" si="70"/>
        <v>0.71604128547239332</v>
      </c>
      <c r="P199" s="30">
        <f t="shared" si="71"/>
        <v>524.76644134673461</v>
      </c>
      <c r="Q199" s="29">
        <f t="shared" si="72"/>
        <v>0.99414974375292298</v>
      </c>
      <c r="R199" s="14">
        <f t="shared" si="73"/>
        <v>523.83294699999999</v>
      </c>
      <c r="S199" s="14">
        <f t="shared" si="74"/>
        <v>0.6060179999999491</v>
      </c>
      <c r="T199" s="14">
        <f t="shared" si="75"/>
        <v>0.36725781632393828</v>
      </c>
      <c r="U199" s="23">
        <f t="shared" si="76"/>
        <v>0.6060179999999491</v>
      </c>
      <c r="V199" s="29">
        <f t="shared" si="77"/>
        <v>1.1582316704497238E-3</v>
      </c>
      <c r="W199" s="31">
        <f t="shared" si="78"/>
        <v>1.1582316704497238E-3</v>
      </c>
      <c r="X199" s="29">
        <f t="shared" si="79"/>
        <v>0.15993907720608877</v>
      </c>
      <c r="Y199" s="30">
        <f t="shared" si="80"/>
        <v>523.52993800000002</v>
      </c>
      <c r="Z199" s="29">
        <f t="shared" si="81"/>
        <v>0.99884310827818179</v>
      </c>
    </row>
    <row r="200" spans="1:26" ht="15">
      <c r="A200" s="3">
        <v>198</v>
      </c>
      <c r="B200" s="4">
        <v>525.671021</v>
      </c>
      <c r="C200" s="1">
        <f t="shared" si="82"/>
        <v>524.93631644749712</v>
      </c>
      <c r="D200" s="11" t="s">
        <v>201</v>
      </c>
      <c r="E200" s="6" t="s">
        <v>402</v>
      </c>
      <c r="F200" s="1">
        <f t="shared" si="63"/>
        <v>525.00775632259615</v>
      </c>
      <c r="G200" s="1">
        <f t="shared" si="64"/>
        <v>-2.957168673540897E-2</v>
      </c>
      <c r="H200" s="12" t="s">
        <v>606</v>
      </c>
      <c r="I200" s="13">
        <f t="shared" ref="I200:I202" si="84">G199+F199</f>
        <v>523.91901114945131</v>
      </c>
      <c r="J200" s="14">
        <f t="shared" si="65"/>
        <v>-1.7520098505486885</v>
      </c>
      <c r="K200" s="14">
        <f t="shared" si="66"/>
        <v>3.0695385164196378</v>
      </c>
      <c r="L200" s="23">
        <f t="shared" si="67"/>
        <v>1.7520098505486885</v>
      </c>
      <c r="M200" s="29">
        <f t="shared" si="68"/>
        <v>-3.3329017209580755E-3</v>
      </c>
      <c r="N200" s="31">
        <f t="shared" si="83"/>
        <v>3.3329017209580755E-3</v>
      </c>
      <c r="O200" s="29">
        <f t="shared" si="70"/>
        <v>0.40890186294855208</v>
      </c>
      <c r="P200" s="30">
        <f t="shared" si="71"/>
        <v>524.79501607472571</v>
      </c>
      <c r="Q200" s="29">
        <f t="shared" si="72"/>
        <v>1.0033440471012969</v>
      </c>
      <c r="R200" s="14">
        <f t="shared" si="73"/>
        <v>523.22692900000004</v>
      </c>
      <c r="S200" s="14">
        <f t="shared" si="74"/>
        <v>-2.4440919999999551</v>
      </c>
      <c r="T200" s="14">
        <f t="shared" si="75"/>
        <v>5.9735857044637806</v>
      </c>
      <c r="U200" s="23">
        <f t="shared" si="76"/>
        <v>2.4440919999999551</v>
      </c>
      <c r="V200" s="29">
        <f t="shared" si="77"/>
        <v>-4.6494706810173486E-3</v>
      </c>
      <c r="W200" s="31">
        <f t="shared" si="78"/>
        <v>4.6494706810173486E-3</v>
      </c>
      <c r="X200" s="29">
        <f t="shared" si="79"/>
        <v>0.64555619611302117</v>
      </c>
      <c r="Y200" s="30">
        <f t="shared" si="80"/>
        <v>524.44897500000002</v>
      </c>
      <c r="Z200" s="29">
        <f t="shared" si="81"/>
        <v>1.0046711892384268</v>
      </c>
    </row>
    <row r="201" spans="1:26" ht="15">
      <c r="A201" s="3">
        <v>199</v>
      </c>
      <c r="B201" s="4">
        <v>525.25372300000004</v>
      </c>
      <c r="C201" s="1">
        <f t="shared" si="82"/>
        <v>525.12676037899882</v>
      </c>
      <c r="D201" s="11" t="s">
        <v>202</v>
      </c>
      <c r="E201" s="6" t="s">
        <v>403</v>
      </c>
      <c r="F201" s="1">
        <f t="shared" si="63"/>
        <v>525.1456368157892</v>
      </c>
      <c r="G201" s="1">
        <f t="shared" si="64"/>
        <v>4.0602927403399484E-2</v>
      </c>
      <c r="H201" s="12" t="s">
        <v>607</v>
      </c>
      <c r="I201" s="15">
        <f t="shared" si="84"/>
        <v>524.97818463586077</v>
      </c>
      <c r="J201" s="14">
        <f t="shared" si="65"/>
        <v>-0.27553836413926547</v>
      </c>
      <c r="K201" s="14">
        <f t="shared" si="66"/>
        <v>7.5921390112542453E-2</v>
      </c>
      <c r="L201" s="23">
        <f t="shared" si="67"/>
        <v>0.27553836413926547</v>
      </c>
      <c r="M201" s="29">
        <f t="shared" si="68"/>
        <v>-5.2458145858637817E-4</v>
      </c>
      <c r="N201" s="31">
        <f t="shared" si="83"/>
        <v>5.2458145858637817E-4</v>
      </c>
      <c r="O201" s="29">
        <f t="shared" si="70"/>
        <v>6.4439691008445432E-2</v>
      </c>
      <c r="P201" s="30">
        <f t="shared" si="71"/>
        <v>525.1159538179304</v>
      </c>
      <c r="Q201" s="29">
        <f t="shared" si="72"/>
        <v>1.0005248567887262</v>
      </c>
      <c r="R201" s="14">
        <f t="shared" si="73"/>
        <v>525.671021</v>
      </c>
      <c r="S201" s="14">
        <f t="shared" si="74"/>
        <v>0.41729799999995976</v>
      </c>
      <c r="T201" s="14">
        <f t="shared" si="75"/>
        <v>0.17413762080396641</v>
      </c>
      <c r="U201" s="23">
        <f t="shared" si="76"/>
        <v>0.41729799999995976</v>
      </c>
      <c r="V201" s="29">
        <f t="shared" si="77"/>
        <v>7.9446938065769732E-4</v>
      </c>
      <c r="W201" s="31">
        <f t="shared" si="78"/>
        <v>7.9446938065769732E-4</v>
      </c>
      <c r="X201" s="29">
        <f t="shared" si="79"/>
        <v>0.11057752938726974</v>
      </c>
      <c r="Y201" s="30">
        <f t="shared" si="80"/>
        <v>525.46237199999996</v>
      </c>
      <c r="Z201" s="29">
        <f t="shared" si="81"/>
        <v>0.99920616129988271</v>
      </c>
    </row>
    <row r="202" spans="1:26" ht="15">
      <c r="A202" s="3">
        <v>200</v>
      </c>
      <c r="B202" s="4">
        <v>531.47827099999995</v>
      </c>
      <c r="C202" s="1">
        <f t="shared" si="82"/>
        <v>528.93766675159952</v>
      </c>
      <c r="D202" s="11" t="s">
        <v>203</v>
      </c>
      <c r="E202" s="6" t="s">
        <v>404</v>
      </c>
      <c r="F202" s="1">
        <f t="shared" si="63"/>
        <v>528.95853508650396</v>
      </c>
      <c r="G202" s="1">
        <f t="shared" si="64"/>
        <v>1.5451359485683744</v>
      </c>
      <c r="H202" s="12" t="s">
        <v>608</v>
      </c>
      <c r="I202" s="15">
        <f t="shared" si="84"/>
        <v>525.18623974319257</v>
      </c>
      <c r="J202" s="14">
        <f t="shared" si="65"/>
        <v>-6.2920312568073768</v>
      </c>
      <c r="K202" s="14">
        <f t="shared" si="66"/>
        <v>39.589657336641018</v>
      </c>
      <c r="L202" s="23">
        <f t="shared" si="67"/>
        <v>6.2920312568073768</v>
      </c>
      <c r="M202" s="29">
        <f t="shared" si="68"/>
        <v>-1.1838736595888747E-2</v>
      </c>
      <c r="N202" s="31">
        <f t="shared" si="83"/>
        <v>1.1838736595888747E-2</v>
      </c>
      <c r="O202" s="29">
        <f t="shared" si="70"/>
        <v>1.4719809738650704</v>
      </c>
      <c r="P202" s="30">
        <f t="shared" si="71"/>
        <v>528.33225537159626</v>
      </c>
      <c r="Q202" s="29">
        <f t="shared" si="72"/>
        <v>1.0119805714252605</v>
      </c>
      <c r="R202" s="14">
        <f t="shared" si="73"/>
        <v>525.25372300000004</v>
      </c>
      <c r="S202" s="14">
        <f t="shared" si="74"/>
        <v>-6.2245479999999134</v>
      </c>
      <c r="T202" s="14">
        <f t="shared" si="75"/>
        <v>38.744997804302919</v>
      </c>
      <c r="U202" s="23">
        <f t="shared" si="76"/>
        <v>6.2245479999999134</v>
      </c>
      <c r="V202" s="29">
        <f t="shared" si="77"/>
        <v>-1.1711763847444131E-2</v>
      </c>
      <c r="W202" s="31">
        <f t="shared" si="78"/>
        <v>1.1711763847444131E-2</v>
      </c>
      <c r="X202" s="29">
        <f t="shared" si="79"/>
        <v>1.6503215922201036</v>
      </c>
      <c r="Y202" s="30">
        <f t="shared" si="80"/>
        <v>528.36599699999999</v>
      </c>
      <c r="Z202" s="29">
        <f t="shared" si="81"/>
        <v>1.0118505547460916</v>
      </c>
    </row>
    <row r="203" spans="1:26" ht="15">
      <c r="A203" s="1"/>
      <c r="B203" s="2"/>
      <c r="D203" s="1"/>
      <c r="E203" s="1"/>
      <c r="F203" s="1"/>
      <c r="G203" s="1"/>
      <c r="H203" s="12"/>
      <c r="I203" s="15">
        <f>F202+G202*($P$1)</f>
        <v>530.22554656432999</v>
      </c>
      <c r="R203" s="23">
        <f>$B$202</f>
        <v>531.47827099999995</v>
      </c>
    </row>
    <row r="204" spans="1:26" ht="15">
      <c r="A204" s="1"/>
      <c r="B204" s="2"/>
      <c r="C204" s="1"/>
      <c r="D204" s="1"/>
      <c r="E204" s="1"/>
      <c r="F204" s="1"/>
      <c r="G204" s="1"/>
      <c r="H204" s="12"/>
      <c r="I204" s="15">
        <f>F202+G202*($P$1+$P$1^2)</f>
        <v>531.26449597614737</v>
      </c>
      <c r="R204" s="23">
        <f t="shared" ref="R204:R206" si="85">$B$202</f>
        <v>531.47827099999995</v>
      </c>
    </row>
    <row r="205" spans="1:26" ht="15">
      <c r="A205" s="1"/>
      <c r="B205" s="2"/>
      <c r="C205" s="1"/>
      <c r="D205" s="1"/>
      <c r="E205" s="1"/>
      <c r="F205" s="1"/>
      <c r="G205" s="1"/>
      <c r="H205" s="12"/>
      <c r="I205" s="15">
        <f>F202+G202*($P$1+$P$1^2+$P$1^3)</f>
        <v>532.11643449383769</v>
      </c>
      <c r="R205" s="23">
        <f t="shared" si="85"/>
        <v>531.47827099999995</v>
      </c>
    </row>
    <row r="206" spans="1:26" ht="15">
      <c r="A206" s="1"/>
      <c r="B206" s="2"/>
      <c r="C206" s="1"/>
      <c r="D206" s="1"/>
      <c r="E206" s="1"/>
      <c r="F206" s="1"/>
      <c r="G206" s="1"/>
      <c r="H206" s="12"/>
      <c r="I206" s="15">
        <f>F202+G202*($P$1+$P$1^2+$P$1^3+$P$1^4)</f>
        <v>532.81502407834364</v>
      </c>
      <c r="R206" s="23">
        <f t="shared" si="85"/>
        <v>531.47827099999995</v>
      </c>
    </row>
    <row r="207" spans="1:26" ht="15">
      <c r="A207" s="1"/>
      <c r="B207" s="2"/>
      <c r="C207" s="1"/>
      <c r="D207" s="1"/>
      <c r="E207" s="1"/>
      <c r="F207" s="1"/>
      <c r="G207" s="1"/>
      <c r="H207" s="12"/>
      <c r="I207" s="15"/>
      <c r="R207" s="23"/>
    </row>
    <row r="208" spans="1:26" ht="15">
      <c r="A208" s="1"/>
      <c r="B208" s="2"/>
      <c r="C208" s="1"/>
      <c r="D208" s="1"/>
      <c r="E208" s="1"/>
      <c r="F208" s="1"/>
      <c r="G208" s="1"/>
      <c r="H208" s="12"/>
      <c r="I208" s="15"/>
      <c r="R208" s="23"/>
    </row>
    <row r="209" spans="1:26" ht="16">
      <c r="A209" s="1"/>
      <c r="B209" s="2"/>
      <c r="C209" s="1"/>
      <c r="D209" s="1"/>
      <c r="E209" s="1"/>
      <c r="F209" s="1"/>
      <c r="G209" s="41" t="s">
        <v>632</v>
      </c>
      <c r="H209" s="41"/>
      <c r="I209" s="43">
        <f>SUM(I4:I202)</f>
        <v>88056.627032655815</v>
      </c>
      <c r="J209" s="43">
        <f>SUM(J4:J202)</f>
        <v>-65.801402344176722</v>
      </c>
      <c r="K209" s="43">
        <f t="shared" ref="K209:Q209" si="86">SUM(K4:K202)</f>
        <v>8116.9842633965009</v>
      </c>
      <c r="L209" s="43">
        <f t="shared" si="86"/>
        <v>842.281474970153</v>
      </c>
      <c r="M209" s="43">
        <f t="shared" si="86"/>
        <v>-0.13681024482480503</v>
      </c>
      <c r="N209" s="43">
        <f t="shared" si="86"/>
        <v>1.8985907512943792</v>
      </c>
      <c r="O209" s="43">
        <f t="shared" si="86"/>
        <v>140.69296744496876</v>
      </c>
      <c r="P209" s="43">
        <f t="shared" si="86"/>
        <v>88089.527733827956</v>
      </c>
      <c r="Q209" s="43">
        <f t="shared" si="86"/>
        <v>199.17659374356495</v>
      </c>
      <c r="R209" s="23"/>
    </row>
    <row r="210" spans="1:26" ht="16">
      <c r="G210" s="41" t="s">
        <v>633</v>
      </c>
      <c r="H210" s="41"/>
      <c r="I210" s="44">
        <f>SUM(I4:I202)/200</f>
        <v>440.2831351632791</v>
      </c>
      <c r="J210" s="43">
        <f>SUM(J4:J202)/200</f>
        <v>-0.32900701172088359</v>
      </c>
      <c r="K210" s="43">
        <f>SUM(K4:K202)/200</f>
        <v>40.584921316982502</v>
      </c>
      <c r="L210" s="43">
        <f>SUM(L4:L202)/200</f>
        <v>4.211407374850765</v>
      </c>
      <c r="M210" s="45">
        <f>SUM(M4:M202)/200</f>
        <v>-6.8405122412402508E-4</v>
      </c>
      <c r="N210" s="43">
        <f>SUM(N4:N202)/200</f>
        <v>9.4929537564718957E-3</v>
      </c>
      <c r="O210" s="43">
        <f t="shared" ref="O210:Q210" si="87">SUM(O4:O202)</f>
        <v>140.69296744496876</v>
      </c>
      <c r="P210" s="43">
        <f t="shared" si="87"/>
        <v>88089.527733827956</v>
      </c>
      <c r="Q210" s="43">
        <f t="shared" si="87"/>
        <v>199.17659374356495</v>
      </c>
      <c r="R210" s="23"/>
    </row>
    <row r="212" spans="1:26" ht="16">
      <c r="P212" s="42" t="s">
        <v>641</v>
      </c>
      <c r="Q212" s="42"/>
      <c r="R212" s="47">
        <f>SUM(B4:B202)</f>
        <v>88122.42843499998</v>
      </c>
      <c r="S212" s="47">
        <f>SUM(S4:S202)</f>
        <v>-138.64825399999995</v>
      </c>
      <c r="T212" s="47">
        <f>SUM(T4:T202)</f>
        <v>7669.6790099317286</v>
      </c>
      <c r="U212" s="47">
        <f>SUM(U4:U202)</f>
        <v>744.39868999999919</v>
      </c>
      <c r="V212" s="47">
        <f>SUM(V4:V202)</f>
        <v>-0.28389659751223467</v>
      </c>
      <c r="W212" s="47">
        <f>SUM(W4:W202)</f>
        <v>1.6789902536527803</v>
      </c>
      <c r="X212" s="47">
        <f>SUM(X4:X202)</f>
        <v>141.58993547728286</v>
      </c>
      <c r="Y212" s="47">
        <f>SUM(Y4:Y202)</f>
        <v>88053.104308000024</v>
      </c>
      <c r="Z212" s="47">
        <f>SUM(Z4:Z202)</f>
        <v>199.3214545567954</v>
      </c>
    </row>
    <row r="213" spans="1:26" ht="17">
      <c r="J213" s="50" t="s">
        <v>634</v>
      </c>
      <c r="K213" s="51" t="s">
        <v>635</v>
      </c>
      <c r="L213" s="51" t="s">
        <v>636</v>
      </c>
      <c r="M213" s="51" t="s">
        <v>637</v>
      </c>
      <c r="N213" s="51" t="s">
        <v>638</v>
      </c>
      <c r="P213" s="42" t="s">
        <v>642</v>
      </c>
      <c r="Q213" s="42"/>
      <c r="R213" s="47">
        <f>SUM(B5:B203)/200</f>
        <v>438.64958174999992</v>
      </c>
      <c r="S213" s="47">
        <f>SUM(S5:S203)/200</f>
        <v>-0.69483092999999974</v>
      </c>
      <c r="T213" s="47">
        <f>SUM(T5:T203)/200</f>
        <v>38.347889645875526</v>
      </c>
      <c r="U213" s="47">
        <f>SUM(U5:U203)/200</f>
        <v>3.7204037899999962</v>
      </c>
      <c r="V213" s="49">
        <f>SUM(V5:V203)/200</f>
        <v>-1.4235329520355154E-3</v>
      </c>
      <c r="W213" s="49">
        <f>SUM(W5:W203)/200</f>
        <v>8.3909013037895604E-3</v>
      </c>
      <c r="X213" s="47">
        <f>SUM(X5:X203)/200</f>
        <v>0.70752257830057363</v>
      </c>
      <c r="Y213" s="47">
        <f>SUM(Y5:Y203)/200</f>
        <v>438.30216628500011</v>
      </c>
      <c r="Z213" s="48">
        <f>SUM(Z5:Z203)/200</f>
        <v>0.99161131947066383</v>
      </c>
    </row>
    <row r="214" spans="1:26" ht="16">
      <c r="H214" s="39" t="s">
        <v>639</v>
      </c>
      <c r="I214" s="40"/>
      <c r="J214" s="46">
        <f>SUM(L4:L202)/200</f>
        <v>4.211407374850765</v>
      </c>
      <c r="K214" s="46">
        <f>SQRT(AVERAGE(K4:K202))</f>
        <v>6.3866161341674941</v>
      </c>
      <c r="L214" s="46" cm="1">
        <f t="array" ref="L214">AVERAGE(L4:L202)/AVERAGE(ABS(B5:B202-B4:B201))</f>
        <v>1.1262875645336512</v>
      </c>
      <c r="M214" s="46">
        <f>AVERAGE(N4:N202)*100</f>
        <v>0.95406570416802972</v>
      </c>
      <c r="N214" s="46" cm="1">
        <f t="array" ref="N214">AVERAGE(ABS(J4:J202)/(ABS(B4:B202)+ABS(B4:B202-J4:J202))*200)</f>
        <v>0.95046539201780766</v>
      </c>
    </row>
    <row r="215" spans="1:26" ht="16">
      <c r="H215" s="39" t="s">
        <v>640</v>
      </c>
      <c r="I215" s="40"/>
      <c r="J215" s="46">
        <f>SUM(U4:U202)/200</f>
        <v>3.7219934499999958</v>
      </c>
      <c r="K215" s="46">
        <f>SQRT(AVERAGE(T4:T202))</f>
        <v>6.2081479164418063</v>
      </c>
      <c r="L215" s="46" cm="1">
        <f t="array" ref="L215">AVERAGE(U4:U202)/AVERAGE(ABS(B5:B202-B4:B201))</f>
        <v>0.99540000880566593</v>
      </c>
      <c r="M215" s="46">
        <f>AVERAGE(W4:W202)*100</f>
        <v>0.84371369530290474</v>
      </c>
      <c r="N215" s="46" cm="1">
        <f t="array" ref="N215">AVERAGE(ABS(S4:S202)/(ABS(B4:B202)+ABS(B4:B202-S4:S202))*200)</f>
        <v>0.83887416362357026</v>
      </c>
    </row>
  </sheetData>
  <mergeCells count="6">
    <mergeCell ref="H214:I214"/>
    <mergeCell ref="H215:I215"/>
    <mergeCell ref="G209:H209"/>
    <mergeCell ref="G210:H210"/>
    <mergeCell ref="P212:Q212"/>
    <mergeCell ref="P213:Q2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topLeftCell="D1" zoomScale="125" workbookViewId="0">
      <selection activeCell="J3" sqref="J3"/>
    </sheetView>
  </sheetViews>
  <sheetFormatPr baseColWidth="10" defaultColWidth="12.6640625" defaultRowHeight="15.75" customHeight="1"/>
  <sheetData>
    <row r="1" spans="1:22">
      <c r="A1" s="1"/>
      <c r="B1" s="2"/>
      <c r="C1" s="22"/>
      <c r="D1" s="22"/>
      <c r="E1" s="22"/>
      <c r="F1" s="22"/>
      <c r="G1" s="22"/>
      <c r="H1" s="5">
        <v>0.9</v>
      </c>
      <c r="I1" s="1"/>
      <c r="J1" s="5" t="s">
        <v>406</v>
      </c>
      <c r="K1" s="5">
        <v>0.3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7" t="s">
        <v>0</v>
      </c>
      <c r="B2" s="8" t="s">
        <v>1</v>
      </c>
      <c r="C2" s="9" t="s">
        <v>2</v>
      </c>
      <c r="D2" s="10" t="s">
        <v>3</v>
      </c>
      <c r="E2" s="10" t="s">
        <v>405</v>
      </c>
      <c r="F2" s="10" t="s">
        <v>407</v>
      </c>
      <c r="G2" s="10" t="s">
        <v>204</v>
      </c>
      <c r="H2" s="9" t="s">
        <v>408</v>
      </c>
      <c r="I2" s="9" t="s">
        <v>609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3">
        <v>1</v>
      </c>
      <c r="B3" s="4">
        <v>392.830017</v>
      </c>
      <c r="C3">
        <v>0</v>
      </c>
      <c r="D3" s="16" t="s">
        <v>4</v>
      </c>
      <c r="E3" s="6" t="s">
        <v>205</v>
      </c>
      <c r="F3" s="5">
        <v>0</v>
      </c>
      <c r="G3" s="1">
        <f>$H$1*B3</f>
        <v>353.5470153</v>
      </c>
      <c r="H3" s="12" t="s">
        <v>409</v>
      </c>
      <c r="I3" s="12" t="s">
        <v>409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3">
        <v>2</v>
      </c>
      <c r="B4" s="4">
        <v>392.51208500000001</v>
      </c>
      <c r="C4" s="2">
        <f>B3</f>
        <v>392.830017</v>
      </c>
      <c r="D4" s="16" t="s">
        <v>5</v>
      </c>
      <c r="E4" s="6" t="s">
        <v>206</v>
      </c>
      <c r="F4" s="1">
        <f>$K$1*(G4 - G3)</f>
        <v>10.520568818999999</v>
      </c>
      <c r="G4" s="1">
        <f>$H$1*B4+(1-$H$1)*(G3+F3)</f>
        <v>388.61557802999999</v>
      </c>
      <c r="H4" s="12" t="s">
        <v>410</v>
      </c>
      <c r="I4" s="2">
        <f>B3</f>
        <v>392.830017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3">
        <v>3</v>
      </c>
      <c r="B5" s="4">
        <v>397.30590799999999</v>
      </c>
      <c r="C5" s="1">
        <f>$H$1*B5+(1-$H$1)*C4</f>
        <v>396.85831889999997</v>
      </c>
      <c r="D5" s="16" t="s">
        <v>6</v>
      </c>
      <c r="E5" s="6" t="s">
        <v>207</v>
      </c>
      <c r="F5" s="1">
        <f>$K$1*(G5 - G4)+(1 - $K$1)*F4</f>
        <v>10.026404329769987</v>
      </c>
      <c r="G5" s="1">
        <f t="shared" ref="G5:G68" si="0">$H$1*B5+(1-$H$1)*(G4+F4)</f>
        <v>397.48893188489996</v>
      </c>
      <c r="H5" s="12" t="s">
        <v>411</v>
      </c>
      <c r="I5" s="1">
        <f>G4+F4</f>
        <v>399.136146849</v>
      </c>
      <c r="J5" s="1"/>
      <c r="K5" s="5" t="s">
        <v>616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3">
        <v>4</v>
      </c>
      <c r="B6" s="4">
        <v>398.01132200000001</v>
      </c>
      <c r="C6" s="1">
        <f t="shared" ref="C6:C69" si="1">$H$1*B6+(1-$H$1)*C5</f>
        <v>397.89602169</v>
      </c>
      <c r="D6" s="16" t="s">
        <v>7</v>
      </c>
      <c r="E6" s="6" t="s">
        <v>208</v>
      </c>
      <c r="F6" s="1">
        <f t="shared" ref="F6:F68" si="2">$K$1*(G6 - G5)+(1 - $K$1)*F5</f>
        <v>7.4603204918091075</v>
      </c>
      <c r="G6" s="1">
        <f t="shared" si="0"/>
        <v>398.96172342146701</v>
      </c>
      <c r="H6" s="12" t="s">
        <v>412</v>
      </c>
      <c r="I6" s="1">
        <f t="shared" ref="I6:I69" si="3">G5+F5</f>
        <v>407.51533621466996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3">
        <v>5</v>
      </c>
      <c r="B7" s="4">
        <v>400.49020400000001</v>
      </c>
      <c r="C7" s="1">
        <f t="shared" si="1"/>
        <v>400.23078576899997</v>
      </c>
      <c r="D7" s="16" t="s">
        <v>8</v>
      </c>
      <c r="E7" s="6" t="s">
        <v>209</v>
      </c>
      <c r="F7" s="1">
        <f t="shared" si="2"/>
        <v>5.8587237152245466</v>
      </c>
      <c r="G7" s="1">
        <f t="shared" si="0"/>
        <v>401.08338799132758</v>
      </c>
      <c r="H7" s="12" t="s">
        <v>413</v>
      </c>
      <c r="I7" s="1">
        <f t="shared" si="3"/>
        <v>406.42204391327613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">
        <v>6</v>
      </c>
      <c r="B8" s="4">
        <v>408.09573399999999</v>
      </c>
      <c r="C8" s="1">
        <f t="shared" si="1"/>
        <v>407.30923917690001</v>
      </c>
      <c r="D8" s="16" t="s">
        <v>9</v>
      </c>
      <c r="E8" s="6" t="s">
        <v>210</v>
      </c>
      <c r="F8" s="1">
        <f t="shared" si="2"/>
        <v>6.1702017344554703</v>
      </c>
      <c r="G8" s="1">
        <f t="shared" si="0"/>
        <v>407.98037177065521</v>
      </c>
      <c r="H8" s="12" t="s">
        <v>414</v>
      </c>
      <c r="I8" s="1">
        <f t="shared" si="3"/>
        <v>406.94211170655211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">
        <v>7</v>
      </c>
      <c r="B9" s="4">
        <v>416.590485</v>
      </c>
      <c r="C9" s="1">
        <f t="shared" si="1"/>
        <v>415.66236041769002</v>
      </c>
      <c r="D9" s="16" t="s">
        <v>10</v>
      </c>
      <c r="E9" s="6" t="s">
        <v>211</v>
      </c>
      <c r="F9" s="1">
        <f t="shared" si="2"/>
        <v>6.8289778380755894</v>
      </c>
      <c r="G9" s="1">
        <f t="shared" si="0"/>
        <v>416.34649385051108</v>
      </c>
      <c r="H9" s="12" t="s">
        <v>415</v>
      </c>
      <c r="I9" s="1">
        <f t="shared" si="3"/>
        <v>414.15057350511069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">
        <v>8</v>
      </c>
      <c r="B10" s="4">
        <v>413.00381499999997</v>
      </c>
      <c r="C10" s="1">
        <f t="shared" si="1"/>
        <v>413.26966954176896</v>
      </c>
      <c r="D10" s="16" t="s">
        <v>11</v>
      </c>
      <c r="E10" s="6" t="s">
        <v>212</v>
      </c>
      <c r="F10" s="1">
        <f t="shared" si="2"/>
        <v>4.0826305321571725</v>
      </c>
      <c r="G10" s="1">
        <f t="shared" si="0"/>
        <v>414.02098066885861</v>
      </c>
      <c r="H10" s="12" t="s">
        <v>416</v>
      </c>
      <c r="I10" s="1">
        <f t="shared" si="3"/>
        <v>423.1754716885867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">
        <v>9</v>
      </c>
      <c r="B11" s="4">
        <v>413.60986300000002</v>
      </c>
      <c r="C11" s="1">
        <f t="shared" si="1"/>
        <v>413.57584365417694</v>
      </c>
      <c r="D11" s="16" t="s">
        <v>12</v>
      </c>
      <c r="E11" s="6" t="s">
        <v>213</v>
      </c>
      <c r="F11" s="1">
        <f t="shared" si="2"/>
        <v>2.8693185178829168</v>
      </c>
      <c r="G11" s="1">
        <f t="shared" si="0"/>
        <v>414.0592378201016</v>
      </c>
      <c r="H11" s="12" t="s">
        <v>417</v>
      </c>
      <c r="I11" s="1">
        <f t="shared" si="3"/>
        <v>418.10361120101578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3">
        <v>10</v>
      </c>
      <c r="B12" s="4">
        <v>413.07336400000003</v>
      </c>
      <c r="C12" s="1">
        <f t="shared" si="1"/>
        <v>413.12361196541769</v>
      </c>
      <c r="D12" s="16" t="s">
        <v>13</v>
      </c>
      <c r="E12" s="6" t="s">
        <v>214</v>
      </c>
      <c r="F12" s="1">
        <f t="shared" si="2"/>
        <v>1.828416586627104</v>
      </c>
      <c r="G12" s="1">
        <f t="shared" si="0"/>
        <v>413.45888323379847</v>
      </c>
      <c r="H12" s="12" t="s">
        <v>418</v>
      </c>
      <c r="I12" s="1">
        <f t="shared" si="3"/>
        <v>416.9285563379845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3">
        <v>11</v>
      </c>
      <c r="B13" s="4">
        <v>414.71270800000002</v>
      </c>
      <c r="C13" s="1">
        <f t="shared" si="1"/>
        <v>414.55379839654177</v>
      </c>
      <c r="D13" s="16" t="s">
        <v>14</v>
      </c>
      <c r="E13" s="6" t="s">
        <v>215</v>
      </c>
      <c r="F13" s="1">
        <f t="shared" si="2"/>
        <v>1.6732767951121932</v>
      </c>
      <c r="G13" s="1">
        <f t="shared" si="0"/>
        <v>414.77016718204254</v>
      </c>
      <c r="H13" s="12" t="s">
        <v>419</v>
      </c>
      <c r="I13" s="1">
        <f t="shared" si="3"/>
        <v>415.28729982042557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3">
        <v>12</v>
      </c>
      <c r="B14" s="4">
        <v>411.13098100000002</v>
      </c>
      <c r="C14" s="1">
        <f t="shared" si="1"/>
        <v>411.47326273965416</v>
      </c>
      <c r="D14" s="16" t="s">
        <v>15</v>
      </c>
      <c r="E14" s="6" t="s">
        <v>216</v>
      </c>
      <c r="F14" s="1">
        <f t="shared" si="2"/>
        <v>0.23891179128042361</v>
      </c>
      <c r="G14" s="1">
        <f t="shared" si="0"/>
        <v>411.6622272977155</v>
      </c>
      <c r="H14" s="12" t="s">
        <v>420</v>
      </c>
      <c r="I14" s="1">
        <f t="shared" si="3"/>
        <v>416.44344397715474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3">
        <v>13</v>
      </c>
      <c r="B15" s="4">
        <v>409.98843399999998</v>
      </c>
      <c r="C15" s="1">
        <f t="shared" si="1"/>
        <v>410.13691687396539</v>
      </c>
      <c r="D15" s="16" t="s">
        <v>16</v>
      </c>
      <c r="E15" s="6" t="s">
        <v>217</v>
      </c>
      <c r="F15" s="1">
        <f t="shared" si="2"/>
        <v>-0.27751858274847752</v>
      </c>
      <c r="G15" s="1">
        <f t="shared" si="0"/>
        <v>410.17970450889959</v>
      </c>
      <c r="H15" s="12" t="s">
        <v>421</v>
      </c>
      <c r="I15" s="1">
        <f t="shared" si="3"/>
        <v>411.90113908899593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3">
        <v>14</v>
      </c>
      <c r="B16" s="4">
        <v>408.11560100000003</v>
      </c>
      <c r="C16" s="1">
        <f t="shared" si="1"/>
        <v>408.31773258739656</v>
      </c>
      <c r="D16" s="16" t="s">
        <v>17</v>
      </c>
      <c r="E16" s="6" t="s">
        <v>218</v>
      </c>
      <c r="F16" s="1">
        <f t="shared" si="2"/>
        <v>-0.75989651280926929</v>
      </c>
      <c r="G16" s="1">
        <f t="shared" si="0"/>
        <v>408.29425949261514</v>
      </c>
      <c r="H16" s="12" t="s">
        <v>422</v>
      </c>
      <c r="I16" s="1">
        <f t="shared" si="3"/>
        <v>409.90218592615111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3">
        <v>15</v>
      </c>
      <c r="B17" s="4">
        <v>404.51898199999999</v>
      </c>
      <c r="C17" s="1">
        <f t="shared" si="1"/>
        <v>404.89885705873962</v>
      </c>
      <c r="D17" s="16" t="s">
        <v>18</v>
      </c>
      <c r="E17" s="6" t="s">
        <v>219</v>
      </c>
      <c r="F17" s="1">
        <f t="shared" si="2"/>
        <v>-1.5740493773568702</v>
      </c>
      <c r="G17" s="1">
        <f t="shared" si="0"/>
        <v>404.82052009798053</v>
      </c>
      <c r="H17" s="12" t="s">
        <v>423</v>
      </c>
      <c r="I17" s="1">
        <f t="shared" si="3"/>
        <v>407.53436297980585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3">
        <v>16</v>
      </c>
      <c r="B18" s="4">
        <v>401.285034</v>
      </c>
      <c r="C18" s="1">
        <f t="shared" si="1"/>
        <v>401.64641630587397</v>
      </c>
      <c r="D18" s="16" t="s">
        <v>19</v>
      </c>
      <c r="E18" s="6" t="s">
        <v>220</v>
      </c>
      <c r="F18" s="1">
        <f t="shared" si="2"/>
        <v>-2.1036372919252617</v>
      </c>
      <c r="G18" s="1">
        <f t="shared" si="0"/>
        <v>401.48117767206236</v>
      </c>
      <c r="H18" s="12" t="s">
        <v>424</v>
      </c>
      <c r="I18" s="1">
        <f t="shared" si="3"/>
        <v>403.24647072062368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3">
        <v>17</v>
      </c>
      <c r="B19" s="4">
        <v>403.038635</v>
      </c>
      <c r="C19" s="1">
        <f t="shared" si="1"/>
        <v>402.89941313058739</v>
      </c>
      <c r="D19" s="16" t="s">
        <v>20</v>
      </c>
      <c r="E19" s="6" t="s">
        <v>221</v>
      </c>
      <c r="F19" s="1">
        <f t="shared" si="2"/>
        <v>-1.1151417445622802</v>
      </c>
      <c r="G19" s="1">
        <f t="shared" si="0"/>
        <v>402.6725255380137</v>
      </c>
      <c r="H19" s="12" t="s">
        <v>425</v>
      </c>
      <c r="I19" s="1">
        <f t="shared" si="3"/>
        <v>399.37754038013708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3">
        <v>18</v>
      </c>
      <c r="B20" s="4">
        <v>404.72265599999997</v>
      </c>
      <c r="C20" s="1">
        <f t="shared" si="1"/>
        <v>404.54033171305866</v>
      </c>
      <c r="D20" s="16" t="s">
        <v>21</v>
      </c>
      <c r="E20" s="6" t="s">
        <v>222</v>
      </c>
      <c r="F20" s="1">
        <f t="shared" si="2"/>
        <v>-0.26051824879418639</v>
      </c>
      <c r="G20" s="1">
        <f t="shared" si="0"/>
        <v>404.40612877934507</v>
      </c>
      <c r="H20" s="12" t="s">
        <v>426</v>
      </c>
      <c r="I20" s="1">
        <f t="shared" si="3"/>
        <v>401.55738379345144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3">
        <v>19</v>
      </c>
      <c r="B21" s="4">
        <v>403.00882000000001</v>
      </c>
      <c r="C21" s="1">
        <f t="shared" si="1"/>
        <v>403.16197117130588</v>
      </c>
      <c r="D21" s="16" t="s">
        <v>22</v>
      </c>
      <c r="E21" s="6" t="s">
        <v>223</v>
      </c>
      <c r="F21" s="1">
        <f t="shared" si="2"/>
        <v>-0.56745169204292245</v>
      </c>
      <c r="G21" s="1">
        <f t="shared" si="0"/>
        <v>403.12249905305509</v>
      </c>
      <c r="H21" s="12" t="s">
        <v>427</v>
      </c>
      <c r="I21" s="1">
        <f t="shared" si="3"/>
        <v>404.14561053055087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3">
        <v>20</v>
      </c>
      <c r="B22" s="4">
        <v>402.53689600000001</v>
      </c>
      <c r="C22" s="1">
        <f t="shared" si="1"/>
        <v>402.59940351713061</v>
      </c>
      <c r="D22" s="16" t="s">
        <v>23</v>
      </c>
      <c r="E22" s="6" t="s">
        <v>224</v>
      </c>
      <c r="F22" s="1">
        <f t="shared" si="2"/>
        <v>-0.57235255951619712</v>
      </c>
      <c r="G22" s="1">
        <f t="shared" si="0"/>
        <v>402.53871113610126</v>
      </c>
      <c r="H22" s="12" t="s">
        <v>428</v>
      </c>
      <c r="I22" s="1">
        <f t="shared" si="3"/>
        <v>402.55504736101216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3">
        <v>21</v>
      </c>
      <c r="B23" s="4">
        <v>402.20404100000002</v>
      </c>
      <c r="C23" s="1">
        <f t="shared" si="1"/>
        <v>402.24357725171308</v>
      </c>
      <c r="D23" s="16" t="s">
        <v>24</v>
      </c>
      <c r="E23" s="6" t="s">
        <v>225</v>
      </c>
      <c r="F23" s="1">
        <f t="shared" si="2"/>
        <v>-0.50817830519416896</v>
      </c>
      <c r="G23" s="1">
        <f t="shared" si="0"/>
        <v>402.18027275765849</v>
      </c>
      <c r="H23" s="12" t="s">
        <v>429</v>
      </c>
      <c r="I23" s="1">
        <f t="shared" si="3"/>
        <v>401.96635857658504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3">
        <v>22</v>
      </c>
      <c r="B24" s="4">
        <v>403.585083</v>
      </c>
      <c r="C24" s="1">
        <f t="shared" si="1"/>
        <v>403.45093242517135</v>
      </c>
      <c r="D24" s="16" t="s">
        <v>25</v>
      </c>
      <c r="E24" s="6" t="s">
        <v>226</v>
      </c>
      <c r="F24" s="1">
        <f t="shared" si="2"/>
        <v>8.3286026404730817E-3</v>
      </c>
      <c r="G24" s="1">
        <f t="shared" si="0"/>
        <v>403.39378414524646</v>
      </c>
      <c r="H24" s="12" t="s">
        <v>430</v>
      </c>
      <c r="I24" s="1">
        <f t="shared" si="3"/>
        <v>401.67209445246431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3">
        <v>23</v>
      </c>
      <c r="B25" s="4">
        <v>398.736603</v>
      </c>
      <c r="C25" s="1">
        <f t="shared" si="1"/>
        <v>399.20803594251714</v>
      </c>
      <c r="D25" s="16" t="s">
        <v>26</v>
      </c>
      <c r="E25" s="6" t="s">
        <v>227</v>
      </c>
      <c r="F25" s="1">
        <f t="shared" si="2"/>
        <v>-1.2513590292889858</v>
      </c>
      <c r="G25" s="1">
        <f t="shared" si="0"/>
        <v>399.20315397478873</v>
      </c>
      <c r="H25" s="12" t="s">
        <v>431</v>
      </c>
      <c r="I25" s="1">
        <f t="shared" si="3"/>
        <v>403.40211274788692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3">
        <v>24</v>
      </c>
      <c r="B26" s="4">
        <v>394.52896099999998</v>
      </c>
      <c r="C26" s="1">
        <f t="shared" si="1"/>
        <v>394.99686849425171</v>
      </c>
      <c r="D26" s="16" t="s">
        <v>27</v>
      </c>
      <c r="E26" s="6" t="s">
        <v>228</v>
      </c>
      <c r="F26" s="1">
        <f t="shared" si="2"/>
        <v>-2.1755241945739128</v>
      </c>
      <c r="G26" s="1">
        <f t="shared" si="0"/>
        <v>394.87124439454999</v>
      </c>
      <c r="H26" s="12" t="s">
        <v>432</v>
      </c>
      <c r="I26" s="1">
        <f t="shared" si="3"/>
        <v>397.95179494549973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3">
        <v>25</v>
      </c>
      <c r="B27" s="4">
        <v>398.006348</v>
      </c>
      <c r="C27" s="1">
        <f t="shared" si="1"/>
        <v>397.70540004942518</v>
      </c>
      <c r="D27" s="16" t="s">
        <v>28</v>
      </c>
      <c r="E27" s="6" t="s">
        <v>229</v>
      </c>
      <c r="F27" s="1">
        <f t="shared" si="2"/>
        <v>-0.74165468856745531</v>
      </c>
      <c r="G27" s="1">
        <f t="shared" si="0"/>
        <v>397.4752852199976</v>
      </c>
      <c r="H27" s="12" t="s">
        <v>433</v>
      </c>
      <c r="I27" s="1">
        <f t="shared" si="3"/>
        <v>392.69572019997605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3">
        <v>26</v>
      </c>
      <c r="B28" s="4">
        <v>403.89306599999998</v>
      </c>
      <c r="C28" s="1">
        <f t="shared" si="1"/>
        <v>403.2742994049425</v>
      </c>
      <c r="D28" s="16" t="s">
        <v>29</v>
      </c>
      <c r="E28" s="6" t="s">
        <v>230</v>
      </c>
      <c r="F28" s="1">
        <f t="shared" si="2"/>
        <v>1.1913928879464004</v>
      </c>
      <c r="G28" s="1">
        <f t="shared" si="0"/>
        <v>403.177122453143</v>
      </c>
      <c r="H28" s="12" t="s">
        <v>434</v>
      </c>
      <c r="I28" s="1">
        <f t="shared" si="3"/>
        <v>396.73363053143015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3">
        <v>27</v>
      </c>
      <c r="B29" s="4">
        <v>400.49517800000001</v>
      </c>
      <c r="C29" s="1">
        <f t="shared" si="1"/>
        <v>400.77309014049428</v>
      </c>
      <c r="D29" s="16" t="s">
        <v>30</v>
      </c>
      <c r="E29" s="6" t="s">
        <v>231</v>
      </c>
      <c r="F29" s="1">
        <f t="shared" si="2"/>
        <v>0.14559180585226827</v>
      </c>
      <c r="G29" s="1">
        <f t="shared" si="0"/>
        <v>400.88251173410896</v>
      </c>
      <c r="H29" s="12" t="s">
        <v>435</v>
      </c>
      <c r="I29" s="1">
        <f t="shared" si="3"/>
        <v>404.36851534108939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3">
        <v>28</v>
      </c>
      <c r="B30" s="4">
        <v>394.96612499999998</v>
      </c>
      <c r="C30" s="1">
        <f t="shared" si="1"/>
        <v>395.54682151404944</v>
      </c>
      <c r="D30" s="16" t="s">
        <v>31</v>
      </c>
      <c r="E30" s="6" t="s">
        <v>232</v>
      </c>
      <c r="F30" s="1">
        <f t="shared" si="2"/>
        <v>-1.4911423999372619</v>
      </c>
      <c r="G30" s="1">
        <f t="shared" si="0"/>
        <v>395.57232285399613</v>
      </c>
      <c r="H30" s="12" t="s">
        <v>436</v>
      </c>
      <c r="I30" s="1">
        <f t="shared" si="3"/>
        <v>401.02810353996125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3">
        <v>29</v>
      </c>
      <c r="B31" s="4">
        <v>388.99496499999998</v>
      </c>
      <c r="C31" s="1">
        <f t="shared" si="1"/>
        <v>389.65015065140494</v>
      </c>
      <c r="D31" s="16" t="s">
        <v>32</v>
      </c>
      <c r="E31" s="6" t="s">
        <v>233</v>
      </c>
      <c r="F31" s="1">
        <f t="shared" si="2"/>
        <v>-2.8644205725331569</v>
      </c>
      <c r="G31" s="1">
        <f t="shared" si="0"/>
        <v>389.50358654540588</v>
      </c>
      <c r="H31" s="12" t="s">
        <v>437</v>
      </c>
      <c r="I31" s="1">
        <f t="shared" si="3"/>
        <v>394.08118045405888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3">
        <v>30</v>
      </c>
      <c r="B32" s="4">
        <v>384.921448</v>
      </c>
      <c r="C32" s="1">
        <f t="shared" si="1"/>
        <v>385.3943182651405</v>
      </c>
      <c r="D32" s="16" t="s">
        <v>33</v>
      </c>
      <c r="E32" s="6" t="s">
        <v>234</v>
      </c>
      <c r="F32" s="1">
        <f t="shared" si="2"/>
        <v>-3.3282044252088001</v>
      </c>
      <c r="G32" s="1">
        <f t="shared" si="0"/>
        <v>385.09321979728725</v>
      </c>
      <c r="H32" s="12" t="s">
        <v>438</v>
      </c>
      <c r="I32" s="1">
        <f t="shared" si="3"/>
        <v>386.63916597287272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3">
        <v>31</v>
      </c>
      <c r="B33" s="4">
        <v>386.312408</v>
      </c>
      <c r="C33" s="1">
        <f t="shared" si="1"/>
        <v>386.22059902651404</v>
      </c>
      <c r="D33" s="16" t="s">
        <v>34</v>
      </c>
      <c r="E33" s="6" t="s">
        <v>235</v>
      </c>
      <c r="F33" s="1">
        <f t="shared" si="2"/>
        <v>-2.100408415669976</v>
      </c>
      <c r="G33" s="1">
        <f t="shared" si="0"/>
        <v>385.85766873720786</v>
      </c>
      <c r="H33" s="12" t="s">
        <v>439</v>
      </c>
      <c r="I33" s="1">
        <f t="shared" si="3"/>
        <v>381.76501537207844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3">
        <v>32</v>
      </c>
      <c r="B34" s="4">
        <v>392.53692599999999</v>
      </c>
      <c r="C34" s="1">
        <f t="shared" si="1"/>
        <v>391.90529330265144</v>
      </c>
      <c r="D34" s="16" t="s">
        <v>35</v>
      </c>
      <c r="E34" s="6" t="s">
        <v>236</v>
      </c>
      <c r="F34" s="1">
        <f t="shared" si="2"/>
        <v>0.2701013175147926</v>
      </c>
      <c r="G34" s="1">
        <f t="shared" si="0"/>
        <v>391.65895943215378</v>
      </c>
      <c r="H34" s="12" t="s">
        <v>440</v>
      </c>
      <c r="I34" s="1">
        <f t="shared" si="3"/>
        <v>383.7572603215379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3">
        <v>33</v>
      </c>
      <c r="B35" s="4">
        <v>392.64123499999999</v>
      </c>
      <c r="C35" s="1">
        <f t="shared" si="1"/>
        <v>392.56764083026513</v>
      </c>
      <c r="D35" s="16" t="s">
        <v>36</v>
      </c>
      <c r="E35" s="6" t="s">
        <v>237</v>
      </c>
      <c r="F35" s="1">
        <f t="shared" si="2"/>
        <v>0.46238836510428177</v>
      </c>
      <c r="G35" s="1">
        <f t="shared" si="0"/>
        <v>392.57001757496687</v>
      </c>
      <c r="H35" s="12" t="s">
        <v>441</v>
      </c>
      <c r="I35" s="1">
        <f t="shared" si="3"/>
        <v>391.92906074966857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3">
        <v>34</v>
      </c>
      <c r="B36" s="4">
        <v>392.472351</v>
      </c>
      <c r="C36" s="1">
        <f t="shared" si="1"/>
        <v>392.48187998302649</v>
      </c>
      <c r="D36" s="16" t="s">
        <v>37</v>
      </c>
      <c r="E36" s="6" t="s">
        <v>238</v>
      </c>
      <c r="F36" s="1">
        <f t="shared" si="2"/>
        <v>0.31117353128506198</v>
      </c>
      <c r="G36" s="1">
        <f t="shared" si="0"/>
        <v>392.52835649400708</v>
      </c>
      <c r="H36" s="12" t="s">
        <v>442</v>
      </c>
      <c r="I36" s="1">
        <f t="shared" si="3"/>
        <v>393.03240594007116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3">
        <v>35</v>
      </c>
      <c r="B37" s="4">
        <v>388.43856799999998</v>
      </c>
      <c r="C37" s="1">
        <f t="shared" si="1"/>
        <v>388.84289919830263</v>
      </c>
      <c r="D37" s="16" t="s">
        <v>38</v>
      </c>
      <c r="E37" s="6" t="s">
        <v>239</v>
      </c>
      <c r="F37" s="1">
        <f t="shared" si="2"/>
        <v>-0.87708621554382382</v>
      </c>
      <c r="G37" s="1">
        <f t="shared" si="0"/>
        <v>388.87866420252919</v>
      </c>
      <c r="H37" s="12" t="s">
        <v>443</v>
      </c>
      <c r="I37" s="1">
        <f t="shared" si="3"/>
        <v>392.83953002529216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3">
        <v>36</v>
      </c>
      <c r="B38" s="4">
        <v>394.12161300000002</v>
      </c>
      <c r="C38" s="1">
        <f t="shared" si="1"/>
        <v>393.59374161983033</v>
      </c>
      <c r="D38" s="16" t="s">
        <v>39</v>
      </c>
      <c r="E38" s="6" t="s">
        <v>240</v>
      </c>
      <c r="F38" s="1">
        <f t="shared" si="2"/>
        <v>0.77532323797013925</v>
      </c>
      <c r="G38" s="1">
        <f t="shared" si="0"/>
        <v>393.50960949869858</v>
      </c>
      <c r="H38" s="12" t="s">
        <v>444</v>
      </c>
      <c r="I38" s="1">
        <f t="shared" si="3"/>
        <v>388.00157798698535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3">
        <v>37</v>
      </c>
      <c r="B39" s="4">
        <v>388.75155599999999</v>
      </c>
      <c r="C39" s="1">
        <f t="shared" si="1"/>
        <v>389.23577456198302</v>
      </c>
      <c r="D39" s="16" t="s">
        <v>40</v>
      </c>
      <c r="E39" s="6" t="s">
        <v>241</v>
      </c>
      <c r="F39" s="1">
        <f t="shared" si="2"/>
        <v>-0.71868848093041626</v>
      </c>
      <c r="G39" s="1">
        <f t="shared" si="0"/>
        <v>389.30489367366687</v>
      </c>
      <c r="H39" s="12" t="s">
        <v>445</v>
      </c>
      <c r="I39" s="1">
        <f t="shared" si="3"/>
        <v>394.28493273666874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3">
        <v>38</v>
      </c>
      <c r="B40" s="4">
        <v>380.48034699999999</v>
      </c>
      <c r="C40" s="1">
        <f t="shared" si="1"/>
        <v>381.35588975619828</v>
      </c>
      <c r="D40" s="16" t="s">
        <v>41</v>
      </c>
      <c r="E40" s="6" t="s">
        <v>242</v>
      </c>
      <c r="F40" s="1">
        <f t="shared" si="2"/>
        <v>-2.907270192969265</v>
      </c>
      <c r="G40" s="1">
        <f t="shared" si="0"/>
        <v>381.29093281927362</v>
      </c>
      <c r="H40" s="12" t="s">
        <v>446</v>
      </c>
      <c r="I40" s="1">
        <f t="shared" si="3"/>
        <v>388.58620519273643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3">
        <v>39</v>
      </c>
      <c r="B41" s="4">
        <v>397.350616</v>
      </c>
      <c r="C41" s="1">
        <f t="shared" si="1"/>
        <v>395.75114337561985</v>
      </c>
      <c r="D41" s="16" t="s">
        <v>42</v>
      </c>
      <c r="E41" s="6" t="s">
        <v>243</v>
      </c>
      <c r="F41" s="1">
        <f t="shared" si="2"/>
        <v>2.2138072179285553</v>
      </c>
      <c r="G41" s="1">
        <f t="shared" si="0"/>
        <v>395.45392066263042</v>
      </c>
      <c r="H41" s="12" t="s">
        <v>447</v>
      </c>
      <c r="I41" s="1">
        <f t="shared" si="3"/>
        <v>378.38366262630433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3">
        <v>40</v>
      </c>
      <c r="B42" s="4">
        <v>397.46984900000001</v>
      </c>
      <c r="C42" s="1">
        <f t="shared" si="1"/>
        <v>397.29797843756199</v>
      </c>
      <c r="D42" s="16" t="s">
        <v>43</v>
      </c>
      <c r="E42" s="6" t="s">
        <v>244</v>
      </c>
      <c r="F42" s="1">
        <f t="shared" si="2"/>
        <v>2.1603799201776437</v>
      </c>
      <c r="G42" s="1">
        <f t="shared" si="0"/>
        <v>397.48963688805594</v>
      </c>
      <c r="H42" s="12" t="s">
        <v>448</v>
      </c>
      <c r="I42" s="1">
        <f t="shared" si="3"/>
        <v>397.66772788055897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3">
        <v>41</v>
      </c>
      <c r="B43" s="4">
        <v>401.33966099999998</v>
      </c>
      <c r="C43" s="1">
        <f t="shared" si="1"/>
        <v>400.93549274375619</v>
      </c>
      <c r="D43" s="16" t="s">
        <v>44</v>
      </c>
      <c r="E43" s="6" t="s">
        <v>245</v>
      </c>
      <c r="F43" s="1">
        <f t="shared" si="2"/>
        <v>2.6165838519545721</v>
      </c>
      <c r="G43" s="1">
        <f t="shared" si="0"/>
        <v>401.17069658082335</v>
      </c>
      <c r="H43" s="12" t="s">
        <v>449</v>
      </c>
      <c r="I43" s="1">
        <f t="shared" si="3"/>
        <v>399.6500168082336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3">
        <v>42</v>
      </c>
      <c r="B44" s="4">
        <v>404.09674100000001</v>
      </c>
      <c r="C44" s="1">
        <f t="shared" si="1"/>
        <v>403.78061617437561</v>
      </c>
      <c r="D44" s="16" t="s">
        <v>45</v>
      </c>
      <c r="E44" s="6" t="s">
        <v>246</v>
      </c>
      <c r="F44" s="1">
        <f t="shared" si="2"/>
        <v>2.7001382051045217</v>
      </c>
      <c r="G44" s="1">
        <f t="shared" si="0"/>
        <v>404.06579494327775</v>
      </c>
      <c r="H44" s="12" t="s">
        <v>450</v>
      </c>
      <c r="I44" s="1">
        <f t="shared" si="3"/>
        <v>403.78728043277789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3">
        <v>43</v>
      </c>
      <c r="B45" s="4">
        <v>401.93579099999999</v>
      </c>
      <c r="C45" s="1">
        <f t="shared" si="1"/>
        <v>402.12027351743757</v>
      </c>
      <c r="D45" s="16" t="s">
        <v>46</v>
      </c>
      <c r="E45" s="6" t="s">
        <v>247</v>
      </c>
      <c r="F45" s="1">
        <f t="shared" si="2"/>
        <v>1.3959998250413128</v>
      </c>
      <c r="G45" s="1">
        <f t="shared" si="0"/>
        <v>402.41880521483824</v>
      </c>
      <c r="H45" s="12" t="s">
        <v>451</v>
      </c>
      <c r="I45" s="1">
        <f t="shared" si="3"/>
        <v>406.76593314838226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3">
        <v>44</v>
      </c>
      <c r="B46" s="4">
        <v>398.12060500000001</v>
      </c>
      <c r="C46" s="1">
        <f t="shared" si="1"/>
        <v>398.5205718517438</v>
      </c>
      <c r="D46" s="16" t="s">
        <v>47</v>
      </c>
      <c r="E46" s="6" t="s">
        <v>248</v>
      </c>
      <c r="F46" s="1">
        <f t="shared" si="2"/>
        <v>-0.14143418572615063</v>
      </c>
      <c r="G46" s="1">
        <f t="shared" si="0"/>
        <v>398.69002500398801</v>
      </c>
      <c r="H46" s="12" t="s">
        <v>452</v>
      </c>
      <c r="I46" s="1">
        <f t="shared" si="3"/>
        <v>403.81480503987956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3">
        <v>45</v>
      </c>
      <c r="B47" s="4">
        <v>406.88360599999999</v>
      </c>
      <c r="C47" s="1">
        <f t="shared" si="1"/>
        <v>406.04730258517435</v>
      </c>
      <c r="D47" s="16" t="s">
        <v>48</v>
      </c>
      <c r="E47" s="6" t="s">
        <v>249</v>
      </c>
      <c r="F47" s="1">
        <f t="shared" si="2"/>
        <v>2.1090199133431415</v>
      </c>
      <c r="G47" s="1">
        <f t="shared" si="0"/>
        <v>406.05010448182617</v>
      </c>
      <c r="H47" s="12" t="s">
        <v>453</v>
      </c>
      <c r="I47" s="1">
        <f t="shared" si="3"/>
        <v>398.54859081826186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3">
        <v>46</v>
      </c>
      <c r="B48" s="4">
        <v>409.62081899999998</v>
      </c>
      <c r="C48" s="1">
        <f t="shared" si="1"/>
        <v>409.2634673585174</v>
      </c>
      <c r="D48" s="16" t="s">
        <v>49</v>
      </c>
      <c r="E48" s="6" t="s">
        <v>250</v>
      </c>
      <c r="F48" s="1">
        <f t="shared" si="2"/>
        <v>2.503677456647424</v>
      </c>
      <c r="G48" s="1">
        <f t="shared" si="0"/>
        <v>409.47464953951692</v>
      </c>
      <c r="H48" s="12" t="s">
        <v>454</v>
      </c>
      <c r="I48" s="1">
        <f t="shared" si="3"/>
        <v>408.15912439516933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3">
        <v>47</v>
      </c>
      <c r="B49" s="4">
        <v>407.56417800000003</v>
      </c>
      <c r="C49" s="1">
        <f t="shared" si="1"/>
        <v>407.73410693585174</v>
      </c>
      <c r="D49" s="16" t="s">
        <v>50</v>
      </c>
      <c r="E49" s="6" t="s">
        <v>251</v>
      </c>
      <c r="F49" s="1">
        <f t="shared" si="2"/>
        <v>1.3118572276830507</v>
      </c>
      <c r="G49" s="1">
        <f t="shared" si="0"/>
        <v>408.00559289961643</v>
      </c>
      <c r="H49" s="12" t="s">
        <v>455</v>
      </c>
      <c r="I49" s="1">
        <f t="shared" si="3"/>
        <v>411.97832699616436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3">
        <v>48</v>
      </c>
      <c r="B50" s="4">
        <v>412.12454200000002</v>
      </c>
      <c r="C50" s="1">
        <f t="shared" si="1"/>
        <v>411.68549849358521</v>
      </c>
      <c r="D50" s="16" t="s">
        <v>51</v>
      </c>
      <c r="E50" s="6" t="s">
        <v>252</v>
      </c>
      <c r="F50" s="1">
        <f t="shared" si="2"/>
        <v>2.0697720333122058</v>
      </c>
      <c r="G50" s="1">
        <f t="shared" si="0"/>
        <v>411.84383281273</v>
      </c>
      <c r="H50" s="12" t="s">
        <v>456</v>
      </c>
      <c r="I50" s="1">
        <f t="shared" si="3"/>
        <v>409.31745012729948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3">
        <v>49</v>
      </c>
      <c r="B51" s="4">
        <v>420.12747200000001</v>
      </c>
      <c r="C51" s="1">
        <f t="shared" si="1"/>
        <v>419.28327464935853</v>
      </c>
      <c r="D51" s="16" t="s">
        <v>52</v>
      </c>
      <c r="E51" s="6" t="s">
        <v>253</v>
      </c>
      <c r="F51" s="1">
        <f t="shared" si="2"/>
        <v>3.7475161648808157</v>
      </c>
      <c r="G51" s="1">
        <f t="shared" si="0"/>
        <v>419.50608528460424</v>
      </c>
      <c r="H51" s="12" t="s">
        <v>457</v>
      </c>
      <c r="I51" s="1">
        <f t="shared" si="3"/>
        <v>413.91360484604223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3">
        <v>50</v>
      </c>
      <c r="B52" s="4">
        <v>427.991333</v>
      </c>
      <c r="C52" s="1">
        <f t="shared" si="1"/>
        <v>427.12052716493582</v>
      </c>
      <c r="D52" s="16" t="s">
        <v>53</v>
      </c>
      <c r="E52" s="6" t="s">
        <v>254</v>
      </c>
      <c r="F52" s="1">
        <f t="shared" si="2"/>
        <v>5.0267036835198473</v>
      </c>
      <c r="G52" s="1">
        <f t="shared" si="0"/>
        <v>427.51755984494849</v>
      </c>
      <c r="H52" s="12" t="s">
        <v>458</v>
      </c>
      <c r="I52" s="1">
        <f t="shared" si="3"/>
        <v>423.25360144948507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3">
        <v>51</v>
      </c>
      <c r="B53" s="4">
        <v>425.84527600000001</v>
      </c>
      <c r="C53" s="1">
        <f t="shared" si="1"/>
        <v>425.9728011164936</v>
      </c>
      <c r="D53" s="16" t="s">
        <v>54</v>
      </c>
      <c r="E53" s="6" t="s">
        <v>255</v>
      </c>
      <c r="F53" s="1">
        <f t="shared" si="2"/>
        <v>3.2179770508334031</v>
      </c>
      <c r="G53" s="1">
        <f t="shared" si="0"/>
        <v>426.51517475284686</v>
      </c>
      <c r="H53" s="12" t="s">
        <v>459</v>
      </c>
      <c r="I53" s="1">
        <f t="shared" si="3"/>
        <v>432.54426352846832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3">
        <v>52</v>
      </c>
      <c r="B54" s="4">
        <v>433.99230999999997</v>
      </c>
      <c r="C54" s="1">
        <f t="shared" si="1"/>
        <v>433.19035911164934</v>
      </c>
      <c r="D54" s="16" t="s">
        <v>55</v>
      </c>
      <c r="E54" s="6" t="s">
        <v>256</v>
      </c>
      <c r="F54" s="1">
        <f t="shared" si="2"/>
        <v>4.367949763839718</v>
      </c>
      <c r="G54" s="1">
        <f t="shared" si="0"/>
        <v>433.56639418036798</v>
      </c>
      <c r="H54" s="12" t="s">
        <v>460</v>
      </c>
      <c r="I54" s="1">
        <f t="shared" si="3"/>
        <v>429.73315180368024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3">
        <v>53</v>
      </c>
      <c r="B55" s="4">
        <v>432.92425500000002</v>
      </c>
      <c r="C55" s="1">
        <f t="shared" si="1"/>
        <v>432.95086541116495</v>
      </c>
      <c r="D55" s="16" t="s">
        <v>56</v>
      </c>
      <c r="E55" s="6" t="s">
        <v>257</v>
      </c>
      <c r="F55" s="1">
        <f t="shared" si="2"/>
        <v>3.0152257489036556</v>
      </c>
      <c r="G55" s="1">
        <f t="shared" si="0"/>
        <v>433.42526389442082</v>
      </c>
      <c r="H55" s="12" t="s">
        <v>461</v>
      </c>
      <c r="I55" s="1">
        <f t="shared" si="3"/>
        <v>437.93434394420768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3">
        <v>54</v>
      </c>
      <c r="B56" s="4">
        <v>437.27096599999999</v>
      </c>
      <c r="C56" s="1">
        <f t="shared" si="1"/>
        <v>436.83895594111647</v>
      </c>
      <c r="D56" s="16" t="s">
        <v>57</v>
      </c>
      <c r="E56" s="6" t="s">
        <v>258</v>
      </c>
      <c r="F56" s="1">
        <f t="shared" si="2"/>
        <v>3.2394543652060497</v>
      </c>
      <c r="G56" s="1">
        <f t="shared" si="0"/>
        <v>437.18791836433246</v>
      </c>
      <c r="H56" s="12" t="s">
        <v>462</v>
      </c>
      <c r="I56" s="1">
        <f t="shared" si="3"/>
        <v>436.4404896433245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3">
        <v>55</v>
      </c>
      <c r="B57" s="4">
        <v>435.929688</v>
      </c>
      <c r="C57" s="1">
        <f t="shared" si="1"/>
        <v>436.02061479411162</v>
      </c>
      <c r="D57" s="16" t="s">
        <v>58</v>
      </c>
      <c r="E57" s="6" t="s">
        <v>259</v>
      </c>
      <c r="F57" s="1">
        <f t="shared" si="2"/>
        <v>2.0250794882306509</v>
      </c>
      <c r="G57" s="1">
        <f t="shared" si="0"/>
        <v>436.37945647295385</v>
      </c>
      <c r="H57" s="12" t="s">
        <v>463</v>
      </c>
      <c r="I57" s="1">
        <f t="shared" si="3"/>
        <v>440.42737272953849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3">
        <v>56</v>
      </c>
      <c r="B58" s="4">
        <v>440.68377700000002</v>
      </c>
      <c r="C58" s="1">
        <f t="shared" si="1"/>
        <v>440.21746077941117</v>
      </c>
      <c r="D58" s="16" t="s">
        <v>59</v>
      </c>
      <c r="E58" s="6" t="s">
        <v>260</v>
      </c>
      <c r="F58" s="1">
        <f t="shared" si="2"/>
        <v>2.6404745687108426</v>
      </c>
      <c r="G58" s="1">
        <f t="shared" si="0"/>
        <v>440.45585289611847</v>
      </c>
      <c r="H58" s="12" t="s">
        <v>464</v>
      </c>
      <c r="I58" s="1">
        <f t="shared" si="3"/>
        <v>438.40453596118448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3">
        <v>57</v>
      </c>
      <c r="B59" s="4">
        <v>454.985748</v>
      </c>
      <c r="C59" s="1">
        <f t="shared" si="1"/>
        <v>453.50891927794112</v>
      </c>
      <c r="D59" s="16" t="s">
        <v>60</v>
      </c>
      <c r="E59" s="6" t="s">
        <v>261</v>
      </c>
      <c r="F59" s="1">
        <f t="shared" si="2"/>
        <v>5.8506181132069326</v>
      </c>
      <c r="G59" s="1">
        <f t="shared" si="0"/>
        <v>453.79680594648295</v>
      </c>
      <c r="H59" s="12" t="s">
        <v>465</v>
      </c>
      <c r="I59" s="1">
        <f t="shared" si="3"/>
        <v>443.0963274648293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3">
        <v>58</v>
      </c>
      <c r="B60" s="4">
        <v>449.01458700000001</v>
      </c>
      <c r="C60" s="1">
        <f t="shared" si="1"/>
        <v>449.46402022779415</v>
      </c>
      <c r="D60" s="16" t="s">
        <v>61</v>
      </c>
      <c r="E60" s="6" t="s">
        <v>262</v>
      </c>
      <c r="F60" s="1">
        <f t="shared" si="2"/>
        <v>2.9797521070906745</v>
      </c>
      <c r="G60" s="1">
        <f t="shared" si="0"/>
        <v>450.07787070596902</v>
      </c>
      <c r="H60" s="12" t="s">
        <v>466</v>
      </c>
      <c r="I60" s="1">
        <f t="shared" si="3"/>
        <v>459.64742405968985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3">
        <v>59</v>
      </c>
      <c r="B61" s="4">
        <v>451.65243500000003</v>
      </c>
      <c r="C61" s="1">
        <f t="shared" si="1"/>
        <v>451.43359352277946</v>
      </c>
      <c r="D61" s="16" t="s">
        <v>62</v>
      </c>
      <c r="E61" s="6" t="s">
        <v>263</v>
      </c>
      <c r="F61" s="1">
        <f t="shared" si="2"/>
        <v>2.6003513975645611</v>
      </c>
      <c r="G61" s="1">
        <f t="shared" si="0"/>
        <v>451.79295378130598</v>
      </c>
      <c r="H61" s="12" t="s">
        <v>467</v>
      </c>
      <c r="I61" s="1">
        <f t="shared" si="3"/>
        <v>453.05762281305971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3">
        <v>60</v>
      </c>
      <c r="B62" s="4">
        <v>451.32952899999998</v>
      </c>
      <c r="C62" s="1">
        <f t="shared" si="1"/>
        <v>451.33993545227793</v>
      </c>
      <c r="D62" s="16" t="s">
        <v>63</v>
      </c>
      <c r="E62" s="6" t="s">
        <v>264</v>
      </c>
      <c r="F62" s="1">
        <f t="shared" si="2"/>
        <v>1.7731318292695073</v>
      </c>
      <c r="G62" s="1">
        <f t="shared" si="0"/>
        <v>451.63590661788703</v>
      </c>
      <c r="H62" s="12" t="s">
        <v>468</v>
      </c>
      <c r="I62" s="1">
        <f t="shared" si="3"/>
        <v>454.39330517887055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3">
        <v>61</v>
      </c>
      <c r="B63" s="4">
        <v>450.55456500000003</v>
      </c>
      <c r="C63" s="1">
        <f t="shared" si="1"/>
        <v>450.63310204522782</v>
      </c>
      <c r="D63" s="16" t="s">
        <v>64</v>
      </c>
      <c r="E63" s="6" t="s">
        <v>265</v>
      </c>
      <c r="F63" s="1">
        <f t="shared" si="2"/>
        <v>1.0024239985372438</v>
      </c>
      <c r="G63" s="1">
        <f t="shared" si="0"/>
        <v>450.84001234471566</v>
      </c>
      <c r="H63" s="12" t="s">
        <v>469</v>
      </c>
      <c r="I63" s="1">
        <f t="shared" si="3"/>
        <v>453.40903844715655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3">
        <v>62</v>
      </c>
      <c r="B64" s="4">
        <v>441.83627300000001</v>
      </c>
      <c r="C64" s="1">
        <f t="shared" si="1"/>
        <v>442.71595590452279</v>
      </c>
      <c r="D64" s="16" t="s">
        <v>65</v>
      </c>
      <c r="E64" s="6" t="s">
        <v>266</v>
      </c>
      <c r="F64" s="1">
        <f t="shared" si="2"/>
        <v>-1.6992401041410394</v>
      </c>
      <c r="G64" s="1">
        <f t="shared" si="0"/>
        <v>442.83688933432529</v>
      </c>
      <c r="H64" s="12" t="s">
        <v>470</v>
      </c>
      <c r="I64" s="1">
        <f t="shared" si="3"/>
        <v>451.84243634325293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3">
        <v>63</v>
      </c>
      <c r="B65" s="4">
        <v>438.54269399999998</v>
      </c>
      <c r="C65" s="1">
        <f t="shared" si="1"/>
        <v>438.96002019045227</v>
      </c>
      <c r="D65" s="16" t="s">
        <v>66</v>
      </c>
      <c r="E65" s="6" t="s">
        <v>267</v>
      </c>
      <c r="F65" s="1">
        <f t="shared" si="2"/>
        <v>-2.3998780162907787</v>
      </c>
      <c r="G65" s="1">
        <f t="shared" si="0"/>
        <v>438.80218952301846</v>
      </c>
      <c r="H65" s="12" t="s">
        <v>471</v>
      </c>
      <c r="I65" s="1">
        <f t="shared" si="3"/>
        <v>441.13764923018425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3">
        <v>64</v>
      </c>
      <c r="B66" s="4">
        <v>433.83828699999998</v>
      </c>
      <c r="C66" s="1">
        <f t="shared" si="1"/>
        <v>434.35046031904523</v>
      </c>
      <c r="D66" s="16" t="s">
        <v>67</v>
      </c>
      <c r="E66" s="6" t="s">
        <v>268</v>
      </c>
      <c r="F66" s="1">
        <f t="shared" si="2"/>
        <v>-3.0921646331072492</v>
      </c>
      <c r="G66" s="1">
        <f t="shared" si="0"/>
        <v>434.09468945067277</v>
      </c>
      <c r="H66" s="12" t="s">
        <v>472</v>
      </c>
      <c r="I66" s="1">
        <f t="shared" si="3"/>
        <v>436.4023115067277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3">
        <v>65</v>
      </c>
      <c r="B67" s="4">
        <v>437.78762799999998</v>
      </c>
      <c r="C67" s="1">
        <f t="shared" si="1"/>
        <v>437.44391123190451</v>
      </c>
      <c r="D67" s="16" t="s">
        <v>68</v>
      </c>
      <c r="E67" s="6" t="s">
        <v>269</v>
      </c>
      <c r="F67" s="1">
        <f t="shared" si="2"/>
        <v>-1.2601867738499521</v>
      </c>
      <c r="G67" s="1">
        <f t="shared" si="0"/>
        <v>437.10911768175652</v>
      </c>
      <c r="H67" s="12" t="s">
        <v>473</v>
      </c>
      <c r="I67" s="1">
        <f t="shared" si="3"/>
        <v>431.00252481756553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3">
        <v>66</v>
      </c>
      <c r="B68" s="4">
        <v>431.34948700000001</v>
      </c>
      <c r="C68" s="1">
        <f t="shared" si="1"/>
        <v>431.95892942319045</v>
      </c>
      <c r="D68" s="16" t="s">
        <v>69</v>
      </c>
      <c r="E68" s="6" t="s">
        <v>270</v>
      </c>
      <c r="F68" s="1">
        <f t="shared" si="2"/>
        <v>-2.4750366289847152</v>
      </c>
      <c r="G68" s="1">
        <f t="shared" si="0"/>
        <v>431.79943139079069</v>
      </c>
      <c r="H68" s="12" t="s">
        <v>474</v>
      </c>
      <c r="I68" s="1">
        <f t="shared" si="3"/>
        <v>435.84893090790655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3">
        <v>67</v>
      </c>
      <c r="B69" s="4">
        <v>432.56655899999998</v>
      </c>
      <c r="C69" s="1">
        <f t="shared" si="1"/>
        <v>432.50579604231905</v>
      </c>
      <c r="D69" s="16" t="s">
        <v>70</v>
      </c>
      <c r="E69" s="6" t="s">
        <v>271</v>
      </c>
      <c r="F69" s="1">
        <f t="shared" ref="F69:F132" si="4">$K$1*(G69 - G68)+(1 - $K$1)*F68</f>
        <v>-1.5996522846723296</v>
      </c>
      <c r="G69" s="1">
        <f t="shared" ref="G69:G132" si="5">$H$1*B69+(1-$H$1)*(G68+F68)</f>
        <v>432.24234257618059</v>
      </c>
      <c r="H69" s="12" t="s">
        <v>475</v>
      </c>
      <c r="I69" s="1">
        <f t="shared" si="3"/>
        <v>429.32439476180599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3">
        <v>68</v>
      </c>
      <c r="B70" s="4">
        <v>432.795074</v>
      </c>
      <c r="C70" s="1">
        <f t="shared" ref="C70:C133" si="6">$H$1*B70+(1-$H$1)*C69</f>
        <v>432.76614620423192</v>
      </c>
      <c r="D70" s="16" t="s">
        <v>71</v>
      </c>
      <c r="E70" s="6" t="s">
        <v>272</v>
      </c>
      <c r="F70" s="1">
        <f t="shared" si="4"/>
        <v>-1.0185086833795656</v>
      </c>
      <c r="G70" s="1">
        <f t="shared" si="5"/>
        <v>432.57983562915081</v>
      </c>
      <c r="H70" s="12" t="s">
        <v>476</v>
      </c>
      <c r="I70" s="1">
        <f t="shared" ref="I70:I133" si="7">G69+F69</f>
        <v>430.64269029150825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3">
        <v>69</v>
      </c>
      <c r="B71" s="4">
        <v>431.01168799999999</v>
      </c>
      <c r="C71" s="1">
        <f t="shared" si="6"/>
        <v>431.18713382042318</v>
      </c>
      <c r="D71" s="16" t="s">
        <v>72</v>
      </c>
      <c r="E71" s="6" t="s">
        <v>273</v>
      </c>
      <c r="F71" s="1">
        <f t="shared" si="4"/>
        <v>-1.1669111987377934</v>
      </c>
      <c r="G71" s="1">
        <f t="shared" si="5"/>
        <v>431.06665189457715</v>
      </c>
      <c r="H71" s="12" t="s">
        <v>477</v>
      </c>
      <c r="I71" s="1">
        <f t="shared" si="7"/>
        <v>431.56132694577121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3">
        <v>70</v>
      </c>
      <c r="B72" s="4">
        <v>426.77423099999999</v>
      </c>
      <c r="C72" s="1">
        <f t="shared" si="6"/>
        <v>427.21552128204229</v>
      </c>
      <c r="D72" s="16" t="s">
        <v>73</v>
      </c>
      <c r="E72" s="6" t="s">
        <v>274</v>
      </c>
      <c r="F72" s="1">
        <f t="shared" si="4"/>
        <v>-2.0107988166144266</v>
      </c>
      <c r="G72" s="1">
        <f t="shared" si="5"/>
        <v>427.08678196958391</v>
      </c>
      <c r="H72" s="12" t="s">
        <v>478</v>
      </c>
      <c r="I72" s="1">
        <f t="shared" si="7"/>
        <v>429.89974069583934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3">
        <v>71</v>
      </c>
      <c r="B73" s="4">
        <v>427.07229599999999</v>
      </c>
      <c r="C73" s="1">
        <f t="shared" si="6"/>
        <v>427.08661852820421</v>
      </c>
      <c r="D73" s="16" t="s">
        <v>74</v>
      </c>
      <c r="E73" s="6" t="s">
        <v>275</v>
      </c>
      <c r="F73" s="1">
        <f t="shared" si="4"/>
        <v>-1.4717943479161912</v>
      </c>
      <c r="G73" s="1">
        <f t="shared" si="5"/>
        <v>426.87266471529693</v>
      </c>
      <c r="H73" s="12" t="s">
        <v>479</v>
      </c>
      <c r="I73" s="1">
        <f t="shared" si="7"/>
        <v>425.07598315296946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3">
        <v>72</v>
      </c>
      <c r="B74" s="4">
        <v>429.52633700000001</v>
      </c>
      <c r="C74" s="1">
        <f t="shared" si="6"/>
        <v>429.28236515282043</v>
      </c>
      <c r="D74" s="16" t="s">
        <v>75</v>
      </c>
      <c r="E74" s="6" t="s">
        <v>276</v>
      </c>
      <c r="F74" s="1">
        <f t="shared" si="4"/>
        <v>-0.357918357108991</v>
      </c>
      <c r="G74" s="1">
        <f t="shared" si="5"/>
        <v>429.11379033673808</v>
      </c>
      <c r="H74" s="12" t="s">
        <v>480</v>
      </c>
      <c r="I74" s="1">
        <f t="shared" si="7"/>
        <v>425.40087036738072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3">
        <v>73</v>
      </c>
      <c r="B75" s="4">
        <v>437.022583</v>
      </c>
      <c r="C75" s="1">
        <f t="shared" si="6"/>
        <v>436.24856121528205</v>
      </c>
      <c r="D75" s="16" t="s">
        <v>76</v>
      </c>
      <c r="E75" s="6" t="s">
        <v>277</v>
      </c>
      <c r="F75" s="1">
        <f t="shared" si="4"/>
        <v>1.8740936183911536</v>
      </c>
      <c r="G75" s="1">
        <f t="shared" si="5"/>
        <v>436.1959118979629</v>
      </c>
      <c r="H75" s="12" t="s">
        <v>481</v>
      </c>
      <c r="I75" s="1">
        <f t="shared" si="7"/>
        <v>428.75587197962909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3">
        <v>74</v>
      </c>
      <c r="B76" s="4">
        <v>442.23370399999999</v>
      </c>
      <c r="C76" s="1">
        <f t="shared" si="6"/>
        <v>441.63518972152821</v>
      </c>
      <c r="D76" s="16" t="s">
        <v>77</v>
      </c>
      <c r="E76" s="6" t="s">
        <v>278</v>
      </c>
      <c r="F76" s="1">
        <f t="shared" si="4"/>
        <v>2.9982922089755588</v>
      </c>
      <c r="G76" s="1">
        <f t="shared" si="5"/>
        <v>441.81733415163541</v>
      </c>
      <c r="H76" s="12" t="s">
        <v>482</v>
      </c>
      <c r="I76" s="1">
        <f t="shared" si="7"/>
        <v>438.07000551635406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3">
        <v>75</v>
      </c>
      <c r="B77" s="4">
        <v>437.06231700000001</v>
      </c>
      <c r="C77" s="1">
        <f t="shared" si="6"/>
        <v>437.51960427215283</v>
      </c>
      <c r="D77" s="16" t="s">
        <v>78</v>
      </c>
      <c r="E77" s="6" t="s">
        <v>279</v>
      </c>
      <c r="F77" s="1">
        <f t="shared" si="4"/>
        <v>0.90489868161059994</v>
      </c>
      <c r="G77" s="1">
        <f t="shared" si="5"/>
        <v>437.8376479360611</v>
      </c>
      <c r="H77" s="12" t="s">
        <v>483</v>
      </c>
      <c r="I77" s="1">
        <f t="shared" si="7"/>
        <v>444.81562636061096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3">
        <v>76</v>
      </c>
      <c r="B78" s="4">
        <v>433.17263800000001</v>
      </c>
      <c r="C78" s="1">
        <f t="shared" si="6"/>
        <v>433.60733462721532</v>
      </c>
      <c r="D78" s="16" t="s">
        <v>79</v>
      </c>
      <c r="E78" s="6" t="s">
        <v>280</v>
      </c>
      <c r="F78" s="1">
        <f t="shared" si="4"/>
        <v>-0.598976645160752</v>
      </c>
      <c r="G78" s="1">
        <f t="shared" si="5"/>
        <v>433.7296288617672</v>
      </c>
      <c r="H78" s="12" t="s">
        <v>484</v>
      </c>
      <c r="I78" s="1">
        <f t="shared" si="7"/>
        <v>438.74254661767168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3">
        <v>77</v>
      </c>
      <c r="B79" s="4">
        <v>435.66641199999998</v>
      </c>
      <c r="C79" s="1">
        <f t="shared" si="6"/>
        <v>435.46050426272149</v>
      </c>
      <c r="D79" s="16" t="s">
        <v>80</v>
      </c>
      <c r="E79" s="6" t="s">
        <v>281</v>
      </c>
      <c r="F79" s="1">
        <f t="shared" si="4"/>
        <v>8.567849635549768E-2</v>
      </c>
      <c r="G79" s="1">
        <f t="shared" si="5"/>
        <v>435.41283602166061</v>
      </c>
      <c r="H79" s="12" t="s">
        <v>485</v>
      </c>
      <c r="I79" s="1">
        <f t="shared" si="7"/>
        <v>433.13065221660645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3">
        <v>78</v>
      </c>
      <c r="B80" s="4">
        <v>434.69274899999999</v>
      </c>
      <c r="C80" s="1">
        <f t="shared" si="6"/>
        <v>434.76952452627211</v>
      </c>
      <c r="D80" s="16" t="s">
        <v>81</v>
      </c>
      <c r="E80" s="6" t="s">
        <v>282</v>
      </c>
      <c r="F80" s="1">
        <f t="shared" si="4"/>
        <v>-0.13187819350886154</v>
      </c>
      <c r="G80" s="1">
        <f t="shared" si="5"/>
        <v>434.77332555180158</v>
      </c>
      <c r="H80" s="12" t="s">
        <v>486</v>
      </c>
      <c r="I80" s="1">
        <f t="shared" si="7"/>
        <v>435.49851451801612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3">
        <v>79</v>
      </c>
      <c r="B81" s="4">
        <v>440.26153599999998</v>
      </c>
      <c r="C81" s="1">
        <f t="shared" si="6"/>
        <v>439.71233485262718</v>
      </c>
      <c r="D81" s="16" t="s">
        <v>82</v>
      </c>
      <c r="E81" s="6" t="s">
        <v>283</v>
      </c>
      <c r="F81" s="1">
        <f t="shared" si="4"/>
        <v>1.3855457397521052</v>
      </c>
      <c r="G81" s="1">
        <f t="shared" si="5"/>
        <v>439.69952713582927</v>
      </c>
      <c r="H81" s="12" t="s">
        <v>487</v>
      </c>
      <c r="I81" s="1">
        <f t="shared" si="7"/>
        <v>434.64144735829274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3">
        <v>80</v>
      </c>
      <c r="B82" s="4">
        <v>447.40008499999999</v>
      </c>
      <c r="C82" s="1">
        <f t="shared" si="6"/>
        <v>446.6313099852627</v>
      </c>
      <c r="D82" s="16" t="s">
        <v>83</v>
      </c>
      <c r="E82" s="6" t="s">
        <v>284</v>
      </c>
      <c r="F82" s="1">
        <f t="shared" si="4"/>
        <v>3.0905990133451224</v>
      </c>
      <c r="G82" s="1">
        <f t="shared" si="5"/>
        <v>446.7685837875581</v>
      </c>
      <c r="H82" s="12" t="s">
        <v>488</v>
      </c>
      <c r="I82" s="1">
        <f t="shared" si="7"/>
        <v>441.08507287558137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3">
        <v>81</v>
      </c>
      <c r="B83" s="4">
        <v>447.42990099999997</v>
      </c>
      <c r="C83" s="1">
        <f t="shared" si="6"/>
        <v>447.35004189852623</v>
      </c>
      <c r="D83" s="16" t="s">
        <v>84</v>
      </c>
      <c r="E83" s="6" t="s">
        <v>285</v>
      </c>
      <c r="F83" s="1">
        <f t="shared" si="4"/>
        <v>2.4346929271012381</v>
      </c>
      <c r="G83" s="1">
        <f t="shared" si="5"/>
        <v>447.67282918009028</v>
      </c>
      <c r="H83" s="12" t="s">
        <v>489</v>
      </c>
      <c r="I83" s="1">
        <f t="shared" si="7"/>
        <v>449.85918280090323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3">
        <v>82</v>
      </c>
      <c r="B84" s="4">
        <v>439.511414</v>
      </c>
      <c r="C84" s="1">
        <f t="shared" si="6"/>
        <v>440.29527678985261</v>
      </c>
      <c r="D84" s="16" t="s">
        <v>85</v>
      </c>
      <c r="E84" s="6" t="s">
        <v>286</v>
      </c>
      <c r="F84" s="1">
        <f t="shared" si="4"/>
        <v>-0.42625626184046617</v>
      </c>
      <c r="G84" s="1">
        <f t="shared" si="5"/>
        <v>440.57102481071917</v>
      </c>
      <c r="H84" s="12" t="s">
        <v>490</v>
      </c>
      <c r="I84" s="1">
        <f t="shared" si="7"/>
        <v>450.10752210719153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3">
        <v>83</v>
      </c>
      <c r="B85" s="4">
        <v>437.61871300000001</v>
      </c>
      <c r="C85" s="1">
        <f t="shared" si="6"/>
        <v>437.88636937898525</v>
      </c>
      <c r="D85" s="16" t="s">
        <v>86</v>
      </c>
      <c r="E85" s="6" t="s">
        <v>287</v>
      </c>
      <c r="F85" s="1">
        <f t="shared" si="4"/>
        <v>-1.1082912600377168</v>
      </c>
      <c r="G85" s="1">
        <f t="shared" si="5"/>
        <v>437.87131855488786</v>
      </c>
      <c r="H85" s="12" t="s">
        <v>491</v>
      </c>
      <c r="I85" s="1">
        <f t="shared" si="7"/>
        <v>440.14476854887869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3">
        <v>84</v>
      </c>
      <c r="B86" s="4">
        <v>432.08471700000001</v>
      </c>
      <c r="C86" s="1">
        <f t="shared" si="6"/>
        <v>432.6648822378985</v>
      </c>
      <c r="D86" s="16" t="s">
        <v>87</v>
      </c>
      <c r="E86" s="6" t="s">
        <v>288</v>
      </c>
      <c r="F86" s="1">
        <f t="shared" si="4"/>
        <v>-2.3714350396472534</v>
      </c>
      <c r="G86" s="1">
        <f t="shared" si="5"/>
        <v>432.55254802948502</v>
      </c>
      <c r="H86" s="12" t="s">
        <v>492</v>
      </c>
      <c r="I86" s="1">
        <f t="shared" si="7"/>
        <v>436.76302729485013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3">
        <v>85</v>
      </c>
      <c r="B87" s="4">
        <v>430.30130000000003</v>
      </c>
      <c r="C87" s="1">
        <f t="shared" si="6"/>
        <v>430.53765822378989</v>
      </c>
      <c r="D87" s="16" t="s">
        <v>88</v>
      </c>
      <c r="E87" s="6" t="s">
        <v>289</v>
      </c>
      <c r="F87" s="1">
        <f t="shared" si="4"/>
        <v>-2.3389845469034505</v>
      </c>
      <c r="G87" s="1">
        <f t="shared" si="5"/>
        <v>430.28928129898378</v>
      </c>
      <c r="H87" s="12" t="s">
        <v>493</v>
      </c>
      <c r="I87" s="1">
        <f t="shared" si="7"/>
        <v>430.18111298983774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3">
        <v>86</v>
      </c>
      <c r="B88" s="4">
        <v>434.002228</v>
      </c>
      <c r="C88" s="1">
        <f t="shared" si="6"/>
        <v>433.65577102237899</v>
      </c>
      <c r="D88" s="16" t="s">
        <v>89</v>
      </c>
      <c r="E88" s="6" t="s">
        <v>290</v>
      </c>
      <c r="F88" s="1">
        <f t="shared" si="4"/>
        <v>-0.70496310996514311</v>
      </c>
      <c r="G88" s="1">
        <f t="shared" si="5"/>
        <v>433.39703487520802</v>
      </c>
      <c r="H88" s="12" t="s">
        <v>494</v>
      </c>
      <c r="I88" s="1">
        <f t="shared" si="7"/>
        <v>427.95029675208031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3">
        <v>87</v>
      </c>
      <c r="B89" s="4">
        <v>435.70117199999999</v>
      </c>
      <c r="C89" s="1">
        <f t="shared" si="6"/>
        <v>435.49663190223788</v>
      </c>
      <c r="D89" s="16" t="s">
        <v>90</v>
      </c>
      <c r="E89" s="6" t="s">
        <v>291</v>
      </c>
      <c r="F89" s="1">
        <f t="shared" si="4"/>
        <v>0.10749395341928081</v>
      </c>
      <c r="G89" s="1">
        <f t="shared" si="5"/>
        <v>435.40026197652429</v>
      </c>
      <c r="H89" s="12" t="s">
        <v>495</v>
      </c>
      <c r="I89" s="1">
        <f t="shared" si="7"/>
        <v>432.69207176524287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3">
        <v>88</v>
      </c>
      <c r="B90" s="4">
        <v>437.34051499999998</v>
      </c>
      <c r="C90" s="1">
        <f t="shared" si="6"/>
        <v>437.1561266902238</v>
      </c>
      <c r="D90" s="16" t="s">
        <v>91</v>
      </c>
      <c r="E90" s="6" t="s">
        <v>292</v>
      </c>
      <c r="F90" s="1">
        <f t="shared" si="4"/>
        <v>0.60233890233451703</v>
      </c>
      <c r="G90" s="1">
        <f t="shared" si="5"/>
        <v>437.15723909299436</v>
      </c>
      <c r="H90" s="12" t="s">
        <v>496</v>
      </c>
      <c r="I90" s="1">
        <f t="shared" si="7"/>
        <v>435.50775592994358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3">
        <v>89</v>
      </c>
      <c r="B91" s="4">
        <v>441.071259</v>
      </c>
      <c r="C91" s="1">
        <f t="shared" si="6"/>
        <v>440.67974576902242</v>
      </c>
      <c r="D91" s="16" t="s">
        <v>92</v>
      </c>
      <c r="E91" s="6" t="s">
        <v>293</v>
      </c>
      <c r="F91" s="1">
        <f t="shared" si="4"/>
        <v>1.4964927735957245</v>
      </c>
      <c r="G91" s="1">
        <f t="shared" si="5"/>
        <v>440.7400908995329</v>
      </c>
      <c r="H91" s="12" t="s">
        <v>497</v>
      </c>
      <c r="I91" s="1">
        <f t="shared" si="7"/>
        <v>437.75957799532887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3">
        <v>90</v>
      </c>
      <c r="B92" s="4">
        <v>438.30426</v>
      </c>
      <c r="C92" s="1">
        <f t="shared" si="6"/>
        <v>438.54180857690221</v>
      </c>
      <c r="D92" s="16" t="s">
        <v>93</v>
      </c>
      <c r="E92" s="6" t="s">
        <v>294</v>
      </c>
      <c r="F92" s="1">
        <f t="shared" si="4"/>
        <v>0.434765381850995</v>
      </c>
      <c r="G92" s="1">
        <f t="shared" si="5"/>
        <v>438.69749236731286</v>
      </c>
      <c r="H92" s="12" t="s">
        <v>498</v>
      </c>
      <c r="I92" s="1">
        <f t="shared" si="7"/>
        <v>442.23658367312862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3">
        <v>91</v>
      </c>
      <c r="B93" s="4">
        <v>440.35095200000001</v>
      </c>
      <c r="C93" s="1">
        <f t="shared" si="6"/>
        <v>440.17003765769022</v>
      </c>
      <c r="D93" s="16" t="s">
        <v>94</v>
      </c>
      <c r="E93" s="6" t="s">
        <v>295</v>
      </c>
      <c r="F93" s="1">
        <f t="shared" si="4"/>
        <v>0.763812829576755</v>
      </c>
      <c r="G93" s="1">
        <f t="shared" si="5"/>
        <v>440.22908257491639</v>
      </c>
      <c r="H93" s="12" t="s">
        <v>499</v>
      </c>
      <c r="I93" s="1">
        <f t="shared" si="7"/>
        <v>439.13225774916384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3">
        <v>92</v>
      </c>
      <c r="B94" s="4">
        <v>443.85812399999998</v>
      </c>
      <c r="C94" s="1">
        <f t="shared" si="6"/>
        <v>443.48931536576902</v>
      </c>
      <c r="D94" s="16" t="s">
        <v>95</v>
      </c>
      <c r="E94" s="6" t="s">
        <v>296</v>
      </c>
      <c r="F94" s="1">
        <f t="shared" si="4"/>
        <v>1.5374245503636108</v>
      </c>
      <c r="G94" s="1">
        <f t="shared" si="5"/>
        <v>443.57160114044933</v>
      </c>
      <c r="H94" s="12" t="s">
        <v>500</v>
      </c>
      <c r="I94" s="1">
        <f t="shared" si="7"/>
        <v>440.99289540449314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3">
        <v>93</v>
      </c>
      <c r="B95" s="4">
        <v>449.62063599999999</v>
      </c>
      <c r="C95" s="1">
        <f t="shared" si="6"/>
        <v>449.00750393657694</v>
      </c>
      <c r="D95" s="16" t="s">
        <v>96</v>
      </c>
      <c r="E95" s="6" t="s">
        <v>297</v>
      </c>
      <c r="F95" s="1">
        <f t="shared" si="4"/>
        <v>2.7555593338441202</v>
      </c>
      <c r="G95" s="1">
        <f t="shared" si="5"/>
        <v>449.16947496908131</v>
      </c>
      <c r="H95" s="12" t="s">
        <v>501</v>
      </c>
      <c r="I95" s="1">
        <f t="shared" si="7"/>
        <v>445.10902569081293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3">
        <v>94</v>
      </c>
      <c r="B96" s="4">
        <v>449.69515999999999</v>
      </c>
      <c r="C96" s="1">
        <f t="shared" si="6"/>
        <v>449.62639439365768</v>
      </c>
      <c r="D96" s="16" t="s">
        <v>97</v>
      </c>
      <c r="E96" s="6" t="s">
        <v>298</v>
      </c>
      <c r="F96" s="1">
        <f t="shared" si="4"/>
        <v>2.1534932720542397</v>
      </c>
      <c r="G96" s="1">
        <f t="shared" si="5"/>
        <v>449.91814743029249</v>
      </c>
      <c r="H96" s="12" t="s">
        <v>502</v>
      </c>
      <c r="I96" s="1">
        <f t="shared" si="7"/>
        <v>451.92503430292544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3">
        <v>95</v>
      </c>
      <c r="B97" s="4">
        <v>450.06774899999999</v>
      </c>
      <c r="C97" s="1">
        <f t="shared" si="6"/>
        <v>450.02361353936578</v>
      </c>
      <c r="D97" s="16" t="s">
        <v>98</v>
      </c>
      <c r="E97" s="6" t="s">
        <v>299</v>
      </c>
      <c r="F97" s="1">
        <f t="shared" si="4"/>
        <v>1.6124425124206276</v>
      </c>
      <c r="G97" s="1">
        <f t="shared" si="5"/>
        <v>450.26813817023469</v>
      </c>
      <c r="H97" s="12" t="s">
        <v>503</v>
      </c>
      <c r="I97" s="1">
        <f t="shared" si="7"/>
        <v>452.07164070234671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3">
        <v>96</v>
      </c>
      <c r="B98" s="4">
        <v>457.14669800000001</v>
      </c>
      <c r="C98" s="1">
        <f t="shared" si="6"/>
        <v>456.43438955393663</v>
      </c>
      <c r="D98" s="16" t="s">
        <v>99</v>
      </c>
      <c r="E98" s="6" t="s">
        <v>300</v>
      </c>
      <c r="F98" s="1">
        <f t="shared" si="4"/>
        <v>3.03429418810371</v>
      </c>
      <c r="G98" s="1">
        <f t="shared" si="5"/>
        <v>456.6200862682656</v>
      </c>
      <c r="H98" s="12" t="s">
        <v>504</v>
      </c>
      <c r="I98" s="1">
        <f t="shared" si="7"/>
        <v>451.88058068265531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3">
        <v>97</v>
      </c>
      <c r="B99" s="4">
        <v>458.51779199999999</v>
      </c>
      <c r="C99" s="1">
        <f t="shared" si="6"/>
        <v>458.30945175539364</v>
      </c>
      <c r="D99" s="16" t="s">
        <v>100</v>
      </c>
      <c r="E99" s="6" t="s">
        <v>301</v>
      </c>
      <c r="F99" s="1">
        <f t="shared" si="4"/>
        <v>2.7274153048839853</v>
      </c>
      <c r="G99" s="1">
        <f t="shared" si="5"/>
        <v>458.63145084563689</v>
      </c>
      <c r="H99" s="12" t="s">
        <v>505</v>
      </c>
      <c r="I99" s="1">
        <f t="shared" si="7"/>
        <v>459.65438045636932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3">
        <v>98</v>
      </c>
      <c r="B100" s="4">
        <v>459.35732999999999</v>
      </c>
      <c r="C100" s="1">
        <f t="shared" si="6"/>
        <v>459.25254217553936</v>
      </c>
      <c r="D100" s="16" t="s">
        <v>101</v>
      </c>
      <c r="E100" s="6" t="s">
        <v>302</v>
      </c>
      <c r="F100" s="1">
        <f t="shared" si="4"/>
        <v>2.1870005442433498</v>
      </c>
      <c r="G100" s="1">
        <f t="shared" si="5"/>
        <v>459.55748361505209</v>
      </c>
      <c r="H100" s="12" t="s">
        <v>506</v>
      </c>
      <c r="I100" s="1">
        <f t="shared" si="7"/>
        <v>461.3588661505209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3">
        <v>99</v>
      </c>
      <c r="B101" s="4">
        <v>456.83373999999998</v>
      </c>
      <c r="C101" s="1">
        <f t="shared" si="6"/>
        <v>457.07562021755388</v>
      </c>
      <c r="D101" s="16" t="s">
        <v>102</v>
      </c>
      <c r="E101" s="6" t="s">
        <v>303</v>
      </c>
      <c r="F101" s="1">
        <f t="shared" si="4"/>
        <v>0.86109962123356565</v>
      </c>
      <c r="G101" s="1">
        <f t="shared" si="5"/>
        <v>457.3248144159295</v>
      </c>
      <c r="H101" s="12" t="s">
        <v>507</v>
      </c>
      <c r="I101" s="1">
        <f t="shared" si="7"/>
        <v>461.74448415929544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3">
        <v>100</v>
      </c>
      <c r="B102" s="4">
        <v>456.30715900000001</v>
      </c>
      <c r="C102" s="1">
        <f t="shared" si="6"/>
        <v>456.38400512175542</v>
      </c>
      <c r="D102" s="16" t="s">
        <v>103</v>
      </c>
      <c r="E102" s="6" t="s">
        <v>304</v>
      </c>
      <c r="F102" s="1">
        <f t="shared" si="4"/>
        <v>0.3538357611995494</v>
      </c>
      <c r="G102" s="1">
        <f t="shared" si="5"/>
        <v>456.49503450371634</v>
      </c>
      <c r="H102" s="12" t="s">
        <v>508</v>
      </c>
      <c r="I102" s="1">
        <f t="shared" si="7"/>
        <v>458.18591403716306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3">
        <v>101</v>
      </c>
      <c r="B103" s="4">
        <v>452.397583</v>
      </c>
      <c r="C103" s="1">
        <f t="shared" si="6"/>
        <v>452.7962252121755</v>
      </c>
      <c r="D103" s="16" t="s">
        <v>104</v>
      </c>
      <c r="E103" s="6" t="s">
        <v>305</v>
      </c>
      <c r="F103" s="1">
        <f t="shared" si="4"/>
        <v>-0.84801180032774159</v>
      </c>
      <c r="G103" s="1">
        <f t="shared" si="5"/>
        <v>452.84271172649159</v>
      </c>
      <c r="H103" s="12" t="s">
        <v>509</v>
      </c>
      <c r="I103" s="1">
        <f t="shared" si="7"/>
        <v>456.84887026491589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3">
        <v>102</v>
      </c>
      <c r="B104" s="4">
        <v>445.403076</v>
      </c>
      <c r="C104" s="1">
        <f t="shared" si="6"/>
        <v>446.14239092121755</v>
      </c>
      <c r="D104" s="16" t="s">
        <v>105</v>
      </c>
      <c r="E104" s="6" t="s">
        <v>306</v>
      </c>
      <c r="F104" s="1">
        <f t="shared" si="4"/>
        <v>-2.627750260391994</v>
      </c>
      <c r="G104" s="1">
        <f t="shared" si="5"/>
        <v>446.06223839261634</v>
      </c>
      <c r="H104" s="12" t="s">
        <v>510</v>
      </c>
      <c r="I104" s="1">
        <f t="shared" si="7"/>
        <v>451.99469992616383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3">
        <v>103</v>
      </c>
      <c r="B105" s="4">
        <v>452.407532</v>
      </c>
      <c r="C105" s="1">
        <f t="shared" si="6"/>
        <v>451.78101789212178</v>
      </c>
      <c r="D105" s="16" t="s">
        <v>106</v>
      </c>
      <c r="E105" s="6" t="s">
        <v>307</v>
      </c>
      <c r="F105" s="1">
        <f t="shared" si="4"/>
        <v>-0.20502841609255595</v>
      </c>
      <c r="G105" s="1">
        <f t="shared" si="5"/>
        <v>451.51022761322247</v>
      </c>
      <c r="H105" s="12" t="s">
        <v>511</v>
      </c>
      <c r="I105" s="1">
        <f t="shared" si="7"/>
        <v>443.43448813222432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3">
        <v>104</v>
      </c>
      <c r="B106" s="4">
        <v>448.979828</v>
      </c>
      <c r="C106" s="1">
        <f t="shared" si="6"/>
        <v>449.25994698921221</v>
      </c>
      <c r="D106" s="16" t="s">
        <v>107</v>
      </c>
      <c r="E106" s="6" t="s">
        <v>308</v>
      </c>
      <c r="F106" s="1">
        <f t="shared" si="4"/>
        <v>-0.83287863931762585</v>
      </c>
      <c r="G106" s="1">
        <f t="shared" si="5"/>
        <v>449.21236511971301</v>
      </c>
      <c r="H106" s="12" t="s">
        <v>512</v>
      </c>
      <c r="I106" s="1">
        <f t="shared" si="7"/>
        <v>451.30519919712992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3">
        <v>105</v>
      </c>
      <c r="B107" s="4">
        <v>448.532715</v>
      </c>
      <c r="C107" s="1">
        <f t="shared" si="6"/>
        <v>448.60543819892121</v>
      </c>
      <c r="D107" s="16" t="s">
        <v>108</v>
      </c>
      <c r="E107" s="6" t="s">
        <v>309</v>
      </c>
      <c r="F107" s="1">
        <f t="shared" si="4"/>
        <v>-0.79150693902439029</v>
      </c>
      <c r="G107" s="1">
        <f t="shared" si="5"/>
        <v>448.51739214803951</v>
      </c>
      <c r="H107" s="12" t="s">
        <v>513</v>
      </c>
      <c r="I107" s="1">
        <f t="shared" si="7"/>
        <v>448.37948648039537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3">
        <v>106</v>
      </c>
      <c r="B108" s="4">
        <v>440.98184199999997</v>
      </c>
      <c r="C108" s="1">
        <f t="shared" si="6"/>
        <v>441.74420161989207</v>
      </c>
      <c r="D108" s="16" t="s">
        <v>109</v>
      </c>
      <c r="E108" s="6" t="s">
        <v>310</v>
      </c>
      <c r="F108" s="1">
        <f t="shared" si="4"/>
        <v>-2.6123986054584867</v>
      </c>
      <c r="G108" s="1">
        <f t="shared" si="5"/>
        <v>441.65624632090146</v>
      </c>
      <c r="H108" s="12" t="s">
        <v>514</v>
      </c>
      <c r="I108" s="1">
        <f t="shared" si="7"/>
        <v>447.72588520901513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3">
        <v>107</v>
      </c>
      <c r="B109" s="4">
        <v>439.81442299999998</v>
      </c>
      <c r="C109" s="1">
        <f t="shared" si="6"/>
        <v>440.0074008619892</v>
      </c>
      <c r="D109" s="16" t="s">
        <v>110</v>
      </c>
      <c r="E109" s="6" t="s">
        <v>311</v>
      </c>
      <c r="F109" s="1">
        <f t="shared" si="4"/>
        <v>-2.4043432786280858</v>
      </c>
      <c r="G109" s="1">
        <f t="shared" si="5"/>
        <v>439.73736547154431</v>
      </c>
      <c r="H109" s="12" t="s">
        <v>515</v>
      </c>
      <c r="I109" s="1">
        <f t="shared" si="7"/>
        <v>439.04384771544295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3">
        <v>108</v>
      </c>
      <c r="B110" s="4">
        <v>438.28439300000002</v>
      </c>
      <c r="C110" s="1">
        <f t="shared" si="6"/>
        <v>438.45669378619891</v>
      </c>
      <c r="D110" s="16" t="s">
        <v>111</v>
      </c>
      <c r="E110" s="6" t="s">
        <v>312</v>
      </c>
      <c r="F110" s="1">
        <f t="shared" si="4"/>
        <v>-2.1474731607154691</v>
      </c>
      <c r="G110" s="1">
        <f t="shared" si="5"/>
        <v>438.18925591929161</v>
      </c>
      <c r="H110" s="12" t="s">
        <v>516</v>
      </c>
      <c r="I110" s="1">
        <f t="shared" si="7"/>
        <v>437.33302219291625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3">
        <v>109</v>
      </c>
      <c r="B111" s="4">
        <v>442.58142099999998</v>
      </c>
      <c r="C111" s="1">
        <f t="shared" si="6"/>
        <v>442.16894827861989</v>
      </c>
      <c r="D111" s="16" t="s">
        <v>112</v>
      </c>
      <c r="E111" s="6" t="s">
        <v>313</v>
      </c>
      <c r="F111" s="1">
        <f t="shared" si="4"/>
        <v>-0.38177083553104096</v>
      </c>
      <c r="G111" s="1">
        <f t="shared" si="5"/>
        <v>441.92745717585757</v>
      </c>
      <c r="H111" s="12" t="s">
        <v>517</v>
      </c>
      <c r="I111" s="1">
        <f t="shared" si="7"/>
        <v>436.04178275857612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3">
        <v>110</v>
      </c>
      <c r="B112" s="4">
        <v>441.00668300000001</v>
      </c>
      <c r="C112" s="1">
        <f t="shared" si="6"/>
        <v>441.12290952786202</v>
      </c>
      <c r="D112" s="16" t="s">
        <v>113</v>
      </c>
      <c r="E112" s="6" t="s">
        <v>314</v>
      </c>
      <c r="F112" s="1">
        <f t="shared" si="4"/>
        <v>-0.52730173741919373</v>
      </c>
      <c r="G112" s="1">
        <f t="shared" si="5"/>
        <v>441.06058333403269</v>
      </c>
      <c r="H112" s="12" t="s">
        <v>518</v>
      </c>
      <c r="I112" s="1">
        <f t="shared" si="7"/>
        <v>441.54568634032654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3">
        <v>111</v>
      </c>
      <c r="B113" s="4">
        <v>449.18847699999998</v>
      </c>
      <c r="C113" s="1">
        <f t="shared" si="6"/>
        <v>448.38192025278613</v>
      </c>
      <c r="D113" s="16" t="s">
        <v>114</v>
      </c>
      <c r="E113" s="6" t="s">
        <v>315</v>
      </c>
      <c r="F113" s="1">
        <f t="shared" si="4"/>
        <v>1.8096010214951563</v>
      </c>
      <c r="G113" s="1">
        <f t="shared" si="5"/>
        <v>448.32295745966132</v>
      </c>
      <c r="H113" s="12" t="s">
        <v>519</v>
      </c>
      <c r="I113" s="1">
        <f t="shared" si="7"/>
        <v>440.53328159661351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3">
        <v>112</v>
      </c>
      <c r="B114" s="4">
        <v>450.35586499999999</v>
      </c>
      <c r="C114" s="1">
        <f t="shared" si="6"/>
        <v>450.15847052527863</v>
      </c>
      <c r="D114" s="16" t="s">
        <v>115</v>
      </c>
      <c r="E114" s="6" t="s">
        <v>316</v>
      </c>
      <c r="F114" s="1">
        <f t="shared" si="4"/>
        <v>1.8698937815829151</v>
      </c>
      <c r="G114" s="1">
        <f t="shared" si="5"/>
        <v>450.33353434811568</v>
      </c>
      <c r="H114" s="12" t="s">
        <v>520</v>
      </c>
      <c r="I114" s="1">
        <f t="shared" si="7"/>
        <v>450.13255848115648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3">
        <v>113</v>
      </c>
      <c r="B115" s="4">
        <v>449.57592799999998</v>
      </c>
      <c r="C115" s="1">
        <f t="shared" si="6"/>
        <v>449.63418225252786</v>
      </c>
      <c r="D115" s="16" t="s">
        <v>116</v>
      </c>
      <c r="E115" s="6" t="s">
        <v>317</v>
      </c>
      <c r="F115" s="1">
        <f t="shared" si="4"/>
        <v>1.1604687465642798</v>
      </c>
      <c r="G115" s="1">
        <f t="shared" si="5"/>
        <v>449.83867801296981</v>
      </c>
      <c r="H115" s="12" t="s">
        <v>521</v>
      </c>
      <c r="I115" s="1">
        <f t="shared" si="7"/>
        <v>452.20342812969858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3">
        <v>114</v>
      </c>
      <c r="B116" s="4">
        <v>445.38818400000002</v>
      </c>
      <c r="C116" s="1">
        <f t="shared" si="6"/>
        <v>445.81278382525284</v>
      </c>
      <c r="D116" s="16" t="s">
        <v>117</v>
      </c>
      <c r="E116" s="6" t="s">
        <v>318</v>
      </c>
      <c r="F116" s="1">
        <f t="shared" si="4"/>
        <v>-0.35449119850990563</v>
      </c>
      <c r="G116" s="1">
        <f t="shared" si="5"/>
        <v>445.94928027595347</v>
      </c>
      <c r="H116" s="12" t="s">
        <v>522</v>
      </c>
      <c r="I116" s="1">
        <f t="shared" si="7"/>
        <v>450.99914675953409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3">
        <v>115</v>
      </c>
      <c r="B117" s="4">
        <v>442.44729599999999</v>
      </c>
      <c r="C117" s="1">
        <f t="shared" si="6"/>
        <v>442.78384478252531</v>
      </c>
      <c r="D117" s="16" t="s">
        <v>118</v>
      </c>
      <c r="E117" s="6" t="s">
        <v>319</v>
      </c>
      <c r="F117" s="1">
        <f t="shared" si="4"/>
        <v>-1.2043143294196672</v>
      </c>
      <c r="G117" s="1">
        <f t="shared" si="5"/>
        <v>442.76204530774436</v>
      </c>
      <c r="H117" s="12" t="s">
        <v>523</v>
      </c>
      <c r="I117" s="1">
        <f t="shared" si="7"/>
        <v>445.59478907744358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3">
        <v>116</v>
      </c>
      <c r="B118" s="4">
        <v>443.44580100000002</v>
      </c>
      <c r="C118" s="1">
        <f t="shared" si="6"/>
        <v>443.37960537825256</v>
      </c>
      <c r="D118" s="16" t="s">
        <v>119</v>
      </c>
      <c r="E118" s="6" t="s">
        <v>320</v>
      </c>
      <c r="F118" s="1">
        <f t="shared" si="4"/>
        <v>-0.69453542356731734</v>
      </c>
      <c r="G118" s="1">
        <f t="shared" si="5"/>
        <v>443.25699399783252</v>
      </c>
      <c r="H118" s="12" t="s">
        <v>524</v>
      </c>
      <c r="I118" s="1">
        <f t="shared" si="7"/>
        <v>441.55773097832468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3">
        <v>117</v>
      </c>
      <c r="B119" s="4">
        <v>442.32809400000002</v>
      </c>
      <c r="C119" s="1">
        <f t="shared" si="6"/>
        <v>442.43324513782528</v>
      </c>
      <c r="D119" s="16" t="s">
        <v>120</v>
      </c>
      <c r="E119" s="6" t="s">
        <v>321</v>
      </c>
      <c r="F119" s="1">
        <f t="shared" si="4"/>
        <v>-0.75781385861892314</v>
      </c>
      <c r="G119" s="1">
        <f t="shared" si="5"/>
        <v>442.35153045742652</v>
      </c>
      <c r="H119" s="12" t="s">
        <v>525</v>
      </c>
      <c r="I119" s="1">
        <f t="shared" si="7"/>
        <v>442.56245857426518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3">
        <v>118</v>
      </c>
      <c r="B120" s="4">
        <v>439.89392099999998</v>
      </c>
      <c r="C120" s="1">
        <f t="shared" si="6"/>
        <v>440.14785341378251</v>
      </c>
      <c r="D120" s="16" t="s">
        <v>121</v>
      </c>
      <c r="E120" s="6" t="s">
        <v>322</v>
      </c>
      <c r="F120" s="1">
        <f t="shared" si="4"/>
        <v>-1.2167586702969857</v>
      </c>
      <c r="G120" s="1">
        <f t="shared" si="5"/>
        <v>440.06390055988072</v>
      </c>
      <c r="H120" s="12" t="s">
        <v>526</v>
      </c>
      <c r="I120" s="1">
        <f t="shared" si="7"/>
        <v>441.59371659880759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3">
        <v>119</v>
      </c>
      <c r="B121" s="4">
        <v>437.77767899999998</v>
      </c>
      <c r="C121" s="1">
        <f t="shared" si="6"/>
        <v>438.01469644137819</v>
      </c>
      <c r="D121" s="16" t="s">
        <v>122</v>
      </c>
      <c r="E121" s="6" t="s">
        <v>323</v>
      </c>
      <c r="F121" s="1">
        <f t="shared" si="4"/>
        <v>-1.5055136504846109</v>
      </c>
      <c r="G121" s="1">
        <f t="shared" si="5"/>
        <v>437.88462528895832</v>
      </c>
      <c r="H121" s="12" t="s">
        <v>527</v>
      </c>
      <c r="I121" s="1">
        <f t="shared" si="7"/>
        <v>438.84714188958372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3">
        <v>120</v>
      </c>
      <c r="B122" s="4">
        <v>432.09463499999998</v>
      </c>
      <c r="C122" s="1">
        <f t="shared" si="6"/>
        <v>432.68664114413781</v>
      </c>
      <c r="D122" s="16" t="s">
        <v>123</v>
      </c>
      <c r="E122" s="6" t="s">
        <v>324</v>
      </c>
      <c r="F122" s="1">
        <f t="shared" si="4"/>
        <v>-2.662322342872506</v>
      </c>
      <c r="G122" s="1">
        <f t="shared" si="5"/>
        <v>432.52308266384739</v>
      </c>
      <c r="H122" s="12" t="s">
        <v>528</v>
      </c>
      <c r="I122" s="1">
        <f t="shared" si="7"/>
        <v>436.37911163847372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3">
        <v>121</v>
      </c>
      <c r="B123" s="4">
        <v>427.05242900000002</v>
      </c>
      <c r="C123" s="1">
        <f t="shared" si="6"/>
        <v>427.6158502144138</v>
      </c>
      <c r="D123" s="16" t="s">
        <v>124</v>
      </c>
      <c r="E123" s="6" t="s">
        <v>325</v>
      </c>
      <c r="F123" s="1">
        <f t="shared" si="4"/>
        <v>-3.4205717995357201</v>
      </c>
      <c r="G123" s="1">
        <f t="shared" si="5"/>
        <v>427.3332621320975</v>
      </c>
      <c r="H123" s="12" t="s">
        <v>529</v>
      </c>
      <c r="I123" s="1">
        <f t="shared" si="7"/>
        <v>429.86076032097486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3">
        <v>122</v>
      </c>
      <c r="B124" s="4">
        <v>425.68630999999999</v>
      </c>
      <c r="C124" s="1">
        <f t="shared" si="6"/>
        <v>425.87926402144137</v>
      </c>
      <c r="D124" s="16" t="s">
        <v>125</v>
      </c>
      <c r="E124" s="6" t="s">
        <v>326</v>
      </c>
      <c r="F124" s="1">
        <f t="shared" si="4"/>
        <v>-2.9416944893274062</v>
      </c>
      <c r="G124" s="1">
        <f t="shared" si="5"/>
        <v>425.50894803325616</v>
      </c>
      <c r="H124" s="12" t="s">
        <v>530</v>
      </c>
      <c r="I124" s="1">
        <f t="shared" si="7"/>
        <v>423.91269033256179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3">
        <v>123</v>
      </c>
      <c r="B125" s="4">
        <v>430.028076</v>
      </c>
      <c r="C125" s="1">
        <f t="shared" si="6"/>
        <v>429.61319480214416</v>
      </c>
      <c r="D125" s="16" t="s">
        <v>126</v>
      </c>
      <c r="E125" s="6" t="s">
        <v>327</v>
      </c>
      <c r="F125" s="1">
        <f t="shared" si="4"/>
        <v>-0.92727242618816685</v>
      </c>
      <c r="G125" s="1">
        <f t="shared" si="5"/>
        <v>429.28199375439289</v>
      </c>
      <c r="H125" s="12" t="s">
        <v>531</v>
      </c>
      <c r="I125" s="1">
        <f t="shared" si="7"/>
        <v>422.56725354392876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3">
        <v>124</v>
      </c>
      <c r="B126" s="4">
        <v>429.91381799999999</v>
      </c>
      <c r="C126" s="1">
        <f t="shared" si="6"/>
        <v>429.88375568021439</v>
      </c>
      <c r="D126" s="16" t="s">
        <v>127</v>
      </c>
      <c r="E126" s="6" t="s">
        <v>328</v>
      </c>
      <c r="F126" s="1">
        <f t="shared" si="4"/>
        <v>-0.50631632480343924</v>
      </c>
      <c r="G126" s="1">
        <f t="shared" si="5"/>
        <v>429.75790833282048</v>
      </c>
      <c r="H126" s="12" t="s">
        <v>532</v>
      </c>
      <c r="I126" s="1">
        <f t="shared" si="7"/>
        <v>428.35472132820473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3">
        <v>125</v>
      </c>
      <c r="B127" s="4">
        <v>431.856201</v>
      </c>
      <c r="C127" s="1">
        <f t="shared" si="6"/>
        <v>431.65895646802142</v>
      </c>
      <c r="D127" s="16" t="s">
        <v>128</v>
      </c>
      <c r="E127" s="6" t="s">
        <v>329</v>
      </c>
      <c r="F127" s="1">
        <f t="shared" si="4"/>
        <v>0.19692810303196528</v>
      </c>
      <c r="G127" s="1">
        <f t="shared" si="5"/>
        <v>431.59574010080172</v>
      </c>
      <c r="H127" s="12" t="s">
        <v>533</v>
      </c>
      <c r="I127" s="1">
        <f t="shared" si="7"/>
        <v>429.25159200801704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3">
        <v>126</v>
      </c>
      <c r="B128" s="4">
        <v>434.03204299999999</v>
      </c>
      <c r="C128" s="1">
        <f t="shared" si="6"/>
        <v>433.79473434680216</v>
      </c>
      <c r="D128" s="16" t="s">
        <v>129</v>
      </c>
      <c r="E128" s="6" t="s">
        <v>330</v>
      </c>
      <c r="F128" s="1">
        <f t="shared" si="4"/>
        <v>0.80155929799687331</v>
      </c>
      <c r="G128" s="1">
        <f t="shared" si="5"/>
        <v>433.80810552038338</v>
      </c>
      <c r="H128" s="12" t="s">
        <v>534</v>
      </c>
      <c r="I128" s="1">
        <f t="shared" si="7"/>
        <v>431.79266820383367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3">
        <v>127</v>
      </c>
      <c r="B129" s="4">
        <v>432.29333500000001</v>
      </c>
      <c r="C129" s="1">
        <f t="shared" si="6"/>
        <v>432.44347493468024</v>
      </c>
      <c r="D129" s="16" t="s">
        <v>130</v>
      </c>
      <c r="E129" s="6" t="s">
        <v>331</v>
      </c>
      <c r="F129" s="1">
        <f t="shared" si="4"/>
        <v>0.17615024703420296</v>
      </c>
      <c r="G129" s="1">
        <f t="shared" si="5"/>
        <v>432.52496798183802</v>
      </c>
      <c r="H129" s="12" t="s">
        <v>535</v>
      </c>
      <c r="I129" s="1">
        <f t="shared" si="7"/>
        <v>434.60966481838022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3">
        <v>128</v>
      </c>
      <c r="B130" s="4">
        <v>430.395691</v>
      </c>
      <c r="C130" s="1">
        <f t="shared" si="6"/>
        <v>430.60046939346802</v>
      </c>
      <c r="D130" s="16" t="s">
        <v>131</v>
      </c>
      <c r="E130" s="6" t="s">
        <v>332</v>
      </c>
      <c r="F130" s="1">
        <f t="shared" si="4"/>
        <v>-0.44631510476130098</v>
      </c>
      <c r="G130" s="1">
        <f t="shared" si="5"/>
        <v>430.62623372288721</v>
      </c>
      <c r="H130" s="12" t="s">
        <v>536</v>
      </c>
      <c r="I130" s="1">
        <f t="shared" si="7"/>
        <v>432.70111822887225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3">
        <v>129</v>
      </c>
      <c r="B131" s="4">
        <v>422.32815599999998</v>
      </c>
      <c r="C131" s="1">
        <f t="shared" si="6"/>
        <v>423.15538733934682</v>
      </c>
      <c r="D131" s="16" t="s">
        <v>132</v>
      </c>
      <c r="E131" s="6" t="s">
        <v>333</v>
      </c>
      <c r="F131" s="1">
        <f t="shared" si="4"/>
        <v>-2.5662910116553053</v>
      </c>
      <c r="G131" s="1">
        <f t="shared" si="5"/>
        <v>423.11333226181256</v>
      </c>
      <c r="H131" s="12" t="s">
        <v>537</v>
      </c>
      <c r="I131" s="1">
        <f t="shared" si="7"/>
        <v>430.1799186181259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3">
        <v>130</v>
      </c>
      <c r="B132" s="4">
        <v>421.53332499999999</v>
      </c>
      <c r="C132" s="1">
        <f t="shared" si="6"/>
        <v>421.69553123393467</v>
      </c>
      <c r="D132" s="16" t="s">
        <v>133</v>
      </c>
      <c r="E132" s="6" t="s">
        <v>334</v>
      </c>
      <c r="F132" s="1">
        <f t="shared" si="4"/>
        <v>-2.2999943991977703</v>
      </c>
      <c r="G132" s="1">
        <f t="shared" si="5"/>
        <v>421.4346966250157</v>
      </c>
      <c r="H132" s="12" t="s">
        <v>538</v>
      </c>
      <c r="I132" s="1">
        <f t="shared" si="7"/>
        <v>420.54704125015724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3">
        <v>131</v>
      </c>
      <c r="B133" s="4">
        <v>424.95111100000003</v>
      </c>
      <c r="C133" s="1">
        <f t="shared" si="6"/>
        <v>424.62555302339354</v>
      </c>
      <c r="D133" s="16" t="s">
        <v>134</v>
      </c>
      <c r="E133" s="6" t="s">
        <v>335</v>
      </c>
      <c r="F133" s="1">
        <f t="shared" ref="F133:F196" si="8">$K$1*(G133 - G132)+(1 - $K$1)*F132</f>
        <v>-0.72956403016859683</v>
      </c>
      <c r="G133" s="1">
        <f t="shared" ref="G133:G196" si="9">$H$1*B133+(1-$H$1)*(G132+F132)</f>
        <v>424.36947012258184</v>
      </c>
      <c r="H133" s="12" t="s">
        <v>539</v>
      </c>
      <c r="I133" s="1">
        <f t="shared" si="7"/>
        <v>419.13470222581793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3">
        <v>132</v>
      </c>
      <c r="B134" s="4">
        <v>420.71365400000002</v>
      </c>
      <c r="C134" s="1">
        <f t="shared" ref="C134:C197" si="10">$H$1*B134+(1-$H$1)*C133</f>
        <v>421.10484390233938</v>
      </c>
      <c r="D134" s="16" t="s">
        <v>135</v>
      </c>
      <c r="E134" s="6" t="s">
        <v>336</v>
      </c>
      <c r="F134" s="1">
        <f t="shared" si="8"/>
        <v>-1.5196520951201602</v>
      </c>
      <c r="G134" s="1">
        <f t="shared" si="9"/>
        <v>421.00627920924137</v>
      </c>
      <c r="H134" s="12" t="s">
        <v>540</v>
      </c>
      <c r="I134" s="1">
        <f t="shared" ref="I134:I197" si="11">G133+F133</f>
        <v>423.63990609241324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3">
        <v>133</v>
      </c>
      <c r="B135" s="4">
        <v>427.41009500000001</v>
      </c>
      <c r="C135" s="1">
        <f t="shared" si="10"/>
        <v>426.77956989023392</v>
      </c>
      <c r="D135" s="16" t="s">
        <v>136</v>
      </c>
      <c r="E135" s="6" t="s">
        <v>337</v>
      </c>
      <c r="F135" s="1">
        <f t="shared" si="8"/>
        <v>0.61968423406710871</v>
      </c>
      <c r="G135" s="1">
        <f t="shared" si="9"/>
        <v>426.61774821141211</v>
      </c>
      <c r="H135" s="12" t="s">
        <v>541</v>
      </c>
      <c r="I135" s="1">
        <f t="shared" si="11"/>
        <v>419.48662711412123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3">
        <v>134</v>
      </c>
      <c r="B136" s="4">
        <v>432.99874899999998</v>
      </c>
      <c r="C136" s="1">
        <f t="shared" si="10"/>
        <v>432.37683108902337</v>
      </c>
      <c r="D136" s="16" t="s">
        <v>137</v>
      </c>
      <c r="E136" s="6" t="s">
        <v>338</v>
      </c>
      <c r="F136" s="1">
        <f t="shared" si="8"/>
        <v>2.1752397037877191</v>
      </c>
      <c r="G136" s="1">
        <f t="shared" si="9"/>
        <v>432.42261734454792</v>
      </c>
      <c r="H136" s="12" t="s">
        <v>542</v>
      </c>
      <c r="I136" s="1">
        <f t="shared" si="11"/>
        <v>427.23743244547921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3">
        <v>135</v>
      </c>
      <c r="B137" s="4">
        <v>436.93814099999997</v>
      </c>
      <c r="C137" s="1">
        <f t="shared" si="10"/>
        <v>436.48201000890231</v>
      </c>
      <c r="D137" s="16" t="s">
        <v>138</v>
      </c>
      <c r="E137" s="6" t="s">
        <v>339</v>
      </c>
      <c r="F137" s="1">
        <f t="shared" si="8"/>
        <v>2.8071163707370905</v>
      </c>
      <c r="G137" s="1">
        <f t="shared" si="9"/>
        <v>436.70411260483354</v>
      </c>
      <c r="H137" s="12" t="s">
        <v>543</v>
      </c>
      <c r="I137" s="1">
        <f t="shared" si="11"/>
        <v>434.59785704833564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3">
        <v>136</v>
      </c>
      <c r="B138" s="4">
        <v>436.948059</v>
      </c>
      <c r="C138" s="1">
        <f t="shared" si="10"/>
        <v>436.90145410089019</v>
      </c>
      <c r="D138" s="16" t="s">
        <v>139</v>
      </c>
      <c r="E138" s="6" t="s">
        <v>340</v>
      </c>
      <c r="F138" s="1">
        <f t="shared" si="8"/>
        <v>2.1150604773330208</v>
      </c>
      <c r="G138" s="1">
        <f t="shared" si="9"/>
        <v>437.20437599755707</v>
      </c>
      <c r="H138" s="12" t="s">
        <v>544</v>
      </c>
      <c r="I138" s="1">
        <f t="shared" si="11"/>
        <v>439.51122897557065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3">
        <v>137</v>
      </c>
      <c r="B139" s="4">
        <v>441.15570100000002</v>
      </c>
      <c r="C139" s="1">
        <f t="shared" si="10"/>
        <v>440.73027631008904</v>
      </c>
      <c r="D139" s="16" t="s">
        <v>140</v>
      </c>
      <c r="E139" s="6" t="s">
        <v>341</v>
      </c>
      <c r="F139" s="1">
        <f t="shared" si="8"/>
        <v>2.6108518991126952</v>
      </c>
      <c r="G139" s="1">
        <f t="shared" si="9"/>
        <v>440.972074547489</v>
      </c>
      <c r="H139" s="12" t="s">
        <v>545</v>
      </c>
      <c r="I139" s="1">
        <f t="shared" si="11"/>
        <v>439.3194364748901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3">
        <v>138</v>
      </c>
      <c r="B140" s="4">
        <v>441.46371499999998</v>
      </c>
      <c r="C140" s="1">
        <f t="shared" si="10"/>
        <v>441.39037113100886</v>
      </c>
      <c r="D140" s="16" t="s">
        <v>141</v>
      </c>
      <c r="E140" s="6" t="s">
        <v>342</v>
      </c>
      <c r="F140" s="1">
        <f t="shared" si="8"/>
        <v>2.0386648085302257</v>
      </c>
      <c r="G140" s="1">
        <f t="shared" si="9"/>
        <v>441.67563614466013</v>
      </c>
      <c r="H140" s="12" t="s">
        <v>546</v>
      </c>
      <c r="I140" s="1">
        <f t="shared" si="11"/>
        <v>443.58292644660168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3">
        <v>139</v>
      </c>
      <c r="B141" s="4">
        <v>445.19940200000002</v>
      </c>
      <c r="C141" s="1">
        <f t="shared" si="10"/>
        <v>444.81849891310088</v>
      </c>
      <c r="D141" s="16" t="s">
        <v>142</v>
      </c>
      <c r="E141" s="6" t="s">
        <v>343</v>
      </c>
      <c r="F141" s="1">
        <f t="shared" si="8"/>
        <v>2.4396420911688219</v>
      </c>
      <c r="G141" s="1">
        <f t="shared" si="9"/>
        <v>445.05089189531901</v>
      </c>
      <c r="H141" s="12" t="s">
        <v>547</v>
      </c>
      <c r="I141" s="1">
        <f t="shared" si="11"/>
        <v>443.71430095319033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3">
        <v>140</v>
      </c>
      <c r="B142" s="4">
        <v>443.64453099999997</v>
      </c>
      <c r="C142" s="1">
        <f t="shared" si="10"/>
        <v>443.76192779131009</v>
      </c>
      <c r="D142" s="16" t="s">
        <v>143</v>
      </c>
      <c r="E142" s="6" t="s">
        <v>344</v>
      </c>
      <c r="F142" s="1">
        <f t="shared" si="8"/>
        <v>1.4012212848170922</v>
      </c>
      <c r="G142" s="1">
        <f t="shared" si="9"/>
        <v>444.02913129864874</v>
      </c>
      <c r="H142" s="12" t="s">
        <v>548</v>
      </c>
      <c r="I142" s="1">
        <f t="shared" si="11"/>
        <v>447.49053398648783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3">
        <v>141</v>
      </c>
      <c r="B143" s="4">
        <v>441.66241500000001</v>
      </c>
      <c r="C143" s="1">
        <f t="shared" si="10"/>
        <v>441.87236627913097</v>
      </c>
      <c r="D143" s="16" t="s">
        <v>144</v>
      </c>
      <c r="E143" s="6" t="s">
        <v>345</v>
      </c>
      <c r="F143" s="1">
        <f t="shared" si="8"/>
        <v>0.38387813728130782</v>
      </c>
      <c r="G143" s="1">
        <f t="shared" si="9"/>
        <v>442.03920875834655</v>
      </c>
      <c r="H143" s="12" t="s">
        <v>549</v>
      </c>
      <c r="I143" s="1">
        <f t="shared" si="11"/>
        <v>445.43035258346583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3">
        <v>142</v>
      </c>
      <c r="B144" s="4">
        <v>441.01165800000001</v>
      </c>
      <c r="C144" s="1">
        <f t="shared" si="10"/>
        <v>441.0977288279131</v>
      </c>
      <c r="D144" s="16" t="s">
        <v>145</v>
      </c>
      <c r="E144" s="6" t="s">
        <v>346</v>
      </c>
      <c r="F144" s="1">
        <f t="shared" si="8"/>
        <v>2.7923354617907514E-3</v>
      </c>
      <c r="G144" s="1">
        <f t="shared" si="9"/>
        <v>441.1528008895628</v>
      </c>
      <c r="H144" s="12" t="s">
        <v>550</v>
      </c>
      <c r="I144" s="1">
        <f t="shared" si="11"/>
        <v>442.42308689562788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3">
        <v>143</v>
      </c>
      <c r="B145" s="4">
        <v>440.19198599999999</v>
      </c>
      <c r="C145" s="1">
        <f t="shared" si="10"/>
        <v>440.28256028279128</v>
      </c>
      <c r="D145" s="16" t="s">
        <v>146</v>
      </c>
      <c r="E145" s="6" t="s">
        <v>347</v>
      </c>
      <c r="F145" s="1">
        <f t="shared" si="8"/>
        <v>-0.25738161529484554</v>
      </c>
      <c r="G145" s="1">
        <f t="shared" si="9"/>
        <v>440.28834672250247</v>
      </c>
      <c r="H145" s="12" t="s">
        <v>551</v>
      </c>
      <c r="I145" s="1">
        <f t="shared" si="11"/>
        <v>441.15559322502457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3">
        <v>144</v>
      </c>
      <c r="B146" s="4">
        <v>448.74136399999998</v>
      </c>
      <c r="C146" s="1">
        <f t="shared" si="10"/>
        <v>447.89548362827907</v>
      </c>
      <c r="D146" s="16" t="s">
        <v>147</v>
      </c>
      <c r="E146" s="6" t="s">
        <v>348</v>
      </c>
      <c r="F146" s="1">
        <f t="shared" si="8"/>
        <v>2.0944260857590868</v>
      </c>
      <c r="G146" s="1">
        <f t="shared" si="9"/>
        <v>447.87032411072073</v>
      </c>
      <c r="H146" s="12" t="s">
        <v>552</v>
      </c>
      <c r="I146" s="1">
        <f t="shared" si="11"/>
        <v>440.03096510720763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3">
        <v>145</v>
      </c>
      <c r="B147" s="4">
        <v>446.29229700000002</v>
      </c>
      <c r="C147" s="1">
        <f t="shared" si="10"/>
        <v>446.4526156628279</v>
      </c>
      <c r="D147" s="16" t="s">
        <v>148</v>
      </c>
      <c r="E147" s="6" t="s">
        <v>349</v>
      </c>
      <c r="F147" s="1">
        <f t="shared" si="8"/>
        <v>1.1028637227095366</v>
      </c>
      <c r="G147" s="1">
        <f t="shared" si="9"/>
        <v>446.65954231964798</v>
      </c>
      <c r="H147" s="12" t="s">
        <v>553</v>
      </c>
      <c r="I147" s="1">
        <f t="shared" si="11"/>
        <v>449.96475019647983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3">
        <v>146</v>
      </c>
      <c r="B148" s="4">
        <v>448.63705399999998</v>
      </c>
      <c r="C148" s="1">
        <f t="shared" si="10"/>
        <v>448.41861016628275</v>
      </c>
      <c r="D148" s="16" t="s">
        <v>149</v>
      </c>
      <c r="E148" s="6" t="s">
        <v>350</v>
      </c>
      <c r="F148" s="1">
        <f t="shared" si="8"/>
        <v>1.339018671272991</v>
      </c>
      <c r="G148" s="1">
        <f t="shared" si="9"/>
        <v>448.5495892042357</v>
      </c>
      <c r="H148" s="12" t="s">
        <v>554</v>
      </c>
      <c r="I148" s="1">
        <f t="shared" si="11"/>
        <v>447.7624060423575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3">
        <v>147</v>
      </c>
      <c r="B149" s="4">
        <v>440.38571200000001</v>
      </c>
      <c r="C149" s="1">
        <f t="shared" si="10"/>
        <v>441.18900181662832</v>
      </c>
      <c r="D149" s="16" t="s">
        <v>150</v>
      </c>
      <c r="E149" s="6" t="s">
        <v>351</v>
      </c>
      <c r="F149" s="1">
        <f t="shared" si="8"/>
        <v>-1.2267632151143564</v>
      </c>
      <c r="G149" s="1">
        <f t="shared" si="9"/>
        <v>441.33600158755087</v>
      </c>
      <c r="H149" s="12" t="s">
        <v>555</v>
      </c>
      <c r="I149" s="1">
        <f t="shared" si="11"/>
        <v>449.88860787550868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3">
        <v>148</v>
      </c>
      <c r="B150" s="4">
        <v>440.55462599999998</v>
      </c>
      <c r="C150" s="1">
        <f t="shared" si="10"/>
        <v>440.6180635816628</v>
      </c>
      <c r="D150" s="16" t="s">
        <v>151</v>
      </c>
      <c r="E150" s="6" t="s">
        <v>352</v>
      </c>
      <c r="F150" s="1">
        <f t="shared" si="8"/>
        <v>-1.1065085556722225</v>
      </c>
      <c r="G150" s="1">
        <f t="shared" si="9"/>
        <v>440.51008723724362</v>
      </c>
      <c r="H150" s="12" t="s">
        <v>556</v>
      </c>
      <c r="I150" s="1">
        <f t="shared" si="11"/>
        <v>440.10923837243649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3">
        <v>149</v>
      </c>
      <c r="B151" s="4">
        <v>435.78066999999999</v>
      </c>
      <c r="C151" s="1">
        <f t="shared" si="10"/>
        <v>436.26440935816629</v>
      </c>
      <c r="D151" s="16" t="s">
        <v>152</v>
      </c>
      <c r="E151" s="6" t="s">
        <v>353</v>
      </c>
      <c r="F151" s="1">
        <f t="shared" si="8"/>
        <v>-2.0846938996964948</v>
      </c>
      <c r="G151" s="1">
        <f t="shared" si="9"/>
        <v>436.14296086815716</v>
      </c>
      <c r="H151" s="12" t="s">
        <v>557</v>
      </c>
      <c r="I151" s="1">
        <f t="shared" si="11"/>
        <v>439.40357868157139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3">
        <v>150</v>
      </c>
      <c r="B152" s="4">
        <v>436.24761999999998</v>
      </c>
      <c r="C152" s="1">
        <f t="shared" si="10"/>
        <v>436.24929893581663</v>
      </c>
      <c r="D152" s="16" t="s">
        <v>153</v>
      </c>
      <c r="E152" s="6" t="s">
        <v>354</v>
      </c>
      <c r="F152" s="1">
        <f t="shared" si="8"/>
        <v>-1.493568581180869</v>
      </c>
      <c r="G152" s="1">
        <f t="shared" si="9"/>
        <v>436.02868469684608</v>
      </c>
      <c r="H152" s="12" t="s">
        <v>558</v>
      </c>
      <c r="I152" s="1">
        <f t="shared" si="11"/>
        <v>434.05826696846066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3">
        <v>151</v>
      </c>
      <c r="B153" s="4">
        <v>435.36337300000002</v>
      </c>
      <c r="C153" s="1">
        <f t="shared" si="10"/>
        <v>435.45196559358169</v>
      </c>
      <c r="D153" s="16" t="s">
        <v>154</v>
      </c>
      <c r="E153" s="6" t="s">
        <v>355</v>
      </c>
      <c r="F153" s="1">
        <f t="shared" si="8"/>
        <v>-1.2699392224104771</v>
      </c>
      <c r="G153" s="1">
        <f t="shared" si="9"/>
        <v>435.28054731156652</v>
      </c>
      <c r="H153" s="12" t="s">
        <v>559</v>
      </c>
      <c r="I153" s="1">
        <f t="shared" si="11"/>
        <v>434.53511611566523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3">
        <v>152</v>
      </c>
      <c r="B154" s="4">
        <v>435.12493899999998</v>
      </c>
      <c r="C154" s="1">
        <f t="shared" si="10"/>
        <v>435.15764165935815</v>
      </c>
      <c r="D154" s="16" t="s">
        <v>155</v>
      </c>
      <c r="E154" s="6" t="s">
        <v>356</v>
      </c>
      <c r="F154" s="1">
        <f t="shared" si="8"/>
        <v>-0.96906987648261345</v>
      </c>
      <c r="G154" s="1">
        <f t="shared" si="9"/>
        <v>435.01350590891559</v>
      </c>
      <c r="H154" s="12" t="s">
        <v>560</v>
      </c>
      <c r="I154" s="1">
        <f t="shared" si="11"/>
        <v>434.01060808915605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3">
        <v>153</v>
      </c>
      <c r="B155" s="4">
        <v>440.634094</v>
      </c>
      <c r="C155" s="1">
        <f t="shared" si="10"/>
        <v>440.08644876593581</v>
      </c>
      <c r="D155" s="16" t="s">
        <v>156</v>
      </c>
      <c r="E155" s="6" t="s">
        <v>357</v>
      </c>
      <c r="F155" s="1">
        <f t="shared" si="8"/>
        <v>0.81013777476047966</v>
      </c>
      <c r="G155" s="1">
        <f t="shared" si="9"/>
        <v>439.97512820324329</v>
      </c>
      <c r="H155" s="12" t="s">
        <v>561</v>
      </c>
      <c r="I155" s="1">
        <f t="shared" si="11"/>
        <v>434.044436032433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3">
        <v>154</v>
      </c>
      <c r="B156" s="4">
        <v>441.12591600000002</v>
      </c>
      <c r="C156" s="1">
        <f t="shared" si="10"/>
        <v>441.02196927659361</v>
      </c>
      <c r="D156" s="16" t="s">
        <v>157</v>
      </c>
      <c r="E156" s="6" t="s">
        <v>358</v>
      </c>
      <c r="F156" s="1">
        <f t="shared" si="8"/>
        <v>0.90211328069947161</v>
      </c>
      <c r="G156" s="1">
        <f t="shared" si="9"/>
        <v>441.09185099780041</v>
      </c>
      <c r="H156" s="12" t="s">
        <v>562</v>
      </c>
      <c r="I156" s="1">
        <f t="shared" si="11"/>
        <v>440.78526597800379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3">
        <v>155</v>
      </c>
      <c r="B157" s="4">
        <v>435.21435500000001</v>
      </c>
      <c r="C157" s="1">
        <f t="shared" si="10"/>
        <v>435.79511642765937</v>
      </c>
      <c r="D157" s="16" t="s">
        <v>158</v>
      </c>
      <c r="E157" s="6" t="s">
        <v>359</v>
      </c>
      <c r="F157" s="1">
        <f t="shared" si="8"/>
        <v>-0.92838122449548988</v>
      </c>
      <c r="G157" s="1">
        <f t="shared" si="9"/>
        <v>435.89231592785001</v>
      </c>
      <c r="H157" s="12" t="s">
        <v>563</v>
      </c>
      <c r="I157" s="1">
        <f t="shared" si="11"/>
        <v>441.9939642784999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3">
        <v>156</v>
      </c>
      <c r="B158" s="4">
        <v>433.35644500000001</v>
      </c>
      <c r="C158" s="1">
        <f t="shared" si="10"/>
        <v>433.60031214276592</v>
      </c>
      <c r="D158" s="16" t="s">
        <v>159</v>
      </c>
      <c r="E158" s="6" t="s">
        <v>360</v>
      </c>
      <c r="F158" s="1">
        <f t="shared" si="8"/>
        <v>-1.3624034444012167</v>
      </c>
      <c r="G158" s="1">
        <f t="shared" si="9"/>
        <v>433.51719397033543</v>
      </c>
      <c r="H158" s="12" t="s">
        <v>564</v>
      </c>
      <c r="I158" s="1">
        <f t="shared" si="11"/>
        <v>434.96393470335454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3">
        <v>157</v>
      </c>
      <c r="B159" s="4">
        <v>430.07278400000001</v>
      </c>
      <c r="C159" s="1">
        <f t="shared" si="10"/>
        <v>430.4255368142766</v>
      </c>
      <c r="D159" s="16" t="s">
        <v>160</v>
      </c>
      <c r="E159" s="6" t="s">
        <v>361</v>
      </c>
      <c r="F159" s="1">
        <f t="shared" si="8"/>
        <v>-1.9245452064034545</v>
      </c>
      <c r="G159" s="1">
        <f t="shared" si="9"/>
        <v>430.28098465259342</v>
      </c>
      <c r="H159" s="12" t="s">
        <v>565</v>
      </c>
      <c r="I159" s="1">
        <f t="shared" si="11"/>
        <v>432.15479052593423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3">
        <v>158</v>
      </c>
      <c r="B160" s="4">
        <v>424.07678199999998</v>
      </c>
      <c r="C160" s="1">
        <f t="shared" si="10"/>
        <v>424.71165748142766</v>
      </c>
      <c r="D160" s="16" t="s">
        <v>161</v>
      </c>
      <c r="E160" s="6" t="s">
        <v>362</v>
      </c>
      <c r="F160" s="1">
        <f t="shared" si="8"/>
        <v>-3.0800527168747402</v>
      </c>
      <c r="G160" s="1">
        <f t="shared" si="9"/>
        <v>424.50474774461901</v>
      </c>
      <c r="H160" s="12" t="s">
        <v>566</v>
      </c>
      <c r="I160" s="1">
        <f t="shared" si="11"/>
        <v>428.35643944618994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3">
        <v>159</v>
      </c>
      <c r="B161" s="4">
        <v>425.16470299999997</v>
      </c>
      <c r="C161" s="1">
        <f t="shared" si="10"/>
        <v>425.11939844814276</v>
      </c>
      <c r="D161" s="16" t="s">
        <v>162</v>
      </c>
      <c r="E161" s="6" t="s">
        <v>363</v>
      </c>
      <c r="F161" s="1">
        <f t="shared" si="8"/>
        <v>-2.0702505643656974</v>
      </c>
      <c r="G161" s="1">
        <f t="shared" si="9"/>
        <v>424.79070220277441</v>
      </c>
      <c r="H161" s="12" t="s">
        <v>567</v>
      </c>
      <c r="I161" s="1">
        <f t="shared" si="11"/>
        <v>421.42469502774429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3">
        <v>160</v>
      </c>
      <c r="B162" s="4">
        <v>431.314728</v>
      </c>
      <c r="C162" s="1">
        <f t="shared" si="10"/>
        <v>430.69519504481428</v>
      </c>
      <c r="D162" s="16" t="s">
        <v>163</v>
      </c>
      <c r="E162" s="6" t="s">
        <v>364</v>
      </c>
      <c r="F162" s="1">
        <f t="shared" si="8"/>
        <v>0.25020405326395134</v>
      </c>
      <c r="G162" s="1">
        <f t="shared" si="9"/>
        <v>430.45530036384088</v>
      </c>
      <c r="H162" s="12" t="s">
        <v>568</v>
      </c>
      <c r="I162" s="1">
        <f t="shared" si="11"/>
        <v>422.72045163840869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3">
        <v>161</v>
      </c>
      <c r="B163" s="4">
        <v>433.17761200000001</v>
      </c>
      <c r="C163" s="1">
        <f t="shared" si="10"/>
        <v>432.92937030448144</v>
      </c>
      <c r="D163" s="16" t="s">
        <v>164</v>
      </c>
      <c r="E163" s="6" t="s">
        <v>365</v>
      </c>
      <c r="F163" s="1">
        <f t="shared" si="8"/>
        <v>0.91767310064563956</v>
      </c>
      <c r="G163" s="1">
        <f t="shared" si="9"/>
        <v>432.93040124171046</v>
      </c>
      <c r="H163" s="12" t="s">
        <v>569</v>
      </c>
      <c r="I163" s="1">
        <f t="shared" si="11"/>
        <v>430.70550441710481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3">
        <v>162</v>
      </c>
      <c r="B164" s="4">
        <v>435.22427399999998</v>
      </c>
      <c r="C164" s="1">
        <f t="shared" si="10"/>
        <v>434.99478363044813</v>
      </c>
      <c r="D164" s="16" t="s">
        <v>165</v>
      </c>
      <c r="E164" s="6" t="s">
        <v>366</v>
      </c>
      <c r="F164" s="1">
        <f t="shared" si="8"/>
        <v>1.2892470082094931</v>
      </c>
      <c r="G164" s="1">
        <f t="shared" si="9"/>
        <v>435.08665403423561</v>
      </c>
      <c r="H164" s="12" t="s">
        <v>570</v>
      </c>
      <c r="I164" s="1">
        <f t="shared" si="11"/>
        <v>433.84807434235609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3">
        <v>163</v>
      </c>
      <c r="B165" s="4">
        <v>438.15521200000001</v>
      </c>
      <c r="C165" s="1">
        <f t="shared" si="10"/>
        <v>437.83916916304486</v>
      </c>
      <c r="D165" s="16" t="s">
        <v>166</v>
      </c>
      <c r="E165" s="6" t="s">
        <v>367</v>
      </c>
      <c r="F165" s="1">
        <f t="shared" si="8"/>
        <v>1.7696609667493242</v>
      </c>
      <c r="G165" s="1">
        <f t="shared" si="9"/>
        <v>437.97728090424454</v>
      </c>
      <c r="H165" s="12" t="s">
        <v>571</v>
      </c>
      <c r="I165" s="1">
        <f t="shared" si="11"/>
        <v>436.37590104244509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3">
        <v>164</v>
      </c>
      <c r="B166" s="4">
        <v>446.11346400000002</v>
      </c>
      <c r="C166" s="1">
        <f t="shared" si="10"/>
        <v>445.28603451630448</v>
      </c>
      <c r="D166" s="16" t="s">
        <v>167</v>
      </c>
      <c r="E166" s="6" t="s">
        <v>368</v>
      </c>
      <c r="F166" s="1">
        <f t="shared" si="8"/>
        <v>3.4886219415809832</v>
      </c>
      <c r="G166" s="1">
        <f t="shared" si="9"/>
        <v>445.47681178709939</v>
      </c>
      <c r="H166" s="12" t="s">
        <v>572</v>
      </c>
      <c r="I166" s="1">
        <f t="shared" si="11"/>
        <v>439.74694187099385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3">
        <v>165</v>
      </c>
      <c r="B167" s="4">
        <v>441.52331500000003</v>
      </c>
      <c r="C167" s="1">
        <f t="shared" si="10"/>
        <v>441.89958695163045</v>
      </c>
      <c r="D167" s="16" t="s">
        <v>168</v>
      </c>
      <c r="E167" s="6" t="s">
        <v>369</v>
      </c>
      <c r="F167" s="1">
        <f t="shared" si="8"/>
        <v>1.4792498848372926</v>
      </c>
      <c r="G167" s="1">
        <f t="shared" si="9"/>
        <v>442.26752687286807</v>
      </c>
      <c r="H167" s="12" t="s">
        <v>573</v>
      </c>
      <c r="I167" s="1">
        <f t="shared" si="11"/>
        <v>448.96543372868035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3">
        <v>166</v>
      </c>
      <c r="B168" s="4">
        <v>502.43713400000001</v>
      </c>
      <c r="C168" s="1">
        <f t="shared" si="10"/>
        <v>496.38337929516308</v>
      </c>
      <c r="D168" s="16" t="s">
        <v>169</v>
      </c>
      <c r="E168" s="6" t="s">
        <v>370</v>
      </c>
      <c r="F168" s="1">
        <f t="shared" si="8"/>
        <v>17.325646340256856</v>
      </c>
      <c r="G168" s="1">
        <f t="shared" si="9"/>
        <v>496.56809827577058</v>
      </c>
      <c r="H168" s="12" t="s">
        <v>574</v>
      </c>
      <c r="I168" s="1">
        <f t="shared" si="11"/>
        <v>443.74677675770539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3">
        <v>167</v>
      </c>
      <c r="B169" s="4">
        <v>498.40832499999999</v>
      </c>
      <c r="C169" s="1">
        <f t="shared" si="10"/>
        <v>498.20583042951631</v>
      </c>
      <c r="D169" s="16" t="s">
        <v>170</v>
      </c>
      <c r="E169" s="6" t="s">
        <v>371</v>
      </c>
      <c r="F169" s="1">
        <f t="shared" si="8"/>
        <v>13.144583043929456</v>
      </c>
      <c r="G169" s="1">
        <f t="shared" si="9"/>
        <v>499.95686696160277</v>
      </c>
      <c r="H169" s="12" t="s">
        <v>575</v>
      </c>
      <c r="I169" s="1">
        <f t="shared" si="11"/>
        <v>513.89374461602745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3">
        <v>168</v>
      </c>
      <c r="B170" s="4">
        <v>500.24636800000002</v>
      </c>
      <c r="C170" s="1">
        <f t="shared" si="10"/>
        <v>500.04231424295165</v>
      </c>
      <c r="D170" s="16" t="s">
        <v>171</v>
      </c>
      <c r="E170" s="6" t="s">
        <v>372</v>
      </c>
      <c r="F170" s="1">
        <f t="shared" si="8"/>
        <v>9.673710902435765</v>
      </c>
      <c r="G170" s="1">
        <f t="shared" si="9"/>
        <v>501.53187620055326</v>
      </c>
      <c r="H170" s="12" t="s">
        <v>576</v>
      </c>
      <c r="I170" s="1">
        <f t="shared" si="11"/>
        <v>513.10145000553223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3">
        <v>169</v>
      </c>
      <c r="B171" s="4">
        <v>512.37249799999995</v>
      </c>
      <c r="C171" s="1">
        <f t="shared" si="10"/>
        <v>511.13947962429512</v>
      </c>
      <c r="D171" s="16" t="s">
        <v>172</v>
      </c>
      <c r="E171" s="6" t="s">
        <v>373</v>
      </c>
      <c r="F171" s="1">
        <f t="shared" si="8"/>
        <v>9.9887768446287026</v>
      </c>
      <c r="G171" s="1">
        <f t="shared" si="9"/>
        <v>512.25580691029882</v>
      </c>
      <c r="H171" s="12" t="s">
        <v>577</v>
      </c>
      <c r="I171" s="1">
        <f t="shared" si="11"/>
        <v>511.205587102989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3">
        <v>170</v>
      </c>
      <c r="B172" s="4">
        <v>509.461456</v>
      </c>
      <c r="C172" s="1">
        <f t="shared" si="10"/>
        <v>509.62925836242954</v>
      </c>
      <c r="D172" s="16" t="s">
        <v>173</v>
      </c>
      <c r="E172" s="6" t="s">
        <v>374</v>
      </c>
      <c r="F172" s="1">
        <f t="shared" si="8"/>
        <v>6.5373323507982848</v>
      </c>
      <c r="G172" s="1">
        <f t="shared" si="9"/>
        <v>510.73976877549279</v>
      </c>
      <c r="H172" s="12" t="s">
        <v>578</v>
      </c>
      <c r="I172" s="1">
        <f t="shared" si="11"/>
        <v>522.24458375492748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3">
        <v>171</v>
      </c>
      <c r="B173" s="4">
        <v>504.319885</v>
      </c>
      <c r="C173" s="1">
        <f t="shared" si="10"/>
        <v>504.85082233624297</v>
      </c>
      <c r="D173" s="16" t="s">
        <v>174</v>
      </c>
      <c r="E173" s="6" t="s">
        <v>375</v>
      </c>
      <c r="F173" s="1">
        <f t="shared" si="8"/>
        <v>3.0388839966996937</v>
      </c>
      <c r="G173" s="1">
        <f t="shared" si="9"/>
        <v>505.61560661262911</v>
      </c>
      <c r="H173" s="12" t="s">
        <v>579</v>
      </c>
      <c r="I173" s="1">
        <f t="shared" si="11"/>
        <v>517.27710112629109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3">
        <v>172</v>
      </c>
      <c r="B174" s="4">
        <v>504.22052000000002</v>
      </c>
      <c r="C174" s="1">
        <f t="shared" si="10"/>
        <v>504.28355023362428</v>
      </c>
      <c r="D174" s="16" t="s">
        <v>175</v>
      </c>
      <c r="E174" s="6" t="s">
        <v>376</v>
      </c>
      <c r="F174" s="1">
        <f t="shared" si="8"/>
        <v>1.8417119321809152</v>
      </c>
      <c r="G174" s="1">
        <f t="shared" si="9"/>
        <v>504.66391706093287</v>
      </c>
      <c r="H174" s="12" t="s">
        <v>580</v>
      </c>
      <c r="I174" s="1">
        <f t="shared" si="11"/>
        <v>508.65449060932878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3">
        <v>173</v>
      </c>
      <c r="B175" s="4">
        <v>514.77191200000004</v>
      </c>
      <c r="C175" s="1">
        <f t="shared" si="10"/>
        <v>513.72307582336248</v>
      </c>
      <c r="D175" s="16" t="s">
        <v>176</v>
      </c>
      <c r="E175" s="6" t="s">
        <v>377</v>
      </c>
      <c r="F175" s="1">
        <f t="shared" si="8"/>
        <v>4.0736083440401991</v>
      </c>
      <c r="G175" s="1">
        <f t="shared" si="9"/>
        <v>513.9452836993114</v>
      </c>
      <c r="H175" s="12" t="s">
        <v>581</v>
      </c>
      <c r="I175" s="1">
        <f t="shared" si="11"/>
        <v>506.50562899311382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3">
        <v>174</v>
      </c>
      <c r="B176" s="4">
        <v>511.88070699999997</v>
      </c>
      <c r="C176" s="1">
        <f t="shared" si="10"/>
        <v>512.06494388233625</v>
      </c>
      <c r="D176" s="16" t="s">
        <v>177</v>
      </c>
      <c r="E176" s="6" t="s">
        <v>378</v>
      </c>
      <c r="F176" s="1">
        <f t="shared" si="8"/>
        <v>2.4162983823352526</v>
      </c>
      <c r="G176" s="1">
        <f t="shared" si="9"/>
        <v>512.49452550433512</v>
      </c>
      <c r="H176" s="12" t="s">
        <v>582</v>
      </c>
      <c r="I176" s="1">
        <f t="shared" si="11"/>
        <v>518.01889204335157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3">
        <v>175</v>
      </c>
      <c r="B177" s="4">
        <v>511.96020499999997</v>
      </c>
      <c r="C177" s="1">
        <f t="shared" si="10"/>
        <v>511.97067888823364</v>
      </c>
      <c r="D177" s="16" t="s">
        <v>178</v>
      </c>
      <c r="E177" s="6" t="s">
        <v>379</v>
      </c>
      <c r="F177" s="1">
        <f t="shared" si="8"/>
        <v>1.6196312829342576</v>
      </c>
      <c r="G177" s="1">
        <f t="shared" si="9"/>
        <v>512.25526688866705</v>
      </c>
      <c r="H177" s="12" t="s">
        <v>583</v>
      </c>
      <c r="I177" s="1">
        <f t="shared" si="11"/>
        <v>514.91082388667041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3">
        <v>176</v>
      </c>
      <c r="B178" s="4">
        <v>510.20163000000002</v>
      </c>
      <c r="C178" s="1">
        <f t="shared" si="10"/>
        <v>510.37853488882342</v>
      </c>
      <c r="D178" s="16" t="s">
        <v>179</v>
      </c>
      <c r="E178" s="6" t="s">
        <v>380</v>
      </c>
      <c r="F178" s="1">
        <f t="shared" si="8"/>
        <v>0.62784887660192445</v>
      </c>
      <c r="G178" s="1">
        <f t="shared" si="9"/>
        <v>510.5689568171602</v>
      </c>
      <c r="H178" s="12" t="s">
        <v>584</v>
      </c>
      <c r="I178" s="1">
        <f t="shared" si="11"/>
        <v>513.87489817160133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3">
        <v>177</v>
      </c>
      <c r="B179" s="4">
        <v>509.73962399999999</v>
      </c>
      <c r="C179" s="1">
        <f t="shared" si="10"/>
        <v>509.80351508888231</v>
      </c>
      <c r="D179" s="16" t="s">
        <v>180</v>
      </c>
      <c r="E179" s="6" t="s">
        <v>381</v>
      </c>
      <c r="F179" s="1">
        <f t="shared" si="8"/>
        <v>0.23440981928614787</v>
      </c>
      <c r="G179" s="1">
        <f t="shared" si="9"/>
        <v>509.8853421693762</v>
      </c>
      <c r="H179" s="12" t="s">
        <v>585</v>
      </c>
      <c r="I179" s="1">
        <f t="shared" si="11"/>
        <v>511.19680569376214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3">
        <v>178</v>
      </c>
      <c r="B180" s="4">
        <v>507.459473</v>
      </c>
      <c r="C180" s="1">
        <f t="shared" si="10"/>
        <v>507.69387720888824</v>
      </c>
      <c r="D180" s="16" t="s">
        <v>181</v>
      </c>
      <c r="E180" s="6" t="s">
        <v>382</v>
      </c>
      <c r="F180" s="1">
        <f t="shared" si="8"/>
        <v>-0.48386550765268377</v>
      </c>
      <c r="G180" s="1">
        <f t="shared" si="9"/>
        <v>507.72550089886624</v>
      </c>
      <c r="H180" s="12" t="s">
        <v>586</v>
      </c>
      <c r="I180" s="1">
        <f t="shared" si="11"/>
        <v>510.11975198866236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3">
        <v>179</v>
      </c>
      <c r="B181" s="4">
        <v>508.07049599999999</v>
      </c>
      <c r="C181" s="1">
        <f t="shared" si="10"/>
        <v>508.03283412088882</v>
      </c>
      <c r="D181" s="16" t="s">
        <v>182</v>
      </c>
      <c r="E181" s="6" t="s">
        <v>383</v>
      </c>
      <c r="F181" s="1">
        <f t="shared" si="8"/>
        <v>-0.26007314328034936</v>
      </c>
      <c r="G181" s="1">
        <f t="shared" si="9"/>
        <v>507.98760993912134</v>
      </c>
      <c r="H181" s="12" t="s">
        <v>587</v>
      </c>
      <c r="I181" s="1">
        <f t="shared" si="11"/>
        <v>507.24163539121355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3">
        <v>180</v>
      </c>
      <c r="B182" s="4">
        <v>500.718323</v>
      </c>
      <c r="C182" s="1">
        <f t="shared" si="10"/>
        <v>501.4497741120889</v>
      </c>
      <c r="D182" s="16" t="s">
        <v>183</v>
      </c>
      <c r="E182" s="6" t="s">
        <v>384</v>
      </c>
      <c r="F182" s="1">
        <f t="shared" si="8"/>
        <v>-2.1525608681574213</v>
      </c>
      <c r="G182" s="1">
        <f t="shared" si="9"/>
        <v>501.41924437958409</v>
      </c>
      <c r="H182" s="12" t="s">
        <v>588</v>
      </c>
      <c r="I182" s="1">
        <f t="shared" si="11"/>
        <v>507.72753679584099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3">
        <v>181</v>
      </c>
      <c r="B183" s="4">
        <v>504.73220800000001</v>
      </c>
      <c r="C183" s="1">
        <f t="shared" si="10"/>
        <v>504.40396461120889</v>
      </c>
      <c r="D183" s="16" t="s">
        <v>184</v>
      </c>
      <c r="E183" s="6" t="s">
        <v>385</v>
      </c>
      <c r="F183" s="1">
        <f t="shared" si="8"/>
        <v>-0.67686925624260996</v>
      </c>
      <c r="G183" s="1">
        <f t="shared" si="9"/>
        <v>504.1856555511427</v>
      </c>
      <c r="H183" s="12" t="s">
        <v>589</v>
      </c>
      <c r="I183" s="1">
        <f t="shared" si="11"/>
        <v>499.26668351142666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3">
        <v>182</v>
      </c>
      <c r="B184" s="4">
        <v>502.029785</v>
      </c>
      <c r="C184" s="1">
        <f t="shared" si="10"/>
        <v>502.26720296112092</v>
      </c>
      <c r="D184" s="16" t="s">
        <v>185</v>
      </c>
      <c r="E184" s="6" t="s">
        <v>386</v>
      </c>
      <c r="F184" s="1">
        <f t="shared" si="8"/>
        <v>-1.0761996058656242</v>
      </c>
      <c r="G184" s="1">
        <f t="shared" si="9"/>
        <v>502.17768512949004</v>
      </c>
      <c r="H184" s="12" t="s">
        <v>590</v>
      </c>
      <c r="I184" s="1">
        <f t="shared" si="11"/>
        <v>503.50878629490012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3">
        <v>183</v>
      </c>
      <c r="B185" s="4">
        <v>502.62094100000002</v>
      </c>
      <c r="C185" s="1">
        <f t="shared" si="10"/>
        <v>502.58556719611209</v>
      </c>
      <c r="D185" s="16" t="s">
        <v>186</v>
      </c>
      <c r="E185" s="6" t="s">
        <v>387</v>
      </c>
      <c r="F185" s="1">
        <f t="shared" si="8"/>
        <v>-0.6659466272442196</v>
      </c>
      <c r="G185" s="1">
        <f t="shared" si="9"/>
        <v>502.46899545236244</v>
      </c>
      <c r="H185" s="12" t="s">
        <v>591</v>
      </c>
      <c r="I185" s="1">
        <f t="shared" si="11"/>
        <v>501.10148552362443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3">
        <v>184</v>
      </c>
      <c r="B186" s="4">
        <v>512.89910899999995</v>
      </c>
      <c r="C186" s="1">
        <f t="shared" si="10"/>
        <v>511.86775481961115</v>
      </c>
      <c r="D186" s="16" t="s">
        <v>187</v>
      </c>
      <c r="E186" s="6" t="s">
        <v>388</v>
      </c>
      <c r="F186" s="1">
        <f t="shared" si="8"/>
        <v>2.3299896199738406</v>
      </c>
      <c r="G186" s="1">
        <f t="shared" si="9"/>
        <v>511.78950298251175</v>
      </c>
      <c r="H186" s="12" t="s">
        <v>592</v>
      </c>
      <c r="I186" s="1">
        <f t="shared" si="11"/>
        <v>501.8030488251182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3">
        <v>185</v>
      </c>
      <c r="B187" s="4">
        <v>514.27014199999996</v>
      </c>
      <c r="C187" s="1">
        <f t="shared" si="10"/>
        <v>514.02990328196108</v>
      </c>
      <c r="D187" s="16" t="s">
        <v>188</v>
      </c>
      <c r="E187" s="6" t="s">
        <v>389</v>
      </c>
      <c r="F187" s="1">
        <f t="shared" si="8"/>
        <v>2.3706649573027421</v>
      </c>
      <c r="G187" s="1">
        <f t="shared" si="9"/>
        <v>514.2550770602486</v>
      </c>
      <c r="H187" s="12" t="s">
        <v>593</v>
      </c>
      <c r="I187" s="1">
        <f t="shared" si="11"/>
        <v>514.11949260248559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3">
        <v>186</v>
      </c>
      <c r="B188" s="4">
        <v>513.44055200000003</v>
      </c>
      <c r="C188" s="1">
        <f t="shared" si="10"/>
        <v>513.49948712819605</v>
      </c>
      <c r="D188" s="16" t="s">
        <v>189</v>
      </c>
      <c r="E188" s="6" t="s">
        <v>390</v>
      </c>
      <c r="F188" s="1">
        <f t="shared" si="8"/>
        <v>1.5106636525638888</v>
      </c>
      <c r="G188" s="1">
        <f t="shared" si="9"/>
        <v>513.75907100175516</v>
      </c>
      <c r="H188" s="12" t="s">
        <v>594</v>
      </c>
      <c r="I188" s="1">
        <f t="shared" si="11"/>
        <v>516.62574201755137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3">
        <v>187</v>
      </c>
      <c r="B189" s="4">
        <v>512.44207800000004</v>
      </c>
      <c r="C189" s="1">
        <f t="shared" si="10"/>
        <v>512.54781891281971</v>
      </c>
      <c r="D189" s="16" t="s">
        <v>190</v>
      </c>
      <c r="E189" s="6" t="s">
        <v>391</v>
      </c>
      <c r="F189" s="1">
        <f t="shared" si="8"/>
        <v>0.74719635589777122</v>
      </c>
      <c r="G189" s="1">
        <f t="shared" si="9"/>
        <v>512.72484366543199</v>
      </c>
      <c r="H189" s="12" t="s">
        <v>595</v>
      </c>
      <c r="I189" s="1">
        <f t="shared" si="11"/>
        <v>515.269734654319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3">
        <v>188</v>
      </c>
      <c r="B190" s="4">
        <v>509.28756700000002</v>
      </c>
      <c r="C190" s="1">
        <f t="shared" si="10"/>
        <v>509.61359219128195</v>
      </c>
      <c r="D190" s="16" t="s">
        <v>191</v>
      </c>
      <c r="E190" s="6" t="s">
        <v>392</v>
      </c>
      <c r="F190" s="1">
        <f t="shared" si="8"/>
        <v>-0.38261135986126171</v>
      </c>
      <c r="G190" s="1">
        <f t="shared" si="9"/>
        <v>509.70601430213298</v>
      </c>
      <c r="H190" s="12" t="s">
        <v>596</v>
      </c>
      <c r="I190" s="1">
        <f t="shared" si="11"/>
        <v>513.4720400213298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3">
        <v>189</v>
      </c>
      <c r="B191" s="4">
        <v>507.85189800000001</v>
      </c>
      <c r="C191" s="1">
        <f t="shared" si="10"/>
        <v>508.02806741912821</v>
      </c>
      <c r="D191" s="16" t="s">
        <v>192</v>
      </c>
      <c r="E191" s="6" t="s">
        <v>393</v>
      </c>
      <c r="F191" s="1">
        <f t="shared" si="8"/>
        <v>-0.7799176942746282</v>
      </c>
      <c r="G191" s="1">
        <f t="shared" si="9"/>
        <v>507.99904849422717</v>
      </c>
      <c r="H191" s="12" t="s">
        <v>597</v>
      </c>
      <c r="I191" s="1">
        <f t="shared" si="11"/>
        <v>509.32340294227174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3">
        <v>190</v>
      </c>
      <c r="B192" s="4">
        <v>513.69390899999996</v>
      </c>
      <c r="C192" s="1">
        <f t="shared" si="10"/>
        <v>513.12732484191281</v>
      </c>
      <c r="D192" s="16" t="s">
        <v>193</v>
      </c>
      <c r="E192" s="6" t="s">
        <v>394</v>
      </c>
      <c r="F192" s="1">
        <f t="shared" si="8"/>
        <v>0.96827241973818157</v>
      </c>
      <c r="G192" s="1">
        <f t="shared" si="9"/>
        <v>513.04643117999524</v>
      </c>
      <c r="H192" s="12" t="s">
        <v>598</v>
      </c>
      <c r="I192" s="1">
        <f t="shared" si="11"/>
        <v>507.21913079995255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3">
        <v>191</v>
      </c>
      <c r="B193" s="4">
        <v>512.61096199999997</v>
      </c>
      <c r="C193" s="1">
        <f t="shared" si="10"/>
        <v>512.66259828419129</v>
      </c>
      <c r="D193" s="16" t="s">
        <v>194</v>
      </c>
      <c r="E193" s="6" t="s">
        <v>395</v>
      </c>
      <c r="F193" s="1">
        <f t="shared" si="8"/>
        <v>0.58926218781015582</v>
      </c>
      <c r="G193" s="1">
        <f t="shared" si="9"/>
        <v>512.75133615997333</v>
      </c>
      <c r="H193" s="12" t="s">
        <v>599</v>
      </c>
      <c r="I193" s="1">
        <f t="shared" si="11"/>
        <v>514.01470359973337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3">
        <v>192</v>
      </c>
      <c r="B194" s="4">
        <v>519.58557099999996</v>
      </c>
      <c r="C194" s="1">
        <f t="shared" si="10"/>
        <v>518.8932737284191</v>
      </c>
      <c r="D194" s="16" t="s">
        <v>195</v>
      </c>
      <c r="E194" s="6" t="s">
        <v>396</v>
      </c>
      <c r="F194" s="1">
        <f t="shared" si="8"/>
        <v>2.2754048039086059</v>
      </c>
      <c r="G194" s="1">
        <f t="shared" si="9"/>
        <v>518.96107373477832</v>
      </c>
      <c r="H194" s="12" t="s">
        <v>600</v>
      </c>
      <c r="I194" s="1">
        <f t="shared" si="11"/>
        <v>513.3405983477835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3">
        <v>193</v>
      </c>
      <c r="B195" s="4">
        <v>525.78527799999995</v>
      </c>
      <c r="C195" s="1">
        <f t="shared" si="10"/>
        <v>525.09607757284186</v>
      </c>
      <c r="D195" s="16" t="s">
        <v>196</v>
      </c>
      <c r="E195" s="6" t="s">
        <v>397</v>
      </c>
      <c r="F195" s="1">
        <f t="shared" si="8"/>
        <v>3.5035806584631173</v>
      </c>
      <c r="G195" s="1">
        <f t="shared" si="9"/>
        <v>525.33039805386863</v>
      </c>
      <c r="H195" s="12" t="s">
        <v>601</v>
      </c>
      <c r="I195" s="1">
        <f t="shared" si="11"/>
        <v>521.23647853868692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3">
        <v>194</v>
      </c>
      <c r="B196" s="4">
        <v>528.12011700000005</v>
      </c>
      <c r="C196" s="1">
        <f t="shared" si="10"/>
        <v>527.81771305728421</v>
      </c>
      <c r="D196" s="16" t="s">
        <v>197</v>
      </c>
      <c r="E196" s="6" t="s">
        <v>398</v>
      </c>
      <c r="F196" s="1">
        <f t="shared" si="8"/>
        <v>3.3108379961335497</v>
      </c>
      <c r="G196" s="1">
        <f t="shared" si="9"/>
        <v>528.19150317123319</v>
      </c>
      <c r="H196" s="12" t="s">
        <v>602</v>
      </c>
      <c r="I196" s="1">
        <f t="shared" si="11"/>
        <v>528.83397871233171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3">
        <v>195</v>
      </c>
      <c r="B197" s="4">
        <v>526.37145999999996</v>
      </c>
      <c r="C197" s="1">
        <f t="shared" si="10"/>
        <v>526.51608530572844</v>
      </c>
      <c r="D197" s="16" t="s">
        <v>198</v>
      </c>
      <c r="E197" s="6" t="s">
        <v>399</v>
      </c>
      <c r="F197" s="1">
        <f t="shared" ref="F197:F202" si="12">$K$1*(G197 - G196)+(1 - $K$1)*F196</f>
        <v>1.9255000809445055</v>
      </c>
      <c r="G197" s="1">
        <f t="shared" ref="G197:G202" si="13">$H$1*B197+(1-$H$1)*(G196+F196)</f>
        <v>526.8845481167366</v>
      </c>
      <c r="H197" s="12" t="s">
        <v>603</v>
      </c>
      <c r="I197" s="1">
        <f t="shared" si="11"/>
        <v>531.50234116736669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3">
        <v>196</v>
      </c>
      <c r="B198" s="4">
        <v>523.83294699999999</v>
      </c>
      <c r="C198" s="1">
        <f t="shared" ref="C198:C202" si="14">$H$1*B198+(1-$H$1)*C197</f>
        <v>524.10126083057287</v>
      </c>
      <c r="D198" s="16" t="s">
        <v>199</v>
      </c>
      <c r="E198" s="6" t="s">
        <v>400</v>
      </c>
      <c r="F198" s="1">
        <f t="shared" si="12"/>
        <v>0.58168275757061927</v>
      </c>
      <c r="G198" s="1">
        <f t="shared" si="13"/>
        <v>524.33065711976815</v>
      </c>
      <c r="H198" s="12" t="s">
        <v>604</v>
      </c>
      <c r="I198" s="1">
        <f t="shared" ref="I198:I202" si="15">G197+F197</f>
        <v>528.81004819768111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3">
        <v>197</v>
      </c>
      <c r="B199" s="4">
        <v>523.22692900000004</v>
      </c>
      <c r="C199" s="1">
        <f t="shared" si="14"/>
        <v>523.31436218305737</v>
      </c>
      <c r="D199" s="16" t="s">
        <v>200</v>
      </c>
      <c r="E199" s="6" t="s">
        <v>401</v>
      </c>
      <c r="F199" s="1">
        <f t="shared" si="12"/>
        <v>0.12662182068915423</v>
      </c>
      <c r="G199" s="1">
        <f t="shared" si="13"/>
        <v>523.39547008773388</v>
      </c>
      <c r="H199" s="12" t="s">
        <v>605</v>
      </c>
      <c r="I199" s="1">
        <f t="shared" si="15"/>
        <v>524.91233987733881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3">
        <v>198</v>
      </c>
      <c r="B200" s="4">
        <v>525.671021</v>
      </c>
      <c r="C200" s="1">
        <f t="shared" si="14"/>
        <v>525.43535511830578</v>
      </c>
      <c r="D200" s="16" t="s">
        <v>201</v>
      </c>
      <c r="E200" s="6" t="s">
        <v>402</v>
      </c>
      <c r="F200" s="1">
        <f t="shared" si="12"/>
        <v>0.70683267541493244</v>
      </c>
      <c r="G200" s="1">
        <f t="shared" si="13"/>
        <v>525.4561280908423</v>
      </c>
      <c r="H200" s="12" t="s">
        <v>606</v>
      </c>
      <c r="I200" s="1">
        <f t="shared" si="15"/>
        <v>523.52209190842302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3">
        <v>199</v>
      </c>
      <c r="B201" s="4">
        <v>525.25372300000004</v>
      </c>
      <c r="C201" s="1">
        <f t="shared" si="14"/>
        <v>525.27188621183063</v>
      </c>
      <c r="D201" s="16" t="s">
        <v>202</v>
      </c>
      <c r="E201" s="6" t="s">
        <v>403</v>
      </c>
      <c r="F201" s="1">
        <f t="shared" si="12"/>
        <v>0.46133847852547993</v>
      </c>
      <c r="G201" s="1">
        <f t="shared" si="13"/>
        <v>525.34464677662572</v>
      </c>
      <c r="H201" s="12" t="s">
        <v>607</v>
      </c>
      <c r="I201" s="1">
        <f t="shared" si="15"/>
        <v>526.16296076625724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3">
        <v>200</v>
      </c>
      <c r="B202" s="4">
        <v>531.47827099999995</v>
      </c>
      <c r="C202" s="1">
        <f t="shared" si="14"/>
        <v>530.85763252118306</v>
      </c>
      <c r="D202" s="16" t="s">
        <v>203</v>
      </c>
      <c r="E202" s="6" t="s">
        <v>404</v>
      </c>
      <c r="F202" s="1">
        <f t="shared" si="12"/>
        <v>1.9928556296346551</v>
      </c>
      <c r="G202" s="1">
        <f t="shared" si="13"/>
        <v>530.91104242551512</v>
      </c>
      <c r="H202" s="12" t="s">
        <v>608</v>
      </c>
      <c r="I202" s="1">
        <f t="shared" si="15"/>
        <v>525.8059852551512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2"/>
      <c r="D203" s="1"/>
      <c r="E203" s="1"/>
      <c r="F203" s="1"/>
      <c r="G203" s="1"/>
      <c r="H203" s="12" t="s">
        <v>610</v>
      </c>
      <c r="I203" s="1">
        <f>G202+2*F202</f>
        <v>534.89675368478447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2"/>
      <c r="C204" s="1"/>
      <c r="D204" s="1"/>
      <c r="E204" s="1"/>
      <c r="F204" s="1"/>
      <c r="G204" s="1"/>
      <c r="H204" s="12" t="s">
        <v>611</v>
      </c>
      <c r="I204" s="1">
        <f>G202+3*F202</f>
        <v>536.88960931441909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2"/>
      <c r="C205" s="1"/>
      <c r="D205" s="1"/>
      <c r="E205" s="1"/>
      <c r="F205" s="1"/>
      <c r="G205" s="1"/>
      <c r="H205" s="12" t="s">
        <v>612</v>
      </c>
      <c r="I205" s="1">
        <f>$G$202+4*$F$202</f>
        <v>538.88246494405371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2"/>
      <c r="C206" s="1"/>
      <c r="D206" s="1"/>
      <c r="E206" s="1"/>
      <c r="F206" s="1"/>
      <c r="G206" s="1"/>
      <c r="H206" s="12" t="s">
        <v>613</v>
      </c>
      <c r="I206" s="1">
        <f>$G$202+5*$F$202</f>
        <v>540.87532057368844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2"/>
      <c r="C207" s="1"/>
      <c r="D207" s="1"/>
      <c r="E207" s="1"/>
      <c r="F207" s="1"/>
      <c r="G207" s="1"/>
      <c r="H207" s="12" t="s">
        <v>614</v>
      </c>
      <c r="I207" s="1">
        <f>$G$202+6*$F$202</f>
        <v>542.86817620332306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2"/>
      <c r="C208" s="1"/>
      <c r="D208" s="1"/>
      <c r="E208" s="1"/>
      <c r="F208" s="1"/>
      <c r="G208" s="1"/>
      <c r="H208" s="12" t="s">
        <v>615</v>
      </c>
      <c r="I208" s="1">
        <f>$G$202+7*$F$202</f>
        <v>544.86103183295768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2"/>
      <c r="C209" s="1"/>
      <c r="D209" s="1"/>
      <c r="E209" s="1"/>
      <c r="F209" s="1"/>
      <c r="G209" s="1"/>
      <c r="H209" s="12" t="s">
        <v>617</v>
      </c>
      <c r="I209" s="1">
        <f>$G$202+8*$F$202</f>
        <v>546.85388746259241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mergeCells count="1">
    <mergeCell ref="C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Dampening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Hakobyan</cp:lastModifiedBy>
  <dcterms:modified xsi:type="dcterms:W3CDTF">2025-03-12T23:38:10Z</dcterms:modified>
</cp:coreProperties>
</file>