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jemplo_2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<sst xmlns="http://schemas.openxmlformats.org/spreadsheetml/2006/main" count="30" uniqueCount="30">
  <si>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Ejercicio 2: En una aula de instituto, fueron medidos y pesados todos los alumnos obteniendo los siguientes resultados:</t>
  </si>
  <si>
    <t xml:space="preserve">x</t>
  </si>
  <si>
    <t xml:space="preserve">y</t>
  </si>
  <si>
    <t xml:space="preserve">Alumno</t>
  </si>
  <si>
    <t xml:space="preserve">Altura (cm)</t>
  </si>
  <si>
    <t xml:space="preserve">Peso (kg)</t>
  </si>
  <si>
    <t xml:space="preserve">x² </t>
  </si>
  <si>
    <t xml:space="preserve">y²</t>
  </si>
  <si>
    <t xml:space="preserve">x*y</t>
  </si>
  <si>
    <t xml:space="preserve">Desarrolle lo siguiente:</t>
  </si>
  <si>
    <r>
      <rPr>
        <sz val="11"/>
        <color rgb="FF000000"/>
        <rFont val="Calibri"/>
        <family val="2"/>
        <charset val="1"/>
      </rPr>
      <t xml:space="preserve">a) Obtén la ecuación de la recta</t>
    </r>
    <r>
      <rPr>
        <b val="true"/>
        <sz val="11"/>
        <color rgb="FF000000"/>
        <rFont val="Calibri"/>
        <family val="2"/>
        <charset val="1"/>
      </rPr>
      <t xml:space="preserve"> (y = mx + b)</t>
    </r>
  </si>
  <si>
    <t xml:space="preserve">b) Realiza el diagrama de dispersión con la ecuación de la recta obtenida</t>
  </si>
  <si>
    <t xml:space="preserve">c) Realiza estas 2 estimaciones según la ecuación de la recta obtenida:</t>
  </si>
  <si>
    <t xml:space="preserve">c1) Un alumno que mida 168 cm, su peso estimado es:</t>
  </si>
  <si>
    <t xml:space="preserve">c2) Un alumno que pese 74.36 kg, su altura estimada es:</t>
  </si>
  <si>
    <r>
      <rPr>
        <sz val="11"/>
        <color rgb="FF000000"/>
        <rFont val="Calibri"/>
        <family val="2"/>
        <charset val="1"/>
      </rPr>
      <t xml:space="preserve">d) Obtén el Error estándar de la estimación: </t>
    </r>
    <r>
      <rPr>
        <b val="true"/>
        <i val="true"/>
        <sz val="11"/>
        <color rgb="FF000000"/>
        <rFont val="Calibri"/>
        <family val="2"/>
        <charset val="1"/>
      </rPr>
      <t xml:space="preserve">Sxy</t>
    </r>
  </si>
  <si>
    <r>
      <rPr>
        <sz val="11"/>
        <color rgb="FF000000"/>
        <rFont val="Calibri"/>
        <family val="2"/>
        <charset val="1"/>
      </rPr>
      <t xml:space="preserve">e) Obtén el </t>
    </r>
    <r>
      <rPr>
        <i val="true"/>
        <sz val="11"/>
        <color rgb="FF000000"/>
        <rFont val="Calibri"/>
        <family val="2"/>
        <charset val="1"/>
      </rPr>
      <t xml:space="preserve">Coeficiente de correlación de Pearson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i val="true"/>
        <sz val="11"/>
        <color rgb="FF000000"/>
        <rFont val="Calibri"/>
        <family val="2"/>
        <charset val="1"/>
      </rPr>
      <t xml:space="preserve">R</t>
    </r>
  </si>
  <si>
    <r>
      <rPr>
        <sz val="11"/>
        <color rgb="FF000000"/>
        <rFont val="Calibri"/>
        <family val="2"/>
        <charset val="1"/>
      </rPr>
      <t xml:space="preserve">f) Obtén el </t>
    </r>
    <r>
      <rPr>
        <i val="true"/>
        <sz val="11"/>
        <color rgb="FF000000"/>
        <rFont val="Calibri"/>
        <family val="2"/>
        <charset val="1"/>
      </rPr>
      <t xml:space="preserve">Coeficiente de determinación</t>
    </r>
    <r>
      <rPr>
        <sz val="11"/>
        <color rgb="FF000000"/>
        <rFont val="Calibri"/>
        <family val="2"/>
        <charset val="1"/>
      </rPr>
      <t xml:space="preserve">: </t>
    </r>
    <r>
      <rPr>
        <b val="true"/>
        <i val="true"/>
        <sz val="11"/>
        <color rgb="FF000000"/>
        <rFont val="Calibri"/>
        <family val="2"/>
        <charset val="1"/>
      </rPr>
      <t xml:space="preserve">r</t>
    </r>
  </si>
  <si>
    <t xml:space="preserve">Altura: Variable independiente (x)</t>
  </si>
  <si>
    <t xml:space="preserve">Peso: Variable dependiente (de altura) (y)</t>
  </si>
  <si>
    <t xml:space="preserve">n</t>
  </si>
  <si>
    <t xml:space="preserve">c1)</t>
  </si>
  <si>
    <t xml:space="preserve">Promedio x</t>
  </si>
  <si>
    <t xml:space="preserve">c2)</t>
  </si>
  <si>
    <t xml:space="preserve">Promedio y</t>
  </si>
  <si>
    <t xml:space="preserve">d)</t>
  </si>
  <si>
    <t xml:space="preserve">Pendiente (m)</t>
  </si>
  <si>
    <t xml:space="preserve">e)</t>
  </si>
  <si>
    <t xml:space="preserve">Intercepto (b)</t>
  </si>
  <si>
    <t xml:space="preserve">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</si>
</sst>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A609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2A6099"/>
      <name val="Calibri"/>
      <family val="2"/>
      <charset val="1"/>
    </font>
    <font>
      <b val="true"/>
      <i val="true"/>
      <sz val="10"/>
      <color rgb="FF2A6099"/>
      <name val="Calibri"/>
      <family val="2"/>
      <charset val="1"/>
    </font>
    <font>
      <b val="true"/>
      <sz val="10"/>
      <color rgb="FF2A6099"/>
      <name val="Calibri"/>
      <family val="2"/>
      <charset val="1"/>
    </font>
    <font>
      <sz val="10"/>
      <color rgb="FF2A6099"/>
      <name val="Calibri"/>
      <family val="2"/>
      <charset val="1"/>
    </font>
    <font>
      <sz val="12"/>
      <color rgb="FF2A6099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Ejemplo_2!$B$6:$B$23</c:f>
              <c:numCache>
                <c:formatCode>General</c:formatCode>
                <c:ptCount val="18"/>
                <c:pt idx="0">
                  <c:v>159</c:v>
                </c:pt>
                <c:pt idx="1">
                  <c:v>178</c:v>
                </c:pt>
                <c:pt idx="2">
                  <c:v>150</c:v>
                </c:pt>
                <c:pt idx="3">
                  <c:v>178</c:v>
                </c:pt>
                <c:pt idx="4">
                  <c:v>142</c:v>
                </c:pt>
                <c:pt idx="5">
                  <c:v>172</c:v>
                </c:pt>
                <c:pt idx="6">
                  <c:v>154</c:v>
                </c:pt>
                <c:pt idx="7">
                  <c:v>145</c:v>
                </c:pt>
                <c:pt idx="8">
                  <c:v>141</c:v>
                </c:pt>
                <c:pt idx="9">
                  <c:v>161</c:v>
                </c:pt>
                <c:pt idx="10">
                  <c:v>160</c:v>
                </c:pt>
                <c:pt idx="11">
                  <c:v>149</c:v>
                </c:pt>
                <c:pt idx="12">
                  <c:v>173</c:v>
                </c:pt>
                <c:pt idx="13">
                  <c:v>165</c:v>
                </c:pt>
                <c:pt idx="14">
                  <c:v>167</c:v>
                </c:pt>
                <c:pt idx="15">
                  <c:v>152</c:v>
                </c:pt>
                <c:pt idx="16">
                  <c:v>140</c:v>
                </c:pt>
                <c:pt idx="17">
                  <c:v>163</c:v>
                </c:pt>
              </c:numCache>
            </c:numRef>
          </c:xVal>
          <c:yVal>
            <c:numRef>
              <c:f>Ejemplo_2!$C$6:$C$23</c:f>
              <c:numCache>
                <c:formatCode>General</c:formatCode>
                <c:ptCount val="18"/>
                <c:pt idx="0">
                  <c:v>63.64</c:v>
                </c:pt>
                <c:pt idx="1">
                  <c:v>83.12</c:v>
                </c:pt>
                <c:pt idx="2">
                  <c:v>42.5</c:v>
                </c:pt>
                <c:pt idx="3">
                  <c:v>80.95</c:v>
                </c:pt>
                <c:pt idx="4">
                  <c:v>37.09</c:v>
                </c:pt>
                <c:pt idx="5">
                  <c:v>70.85</c:v>
                </c:pt>
                <c:pt idx="6">
                  <c:v>70.85</c:v>
                </c:pt>
                <c:pt idx="7">
                  <c:v>48.21</c:v>
                </c:pt>
                <c:pt idx="8">
                  <c:v>26.11</c:v>
                </c:pt>
                <c:pt idx="9">
                  <c:v>40.91</c:v>
                </c:pt>
                <c:pt idx="10">
                  <c:v>47.75</c:v>
                </c:pt>
                <c:pt idx="11">
                  <c:v>42.46</c:v>
                </c:pt>
                <c:pt idx="12">
                  <c:v>71.19</c:v>
                </c:pt>
                <c:pt idx="13">
                  <c:v>57.71</c:v>
                </c:pt>
                <c:pt idx="14">
                  <c:v>67.03</c:v>
                </c:pt>
                <c:pt idx="15">
                  <c:v>43.71</c:v>
                </c:pt>
                <c:pt idx="16">
                  <c:v>39.12</c:v>
                </c:pt>
                <c:pt idx="17">
                  <c:v>61.43</c:v>
                </c:pt>
              </c:numCache>
            </c:numRef>
          </c:yVal>
          <c:smooth val="0"/>
        </c:ser>
        <c:axId val="89848720"/>
        <c:axId val="48232360"/>
      </c:scatterChart>
      <c:valAx>
        <c:axId val="89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32360"/>
        <c:crossesAt val="0"/>
        <c:crossBetween val="midCat"/>
      </c:valAx>
      <c:valAx>
        <c:axId val="482323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487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185760</xdr:colOff>
      <xdr:row>16</xdr:row>
      <xdr:rowOff>11520</xdr:rowOff>
    </xdr:from>
    <xdr:to>
      <xdr:col>12</xdr:col>
      <xdr:colOff>462240</xdr:colOff>
      <xdr:row>33</xdr:row>
      <xdr:rowOff>6120</xdr:rowOff>
    </xdr:to>
    <xdr:graphicFrame>
      <xdr:nvGraphicFramePr>
        <xdr:cNvPr id="0" name="Diagrama de dispersión"/>
        <xdr:cNvGraphicFramePr/>
      </xdr:nvGraphicFramePr>
      <xdr:xfrm>
        <a:off x="6545160" y="3130560"/>
        <a:ext cx="518724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4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25" activeCellId="0" sqref="D25"/>
    </sheetView>
  </sheetViews>
  <sheetFormatPr defaultColWidth="8.52734375" defaultRowHeight="15" zeroHeight="false" outlineLevelRow="0" outlineLevelCol="0"/>
  <cols>
    <col collapsed="false" customWidth="true" hidden="false" outlineLevel="0" max="1" min="1" style="1" width="12.8"/>
    <col collapsed="false" customWidth="true" hidden="false" outlineLevel="0" max="2" min="2" style="1" width="10.39"/>
    <col collapsed="false" customWidth="true" hidden="false" outlineLevel="0" max="3" min="3" style="1" width="10.69"/>
    <col collapsed="false" customWidth="true" hidden="false" outlineLevel="0" max="4" min="4" style="2" width="12.8"/>
    <col collapsed="false" customWidth="true" hidden="false" outlineLevel="0" max="5" min="5" style="2" width="11.3"/>
    <col collapsed="false" customWidth="true" hidden="false" outlineLevel="0" max="6" min="6" style="2" width="15.12"/>
    <col collapsed="false" customWidth="true" hidden="false" outlineLevel="0" max="8" min="8" style="1" width="13.82"/>
  </cols>
  <sheetData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4" customFormat="false" ht="15" hidden="false" customHeight="false" outlineLevel="0" collapsed="false">
      <c r="B4" s="4" t="s">
        <v>1</v>
      </c>
      <c r="C4" s="4" t="s">
        <v>2</v>
      </c>
    </row>
    <row r="5" customFormat="false" ht="15" hidden="false" customHeight="false" outlineLevel="0" collapsed="false">
      <c r="A5" s="5" t="s">
        <v>3</v>
      </c>
      <c r="B5" s="5" t="s">
        <v>4</v>
      </c>
      <c r="C5" s="5" t="s">
        <v>5</v>
      </c>
      <c r="D5" s="6" t="s">
        <v>6</v>
      </c>
      <c r="E5" s="6" t="s">
        <v>7</v>
      </c>
      <c r="F5" s="6" t="s">
        <v>8</v>
      </c>
      <c r="H5" s="7" t="s">
        <v>9</v>
      </c>
      <c r="I5" s="8"/>
      <c r="J5" s="8"/>
      <c r="K5" s="9"/>
      <c r="L5" s="9"/>
    </row>
    <row r="6" customFormat="false" ht="16.4" hidden="false" customHeight="false" outlineLevel="0" collapsed="false">
      <c r="A6" s="5" t="n">
        <v>1</v>
      </c>
      <c r="B6" s="5" t="n">
        <v>159</v>
      </c>
      <c r="C6" s="5" t="n">
        <v>63.64</v>
      </c>
      <c r="D6" s="10" t="n">
        <f aca="false">B6*B6</f>
        <v>25281</v>
      </c>
      <c r="E6" s="10" t="n">
        <f aca="false">C6*C6</f>
        <v>4050.0496</v>
      </c>
      <c r="F6" s="10" t="n">
        <f aca="false">B6*C6</f>
        <v>10118.76</v>
      </c>
      <c r="H6" s="11" t="s">
        <v>10</v>
      </c>
      <c r="I6" s="11"/>
      <c r="J6" s="8"/>
      <c r="K6" s="9"/>
      <c r="L6" s="9"/>
    </row>
    <row r="7" customFormat="false" ht="15" hidden="false" customHeight="false" outlineLevel="0" collapsed="false">
      <c r="A7" s="5" t="n">
        <v>2</v>
      </c>
      <c r="B7" s="5" t="n">
        <v>178</v>
      </c>
      <c r="C7" s="5" t="n">
        <v>83.12</v>
      </c>
      <c r="D7" s="10" t="n">
        <f aca="false">B7*B7</f>
        <v>31684</v>
      </c>
      <c r="E7" s="10" t="n">
        <f aca="false">C7*C7</f>
        <v>6908.9344</v>
      </c>
      <c r="F7" s="10" t="n">
        <f aca="false">B7*C7</f>
        <v>14795.36</v>
      </c>
      <c r="H7" s="11" t="s">
        <v>11</v>
      </c>
      <c r="I7" s="11"/>
      <c r="J7" s="8"/>
      <c r="K7" s="9"/>
      <c r="L7" s="9"/>
    </row>
    <row r="8" customFormat="false" ht="15" hidden="false" customHeight="false" outlineLevel="0" collapsed="false">
      <c r="A8" s="5" t="n">
        <v>3</v>
      </c>
      <c r="B8" s="5" t="n">
        <v>150</v>
      </c>
      <c r="C8" s="5" t="n">
        <v>42.5</v>
      </c>
      <c r="D8" s="10" t="n">
        <f aca="false">B8*B8</f>
        <v>22500</v>
      </c>
      <c r="E8" s="10" t="n">
        <f aca="false">C8*C8</f>
        <v>1806.25</v>
      </c>
      <c r="F8" s="10" t="n">
        <f aca="false">B8*C8</f>
        <v>6375</v>
      </c>
      <c r="H8" s="11" t="s">
        <v>12</v>
      </c>
      <c r="I8" s="11"/>
      <c r="J8" s="8"/>
      <c r="K8" s="9"/>
      <c r="L8" s="9"/>
    </row>
    <row r="9" customFormat="false" ht="15" hidden="false" customHeight="false" outlineLevel="0" collapsed="false">
      <c r="A9" s="5" t="n">
        <v>4</v>
      </c>
      <c r="B9" s="5" t="n">
        <v>178</v>
      </c>
      <c r="C9" s="5" t="n">
        <v>80.95</v>
      </c>
      <c r="D9" s="10" t="n">
        <f aca="false">B9*B9</f>
        <v>31684</v>
      </c>
      <c r="E9" s="10" t="n">
        <f aca="false">C9*C9</f>
        <v>6552.9025</v>
      </c>
      <c r="F9" s="10" t="n">
        <f aca="false">B9*C9</f>
        <v>14409.1</v>
      </c>
      <c r="H9" s="11" t="s">
        <v>13</v>
      </c>
      <c r="I9" s="11"/>
      <c r="J9" s="8"/>
      <c r="K9" s="9"/>
      <c r="L9" s="9"/>
    </row>
    <row r="10" customFormat="false" ht="15" hidden="false" customHeight="false" outlineLevel="0" collapsed="false">
      <c r="A10" s="5" t="n">
        <v>5</v>
      </c>
      <c r="B10" s="5" t="n">
        <v>142</v>
      </c>
      <c r="C10" s="5" t="n">
        <v>37.09</v>
      </c>
      <c r="D10" s="10" t="n">
        <f aca="false">B10*B10</f>
        <v>20164</v>
      </c>
      <c r="E10" s="10" t="n">
        <f aca="false">C10*C10</f>
        <v>1375.6681</v>
      </c>
      <c r="F10" s="10" t="n">
        <f aca="false">B10*C10</f>
        <v>5266.78</v>
      </c>
      <c r="H10" s="11" t="s">
        <v>14</v>
      </c>
      <c r="I10" s="11"/>
      <c r="J10" s="8"/>
      <c r="K10" s="9"/>
      <c r="L10" s="9"/>
    </row>
    <row r="11" customFormat="false" ht="16.4" hidden="false" customHeight="false" outlineLevel="0" collapsed="false">
      <c r="A11" s="5" t="n">
        <v>6</v>
      </c>
      <c r="B11" s="5" t="n">
        <v>172</v>
      </c>
      <c r="C11" s="5" t="n">
        <v>70.85</v>
      </c>
      <c r="D11" s="10" t="n">
        <f aca="false">B11*B11</f>
        <v>29584</v>
      </c>
      <c r="E11" s="10" t="n">
        <f aca="false">C11*C11</f>
        <v>5019.7225</v>
      </c>
      <c r="F11" s="10" t="n">
        <f aca="false">B11*C11</f>
        <v>12186.2</v>
      </c>
      <c r="H11" s="11" t="s">
        <v>15</v>
      </c>
      <c r="I11" s="11"/>
      <c r="J11" s="8"/>
      <c r="K11" s="9"/>
      <c r="L11" s="9"/>
    </row>
    <row r="12" customFormat="false" ht="16.4" hidden="false" customHeight="false" outlineLevel="0" collapsed="false">
      <c r="A12" s="5" t="n">
        <v>7</v>
      </c>
      <c r="B12" s="5" t="n">
        <v>154</v>
      </c>
      <c r="C12" s="5" t="n">
        <v>70.85</v>
      </c>
      <c r="D12" s="10" t="n">
        <f aca="false">B12*B12</f>
        <v>23716</v>
      </c>
      <c r="E12" s="10" t="n">
        <f aca="false">C12*C12</f>
        <v>5019.7225</v>
      </c>
      <c r="F12" s="10" t="n">
        <f aca="false">B12*C12</f>
        <v>10910.9</v>
      </c>
      <c r="H12" s="11" t="s">
        <v>16</v>
      </c>
      <c r="I12" s="11"/>
      <c r="J12" s="8"/>
      <c r="K12" s="9"/>
      <c r="L12" s="9"/>
    </row>
    <row r="13" customFormat="false" ht="16.4" hidden="false" customHeight="false" outlineLevel="0" collapsed="false">
      <c r="A13" s="5" t="n">
        <v>8</v>
      </c>
      <c r="B13" s="5" t="n">
        <v>145</v>
      </c>
      <c r="C13" s="5" t="n">
        <v>48.21</v>
      </c>
      <c r="D13" s="10" t="n">
        <f aca="false">B13*B13</f>
        <v>21025</v>
      </c>
      <c r="E13" s="10" t="n">
        <f aca="false">C13*C13</f>
        <v>2324.2041</v>
      </c>
      <c r="F13" s="10" t="n">
        <f aca="false">B13*C13</f>
        <v>6990.45</v>
      </c>
      <c r="H13" s="11" t="s">
        <v>17</v>
      </c>
      <c r="I13" s="11"/>
      <c r="J13" s="8"/>
      <c r="K13" s="9"/>
      <c r="L13" s="9"/>
    </row>
    <row r="14" customFormat="false" ht="15" hidden="false" customHeight="false" outlineLevel="0" collapsed="false">
      <c r="A14" s="5" t="n">
        <v>9</v>
      </c>
      <c r="B14" s="5" t="n">
        <v>141</v>
      </c>
      <c r="C14" s="5" t="n">
        <v>26.11</v>
      </c>
      <c r="D14" s="10" t="n">
        <f aca="false">B14*B14</f>
        <v>19881</v>
      </c>
      <c r="E14" s="10" t="n">
        <f aca="false">C14*C14</f>
        <v>681.7321</v>
      </c>
      <c r="F14" s="10" t="n">
        <f aca="false">B14*C14</f>
        <v>3681.51</v>
      </c>
    </row>
    <row r="15" customFormat="false" ht="15" hidden="false" customHeight="false" outlineLevel="0" collapsed="false">
      <c r="A15" s="5" t="n">
        <v>10</v>
      </c>
      <c r="B15" s="5" t="n">
        <v>161</v>
      </c>
      <c r="C15" s="5" t="n">
        <v>40.91</v>
      </c>
      <c r="D15" s="10" t="n">
        <f aca="false">B15*B15</f>
        <v>25921</v>
      </c>
      <c r="E15" s="10" t="n">
        <f aca="false">C15*C15</f>
        <v>1673.6281</v>
      </c>
      <c r="F15" s="10" t="n">
        <f aca="false">B15*C15</f>
        <v>6586.51</v>
      </c>
    </row>
    <row r="16" customFormat="false" ht="15" hidden="false" customHeight="false" outlineLevel="0" collapsed="false">
      <c r="A16" s="5" t="n">
        <v>11</v>
      </c>
      <c r="B16" s="5" t="n">
        <v>160</v>
      </c>
      <c r="C16" s="5" t="n">
        <v>47.75</v>
      </c>
      <c r="D16" s="10" t="n">
        <f aca="false">B16*B16</f>
        <v>25600</v>
      </c>
      <c r="E16" s="10" t="n">
        <f aca="false">C16*C16</f>
        <v>2280.0625</v>
      </c>
      <c r="F16" s="10" t="n">
        <f aca="false">B16*C16</f>
        <v>7640</v>
      </c>
    </row>
    <row r="17" customFormat="false" ht="15" hidden="false" customHeight="false" outlineLevel="0" collapsed="false">
      <c r="A17" s="5" t="n">
        <v>12</v>
      </c>
      <c r="B17" s="5" t="n">
        <v>149</v>
      </c>
      <c r="C17" s="5" t="n">
        <v>42.46</v>
      </c>
      <c r="D17" s="10" t="n">
        <f aca="false">B17*B17</f>
        <v>22201</v>
      </c>
      <c r="E17" s="10" t="n">
        <f aca="false">C17*C17</f>
        <v>1802.8516</v>
      </c>
      <c r="F17" s="10" t="n">
        <f aca="false">B17*C17</f>
        <v>6326.54</v>
      </c>
    </row>
    <row r="18" customFormat="false" ht="15" hidden="false" customHeight="false" outlineLevel="0" collapsed="false">
      <c r="A18" s="5" t="n">
        <v>13</v>
      </c>
      <c r="B18" s="5" t="n">
        <v>173</v>
      </c>
      <c r="C18" s="5" t="n">
        <v>71.19</v>
      </c>
      <c r="D18" s="10" t="n">
        <f aca="false">B18*B18</f>
        <v>29929</v>
      </c>
      <c r="E18" s="10" t="n">
        <f aca="false">C18*C18</f>
        <v>5068.0161</v>
      </c>
      <c r="F18" s="10" t="n">
        <f aca="false">B18*C18</f>
        <v>12315.87</v>
      </c>
    </row>
    <row r="19" customFormat="false" ht="15" hidden="false" customHeight="false" outlineLevel="0" collapsed="false">
      <c r="A19" s="5" t="n">
        <v>14</v>
      </c>
      <c r="B19" s="5" t="n">
        <v>165</v>
      </c>
      <c r="C19" s="5" t="n">
        <v>57.71</v>
      </c>
      <c r="D19" s="10" t="n">
        <f aca="false">B19*B19</f>
        <v>27225</v>
      </c>
      <c r="E19" s="10" t="n">
        <f aca="false">C19*C19</f>
        <v>3330.4441</v>
      </c>
      <c r="F19" s="10" t="n">
        <f aca="false">B19*C19</f>
        <v>9522.15</v>
      </c>
    </row>
    <row r="20" customFormat="false" ht="15" hidden="false" customHeight="false" outlineLevel="0" collapsed="false">
      <c r="A20" s="5" t="n">
        <v>15</v>
      </c>
      <c r="B20" s="5" t="n">
        <v>167</v>
      </c>
      <c r="C20" s="5" t="n">
        <v>67.03</v>
      </c>
      <c r="D20" s="10" t="n">
        <f aca="false">B20*B20</f>
        <v>27889</v>
      </c>
      <c r="E20" s="10" t="n">
        <f aca="false">C20*C20</f>
        <v>4493.0209</v>
      </c>
      <c r="F20" s="10" t="n">
        <f aca="false">B20*C20</f>
        <v>11194.01</v>
      </c>
    </row>
    <row r="21" customFormat="false" ht="15" hidden="false" customHeight="false" outlineLevel="0" collapsed="false">
      <c r="A21" s="5" t="n">
        <v>16</v>
      </c>
      <c r="B21" s="5" t="n">
        <v>152</v>
      </c>
      <c r="C21" s="5" t="n">
        <v>43.71</v>
      </c>
      <c r="D21" s="10" t="n">
        <f aca="false">B21*B21</f>
        <v>23104</v>
      </c>
      <c r="E21" s="10" t="n">
        <f aca="false">C21*C21</f>
        <v>1910.5641</v>
      </c>
      <c r="F21" s="10" t="n">
        <f aca="false">B21*C21</f>
        <v>6643.92</v>
      </c>
    </row>
    <row r="22" customFormat="false" ht="15" hidden="false" customHeight="false" outlineLevel="0" collapsed="false">
      <c r="A22" s="5" t="n">
        <v>17</v>
      </c>
      <c r="B22" s="5" t="n">
        <v>140</v>
      </c>
      <c r="C22" s="5" t="n">
        <v>39.12</v>
      </c>
      <c r="D22" s="10" t="n">
        <f aca="false">B22*B22</f>
        <v>19600</v>
      </c>
      <c r="E22" s="10" t="n">
        <f aca="false">C22*C22</f>
        <v>1530.3744</v>
      </c>
      <c r="F22" s="10" t="n">
        <f aca="false">B22*C22</f>
        <v>5476.8</v>
      </c>
    </row>
    <row r="23" customFormat="false" ht="15" hidden="false" customHeight="false" outlineLevel="0" collapsed="false">
      <c r="A23" s="5" t="n">
        <v>18</v>
      </c>
      <c r="B23" s="5" t="n">
        <v>163</v>
      </c>
      <c r="C23" s="5" t="n">
        <v>61.43</v>
      </c>
      <c r="D23" s="10" t="n">
        <f aca="false">B23*B23</f>
        <v>26569</v>
      </c>
      <c r="E23" s="10" t="n">
        <f aca="false">C23*C23</f>
        <v>3773.6449</v>
      </c>
      <c r="F23" s="10" t="n">
        <f aca="false">B23*C23</f>
        <v>10013.09</v>
      </c>
    </row>
    <row r="24" customFormat="false" ht="15" hidden="false" customHeight="false" outlineLevel="0" collapsed="false">
      <c r="B24" s="12" t="n">
        <f aca="false">SUM(B6:B23)</f>
        <v>2849</v>
      </c>
      <c r="C24" s="12" t="n">
        <f aca="false">SUM(C6:C23)</f>
        <v>994.63</v>
      </c>
      <c r="D24" s="12" t="n">
        <f aca="false">SUM(D6:D23)</f>
        <v>453557</v>
      </c>
      <c r="E24" s="12" t="n">
        <f aca="false">SUM(E6:E23)</f>
        <v>59601.7925</v>
      </c>
      <c r="F24" s="12" t="n">
        <f aca="false">SUM(F6:F23)</f>
        <v>160452.95</v>
      </c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A26" s="13" t="s">
        <v>18</v>
      </c>
      <c r="B26" s="13"/>
      <c r="C26" s="13"/>
      <c r="D26" s="13"/>
      <c r="E26" s="9"/>
      <c r="F26" s="9"/>
      <c r="G26" s="8"/>
      <c r="H26" s="8"/>
    </row>
    <row r="27" customFormat="false" ht="15" hidden="false" customHeight="false" outlineLevel="0" collapsed="false">
      <c r="A27" s="13" t="s">
        <v>19</v>
      </c>
      <c r="B27" s="13"/>
      <c r="C27" s="13"/>
      <c r="D27" s="13"/>
      <c r="E27" s="9"/>
      <c r="F27" s="9"/>
      <c r="G27" s="8"/>
      <c r="H27" s="8"/>
    </row>
    <row r="28" customFormat="false" ht="15" hidden="false" customHeight="false" outlineLevel="0" collapsed="false">
      <c r="A28" s="8"/>
      <c r="B28" s="8"/>
      <c r="C28" s="8"/>
      <c r="D28" s="9"/>
      <c r="E28" s="9"/>
      <c r="F28" s="9"/>
      <c r="G28" s="8"/>
      <c r="H28" s="8"/>
    </row>
    <row r="29" customFormat="false" ht="15" hidden="false" customHeight="false" outlineLevel="0" collapsed="false">
      <c r="A29" s="14" t="s">
        <v>20</v>
      </c>
      <c r="B29" s="15" t="n">
        <f aca="false">COUNT(A6:A23)</f>
        <v>18</v>
      </c>
      <c r="C29" s="8"/>
      <c r="D29" s="14" t="s">
        <v>21</v>
      </c>
      <c r="E29" s="15" t="n">
        <f aca="false">(B32*168)+B33</f>
        <v>66.4673160402327</v>
      </c>
      <c r="F29" s="9"/>
    </row>
    <row r="30" customFormat="false" ht="15" hidden="false" customHeight="false" outlineLevel="0" collapsed="false">
      <c r="A30" s="14" t="s">
        <v>22</v>
      </c>
      <c r="B30" s="15" t="n">
        <f aca="false">SUM(B6:B23)/18</f>
        <v>158.277777777778</v>
      </c>
      <c r="C30" s="8"/>
      <c r="D30" s="14" t="s">
        <v>23</v>
      </c>
      <c r="E30" s="15" t="n">
        <f aca="false">(74.36-B33)/B32</f>
        <v>174.845119107152</v>
      </c>
      <c r="F30" s="9"/>
    </row>
    <row r="31" customFormat="false" ht="15" hidden="false" customHeight="false" outlineLevel="0" collapsed="false">
      <c r="A31" s="14" t="s">
        <v>24</v>
      </c>
      <c r="B31" s="15" t="n">
        <f aca="false">SUM(C6:C23)/18</f>
        <v>55.2572222222222</v>
      </c>
      <c r="C31" s="8"/>
      <c r="D31" s="14" t="s">
        <v>25</v>
      </c>
      <c r="E31" s="15" t="n">
        <f aca="false">SQRT((E24-(B33*C24)-(B32*F24))/(B29-2))</f>
        <v>8.48976624056857</v>
      </c>
      <c r="F31" s="9"/>
    </row>
    <row r="32" customFormat="false" ht="15" hidden="false" customHeight="false" outlineLevel="0" collapsed="false">
      <c r="A32" s="14" t="s">
        <v>26</v>
      </c>
      <c r="B32" s="15" t="n">
        <f aca="false">(F24-(18*B30*B31))/(D24-(18*(B30*B30)))</f>
        <v>1.1530382212811</v>
      </c>
      <c r="C32" s="16"/>
      <c r="D32" s="14" t="s">
        <v>27</v>
      </c>
      <c r="E32" s="17" t="n">
        <f aca="false">((B29*F24)-(B24*C24)) / SQRT(((B29*D24)-(POWER(B24,2)))*((B29*E24)-(POWER(C24,2))))</f>
        <v>0.866909058397316</v>
      </c>
      <c r="F32" s="9"/>
      <c r="G32" s="8"/>
      <c r="H32" s="8"/>
    </row>
    <row r="33" customFormat="false" ht="15" hidden="false" customHeight="false" outlineLevel="0" collapsed="false">
      <c r="A33" s="14" t="s">
        <v>28</v>
      </c>
      <c r="B33" s="15" t="n">
        <f aca="false">B31-(B32*B30)</f>
        <v>-127.243105134992</v>
      </c>
      <c r="C33" s="16"/>
      <c r="D33" s="14" t="s">
        <v>29</v>
      </c>
      <c r="E33" s="15" t="n">
        <f aca="false">POWER(E32,2)</f>
        <v>0.75153131553132</v>
      </c>
      <c r="F33" s="9"/>
      <c r="G33" s="8"/>
      <c r="H33" s="8"/>
    </row>
    <row r="34" customFormat="false" ht="15" hidden="false" customHeight="false" outlineLevel="0" collapsed="false">
      <c r="A34" s="8"/>
      <c r="B34" s="15"/>
      <c r="C34" s="8"/>
      <c r="D34" s="9"/>
      <c r="E34" s="9"/>
      <c r="F34" s="9"/>
      <c r="G34" s="8"/>
      <c r="H34" s="8"/>
    </row>
    <row r="35" customFormat="false" ht="15" hidden="false" customHeight="false" outlineLevel="0" collapsed="false">
      <c r="A35" s="0"/>
      <c r="B35" s="0"/>
      <c r="C35" s="0"/>
      <c r="D35" s="1"/>
      <c r="E35" s="1"/>
      <c r="F35" s="9"/>
      <c r="G35" s="8"/>
      <c r="H35" s="8"/>
    </row>
    <row r="36" customFormat="false" ht="15" hidden="false" customHeight="false" outlineLevel="0" collapsed="false">
      <c r="A36" s="0"/>
      <c r="B36" s="0"/>
      <c r="C36" s="0"/>
      <c r="D36" s="1"/>
      <c r="E36" s="1"/>
      <c r="F36" s="9"/>
      <c r="G36" s="8"/>
      <c r="H36" s="8"/>
    </row>
    <row r="37" customFormat="false" ht="15" hidden="false" customHeight="false" outlineLevel="0" collapsed="false">
      <c r="A37" s="0"/>
      <c r="B37" s="0"/>
      <c r="C37" s="0"/>
      <c r="D37" s="1"/>
      <c r="E37" s="1"/>
      <c r="F37" s="9"/>
      <c r="G37" s="8"/>
      <c r="H37" s="8"/>
    </row>
    <row r="38" customFormat="false" ht="15" hidden="false" customHeight="false" outlineLevel="0" collapsed="false">
      <c r="A38" s="0"/>
      <c r="B38" s="0"/>
      <c r="C38" s="0"/>
      <c r="D38" s="1"/>
      <c r="E38" s="1"/>
      <c r="F38" s="9"/>
      <c r="G38" s="8"/>
      <c r="H38" s="8"/>
    </row>
    <row r="39" customFormat="false" ht="15" hidden="false" customHeight="false" outlineLevel="0" collapsed="false">
      <c r="A39" s="0"/>
      <c r="B39" s="0"/>
      <c r="C39" s="0"/>
      <c r="D39" s="1"/>
      <c r="E39" s="1"/>
      <c r="F39" s="9"/>
      <c r="G39" s="8"/>
      <c r="H39" s="8"/>
    </row>
    <row r="40" customFormat="false" ht="15" hidden="false" customHeight="false" outlineLevel="0" collapsed="false">
      <c r="D40" s="1"/>
      <c r="E40" s="1"/>
      <c r="F40" s="9"/>
      <c r="G40" s="8"/>
      <c r="H40" s="8"/>
    </row>
    <row r="41" customFormat="false" ht="15.65" hidden="false" customHeight="false" outlineLevel="0" collapsed="false">
      <c r="D41" s="1"/>
      <c r="E41" s="1"/>
      <c r="F41" s="9"/>
      <c r="G41" s="8"/>
      <c r="H41" s="8"/>
    </row>
    <row r="42" customFormat="false" ht="15" hidden="false" customHeight="false" outlineLevel="0" collapsed="false">
      <c r="D42" s="1"/>
      <c r="E42" s="1"/>
      <c r="F42" s="9"/>
      <c r="G42" s="8"/>
      <c r="H42" s="8"/>
    </row>
    <row r="43" customFormat="false" ht="15" hidden="false" customHeight="false" outlineLevel="0" collapsed="false">
      <c r="D43" s="1"/>
      <c r="E43" s="1"/>
      <c r="F43" s="9"/>
      <c r="G43" s="8"/>
      <c r="H43" s="8"/>
    </row>
    <row r="44" customFormat="false" ht="15" hidden="false" customHeight="false" outlineLevel="0" collapsed="false">
      <c r="D44" s="1"/>
      <c r="E44" s="1"/>
      <c r="F44" s="9"/>
      <c r="G44" s="8"/>
      <c r="H44" s="8"/>
    </row>
    <row r="45" customFormat="false" ht="15" hidden="false" customHeight="false" outlineLevel="0" collapsed="false">
      <c r="A45" s="8"/>
      <c r="B45" s="8"/>
      <c r="C45" s="8"/>
      <c r="D45" s="9"/>
      <c r="E45" s="9"/>
      <c r="F45" s="9"/>
      <c r="G45" s="8"/>
      <c r="H45" s="8"/>
    </row>
    <row r="46" customFormat="false" ht="15" hidden="false" customHeight="false" outlineLevel="0" collapsed="false">
      <c r="A46" s="8"/>
      <c r="B46" s="8"/>
      <c r="C46" s="8"/>
      <c r="D46" s="9"/>
      <c r="E46" s="9"/>
      <c r="F46" s="9"/>
      <c r="G46" s="8"/>
      <c r="H46" s="8"/>
    </row>
    <row r="47" customFormat="false" ht="15" hidden="false" customHeight="false" outlineLevel="0" collapsed="false">
      <c r="A47" s="8"/>
      <c r="B47" s="8"/>
      <c r="C47" s="8"/>
      <c r="D47" s="9"/>
      <c r="E47" s="9"/>
      <c r="F47" s="9"/>
      <c r="G47" s="8"/>
      <c r="H47" s="8"/>
    </row>
    <row r="48" customFormat="false" ht="15" hidden="false" customHeight="false" outlineLevel="0" collapsed="false">
      <c r="A48" s="8"/>
      <c r="B48" s="8"/>
      <c r="C48" s="8"/>
      <c r="D48" s="9"/>
      <c r="E48" s="9"/>
      <c r="F48" s="9"/>
      <c r="G48" s="8"/>
      <c r="H48" s="8"/>
    </row>
    <row r="49" customFormat="false" ht="15" hidden="false" customHeight="false" outlineLevel="0" collapsed="false">
      <c r="A49" s="8"/>
      <c r="B49" s="8"/>
      <c r="C49" s="8"/>
      <c r="D49" s="9"/>
      <c r="E49" s="9"/>
      <c r="F49" s="9"/>
      <c r="G49" s="8"/>
      <c r="H49" s="8"/>
    </row>
    <row r="50" customFormat="false" ht="15" hidden="false" customHeight="false" outlineLevel="0" collapsed="false">
      <c r="A50" s="8"/>
      <c r="B50" s="8"/>
      <c r="C50" s="8"/>
      <c r="D50" s="9"/>
      <c r="E50" s="9"/>
      <c r="F50" s="9"/>
      <c r="G50" s="8"/>
      <c r="H50" s="8"/>
    </row>
    <row r="51" customFormat="false" ht="15" hidden="false" customHeight="false" outlineLevel="0" collapsed="false">
      <c r="A51" s="8"/>
      <c r="B51" s="8"/>
      <c r="C51" s="8"/>
      <c r="D51" s="9"/>
      <c r="E51" s="9"/>
      <c r="F51" s="9"/>
      <c r="G51" s="8"/>
      <c r="H51" s="8"/>
    </row>
    <row r="52" customFormat="false" ht="15" hidden="false" customHeight="false" outlineLevel="0" collapsed="false">
      <c r="A52" s="8"/>
      <c r="B52" s="8"/>
      <c r="C52" s="8"/>
      <c r="D52" s="9"/>
      <c r="E52" s="9"/>
      <c r="F52" s="9"/>
      <c r="G52" s="8"/>
      <c r="H52" s="8"/>
    </row>
    <row r="53" customFormat="false" ht="15" hidden="false" customHeight="false" outlineLevel="0" collapsed="false">
      <c r="A53" s="8"/>
      <c r="B53" s="8"/>
      <c r="C53" s="8"/>
      <c r="D53" s="9"/>
      <c r="E53" s="9"/>
      <c r="F53" s="9"/>
      <c r="G53" s="8"/>
      <c r="H53" s="8"/>
    </row>
    <row r="54" customFormat="false" ht="15" hidden="false" customHeight="false" outlineLevel="0" collapsed="false">
      <c r="A54" s="8"/>
      <c r="B54" s="8"/>
      <c r="C54" s="8"/>
      <c r="D54" s="9"/>
      <c r="E54" s="9"/>
      <c r="F54" s="9"/>
      <c r="G54" s="8"/>
      <c r="H54" s="8"/>
    </row>
  </sheetData>
  <mergeCells count="3">
    <mergeCell ref="A2:K2"/>
    <mergeCell ref="A26:D26"/>
    <mergeCell ref="A27:D2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2024-12-24T17:17:38Z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