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lbert\Documents\"/>
    </mc:Choice>
  </mc:AlternateContent>
  <bookViews>
    <workbookView xWindow="0" yWindow="0" windowWidth="28800" windowHeight="13485" activeTab="2"/>
  </bookViews>
  <sheets>
    <sheet name="Sheet2" sheetId="2" r:id="rId1"/>
    <sheet name="Sheet1" sheetId="1" r:id="rId2"/>
    <sheet name="Sheet3" sheetId="3" r:id="rId3"/>
  </sheets>
  <definedNames>
    <definedName name="_xlchart.v1.0" hidden="1">Sheet1!$N$4:$N$8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43" i="1" l="1"/>
  <c r="O4" i="1"/>
  <c r="K4" i="1"/>
  <c r="I5" i="1"/>
  <c r="I4" i="1"/>
  <c r="H4" i="1"/>
  <c r="G4" i="1"/>
  <c r="E4" i="3"/>
  <c r="Y30" i="1"/>
  <c r="X30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3" i="1"/>
  <c r="M51" i="1" l="1"/>
  <c r="M13" i="1"/>
  <c r="M14" i="1"/>
  <c r="M15" i="1"/>
  <c r="M16" i="1"/>
  <c r="M17" i="1"/>
  <c r="R7" i="1" s="1"/>
  <c r="M18" i="1"/>
  <c r="M19" i="1"/>
  <c r="M20" i="1"/>
  <c r="M21" i="1"/>
  <c r="R11" i="1" s="1"/>
  <c r="M22" i="1"/>
  <c r="M23" i="1"/>
  <c r="M24" i="1"/>
  <c r="M25" i="1"/>
  <c r="R15" i="1" s="1"/>
  <c r="M26" i="1"/>
  <c r="M27" i="1"/>
  <c r="M28" i="1"/>
  <c r="M29" i="1"/>
  <c r="R19" i="1" s="1"/>
  <c r="M30" i="1"/>
  <c r="M31" i="1"/>
  <c r="M32" i="1"/>
  <c r="M33" i="1"/>
  <c r="R23" i="1" s="1"/>
  <c r="M34" i="1"/>
  <c r="M35" i="1"/>
  <c r="M36" i="1"/>
  <c r="M37" i="1"/>
  <c r="R27" i="1" s="1"/>
  <c r="M38" i="1"/>
  <c r="M39" i="1"/>
  <c r="M40" i="1"/>
  <c r="M41" i="1"/>
  <c r="R31" i="1" s="1"/>
  <c r="M42" i="1"/>
  <c r="M44" i="1"/>
  <c r="M45" i="1"/>
  <c r="R35" i="1" s="1"/>
  <c r="M46" i="1"/>
  <c r="M47" i="1"/>
  <c r="M48" i="1"/>
  <c r="M49" i="1"/>
  <c r="R39" i="1" s="1"/>
  <c r="M50" i="1"/>
  <c r="R3" i="1"/>
  <c r="S3" i="1" s="1"/>
  <c r="R4" i="1"/>
  <c r="R5" i="1"/>
  <c r="R6" i="1"/>
  <c r="R8" i="1"/>
  <c r="S8" i="1" s="1"/>
  <c r="R9" i="1"/>
  <c r="R10" i="1"/>
  <c r="R12" i="1"/>
  <c r="S12" i="1" s="1"/>
  <c r="R13" i="1"/>
  <c r="R14" i="1"/>
  <c r="R16" i="1"/>
  <c r="S16" i="1" s="1"/>
  <c r="R17" i="1"/>
  <c r="R18" i="1"/>
  <c r="R20" i="1"/>
  <c r="S20" i="1" s="1"/>
  <c r="R21" i="1"/>
  <c r="R22" i="1"/>
  <c r="R24" i="1"/>
  <c r="S24" i="1" s="1"/>
  <c r="R25" i="1"/>
  <c r="R26" i="1"/>
  <c r="R28" i="1"/>
  <c r="S28" i="1" s="1"/>
  <c r="R29" i="1"/>
  <c r="R30" i="1"/>
  <c r="R32" i="1"/>
  <c r="R33" i="1"/>
  <c r="R34" i="1"/>
  <c r="R36" i="1"/>
  <c r="S36" i="1" s="1"/>
  <c r="R37" i="1"/>
  <c r="R38" i="1"/>
  <c r="R40" i="1"/>
  <c r="S40" i="1" s="1"/>
  <c r="R41" i="1"/>
  <c r="S33" i="1"/>
  <c r="S41" i="1"/>
  <c r="S4" i="1"/>
  <c r="S32" i="1"/>
  <c r="S14" i="1"/>
  <c r="S18" i="1"/>
  <c r="S30" i="1"/>
  <c r="S34" i="1"/>
  <c r="S5" i="1"/>
  <c r="S2" i="1"/>
  <c r="S6" i="1"/>
  <c r="S9" i="1"/>
  <c r="S10" i="1"/>
  <c r="S13" i="1"/>
  <c r="S17" i="1"/>
  <c r="S21" i="1"/>
  <c r="S22" i="1"/>
  <c r="S25" i="1"/>
  <c r="S26" i="1"/>
  <c r="S29" i="1"/>
  <c r="S37" i="1"/>
  <c r="S38" i="1"/>
  <c r="O2" i="1"/>
  <c r="Q2" i="1"/>
  <c r="P5" i="1"/>
  <c r="P3" i="1"/>
  <c r="P4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2" i="1"/>
  <c r="O3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M12" i="1"/>
  <c r="F4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5" i="1"/>
  <c r="F6" i="1"/>
  <c r="F7" i="1"/>
  <c r="F8" i="1"/>
  <c r="F9" i="1"/>
  <c r="F10" i="1"/>
  <c r="F11" i="1"/>
  <c r="F12" i="1"/>
  <c r="F13" i="1"/>
  <c r="E4" i="1"/>
  <c r="S39" i="1" l="1"/>
  <c r="S35" i="1"/>
  <c r="S31" i="1"/>
  <c r="S27" i="1"/>
  <c r="S23" i="1"/>
  <c r="S19" i="1"/>
  <c r="S15" i="1"/>
  <c r="S11" i="1"/>
  <c r="T2" i="1" s="1"/>
  <c r="S7" i="1"/>
  <c r="L4" i="1"/>
</calcChain>
</file>

<file path=xl/sharedStrings.xml><?xml version="1.0" encoding="utf-8"?>
<sst xmlns="http://schemas.openxmlformats.org/spreadsheetml/2006/main" count="57" uniqueCount="51">
  <si>
    <t>Time, t</t>
  </si>
  <si>
    <t>Data, Yt</t>
  </si>
  <si>
    <t>Mean Zt2</t>
  </si>
  <si>
    <t>r_kk</t>
  </si>
  <si>
    <t>r_k</t>
  </si>
  <si>
    <t>sum</t>
  </si>
  <si>
    <t>Zt-^Zt ^2</t>
  </si>
  <si>
    <t>Zt-^Zt</t>
  </si>
  <si>
    <t>^Yt</t>
  </si>
  <si>
    <r>
      <t xml:space="preserve">Second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Zt2</t>
    </r>
  </si>
  <si>
    <r>
      <t xml:space="preserve">First </t>
    </r>
    <r>
      <rPr>
        <sz val="11"/>
        <color theme="1"/>
        <rFont val="Calibri"/>
        <family val="2"/>
      </rPr>
      <t>Δ</t>
    </r>
    <r>
      <rPr>
        <sz val="11"/>
        <color theme="1"/>
        <rFont val="Calibri"/>
        <family val="2"/>
        <scheme val="minor"/>
      </rPr>
      <t>Z</t>
    </r>
    <r>
      <rPr>
        <sz val="11"/>
        <color theme="1"/>
        <rFont val="Calibri"/>
        <family val="2"/>
      </rPr>
      <t>t1</t>
    </r>
  </si>
  <si>
    <t>RSME</t>
  </si>
  <si>
    <t>(Zt - Zt)^2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</si>
  <si>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</si>
  <si>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</si>
  <si>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</si>
  <si>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</si>
  <si>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</si>
  <si>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</si>
  <si>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</si>
  <si>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</si>
  <si>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</si>
  <si>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</si>
  <si>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</si>
  <si>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</si>
  <si>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</si>
  <si>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</si>
  <si>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</si>
  <si>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</si>
  <si>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</si>
  <si>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</si>
  <si>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</si>
  <si>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</si>
  <si>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</si>
  <si>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</si>
  <si>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</si>
  <si>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</si>
  <si>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</si>
  <si>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forecast</t>
  </si>
  <si>
    <t>y = 4.621883x + 316.703</t>
  </si>
  <si>
    <t>Naïve Forecast</t>
  </si>
  <si>
    <t>Mean ΔZt2</t>
  </si>
  <si>
    <t xml:space="preserve">ΔZt2 - Mean ΔZt2 </t>
  </si>
  <si>
    <t>(ΔZt2 - Mean ΔZt2)^2</t>
  </si>
  <si>
    <t>ARIMA Forecast</t>
  </si>
  <si>
    <t>Actual Data, Yt</t>
  </si>
  <si>
    <t>Θ1</t>
  </si>
  <si>
    <t>RMSE</t>
  </si>
  <si>
    <t>C = 411.625</t>
  </si>
  <si>
    <r>
      <t xml:space="preserve">Second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Zt2</t>
    </r>
  </si>
  <si>
    <r>
      <t xml:space="preserve">First </t>
    </r>
    <r>
      <rPr>
        <b/>
        <sz val="11"/>
        <color theme="1"/>
        <rFont val="Calibri"/>
        <family val="2"/>
      </rPr>
      <t>Δ</t>
    </r>
    <r>
      <rPr>
        <b/>
        <sz val="11"/>
        <color theme="1"/>
        <rFont val="Calibri"/>
        <family val="2"/>
        <scheme val="minor"/>
      </rPr>
      <t>Z</t>
    </r>
    <r>
      <rPr>
        <b/>
        <sz val="11"/>
        <color theme="1"/>
        <rFont val="Calibri"/>
        <family val="2"/>
      </rPr>
      <t>t1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</si>
</sst>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9B9D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Continuous"/>
    </xf>
    <xf numFmtId="0" fontId="1" fillId="0" borderId="0" xfId="0" applyFont="1"/>
    <xf numFmtId="0" fontId="0" fillId="0" borderId="0" xfId="0" applyFont="1"/>
    <xf numFmtId="0" fontId="1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0" fontId="0" fillId="4" borderId="0" xfId="0" applyFill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B9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First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2132764654418207E-2"/>
          <c:y val="0.1462846310877807"/>
          <c:w val="0.89500831146106741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Sheet1!$C$3:$C$41</c:f>
              <c:numCache>
                <c:formatCode>General</c:formatCode>
                <c:ptCount val="39"/>
                <c:pt idx="0">
                  <c:v>4</c:v>
                </c:pt>
                <c:pt idx="1">
                  <c:v>-1</c:v>
                </c:pt>
                <c:pt idx="2">
                  <c:v>12</c:v>
                </c:pt>
                <c:pt idx="3">
                  <c:v>4</c:v>
                </c:pt>
                <c:pt idx="4">
                  <c:v>4</c:v>
                </c:pt>
                <c:pt idx="5">
                  <c:v>5</c:v>
                </c:pt>
                <c:pt idx="6">
                  <c:v>-2</c:v>
                </c:pt>
                <c:pt idx="7">
                  <c:v>6</c:v>
                </c:pt>
                <c:pt idx="8">
                  <c:v>0</c:v>
                </c:pt>
                <c:pt idx="9">
                  <c:v>3</c:v>
                </c:pt>
                <c:pt idx="10">
                  <c:v>4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12</c:v>
                </c:pt>
                <c:pt idx="15">
                  <c:v>16</c:v>
                </c:pt>
                <c:pt idx="16">
                  <c:v>2</c:v>
                </c:pt>
                <c:pt idx="17">
                  <c:v>8</c:v>
                </c:pt>
                <c:pt idx="18">
                  <c:v>6</c:v>
                </c:pt>
                <c:pt idx="19">
                  <c:v>-2</c:v>
                </c:pt>
                <c:pt idx="20">
                  <c:v>6</c:v>
                </c:pt>
                <c:pt idx="21">
                  <c:v>1</c:v>
                </c:pt>
                <c:pt idx="22">
                  <c:v>2</c:v>
                </c:pt>
                <c:pt idx="23">
                  <c:v>5</c:v>
                </c:pt>
                <c:pt idx="24">
                  <c:v>20</c:v>
                </c:pt>
                <c:pt idx="25">
                  <c:v>-12</c:v>
                </c:pt>
                <c:pt idx="26">
                  <c:v>19</c:v>
                </c:pt>
                <c:pt idx="27">
                  <c:v>8</c:v>
                </c:pt>
                <c:pt idx="28">
                  <c:v>-1</c:v>
                </c:pt>
                <c:pt idx="29">
                  <c:v>9</c:v>
                </c:pt>
                <c:pt idx="30">
                  <c:v>9</c:v>
                </c:pt>
                <c:pt idx="31">
                  <c:v>1</c:v>
                </c:pt>
                <c:pt idx="32">
                  <c:v>1</c:v>
                </c:pt>
                <c:pt idx="33">
                  <c:v>5</c:v>
                </c:pt>
                <c:pt idx="34">
                  <c:v>1</c:v>
                </c:pt>
                <c:pt idx="35">
                  <c:v>-2</c:v>
                </c:pt>
                <c:pt idx="36">
                  <c:v>8</c:v>
                </c:pt>
                <c:pt idx="37">
                  <c:v>28</c:v>
                </c:pt>
                <c:pt idx="38">
                  <c:v>-21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2B-44D8-89B1-22B7A14378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974224"/>
        <c:axId val="412970944"/>
      </c:lineChart>
      <c:catAx>
        <c:axId val="4129742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0944"/>
        <c:crosses val="autoZero"/>
        <c:auto val="1"/>
        <c:lblAlgn val="ctr"/>
        <c:lblOffset val="100"/>
        <c:noMultiLvlLbl val="0"/>
      </c:catAx>
      <c:valAx>
        <c:axId val="41297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9742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Second Difference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Sheet1!$D$4:$D$41</c:f>
              <c:numCache>
                <c:formatCode>General</c:formatCode>
                <c:ptCount val="38"/>
                <c:pt idx="0">
                  <c:v>-5</c:v>
                </c:pt>
                <c:pt idx="1">
                  <c:v>13</c:v>
                </c:pt>
                <c:pt idx="2">
                  <c:v>-8</c:v>
                </c:pt>
                <c:pt idx="3">
                  <c:v>0</c:v>
                </c:pt>
                <c:pt idx="4">
                  <c:v>1</c:v>
                </c:pt>
                <c:pt idx="5">
                  <c:v>-7</c:v>
                </c:pt>
                <c:pt idx="6">
                  <c:v>8</c:v>
                </c:pt>
                <c:pt idx="7">
                  <c:v>-6</c:v>
                </c:pt>
                <c:pt idx="8">
                  <c:v>3</c:v>
                </c:pt>
                <c:pt idx="9">
                  <c:v>1</c:v>
                </c:pt>
                <c:pt idx="10">
                  <c:v>4</c:v>
                </c:pt>
                <c:pt idx="11">
                  <c:v>-5</c:v>
                </c:pt>
                <c:pt idx="12">
                  <c:v>0</c:v>
                </c:pt>
                <c:pt idx="13">
                  <c:v>9</c:v>
                </c:pt>
                <c:pt idx="14">
                  <c:v>4</c:v>
                </c:pt>
                <c:pt idx="15">
                  <c:v>-14</c:v>
                </c:pt>
                <c:pt idx="16">
                  <c:v>6</c:v>
                </c:pt>
                <c:pt idx="17">
                  <c:v>-2</c:v>
                </c:pt>
                <c:pt idx="18">
                  <c:v>-8</c:v>
                </c:pt>
                <c:pt idx="19">
                  <c:v>8</c:v>
                </c:pt>
                <c:pt idx="20">
                  <c:v>-5</c:v>
                </c:pt>
                <c:pt idx="21">
                  <c:v>1</c:v>
                </c:pt>
                <c:pt idx="22">
                  <c:v>3</c:v>
                </c:pt>
                <c:pt idx="23">
                  <c:v>15</c:v>
                </c:pt>
                <c:pt idx="24">
                  <c:v>-32</c:v>
                </c:pt>
                <c:pt idx="25">
                  <c:v>31</c:v>
                </c:pt>
                <c:pt idx="26">
                  <c:v>-11</c:v>
                </c:pt>
                <c:pt idx="27">
                  <c:v>-9</c:v>
                </c:pt>
                <c:pt idx="28">
                  <c:v>10</c:v>
                </c:pt>
                <c:pt idx="29">
                  <c:v>0</c:v>
                </c:pt>
                <c:pt idx="30">
                  <c:v>-8</c:v>
                </c:pt>
                <c:pt idx="31">
                  <c:v>0</c:v>
                </c:pt>
                <c:pt idx="32">
                  <c:v>4</c:v>
                </c:pt>
                <c:pt idx="33">
                  <c:v>-4</c:v>
                </c:pt>
                <c:pt idx="34">
                  <c:v>-3</c:v>
                </c:pt>
                <c:pt idx="35">
                  <c:v>10</c:v>
                </c:pt>
                <c:pt idx="36">
                  <c:v>20</c:v>
                </c:pt>
                <c:pt idx="37">
                  <c:v>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5F-458B-842B-B523F7F95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1750272"/>
        <c:axId val="541747976"/>
      </c:lineChart>
      <c:catAx>
        <c:axId val="5417502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47976"/>
        <c:crosses val="autoZero"/>
        <c:auto val="1"/>
        <c:lblAlgn val="ctr"/>
        <c:lblOffset val="100"/>
        <c:noMultiLvlLbl val="0"/>
      </c:catAx>
      <c:valAx>
        <c:axId val="54174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75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rkk graph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Sheet1!$N$4:$N$8</c:f>
              <c:numCache>
                <c:formatCode>General</c:formatCode>
                <c:ptCount val="5"/>
                <c:pt idx="0">
                  <c:v>-0.47570000000000001</c:v>
                </c:pt>
                <c:pt idx="1">
                  <c:v>-0.2994</c:v>
                </c:pt>
                <c:pt idx="2">
                  <c:v>-6.5670000000000006E-2</c:v>
                </c:pt>
                <c:pt idx="3">
                  <c:v>3.9759999999999997E-2</c:v>
                </c:pt>
                <c:pt idx="4">
                  <c:v>-0.14577999999999999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93-406A-8D73-F696B11874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43064936"/>
        <c:axId val="543066248"/>
      </c:barChart>
      <c:catAx>
        <c:axId val="543064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6248"/>
        <c:crosses val="autoZero"/>
        <c:auto val="1"/>
        <c:lblAlgn val="ctr"/>
        <c:lblOffset val="100"/>
        <c:noMultiLvlLbl val="0"/>
      </c:catAx>
      <c:valAx>
        <c:axId val="54306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064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9526</xdr:colOff>
      <xdr:row>2</xdr:row>
      <xdr:rowOff>1</xdr:rowOff>
    </xdr:from>
    <xdr:to>
      <xdr:col>20</xdr:col>
      <xdr:colOff>333375</xdr:colOff>
      <xdr:row>17</xdr:row>
      <xdr:rowOff>72316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D12281-708B-42DD-B0EC-F25AA5F332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15426" y="381001"/>
          <a:ext cx="4591049" cy="2929815"/>
        </a:xfrm>
        <a:prstGeom prst="rect">
          <a:avLst/>
        </a:prstGeom>
      </xdr:spPr>
    </xdr:pic>
    <xdr:clientData/>
  </xdr:twoCellAnchor>
  <xdr:twoCellAnchor>
    <xdr:from>
      <xdr:col>21</xdr:col>
      <xdr:colOff>9525</xdr:colOff>
      <xdr:row>2</xdr:row>
      <xdr:rowOff>0</xdr:rowOff>
    </xdr:from>
    <xdr:to>
      <xdr:col>28</xdr:col>
      <xdr:colOff>314325</xdr:colOff>
      <xdr:row>17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425F1F-7171-4B3D-A3F9-3EEDF3607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18</xdr:row>
      <xdr:rowOff>180975</xdr:rowOff>
    </xdr:from>
    <xdr:to>
      <xdr:col>28</xdr:col>
      <xdr:colOff>304800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868F6BB9-F3D2-4599-8DF4-1C37E4B10C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9525</xdr:colOff>
      <xdr:row>19</xdr:row>
      <xdr:rowOff>0</xdr:rowOff>
    </xdr:from>
    <xdr:to>
      <xdr:col>20</xdr:col>
      <xdr:colOff>314325</xdr:colOff>
      <xdr:row>33</xdr:row>
      <xdr:rowOff>76200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4CB655-56E0-4A89-BBDF-1CD8AAAA02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"/>
  <sheetViews>
    <sheetView workbookViewId="0">
      <selection activeCell="K6" sqref="K6"/>
    </sheetView>
  </sheetViews>
  <sheetFormatPr defaultRowHeight="15" x14ac:dyDescent="0.25"/>
  <cols>
    <col min="11" max="11" width="21.140625" bestFit="1" customWidth="1"/>
  </cols>
  <sheetData>
    <row r="1" spans="1:11" x14ac:dyDescent="0.25">
      <c r="A1" t="s">
        <v>13</v>
      </c>
    </row>
    <row r="2" spans="1:11" ht="15.75" thickBot="1" x14ac:dyDescent="0.3"/>
    <row r="3" spans="1:11" x14ac:dyDescent="0.25">
      <c r="A3" s="4" t="s">
        <v>14</v>
      </c>
      <c r="B3" s="4"/>
    </row>
    <row r="4" spans="1:11" x14ac:dyDescent="0.25">
      <c r="A4" s="1" t="s">
        <v>15</v>
      </c>
      <c r="B4" s="1">
        <v>0.99305208530073907</v>
      </c>
      <c r="K4" t="s">
        <v>38</v>
      </c>
    </row>
    <row r="5" spans="1:11" x14ac:dyDescent="0.25">
      <c r="A5" s="1" t="s">
        <v>16</v>
      </c>
      <c r="B5" s="1">
        <v>0.98615244412014635</v>
      </c>
      <c r="K5" t="s">
        <v>39</v>
      </c>
    </row>
    <row r="6" spans="1:11" x14ac:dyDescent="0.25">
      <c r="A6" s="1" t="s">
        <v>17</v>
      </c>
      <c r="B6" s="1">
        <v>0.98577818585312327</v>
      </c>
    </row>
    <row r="7" spans="1:11" x14ac:dyDescent="0.25">
      <c r="A7" s="1" t="s">
        <v>18</v>
      </c>
      <c r="B7" s="1">
        <v>6.3284311106069762</v>
      </c>
    </row>
    <row r="8" spans="1:11" ht="15.75" thickBot="1" x14ac:dyDescent="0.3">
      <c r="A8" s="2" t="s">
        <v>19</v>
      </c>
      <c r="B8" s="2">
        <v>39</v>
      </c>
    </row>
    <row r="10" spans="1:11" ht="15.75" thickBot="1" x14ac:dyDescent="0.3">
      <c r="A10" t="s">
        <v>20</v>
      </c>
    </row>
    <row r="11" spans="1:11" x14ac:dyDescent="0.25">
      <c r="A11" s="3"/>
      <c r="B11" s="3" t="s">
        <v>25</v>
      </c>
      <c r="C11" s="3" t="s">
        <v>26</v>
      </c>
      <c r="D11" s="3" t="s">
        <v>27</v>
      </c>
      <c r="E11" s="3" t="s">
        <v>28</v>
      </c>
      <c r="F11" s="3" t="s">
        <v>29</v>
      </c>
    </row>
    <row r="12" spans="1:11" x14ac:dyDescent="0.25">
      <c r="A12" s="1" t="s">
        <v>21</v>
      </c>
      <c r="B12" s="1">
        <v>1</v>
      </c>
      <c r="C12" s="1">
        <v>105527.28550809716</v>
      </c>
      <c r="D12" s="1">
        <v>105527.28550809716</v>
      </c>
      <c r="E12" s="1">
        <v>2634.9516657687132</v>
      </c>
      <c r="F12" s="1">
        <v>5.4097812966112391E-36</v>
      </c>
    </row>
    <row r="13" spans="1:11" x14ac:dyDescent="0.25">
      <c r="A13" s="1" t="s">
        <v>22</v>
      </c>
      <c r="B13" s="1">
        <v>37</v>
      </c>
      <c r="C13" s="1">
        <v>1481.8144919028352</v>
      </c>
      <c r="D13" s="1">
        <v>40.04904032169825</v>
      </c>
      <c r="E13" s="1"/>
      <c r="F13" s="1"/>
    </row>
    <row r="14" spans="1:11" ht="15.75" thickBot="1" x14ac:dyDescent="0.3">
      <c r="A14" s="2" t="s">
        <v>23</v>
      </c>
      <c r="B14" s="2">
        <v>38</v>
      </c>
      <c r="C14" s="2">
        <v>107009.1</v>
      </c>
      <c r="D14" s="2"/>
      <c r="E14" s="2"/>
      <c r="F14" s="2"/>
    </row>
    <row r="15" spans="1:11" ht="15.75" thickBot="1" x14ac:dyDescent="0.3"/>
    <row r="16" spans="1:11" x14ac:dyDescent="0.25">
      <c r="A16" s="3"/>
      <c r="B16" s="3" t="s">
        <v>30</v>
      </c>
      <c r="C16" s="3" t="s">
        <v>18</v>
      </c>
      <c r="D16" s="3" t="s">
        <v>31</v>
      </c>
      <c r="E16" s="3" t="s">
        <v>32</v>
      </c>
      <c r="F16" s="3" t="s">
        <v>33</v>
      </c>
      <c r="G16" s="3" t="s">
        <v>34</v>
      </c>
      <c r="H16" s="3" t="s">
        <v>35</v>
      </c>
      <c r="I16" s="3" t="s">
        <v>36</v>
      </c>
    </row>
    <row r="17" spans="1:9" x14ac:dyDescent="0.25">
      <c r="A17" s="1" t="s">
        <v>24</v>
      </c>
      <c r="B17" s="1">
        <v>316.70296558704433</v>
      </c>
      <c r="C17" s="1">
        <v>2.1452567592908012</v>
      </c>
      <c r="D17" s="1">
        <v>147.6293987726406</v>
      </c>
      <c r="E17" s="1">
        <v>7.1443481244112452E-53</v>
      </c>
      <c r="F17" s="1">
        <v>312.35626251010706</v>
      </c>
      <c r="G17" s="1">
        <v>321.04966866398161</v>
      </c>
      <c r="H17" s="1">
        <v>312.35626251010706</v>
      </c>
      <c r="I17" s="1">
        <v>321.04966866398161</v>
      </c>
    </row>
    <row r="18" spans="1:9" ht="15.75" thickBot="1" x14ac:dyDescent="0.3">
      <c r="A18" s="2" t="s">
        <v>37</v>
      </c>
      <c r="B18" s="2">
        <v>4.6218825910931205</v>
      </c>
      <c r="C18" s="2">
        <v>9.0039397946288013E-2</v>
      </c>
      <c r="D18" s="2">
        <v>51.331780270790489</v>
      </c>
      <c r="E18" s="2">
        <v>5.4097812966111622E-36</v>
      </c>
      <c r="F18" s="2">
        <v>4.4394454415986733</v>
      </c>
      <c r="G18" s="2">
        <v>4.8043197405875677</v>
      </c>
      <c r="H18" s="2">
        <v>4.4394454415986733</v>
      </c>
      <c r="I18" s="2">
        <v>4.8043197405875677</v>
      </c>
    </row>
  </sheetData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51"/>
  <sheetViews>
    <sheetView workbookViewId="0">
      <selection activeCell="M43" sqref="M43"/>
    </sheetView>
  </sheetViews>
  <sheetFormatPr defaultRowHeight="15" x14ac:dyDescent="0.25"/>
  <cols>
    <col min="3" max="3" width="9.5703125" bestFit="1" customWidth="1"/>
    <col min="4" max="4" width="12.140625" bestFit="1" customWidth="1"/>
    <col min="5" max="5" width="10.42578125" customWidth="1"/>
    <col min="6" max="6" width="14.42578125" bestFit="1" customWidth="1"/>
    <col min="22" max="22" width="14" bestFit="1" customWidth="1"/>
  </cols>
  <sheetData>
    <row r="1" spans="1:23" x14ac:dyDescent="0.25">
      <c r="A1" t="s">
        <v>0</v>
      </c>
      <c r="B1" t="s">
        <v>1</v>
      </c>
      <c r="C1" t="s">
        <v>10</v>
      </c>
      <c r="D1" t="s">
        <v>9</v>
      </c>
      <c r="E1" t="s">
        <v>41</v>
      </c>
      <c r="F1" t="s">
        <v>43</v>
      </c>
      <c r="O1" t="s">
        <v>7</v>
      </c>
      <c r="P1" t="s">
        <v>6</v>
      </c>
      <c r="R1" t="s">
        <v>8</v>
      </c>
      <c r="S1" t="s">
        <v>12</v>
      </c>
      <c r="T1" t="s">
        <v>11</v>
      </c>
      <c r="V1" t="s">
        <v>40</v>
      </c>
    </row>
    <row r="2" spans="1:23" x14ac:dyDescent="0.25">
      <c r="A2">
        <v>1</v>
      </c>
      <c r="B2">
        <v>319</v>
      </c>
      <c r="O2">
        <f>B2-411.625</f>
        <v>-92.625</v>
      </c>
      <c r="P2">
        <f>O2*O2</f>
        <v>8579.390625</v>
      </c>
      <c r="Q2">
        <f>(SUM(P2:P41)/37)</f>
        <v>3808.3614864864867</v>
      </c>
      <c r="R2">
        <v>411.625</v>
      </c>
      <c r="S2">
        <f>(B2-R2)^2</f>
        <v>8579.390625</v>
      </c>
      <c r="T2">
        <f>SQRT((SUM(S3:S41))/38)</f>
        <v>5.9011592165170574</v>
      </c>
      <c r="U2">
        <v>411.625</v>
      </c>
    </row>
    <row r="3" spans="1:23" x14ac:dyDescent="0.25">
      <c r="A3">
        <v>2</v>
      </c>
      <c r="B3">
        <v>323</v>
      </c>
      <c r="C3">
        <v>4</v>
      </c>
      <c r="F3" t="s">
        <v>42</v>
      </c>
      <c r="K3" t="s">
        <v>5</v>
      </c>
      <c r="M3" t="s">
        <v>4</v>
      </c>
      <c r="N3" t="s">
        <v>3</v>
      </c>
      <c r="O3">
        <f t="shared" ref="O3:O41" si="0">B3-411.625</f>
        <v>-88.625</v>
      </c>
      <c r="P3">
        <f t="shared" ref="P3:P41" si="1">O3*O3</f>
        <v>7854.390625</v>
      </c>
      <c r="R3">
        <f>411.625 - (0.9*(M13))</f>
        <v>331.86250000000001</v>
      </c>
      <c r="S3">
        <f t="shared" ref="S3:S41" si="2">(B3-R3)^2</f>
        <v>78.543906250000205</v>
      </c>
      <c r="U3">
        <v>331.86250000000001</v>
      </c>
      <c r="V3">
        <v>319</v>
      </c>
      <c r="W3">
        <f>(B3-V3)^2</f>
        <v>16</v>
      </c>
    </row>
    <row r="4" spans="1:23" x14ac:dyDescent="0.25">
      <c r="A4">
        <v>3</v>
      </c>
      <c r="B4">
        <v>322</v>
      </c>
      <c r="C4">
        <v>-1</v>
      </c>
      <c r="D4">
        <v>-5</v>
      </c>
      <c r="E4">
        <f>AVERAGE(D4:D41)</f>
        <v>-0.65789473684210531</v>
      </c>
      <c r="F4">
        <f>D4-E4</f>
        <v>-4.3421052631578947</v>
      </c>
      <c r="G4">
        <f>F4*F4</f>
        <v>18.853878116343491</v>
      </c>
      <c r="H4">
        <f>SUM(G4:G41)</f>
        <v>6456.5526315789475</v>
      </c>
      <c r="I4">
        <f>SUM(F4:F39)</f>
        <v>27.684210526315816</v>
      </c>
      <c r="J4">
        <f>F4*F9</f>
        <v>27.538088642659279</v>
      </c>
      <c r="K4">
        <f>SUM(J4:J40)</f>
        <v>-926.16412742382272</v>
      </c>
      <c r="L4">
        <f>K4/H4</f>
        <v>-0.14344560948732321</v>
      </c>
      <c r="M4">
        <v>-0.47570000000000001</v>
      </c>
      <c r="N4">
        <v>-0.47570000000000001</v>
      </c>
      <c r="O4">
        <f>B4-411.625</f>
        <v>-89.625</v>
      </c>
      <c r="P4">
        <f t="shared" si="1"/>
        <v>8032.640625</v>
      </c>
      <c r="R4">
        <f t="shared" ref="R4:R42" si="3">411.625 - (0.9*(M14))</f>
        <v>330.96249999999998</v>
      </c>
      <c r="S4">
        <f t="shared" si="2"/>
        <v>80.326406249999593</v>
      </c>
      <c r="U4">
        <v>330.96249999999998</v>
      </c>
      <c r="V4">
        <v>323</v>
      </c>
      <c r="W4">
        <f t="shared" ref="W4:W42" si="4">(B4-V4)^2</f>
        <v>1</v>
      </c>
    </row>
    <row r="5" spans="1:23" x14ac:dyDescent="0.25">
      <c r="A5">
        <v>4</v>
      </c>
      <c r="B5">
        <v>334</v>
      </c>
      <c r="C5">
        <v>12</v>
      </c>
      <c r="D5">
        <v>13</v>
      </c>
      <c r="F5">
        <f>D5-E4</f>
        <v>13.657894736842106</v>
      </c>
      <c r="G5">
        <f t="shared" ref="G5:G41" si="5">F5*F5</f>
        <v>186.53808864265932</v>
      </c>
      <c r="I5">
        <f>SUM(F6:F39)</f>
        <v>18.368421052631597</v>
      </c>
      <c r="J5">
        <f t="shared" ref="J5:J37" si="6">F5*F10</f>
        <v>118.24861495844877</v>
      </c>
      <c r="M5">
        <v>-6.404E-2</v>
      </c>
      <c r="N5">
        <v>-0.2994</v>
      </c>
      <c r="O5">
        <f t="shared" si="0"/>
        <v>-77.625</v>
      </c>
      <c r="P5">
        <f>O5*O5</f>
        <v>6025.640625</v>
      </c>
      <c r="R5">
        <f t="shared" si="3"/>
        <v>341.76249999999999</v>
      </c>
      <c r="S5">
        <f>(B5-R5)^2</f>
        <v>60.25640624999982</v>
      </c>
      <c r="U5">
        <v>341.76249999999999</v>
      </c>
      <c r="V5">
        <v>322</v>
      </c>
      <c r="W5">
        <f t="shared" si="4"/>
        <v>144</v>
      </c>
    </row>
    <row r="6" spans="1:23" x14ac:dyDescent="0.25">
      <c r="A6">
        <v>5</v>
      </c>
      <c r="B6">
        <v>338</v>
      </c>
      <c r="C6">
        <v>4</v>
      </c>
      <c r="D6">
        <v>-8</v>
      </c>
      <c r="F6">
        <f>D6-E4</f>
        <v>-7.3421052631578947</v>
      </c>
      <c r="G6">
        <f t="shared" si="5"/>
        <v>53.906509695290858</v>
      </c>
      <c r="J6">
        <f t="shared" si="6"/>
        <v>39.22229916897507</v>
      </c>
      <c r="M6">
        <v>0.13689999999999999</v>
      </c>
      <c r="N6">
        <v>-6.5670000000000006E-2</v>
      </c>
      <c r="O6">
        <f t="shared" si="0"/>
        <v>-73.625</v>
      </c>
      <c r="P6">
        <f t="shared" si="1"/>
        <v>5420.640625</v>
      </c>
      <c r="R6">
        <f t="shared" si="3"/>
        <v>345.36250000000001</v>
      </c>
      <c r="S6">
        <f t="shared" si="2"/>
        <v>54.206406250000164</v>
      </c>
      <c r="U6">
        <v>345.36250000000001</v>
      </c>
      <c r="V6">
        <v>334</v>
      </c>
      <c r="W6">
        <f t="shared" si="4"/>
        <v>16</v>
      </c>
    </row>
    <row r="7" spans="1:23" x14ac:dyDescent="0.25">
      <c r="A7">
        <v>6</v>
      </c>
      <c r="B7">
        <v>342</v>
      </c>
      <c r="C7">
        <v>4</v>
      </c>
      <c r="D7">
        <v>0</v>
      </c>
      <c r="F7">
        <f>D7-E4</f>
        <v>0.65789473684210531</v>
      </c>
      <c r="G7">
        <f t="shared" si="5"/>
        <v>0.43282548476454302</v>
      </c>
      <c r="J7">
        <f t="shared" si="6"/>
        <v>2.4065096952908589</v>
      </c>
      <c r="M7">
        <v>3.4529999999999999E-3</v>
      </c>
      <c r="N7">
        <v>3.9759999999999997E-2</v>
      </c>
      <c r="O7">
        <f t="shared" si="0"/>
        <v>-69.625</v>
      </c>
      <c r="P7">
        <f t="shared" si="1"/>
        <v>4847.640625</v>
      </c>
      <c r="R7">
        <f t="shared" si="3"/>
        <v>348.96249999999998</v>
      </c>
      <c r="S7">
        <f t="shared" si="2"/>
        <v>48.476406249999684</v>
      </c>
      <c r="U7">
        <v>348.96249999999998</v>
      </c>
      <c r="V7">
        <v>338</v>
      </c>
      <c r="W7">
        <f t="shared" si="4"/>
        <v>16</v>
      </c>
    </row>
    <row r="8" spans="1:23" x14ac:dyDescent="0.25">
      <c r="A8">
        <v>7</v>
      </c>
      <c r="B8">
        <v>347</v>
      </c>
      <c r="C8">
        <v>5</v>
      </c>
      <c r="D8">
        <v>1</v>
      </c>
      <c r="F8">
        <f>D8-E4</f>
        <v>1.6578947368421053</v>
      </c>
      <c r="G8">
        <f t="shared" si="5"/>
        <v>2.7486149584487536</v>
      </c>
      <c r="J8">
        <f t="shared" si="6"/>
        <v>2.7486149584487536</v>
      </c>
      <c r="M8">
        <v>-0.14344999999999999</v>
      </c>
      <c r="N8">
        <v>-0.14577999999999999</v>
      </c>
      <c r="O8">
        <f t="shared" si="0"/>
        <v>-64.625</v>
      </c>
      <c r="P8">
        <f t="shared" si="1"/>
        <v>4176.390625</v>
      </c>
      <c r="R8">
        <f t="shared" si="3"/>
        <v>353.46249999999998</v>
      </c>
      <c r="S8">
        <f t="shared" si="2"/>
        <v>41.763906249999707</v>
      </c>
      <c r="U8">
        <v>353.46249999999998</v>
      </c>
      <c r="V8">
        <v>342</v>
      </c>
      <c r="W8">
        <f t="shared" si="4"/>
        <v>25</v>
      </c>
    </row>
    <row r="9" spans="1:23" x14ac:dyDescent="0.25">
      <c r="A9">
        <v>8</v>
      </c>
      <c r="B9">
        <v>345</v>
      </c>
      <c r="C9">
        <v>-2</v>
      </c>
      <c r="D9">
        <v>-7</v>
      </c>
      <c r="F9">
        <f>D9-E4</f>
        <v>-6.3421052631578947</v>
      </c>
      <c r="G9">
        <f t="shared" si="5"/>
        <v>40.22229916897507</v>
      </c>
      <c r="J9">
        <f t="shared" si="6"/>
        <v>-29.540858725761773</v>
      </c>
      <c r="O9">
        <f t="shared" si="0"/>
        <v>-66.625</v>
      </c>
      <c r="P9">
        <f t="shared" si="1"/>
        <v>4438.890625</v>
      </c>
      <c r="R9">
        <f t="shared" si="3"/>
        <v>351.66250000000002</v>
      </c>
      <c r="S9">
        <f t="shared" si="2"/>
        <v>44.388906250000304</v>
      </c>
      <c r="U9">
        <v>351.66250000000002</v>
      </c>
      <c r="V9">
        <v>347</v>
      </c>
      <c r="W9">
        <f t="shared" si="4"/>
        <v>4</v>
      </c>
    </row>
    <row r="10" spans="1:23" x14ac:dyDescent="0.25">
      <c r="A10">
        <v>9</v>
      </c>
      <c r="B10">
        <v>351</v>
      </c>
      <c r="C10">
        <v>6</v>
      </c>
      <c r="D10">
        <v>8</v>
      </c>
      <c r="F10">
        <f>D10-E4</f>
        <v>8.6578947368421062</v>
      </c>
      <c r="G10">
        <f t="shared" si="5"/>
        <v>74.959141274238249</v>
      </c>
      <c r="J10">
        <f t="shared" si="6"/>
        <v>-37.593490304709142</v>
      </c>
      <c r="O10">
        <f t="shared" si="0"/>
        <v>-60.625</v>
      </c>
      <c r="P10">
        <f t="shared" si="1"/>
        <v>3675.390625</v>
      </c>
      <c r="R10">
        <f t="shared" si="3"/>
        <v>357.0625</v>
      </c>
      <c r="S10">
        <f t="shared" si="2"/>
        <v>36.75390625</v>
      </c>
      <c r="U10">
        <v>357.0625</v>
      </c>
      <c r="V10">
        <v>345</v>
      </c>
      <c r="W10">
        <f t="shared" si="4"/>
        <v>36</v>
      </c>
    </row>
    <row r="11" spans="1:23" x14ac:dyDescent="0.25">
      <c r="A11">
        <v>10</v>
      </c>
      <c r="B11">
        <v>351</v>
      </c>
      <c r="C11">
        <v>0</v>
      </c>
      <c r="D11">
        <v>-6</v>
      </c>
      <c r="F11">
        <f>D11-E4</f>
        <v>-5.3421052631578947</v>
      </c>
      <c r="G11">
        <f t="shared" si="5"/>
        <v>28.538088642659279</v>
      </c>
      <c r="J11">
        <f t="shared" si="6"/>
        <v>-3.5145429362880889</v>
      </c>
      <c r="O11">
        <f t="shared" si="0"/>
        <v>-60.625</v>
      </c>
      <c r="P11">
        <f t="shared" si="1"/>
        <v>3675.390625</v>
      </c>
      <c r="R11">
        <f t="shared" si="3"/>
        <v>357.0625</v>
      </c>
      <c r="S11">
        <f t="shared" si="2"/>
        <v>36.75390625</v>
      </c>
      <c r="U11">
        <v>357.0625</v>
      </c>
      <c r="V11">
        <v>351</v>
      </c>
      <c r="W11">
        <f t="shared" si="4"/>
        <v>0</v>
      </c>
    </row>
    <row r="12" spans="1:23" x14ac:dyDescent="0.25">
      <c r="A12">
        <v>11</v>
      </c>
      <c r="B12">
        <v>354</v>
      </c>
      <c r="C12">
        <v>3</v>
      </c>
      <c r="D12">
        <v>3</v>
      </c>
      <c r="F12">
        <f>D12-E4</f>
        <v>3.6578947368421053</v>
      </c>
      <c r="G12">
        <f t="shared" si="5"/>
        <v>13.380193905817174</v>
      </c>
      <c r="J12">
        <f t="shared" si="6"/>
        <v>35.32756232686981</v>
      </c>
      <c r="M12">
        <f>AVERAGE(B2:B41)</f>
        <v>411.625</v>
      </c>
      <c r="O12">
        <f t="shared" si="0"/>
        <v>-57.625</v>
      </c>
      <c r="P12">
        <f t="shared" si="1"/>
        <v>3320.640625</v>
      </c>
      <c r="R12">
        <f t="shared" si="3"/>
        <v>359.76249999999999</v>
      </c>
      <c r="S12">
        <f t="shared" si="2"/>
        <v>33.206406249999866</v>
      </c>
      <c r="U12">
        <v>359.76249999999999</v>
      </c>
      <c r="V12">
        <v>351</v>
      </c>
      <c r="W12">
        <f t="shared" si="4"/>
        <v>9</v>
      </c>
    </row>
    <row r="13" spans="1:23" x14ac:dyDescent="0.25">
      <c r="A13">
        <v>12</v>
      </c>
      <c r="B13">
        <v>358</v>
      </c>
      <c r="C13">
        <v>4</v>
      </c>
      <c r="D13">
        <v>1</v>
      </c>
      <c r="F13">
        <f>D13-E4</f>
        <v>1.6578947368421053</v>
      </c>
      <c r="G13">
        <f t="shared" si="5"/>
        <v>2.7486149584487536</v>
      </c>
      <c r="J13">
        <f t="shared" si="6"/>
        <v>7.72229916897507</v>
      </c>
      <c r="M13">
        <f>411.625-B3</f>
        <v>88.625</v>
      </c>
      <c r="O13">
        <f t="shared" si="0"/>
        <v>-53.625</v>
      </c>
      <c r="P13">
        <f t="shared" si="1"/>
        <v>2875.640625</v>
      </c>
      <c r="R13">
        <f t="shared" si="3"/>
        <v>363.36250000000001</v>
      </c>
      <c r="S13">
        <f t="shared" si="2"/>
        <v>28.756406250000122</v>
      </c>
      <c r="U13">
        <v>363.36250000000001</v>
      </c>
      <c r="V13">
        <v>354</v>
      </c>
      <c r="W13">
        <f t="shared" si="4"/>
        <v>16</v>
      </c>
    </row>
    <row r="14" spans="1:23" x14ac:dyDescent="0.25">
      <c r="A14">
        <v>13</v>
      </c>
      <c r="B14">
        <v>366</v>
      </c>
      <c r="C14">
        <v>8</v>
      </c>
      <c r="D14">
        <v>4</v>
      </c>
      <c r="F14">
        <f>D14-E4</f>
        <v>4.6578947368421053</v>
      </c>
      <c r="G14">
        <f t="shared" si="5"/>
        <v>21.695983379501385</v>
      </c>
      <c r="J14">
        <f t="shared" si="6"/>
        <v>-62.146121883656505</v>
      </c>
      <c r="M14">
        <f t="shared" ref="M14:M51" si="7">411.625-B4</f>
        <v>89.625</v>
      </c>
      <c r="O14">
        <f t="shared" si="0"/>
        <v>-45.625</v>
      </c>
      <c r="P14">
        <f t="shared" si="1"/>
        <v>2081.640625</v>
      </c>
      <c r="R14">
        <f t="shared" si="3"/>
        <v>370.5625</v>
      </c>
      <c r="S14">
        <f t="shared" si="2"/>
        <v>20.81640625</v>
      </c>
      <c r="U14">
        <v>370.5625</v>
      </c>
      <c r="V14">
        <v>358</v>
      </c>
      <c r="W14">
        <f t="shared" si="4"/>
        <v>64</v>
      </c>
    </row>
    <row r="15" spans="1:23" x14ac:dyDescent="0.25">
      <c r="A15">
        <v>14</v>
      </c>
      <c r="B15">
        <v>369</v>
      </c>
      <c r="C15">
        <v>3</v>
      </c>
      <c r="D15">
        <v>-5</v>
      </c>
      <c r="F15">
        <f>D15-E4</f>
        <v>-4.3421052631578947</v>
      </c>
      <c r="G15">
        <f t="shared" si="5"/>
        <v>18.853878116343491</v>
      </c>
      <c r="J15">
        <f t="shared" si="6"/>
        <v>-28.909279778393351</v>
      </c>
      <c r="M15">
        <f t="shared" si="7"/>
        <v>77.625</v>
      </c>
      <c r="O15">
        <f t="shared" si="0"/>
        <v>-42.625</v>
      </c>
      <c r="P15">
        <f t="shared" si="1"/>
        <v>1816.890625</v>
      </c>
      <c r="R15">
        <f t="shared" si="3"/>
        <v>373.26249999999999</v>
      </c>
      <c r="S15">
        <f t="shared" si="2"/>
        <v>18.168906249999903</v>
      </c>
      <c r="U15">
        <v>373.26249999999999</v>
      </c>
      <c r="V15">
        <v>366</v>
      </c>
      <c r="W15">
        <f t="shared" si="4"/>
        <v>9</v>
      </c>
    </row>
    <row r="16" spans="1:23" x14ac:dyDescent="0.25">
      <c r="A16">
        <v>15</v>
      </c>
      <c r="B16">
        <v>372</v>
      </c>
      <c r="C16">
        <v>3</v>
      </c>
      <c r="D16">
        <v>0</v>
      </c>
      <c r="F16">
        <f>D16-E4</f>
        <v>0.65789473684210531</v>
      </c>
      <c r="G16">
        <f t="shared" si="5"/>
        <v>0.43282548476454302</v>
      </c>
      <c r="J16">
        <f t="shared" si="6"/>
        <v>-0.88296398891966765</v>
      </c>
      <c r="M16">
        <f t="shared" si="7"/>
        <v>73.625</v>
      </c>
      <c r="O16">
        <f t="shared" si="0"/>
        <v>-39.625</v>
      </c>
      <c r="P16">
        <f t="shared" si="1"/>
        <v>1570.140625</v>
      </c>
      <c r="R16">
        <f t="shared" si="3"/>
        <v>375.96249999999998</v>
      </c>
      <c r="S16">
        <f t="shared" si="2"/>
        <v>15.70140624999982</v>
      </c>
      <c r="U16">
        <v>375.96249999999998</v>
      </c>
      <c r="V16">
        <v>369</v>
      </c>
      <c r="W16">
        <f t="shared" si="4"/>
        <v>9</v>
      </c>
    </row>
    <row r="17" spans="1:25" x14ac:dyDescent="0.25">
      <c r="A17">
        <v>16</v>
      </c>
      <c r="B17">
        <v>384</v>
      </c>
      <c r="C17">
        <v>12</v>
      </c>
      <c r="D17">
        <v>9</v>
      </c>
      <c r="F17">
        <f>D17-E4</f>
        <v>9.6578947368421062</v>
      </c>
      <c r="G17">
        <f t="shared" si="5"/>
        <v>93.274930747922454</v>
      </c>
      <c r="J17">
        <f t="shared" si="6"/>
        <v>-70.909279778393355</v>
      </c>
      <c r="M17">
        <f t="shared" si="7"/>
        <v>69.625</v>
      </c>
      <c r="O17">
        <f t="shared" si="0"/>
        <v>-27.625</v>
      </c>
      <c r="P17">
        <f t="shared" si="1"/>
        <v>763.140625</v>
      </c>
      <c r="R17">
        <f t="shared" si="3"/>
        <v>386.76249999999999</v>
      </c>
      <c r="S17">
        <f t="shared" si="2"/>
        <v>7.6314062499999373</v>
      </c>
      <c r="U17">
        <v>386.76249999999999</v>
      </c>
      <c r="V17">
        <v>372</v>
      </c>
      <c r="W17">
        <f t="shared" si="4"/>
        <v>144</v>
      </c>
    </row>
    <row r="18" spans="1:25" x14ac:dyDescent="0.25">
      <c r="A18">
        <v>17</v>
      </c>
      <c r="B18">
        <v>400</v>
      </c>
      <c r="C18">
        <v>16</v>
      </c>
      <c r="D18">
        <v>4</v>
      </c>
      <c r="F18">
        <f>D18-E4</f>
        <v>4.6578947368421053</v>
      </c>
      <c r="G18">
        <f t="shared" si="5"/>
        <v>21.695983379501385</v>
      </c>
      <c r="J18">
        <f t="shared" si="6"/>
        <v>40.32756232686981</v>
      </c>
      <c r="M18">
        <f t="shared" si="7"/>
        <v>64.625</v>
      </c>
      <c r="O18">
        <f t="shared" si="0"/>
        <v>-11.625</v>
      </c>
      <c r="P18">
        <f t="shared" si="1"/>
        <v>135.140625</v>
      </c>
      <c r="R18">
        <f t="shared" si="3"/>
        <v>401.16250000000002</v>
      </c>
      <c r="S18">
        <f t="shared" si="2"/>
        <v>1.3514062500000528</v>
      </c>
      <c r="U18">
        <v>401.16250000000002</v>
      </c>
      <c r="V18">
        <v>384</v>
      </c>
      <c r="W18">
        <f t="shared" si="4"/>
        <v>256</v>
      </c>
    </row>
    <row r="19" spans="1:25" x14ac:dyDescent="0.25">
      <c r="A19">
        <v>18</v>
      </c>
      <c r="B19">
        <v>402</v>
      </c>
      <c r="C19">
        <v>2</v>
      </c>
      <c r="D19">
        <v>-14</v>
      </c>
      <c r="F19">
        <f>D19-E4</f>
        <v>-13.342105263157894</v>
      </c>
      <c r="G19">
        <f t="shared" si="5"/>
        <v>178.01177285318556</v>
      </c>
      <c r="J19">
        <f t="shared" si="6"/>
        <v>57.932825484764535</v>
      </c>
      <c r="M19">
        <f t="shared" si="7"/>
        <v>66.625</v>
      </c>
      <c r="O19">
        <f t="shared" si="0"/>
        <v>-9.625</v>
      </c>
      <c r="P19">
        <f t="shared" si="1"/>
        <v>92.640625</v>
      </c>
      <c r="R19">
        <f t="shared" si="3"/>
        <v>402.96249999999998</v>
      </c>
      <c r="S19">
        <f t="shared" si="2"/>
        <v>0.92640624999995624</v>
      </c>
      <c r="U19">
        <v>402.96249999999998</v>
      </c>
      <c r="V19">
        <v>400</v>
      </c>
      <c r="W19">
        <f t="shared" si="4"/>
        <v>4</v>
      </c>
    </row>
    <row r="20" spans="1:25" x14ac:dyDescent="0.25">
      <c r="A20">
        <v>19</v>
      </c>
      <c r="B20">
        <v>410</v>
      </c>
      <c r="C20">
        <v>8</v>
      </c>
      <c r="D20">
        <v>6</v>
      </c>
      <c r="F20">
        <f>D20-E4</f>
        <v>6.6578947368421053</v>
      </c>
      <c r="G20">
        <f t="shared" si="5"/>
        <v>44.32756232686981</v>
      </c>
      <c r="J20">
        <f t="shared" si="6"/>
        <v>11.038088642659281</v>
      </c>
      <c r="M20">
        <f t="shared" si="7"/>
        <v>60.625</v>
      </c>
      <c r="O20">
        <f t="shared" si="0"/>
        <v>-1.625</v>
      </c>
      <c r="P20">
        <f t="shared" si="1"/>
        <v>2.640625</v>
      </c>
      <c r="R20">
        <f t="shared" si="3"/>
        <v>410.16250000000002</v>
      </c>
      <c r="S20">
        <f t="shared" si="2"/>
        <v>2.6406250000007389E-2</v>
      </c>
      <c r="U20">
        <v>410.16250000000002</v>
      </c>
      <c r="V20">
        <v>402</v>
      </c>
      <c r="W20">
        <f t="shared" si="4"/>
        <v>64</v>
      </c>
    </row>
    <row r="21" spans="1:25" x14ac:dyDescent="0.25">
      <c r="A21">
        <v>20</v>
      </c>
      <c r="B21">
        <v>416</v>
      </c>
      <c r="C21">
        <v>6</v>
      </c>
      <c r="D21">
        <v>-2</v>
      </c>
      <c r="F21">
        <f>D21-E4</f>
        <v>-1.3421052631578947</v>
      </c>
      <c r="G21">
        <f t="shared" si="5"/>
        <v>1.8012465373961217</v>
      </c>
      <c r="J21">
        <f t="shared" si="6"/>
        <v>-4.9092797783933513</v>
      </c>
      <c r="M21">
        <f t="shared" si="7"/>
        <v>60.625</v>
      </c>
      <c r="O21">
        <f t="shared" si="0"/>
        <v>4.375</v>
      </c>
      <c r="P21">
        <f t="shared" si="1"/>
        <v>19.140625</v>
      </c>
      <c r="R21">
        <f t="shared" si="3"/>
        <v>415.5625</v>
      </c>
      <c r="S21">
        <f t="shared" si="2"/>
        <v>0.19140625</v>
      </c>
      <c r="U21">
        <v>415.5625</v>
      </c>
      <c r="V21">
        <v>410</v>
      </c>
      <c r="W21">
        <f t="shared" si="4"/>
        <v>36</v>
      </c>
    </row>
    <row r="22" spans="1:25" x14ac:dyDescent="0.25">
      <c r="A22">
        <v>21</v>
      </c>
      <c r="B22">
        <v>414</v>
      </c>
      <c r="C22">
        <v>-2</v>
      </c>
      <c r="D22">
        <v>-8</v>
      </c>
      <c r="F22">
        <f>D22-E4</f>
        <v>-7.3421052631578947</v>
      </c>
      <c r="G22">
        <f t="shared" si="5"/>
        <v>53.906509695290858</v>
      </c>
      <c r="J22">
        <f t="shared" si="6"/>
        <v>-114.96191135734072</v>
      </c>
      <c r="M22">
        <f t="shared" si="7"/>
        <v>57.625</v>
      </c>
      <c r="O22">
        <f t="shared" si="0"/>
        <v>2.375</v>
      </c>
      <c r="P22">
        <f t="shared" si="1"/>
        <v>5.640625</v>
      </c>
      <c r="R22">
        <f t="shared" si="3"/>
        <v>413.76249999999999</v>
      </c>
      <c r="S22">
        <f t="shared" si="2"/>
        <v>5.6406250000005403E-2</v>
      </c>
      <c r="U22">
        <v>413.76249999999999</v>
      </c>
      <c r="V22">
        <v>416</v>
      </c>
      <c r="W22">
        <f t="shared" si="4"/>
        <v>4</v>
      </c>
    </row>
    <row r="23" spans="1:25" x14ac:dyDescent="0.25">
      <c r="A23">
        <v>22</v>
      </c>
      <c r="B23">
        <v>420</v>
      </c>
      <c r="C23">
        <v>6</v>
      </c>
      <c r="D23">
        <v>8</v>
      </c>
      <c r="F23">
        <f>D23-E4</f>
        <v>8.6578947368421062</v>
      </c>
      <c r="G23">
        <f t="shared" si="5"/>
        <v>74.959141274238249</v>
      </c>
      <c r="J23">
        <f t="shared" si="6"/>
        <v>-271.356648199446</v>
      </c>
      <c r="M23">
        <f t="shared" si="7"/>
        <v>53.625</v>
      </c>
      <c r="O23">
        <f t="shared" si="0"/>
        <v>8.375</v>
      </c>
      <c r="P23">
        <f t="shared" si="1"/>
        <v>70.140625</v>
      </c>
      <c r="R23">
        <f t="shared" si="3"/>
        <v>419.16250000000002</v>
      </c>
      <c r="S23">
        <f t="shared" si="2"/>
        <v>0.70140624999996193</v>
      </c>
      <c r="U23">
        <v>419.16250000000002</v>
      </c>
      <c r="V23">
        <v>414</v>
      </c>
      <c r="W23">
        <f t="shared" si="4"/>
        <v>36</v>
      </c>
    </row>
    <row r="24" spans="1:25" x14ac:dyDescent="0.25">
      <c r="A24">
        <v>23</v>
      </c>
      <c r="B24">
        <v>421</v>
      </c>
      <c r="C24">
        <v>1</v>
      </c>
      <c r="D24">
        <v>-5</v>
      </c>
      <c r="F24">
        <f>D24-E4</f>
        <v>-4.3421052631578947</v>
      </c>
      <c r="G24">
        <f t="shared" si="5"/>
        <v>18.853878116343491</v>
      </c>
      <c r="J24">
        <f t="shared" si="6"/>
        <v>-137.46191135734071</v>
      </c>
      <c r="M24">
        <f t="shared" si="7"/>
        <v>45.625</v>
      </c>
      <c r="O24">
        <f t="shared" si="0"/>
        <v>9.375</v>
      </c>
      <c r="P24">
        <f t="shared" si="1"/>
        <v>87.890625</v>
      </c>
      <c r="R24">
        <f t="shared" si="3"/>
        <v>420.0625</v>
      </c>
      <c r="S24">
        <f t="shared" si="2"/>
        <v>0.87890625</v>
      </c>
      <c r="U24">
        <v>420.0625</v>
      </c>
      <c r="V24">
        <v>420</v>
      </c>
      <c r="W24">
        <f t="shared" si="4"/>
        <v>1</v>
      </c>
    </row>
    <row r="25" spans="1:25" x14ac:dyDescent="0.25">
      <c r="A25">
        <v>24</v>
      </c>
      <c r="B25">
        <v>423</v>
      </c>
      <c r="C25">
        <v>2</v>
      </c>
      <c r="D25">
        <v>1</v>
      </c>
      <c r="F25">
        <f>D25-E4</f>
        <v>1.6578947368421053</v>
      </c>
      <c r="G25">
        <f t="shared" si="5"/>
        <v>2.7486149584487536</v>
      </c>
      <c r="J25">
        <f t="shared" si="6"/>
        <v>-17.146121883656509</v>
      </c>
      <c r="M25">
        <f t="shared" si="7"/>
        <v>42.625</v>
      </c>
      <c r="O25">
        <f t="shared" si="0"/>
        <v>11.375</v>
      </c>
      <c r="P25">
        <f t="shared" si="1"/>
        <v>129.390625</v>
      </c>
      <c r="R25">
        <f t="shared" si="3"/>
        <v>421.86250000000001</v>
      </c>
      <c r="S25">
        <f t="shared" si="2"/>
        <v>1.2939062499999741</v>
      </c>
      <c r="U25">
        <v>421.86250000000001</v>
      </c>
      <c r="V25">
        <v>421</v>
      </c>
      <c r="W25">
        <f t="shared" si="4"/>
        <v>4</v>
      </c>
    </row>
    <row r="26" spans="1:25" x14ac:dyDescent="0.25">
      <c r="A26">
        <v>25</v>
      </c>
      <c r="B26">
        <v>428</v>
      </c>
      <c r="C26">
        <v>5</v>
      </c>
      <c r="D26">
        <v>3</v>
      </c>
      <c r="F26">
        <f>D26-E4</f>
        <v>3.6578947368421053</v>
      </c>
      <c r="G26">
        <f t="shared" si="5"/>
        <v>13.380193905817174</v>
      </c>
      <c r="J26">
        <f t="shared" si="6"/>
        <v>-30.514542936288084</v>
      </c>
      <c r="M26">
        <f t="shared" si="7"/>
        <v>39.625</v>
      </c>
      <c r="O26">
        <f t="shared" si="0"/>
        <v>16.375</v>
      </c>
      <c r="P26">
        <f t="shared" si="1"/>
        <v>268.140625</v>
      </c>
      <c r="R26">
        <f t="shared" si="3"/>
        <v>426.36250000000001</v>
      </c>
      <c r="S26">
        <f t="shared" si="2"/>
        <v>2.6814062499999629</v>
      </c>
      <c r="U26">
        <v>426.36250000000001</v>
      </c>
      <c r="V26">
        <v>423</v>
      </c>
      <c r="W26">
        <f t="shared" si="4"/>
        <v>25</v>
      </c>
    </row>
    <row r="27" spans="1:25" x14ac:dyDescent="0.25">
      <c r="A27">
        <v>26</v>
      </c>
      <c r="B27">
        <v>448</v>
      </c>
      <c r="C27">
        <v>20</v>
      </c>
      <c r="D27">
        <v>15</v>
      </c>
      <c r="F27">
        <f>D27-E4</f>
        <v>15.657894736842106</v>
      </c>
      <c r="G27">
        <f t="shared" si="5"/>
        <v>245.16966759002773</v>
      </c>
      <c r="J27">
        <f t="shared" si="6"/>
        <v>166.88019390581721</v>
      </c>
      <c r="M27">
        <f t="shared" si="7"/>
        <v>27.625</v>
      </c>
      <c r="O27">
        <f t="shared" si="0"/>
        <v>36.375</v>
      </c>
      <c r="P27">
        <f t="shared" si="1"/>
        <v>1323.140625</v>
      </c>
      <c r="R27">
        <f t="shared" si="3"/>
        <v>444.36250000000001</v>
      </c>
      <c r="S27">
        <f t="shared" si="2"/>
        <v>13.231406249999917</v>
      </c>
      <c r="U27">
        <v>444.36250000000001</v>
      </c>
      <c r="V27">
        <v>428</v>
      </c>
      <c r="W27">
        <f t="shared" si="4"/>
        <v>400</v>
      </c>
    </row>
    <row r="28" spans="1:25" x14ac:dyDescent="0.25">
      <c r="A28">
        <v>27</v>
      </c>
      <c r="B28">
        <v>436</v>
      </c>
      <c r="C28">
        <v>-12</v>
      </c>
      <c r="D28">
        <v>-32</v>
      </c>
      <c r="F28">
        <f>D28-E4</f>
        <v>-31.342105263157894</v>
      </c>
      <c r="G28">
        <f t="shared" si="5"/>
        <v>982.32756232686972</v>
      </c>
      <c r="J28">
        <f t="shared" si="6"/>
        <v>-20.619806094182827</v>
      </c>
      <c r="M28">
        <f t="shared" si="7"/>
        <v>11.625</v>
      </c>
      <c r="O28">
        <f t="shared" si="0"/>
        <v>24.375</v>
      </c>
      <c r="P28">
        <f t="shared" si="1"/>
        <v>594.140625</v>
      </c>
      <c r="R28">
        <f t="shared" si="3"/>
        <v>433.5625</v>
      </c>
      <c r="S28">
        <f t="shared" si="2"/>
        <v>5.94140625</v>
      </c>
      <c r="U28">
        <v>433.5625</v>
      </c>
      <c r="V28">
        <v>448</v>
      </c>
      <c r="W28">
        <f t="shared" si="4"/>
        <v>144</v>
      </c>
    </row>
    <row r="29" spans="1:25" x14ac:dyDescent="0.25">
      <c r="A29">
        <v>28</v>
      </c>
      <c r="B29">
        <v>455</v>
      </c>
      <c r="C29">
        <v>19</v>
      </c>
      <c r="D29">
        <v>31</v>
      </c>
      <c r="F29">
        <f>D29-E4</f>
        <v>31.657894736842106</v>
      </c>
      <c r="G29">
        <f t="shared" si="5"/>
        <v>1002.2222991689752</v>
      </c>
      <c r="J29">
        <f t="shared" si="6"/>
        <v>-232.43559556786704</v>
      </c>
      <c r="M29">
        <f t="shared" si="7"/>
        <v>9.625</v>
      </c>
      <c r="O29">
        <f t="shared" si="0"/>
        <v>43.375</v>
      </c>
      <c r="P29">
        <f t="shared" si="1"/>
        <v>1881.390625</v>
      </c>
      <c r="R29">
        <f t="shared" si="3"/>
        <v>450.66250000000002</v>
      </c>
      <c r="S29">
        <f t="shared" si="2"/>
        <v>18.813906249999803</v>
      </c>
      <c r="U29">
        <v>450.66250000000002</v>
      </c>
      <c r="V29">
        <v>436</v>
      </c>
      <c r="W29">
        <f t="shared" si="4"/>
        <v>361</v>
      </c>
    </row>
    <row r="30" spans="1:25" x14ac:dyDescent="0.25">
      <c r="A30">
        <v>29</v>
      </c>
      <c r="B30">
        <v>463</v>
      </c>
      <c r="C30">
        <v>8</v>
      </c>
      <c r="D30">
        <v>-11</v>
      </c>
      <c r="F30">
        <f>D30-E4</f>
        <v>-10.342105263157894</v>
      </c>
      <c r="G30">
        <f t="shared" si="5"/>
        <v>106.95914127423821</v>
      </c>
      <c r="J30">
        <f t="shared" si="6"/>
        <v>-6.804016620498615</v>
      </c>
      <c r="M30">
        <f t="shared" si="7"/>
        <v>1.625</v>
      </c>
      <c r="O30">
        <f t="shared" si="0"/>
        <v>51.375</v>
      </c>
      <c r="P30">
        <f t="shared" si="1"/>
        <v>2639.390625</v>
      </c>
      <c r="R30">
        <f t="shared" si="3"/>
        <v>457.86250000000001</v>
      </c>
      <c r="S30">
        <f t="shared" si="2"/>
        <v>26.393906249999883</v>
      </c>
      <c r="U30">
        <v>457.86250000000001</v>
      </c>
      <c r="V30">
        <v>455</v>
      </c>
      <c r="W30">
        <f t="shared" si="4"/>
        <v>64</v>
      </c>
      <c r="X30">
        <f>SQRT(AVERAGE(W3:W41))</f>
        <v>9.326004448549174</v>
      </c>
      <c r="Y30">
        <f>5.901159/X30</f>
        <v>0.63276390576009534</v>
      </c>
    </row>
    <row r="31" spans="1:25" x14ac:dyDescent="0.25">
      <c r="A31">
        <v>30</v>
      </c>
      <c r="B31">
        <v>462</v>
      </c>
      <c r="C31">
        <v>-1</v>
      </c>
      <c r="D31">
        <v>-9</v>
      </c>
      <c r="F31">
        <f>D31-E4</f>
        <v>-8.3421052631578938</v>
      </c>
      <c r="G31">
        <f t="shared" si="5"/>
        <v>69.590720221606631</v>
      </c>
      <c r="J31">
        <f t="shared" si="6"/>
        <v>-38.856648199445978</v>
      </c>
      <c r="M31">
        <f t="shared" si="7"/>
        <v>-4.375</v>
      </c>
      <c r="O31">
        <f t="shared" si="0"/>
        <v>50.375</v>
      </c>
      <c r="P31">
        <f t="shared" si="1"/>
        <v>2537.640625</v>
      </c>
      <c r="R31">
        <f t="shared" si="3"/>
        <v>456.96249999999998</v>
      </c>
      <c r="S31">
        <f t="shared" si="2"/>
        <v>25.37640625000023</v>
      </c>
      <c r="U31">
        <v>456.96249999999998</v>
      </c>
      <c r="V31">
        <v>463</v>
      </c>
      <c r="W31">
        <f t="shared" si="4"/>
        <v>1</v>
      </c>
    </row>
    <row r="32" spans="1:25" x14ac:dyDescent="0.25">
      <c r="A32">
        <v>31</v>
      </c>
      <c r="B32">
        <v>471</v>
      </c>
      <c r="C32">
        <v>9</v>
      </c>
      <c r="D32">
        <v>10</v>
      </c>
      <c r="F32">
        <f>D32-E4</f>
        <v>10.657894736842106</v>
      </c>
      <c r="G32">
        <f t="shared" si="5"/>
        <v>113.59072022160667</v>
      </c>
      <c r="J32">
        <f t="shared" si="6"/>
        <v>-35.619806094182827</v>
      </c>
      <c r="M32">
        <f t="shared" si="7"/>
        <v>-2.375</v>
      </c>
      <c r="O32">
        <f t="shared" si="0"/>
        <v>59.375</v>
      </c>
      <c r="P32">
        <f t="shared" si="1"/>
        <v>3525.390625</v>
      </c>
      <c r="R32">
        <f t="shared" si="3"/>
        <v>465.0625</v>
      </c>
      <c r="S32">
        <f t="shared" si="2"/>
        <v>35.25390625</v>
      </c>
      <c r="U32">
        <v>465.0625</v>
      </c>
      <c r="V32">
        <v>462</v>
      </c>
      <c r="W32">
        <f t="shared" si="4"/>
        <v>81</v>
      </c>
    </row>
    <row r="33" spans="1:23" x14ac:dyDescent="0.25">
      <c r="A33">
        <v>32</v>
      </c>
      <c r="B33">
        <v>480</v>
      </c>
      <c r="C33">
        <v>9</v>
      </c>
      <c r="D33">
        <v>0</v>
      </c>
      <c r="F33">
        <f>D33-E4</f>
        <v>0.65789473684210531</v>
      </c>
      <c r="G33">
        <f t="shared" si="5"/>
        <v>0.43282548476454302</v>
      </c>
      <c r="J33">
        <f t="shared" si="6"/>
        <v>-1.540858725761773</v>
      </c>
      <c r="M33">
        <f t="shared" si="7"/>
        <v>-8.375</v>
      </c>
      <c r="O33">
        <f t="shared" si="0"/>
        <v>68.375</v>
      </c>
      <c r="P33">
        <f t="shared" si="1"/>
        <v>4675.140625</v>
      </c>
      <c r="R33">
        <f t="shared" si="3"/>
        <v>473.16250000000002</v>
      </c>
      <c r="S33">
        <f t="shared" si="2"/>
        <v>46.75140624999969</v>
      </c>
      <c r="U33">
        <v>473.16250000000002</v>
      </c>
      <c r="V33">
        <v>471</v>
      </c>
      <c r="W33">
        <f t="shared" si="4"/>
        <v>81</v>
      </c>
    </row>
    <row r="34" spans="1:23" x14ac:dyDescent="0.25">
      <c r="A34">
        <v>33</v>
      </c>
      <c r="B34">
        <v>481</v>
      </c>
      <c r="C34">
        <v>1</v>
      </c>
      <c r="D34">
        <v>-8</v>
      </c>
      <c r="F34">
        <f>D34-E4</f>
        <v>-7.3421052631578947</v>
      </c>
      <c r="G34">
        <f t="shared" si="5"/>
        <v>53.906509695290858</v>
      </c>
      <c r="J34">
        <f t="shared" si="6"/>
        <v>-78.251385041551259</v>
      </c>
      <c r="M34">
        <f t="shared" si="7"/>
        <v>-9.375</v>
      </c>
      <c r="O34">
        <f t="shared" si="0"/>
        <v>69.375</v>
      </c>
      <c r="P34">
        <f t="shared" si="1"/>
        <v>4812.890625</v>
      </c>
      <c r="R34">
        <f t="shared" si="3"/>
        <v>474.0625</v>
      </c>
      <c r="S34">
        <f t="shared" si="2"/>
        <v>48.12890625</v>
      </c>
      <c r="U34">
        <v>474.0625</v>
      </c>
      <c r="V34">
        <v>480</v>
      </c>
      <c r="W34">
        <f t="shared" si="4"/>
        <v>1</v>
      </c>
    </row>
    <row r="35" spans="1:23" x14ac:dyDescent="0.25">
      <c r="A35">
        <v>34</v>
      </c>
      <c r="B35">
        <v>482</v>
      </c>
      <c r="C35">
        <v>1</v>
      </c>
      <c r="D35">
        <v>0</v>
      </c>
      <c r="F35">
        <f>D35-E4</f>
        <v>0.65789473684210531</v>
      </c>
      <c r="G35">
        <f t="shared" si="5"/>
        <v>0.43282548476454302</v>
      </c>
      <c r="J35">
        <f t="shared" si="6"/>
        <v>13.59072022160665</v>
      </c>
      <c r="M35">
        <f t="shared" si="7"/>
        <v>-11.375</v>
      </c>
      <c r="O35">
        <f t="shared" si="0"/>
        <v>70.375</v>
      </c>
      <c r="P35">
        <f t="shared" si="1"/>
        <v>4952.640625</v>
      </c>
      <c r="R35">
        <f t="shared" si="3"/>
        <v>474.96249999999998</v>
      </c>
      <c r="S35">
        <f t="shared" si="2"/>
        <v>49.526406250000321</v>
      </c>
      <c r="U35">
        <v>474.96249999999998</v>
      </c>
      <c r="V35">
        <v>481</v>
      </c>
      <c r="W35">
        <f t="shared" si="4"/>
        <v>1</v>
      </c>
    </row>
    <row r="36" spans="1:23" x14ac:dyDescent="0.25">
      <c r="A36">
        <v>35</v>
      </c>
      <c r="B36">
        <v>487</v>
      </c>
      <c r="C36">
        <v>5</v>
      </c>
      <c r="D36">
        <v>4</v>
      </c>
      <c r="F36">
        <f>D36-E4</f>
        <v>4.6578947368421053</v>
      </c>
      <c r="G36">
        <f t="shared" si="5"/>
        <v>21.695983379501385</v>
      </c>
      <c r="J36">
        <f t="shared" si="6"/>
        <v>-225.17243767313022</v>
      </c>
      <c r="M36">
        <f t="shared" si="7"/>
        <v>-16.375</v>
      </c>
      <c r="O36">
        <f t="shared" si="0"/>
        <v>75.375</v>
      </c>
      <c r="P36">
        <f t="shared" si="1"/>
        <v>5681.390625</v>
      </c>
      <c r="R36">
        <f t="shared" si="3"/>
        <v>479.46249999999998</v>
      </c>
      <c r="S36">
        <f t="shared" si="2"/>
        <v>56.813906250000343</v>
      </c>
      <c r="U36">
        <v>479.46249999999998</v>
      </c>
      <c r="V36">
        <v>482</v>
      </c>
      <c r="W36">
        <f t="shared" si="4"/>
        <v>25</v>
      </c>
    </row>
    <row r="37" spans="1:23" x14ac:dyDescent="0.25">
      <c r="A37">
        <v>36</v>
      </c>
      <c r="B37">
        <v>488</v>
      </c>
      <c r="C37">
        <v>1</v>
      </c>
      <c r="D37">
        <v>-4</v>
      </c>
      <c r="F37">
        <f>D37-E4</f>
        <v>-3.3421052631578947</v>
      </c>
      <c r="G37">
        <f t="shared" si="5"/>
        <v>11.1696675900277</v>
      </c>
      <c r="J37">
        <f t="shared" si="6"/>
        <v>0</v>
      </c>
      <c r="M37">
        <f t="shared" si="7"/>
        <v>-36.375</v>
      </c>
      <c r="O37">
        <f t="shared" si="0"/>
        <v>76.375</v>
      </c>
      <c r="P37">
        <f t="shared" si="1"/>
        <v>5833.140625</v>
      </c>
      <c r="R37">
        <f t="shared" si="3"/>
        <v>480.36250000000001</v>
      </c>
      <c r="S37">
        <f t="shared" si="2"/>
        <v>58.331406249999823</v>
      </c>
      <c r="U37">
        <v>480.36250000000001</v>
      </c>
      <c r="V37">
        <v>487</v>
      </c>
      <c r="W37">
        <f t="shared" si="4"/>
        <v>1</v>
      </c>
    </row>
    <row r="38" spans="1:23" x14ac:dyDescent="0.25">
      <c r="A38">
        <v>37</v>
      </c>
      <c r="B38">
        <v>486</v>
      </c>
      <c r="C38">
        <v>-2</v>
      </c>
      <c r="D38">
        <v>-3</v>
      </c>
      <c r="F38">
        <f>D38-E4</f>
        <v>-2.3421052631578947</v>
      </c>
      <c r="G38">
        <f t="shared" si="5"/>
        <v>5.4854570637119116</v>
      </c>
      <c r="J38">
        <f t="shared" ref="J5:J41" si="8">F38*F42</f>
        <v>0</v>
      </c>
      <c r="M38">
        <f t="shared" si="7"/>
        <v>-24.375</v>
      </c>
      <c r="O38">
        <f t="shared" si="0"/>
        <v>74.375</v>
      </c>
      <c r="P38">
        <f t="shared" si="1"/>
        <v>5531.640625</v>
      </c>
      <c r="R38">
        <f t="shared" si="3"/>
        <v>478.5625</v>
      </c>
      <c r="S38">
        <f t="shared" si="2"/>
        <v>55.31640625</v>
      </c>
      <c r="U38">
        <v>478.5625</v>
      </c>
      <c r="V38">
        <v>488</v>
      </c>
      <c r="W38">
        <f t="shared" si="4"/>
        <v>4</v>
      </c>
    </row>
    <row r="39" spans="1:23" x14ac:dyDescent="0.25">
      <c r="A39">
        <v>38</v>
      </c>
      <c r="B39">
        <v>494</v>
      </c>
      <c r="C39">
        <v>8</v>
      </c>
      <c r="D39">
        <v>10</v>
      </c>
      <c r="F39">
        <f>D39-E4</f>
        <v>10.657894736842106</v>
      </c>
      <c r="G39">
        <f t="shared" si="5"/>
        <v>113.59072022160667</v>
      </c>
      <c r="J39">
        <f t="shared" si="8"/>
        <v>0</v>
      </c>
      <c r="M39">
        <f t="shared" si="7"/>
        <v>-43.375</v>
      </c>
      <c r="O39">
        <f t="shared" si="0"/>
        <v>82.375</v>
      </c>
      <c r="P39">
        <f t="shared" si="1"/>
        <v>6785.640625</v>
      </c>
      <c r="R39">
        <f t="shared" si="3"/>
        <v>485.76249999999999</v>
      </c>
      <c r="S39">
        <f t="shared" si="2"/>
        <v>67.856406250000191</v>
      </c>
      <c r="U39">
        <v>485.76249999999999</v>
      </c>
      <c r="V39">
        <v>486</v>
      </c>
      <c r="W39">
        <f t="shared" si="4"/>
        <v>64</v>
      </c>
    </row>
    <row r="40" spans="1:23" x14ac:dyDescent="0.25">
      <c r="A40">
        <v>39</v>
      </c>
      <c r="B40">
        <v>522</v>
      </c>
      <c r="C40">
        <v>28</v>
      </c>
      <c r="D40">
        <v>20</v>
      </c>
      <c r="F40">
        <f>D40-E4</f>
        <v>20.657894736842106</v>
      </c>
      <c r="G40">
        <f t="shared" si="5"/>
        <v>426.7486149584488</v>
      </c>
      <c r="J40">
        <f t="shared" si="8"/>
        <v>0</v>
      </c>
      <c r="M40">
        <f t="shared" si="7"/>
        <v>-51.375</v>
      </c>
      <c r="O40">
        <f t="shared" si="0"/>
        <v>110.375</v>
      </c>
      <c r="P40">
        <f t="shared" si="1"/>
        <v>12182.640625</v>
      </c>
      <c r="R40">
        <f t="shared" si="3"/>
        <v>510.96249999999998</v>
      </c>
      <c r="S40">
        <f t="shared" si="2"/>
        <v>121.8264062500005</v>
      </c>
      <c r="U40">
        <v>510.96249999999998</v>
      </c>
      <c r="V40">
        <v>494</v>
      </c>
      <c r="W40">
        <f t="shared" si="4"/>
        <v>784</v>
      </c>
    </row>
    <row r="41" spans="1:23" x14ac:dyDescent="0.25">
      <c r="A41">
        <v>40</v>
      </c>
      <c r="B41">
        <v>501</v>
      </c>
      <c r="C41">
        <v>-21</v>
      </c>
      <c r="D41">
        <v>-49</v>
      </c>
      <c r="F41">
        <f>D41-E4</f>
        <v>-48.342105263157897</v>
      </c>
      <c r="G41">
        <f t="shared" si="5"/>
        <v>2336.9591412742384</v>
      </c>
      <c r="J41">
        <f t="shared" si="8"/>
        <v>0</v>
      </c>
      <c r="M41">
        <f t="shared" si="7"/>
        <v>-50.375</v>
      </c>
      <c r="O41">
        <f t="shared" si="0"/>
        <v>89.375</v>
      </c>
      <c r="P41">
        <f t="shared" si="1"/>
        <v>7987.890625</v>
      </c>
      <c r="R41">
        <f t="shared" si="3"/>
        <v>492.0625</v>
      </c>
      <c r="S41">
        <f t="shared" si="2"/>
        <v>79.87890625</v>
      </c>
      <c r="U41">
        <v>492.0625</v>
      </c>
      <c r="V41">
        <v>522</v>
      </c>
      <c r="W41">
        <f t="shared" si="4"/>
        <v>441</v>
      </c>
    </row>
    <row r="42" spans="1:23" x14ac:dyDescent="0.25">
      <c r="M42">
        <f t="shared" si="7"/>
        <v>-59.375</v>
      </c>
      <c r="V42">
        <v>501</v>
      </c>
      <c r="W42">
        <f t="shared" si="4"/>
        <v>251001</v>
      </c>
    </row>
    <row r="43" spans="1:23" x14ac:dyDescent="0.25">
      <c r="M43">
        <f>411.625-B33</f>
        <v>-68.375</v>
      </c>
    </row>
    <row r="44" spans="1:23" x14ac:dyDescent="0.25">
      <c r="M44">
        <f t="shared" si="7"/>
        <v>-69.375</v>
      </c>
    </row>
    <row r="45" spans="1:23" x14ac:dyDescent="0.25">
      <c r="M45">
        <f t="shared" si="7"/>
        <v>-70.375</v>
      </c>
    </row>
    <row r="46" spans="1:23" x14ac:dyDescent="0.25">
      <c r="M46">
        <f t="shared" si="7"/>
        <v>-75.375</v>
      </c>
    </row>
    <row r="47" spans="1:23" x14ac:dyDescent="0.25">
      <c r="M47">
        <f t="shared" si="7"/>
        <v>-76.375</v>
      </c>
    </row>
    <row r="48" spans="1:23" x14ac:dyDescent="0.25">
      <c r="M48">
        <f t="shared" si="7"/>
        <v>-74.375</v>
      </c>
    </row>
    <row r="49" spans="13:13" x14ac:dyDescent="0.25">
      <c r="M49">
        <f t="shared" si="7"/>
        <v>-82.375</v>
      </c>
    </row>
    <row r="50" spans="13:13" x14ac:dyDescent="0.25">
      <c r="M50">
        <f t="shared" si="7"/>
        <v>-110.375</v>
      </c>
    </row>
    <row r="51" spans="13:13" x14ac:dyDescent="0.25">
      <c r="M51">
        <f>411.625-B41</f>
        <v>-89.375</v>
      </c>
    </row>
  </sheetData>
  <pageMargins left="0.7" right="0.7" top="0.75" bottom="0.75" header="0.3" footer="0.3"/>
  <pageSetup scale="68" fitToWidth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2"/>
  <sheetViews>
    <sheetView tabSelected="1" workbookViewId="0">
      <selection activeCell="H19" sqref="H19"/>
    </sheetView>
  </sheetViews>
  <sheetFormatPr defaultRowHeight="15" x14ac:dyDescent="0.25"/>
  <cols>
    <col min="2" max="2" width="13.85546875" bestFit="1" customWidth="1"/>
    <col min="4" max="4" width="11.7109375" bestFit="1" customWidth="1"/>
    <col min="6" max="6" width="19.42578125" bestFit="1" customWidth="1"/>
    <col min="7" max="7" width="9" bestFit="1" customWidth="1"/>
    <col min="8" max="8" width="8.7109375" bestFit="1" customWidth="1"/>
    <col min="9" max="9" width="4" bestFit="1" customWidth="1"/>
    <col min="10" max="10" width="9" bestFit="1" customWidth="1"/>
    <col min="11" max="11" width="15.140625" bestFit="1" customWidth="1"/>
    <col min="12" max="12" width="14.140625" bestFit="1" customWidth="1"/>
  </cols>
  <sheetData>
    <row r="1" spans="1:12" x14ac:dyDescent="0.25">
      <c r="A1" s="10" t="s">
        <v>0</v>
      </c>
      <c r="B1" s="10" t="s">
        <v>45</v>
      </c>
      <c r="C1" s="5" t="s">
        <v>50</v>
      </c>
      <c r="D1" s="5" t="s">
        <v>49</v>
      </c>
      <c r="E1" s="5" t="s">
        <v>2</v>
      </c>
      <c r="F1" s="5" t="s">
        <v>43</v>
      </c>
      <c r="G1" s="5" t="s">
        <v>4</v>
      </c>
      <c r="H1" s="5" t="s">
        <v>3</v>
      </c>
      <c r="I1" s="12" t="s">
        <v>46</v>
      </c>
      <c r="J1" s="12" t="s">
        <v>47</v>
      </c>
      <c r="K1" s="7" t="s">
        <v>44</v>
      </c>
      <c r="L1" s="7" t="s">
        <v>40</v>
      </c>
    </row>
    <row r="2" spans="1:12" x14ac:dyDescent="0.25">
      <c r="A2" s="9">
        <v>1</v>
      </c>
      <c r="B2" s="9">
        <v>319</v>
      </c>
      <c r="G2">
        <v>-0.47570000000000001</v>
      </c>
      <c r="H2">
        <v>-0.47570000000000001</v>
      </c>
      <c r="I2">
        <v>0.1</v>
      </c>
      <c r="J2">
        <v>53.110430000000001</v>
      </c>
      <c r="K2" s="8" t="s">
        <v>48</v>
      </c>
      <c r="L2" s="8"/>
    </row>
    <row r="3" spans="1:12" x14ac:dyDescent="0.25">
      <c r="A3" s="9">
        <v>2</v>
      </c>
      <c r="B3" s="9">
        <v>323</v>
      </c>
      <c r="C3">
        <v>4</v>
      </c>
      <c r="G3">
        <v>-6.404E-2</v>
      </c>
      <c r="H3">
        <v>-0.2994</v>
      </c>
      <c r="I3">
        <v>0.2</v>
      </c>
      <c r="J3">
        <v>47.209269999999997</v>
      </c>
      <c r="K3" s="8">
        <v>331.86250000000001</v>
      </c>
      <c r="L3" s="8">
        <v>319</v>
      </c>
    </row>
    <row r="4" spans="1:12" x14ac:dyDescent="0.25">
      <c r="A4" s="9">
        <v>3</v>
      </c>
      <c r="B4" s="9">
        <v>322</v>
      </c>
      <c r="C4">
        <v>-1</v>
      </c>
      <c r="D4">
        <v>-5</v>
      </c>
      <c r="E4" s="6">
        <f>AVERAGE(D4:D41)</f>
        <v>-0.65789473684210531</v>
      </c>
      <c r="F4">
        <v>18.853878116343491</v>
      </c>
      <c r="G4">
        <v>0.13689999999999999</v>
      </c>
      <c r="H4">
        <v>-6.5670000000000006E-2</v>
      </c>
      <c r="I4">
        <v>0.3</v>
      </c>
      <c r="J4">
        <v>41.308109999999999</v>
      </c>
      <c r="K4" s="8">
        <v>330.96249999999998</v>
      </c>
      <c r="L4" s="8">
        <v>323</v>
      </c>
    </row>
    <row r="5" spans="1:12" x14ac:dyDescent="0.25">
      <c r="A5" s="9">
        <v>4</v>
      </c>
      <c r="B5" s="9">
        <v>334</v>
      </c>
      <c r="C5">
        <v>12</v>
      </c>
      <c r="D5">
        <v>13</v>
      </c>
      <c r="F5">
        <v>186.53808864265932</v>
      </c>
      <c r="G5">
        <v>3.4529999999999999E-3</v>
      </c>
      <c r="H5">
        <v>3.9759999999999997E-2</v>
      </c>
      <c r="I5">
        <v>0.4</v>
      </c>
      <c r="J5">
        <v>35.406959999999998</v>
      </c>
      <c r="K5" s="8">
        <v>341.76249999999999</v>
      </c>
      <c r="L5" s="8">
        <v>322</v>
      </c>
    </row>
    <row r="6" spans="1:12" x14ac:dyDescent="0.25">
      <c r="A6" s="9">
        <v>5</v>
      </c>
      <c r="B6" s="9">
        <v>338</v>
      </c>
      <c r="C6">
        <v>4</v>
      </c>
      <c r="D6">
        <v>-8</v>
      </c>
      <c r="F6">
        <v>53.906509695290858</v>
      </c>
      <c r="G6">
        <v>-0.14344999999999999</v>
      </c>
      <c r="H6">
        <v>-0.14577999999999999</v>
      </c>
      <c r="I6">
        <v>0.5</v>
      </c>
      <c r="J6">
        <v>29.505800000000001</v>
      </c>
      <c r="K6" s="8">
        <v>345.36250000000001</v>
      </c>
      <c r="L6" s="8">
        <v>334</v>
      </c>
    </row>
    <row r="7" spans="1:12" x14ac:dyDescent="0.25">
      <c r="A7" s="9">
        <v>6</v>
      </c>
      <c r="B7" s="9">
        <v>342</v>
      </c>
      <c r="C7">
        <v>4</v>
      </c>
      <c r="D7">
        <v>0</v>
      </c>
      <c r="F7">
        <v>0.43282548476454302</v>
      </c>
      <c r="I7">
        <v>0.6</v>
      </c>
      <c r="J7">
        <v>23.60464</v>
      </c>
      <c r="K7" s="8">
        <v>348.96249999999998</v>
      </c>
      <c r="L7" s="8">
        <v>338</v>
      </c>
    </row>
    <row r="8" spans="1:12" x14ac:dyDescent="0.25">
      <c r="A8" s="9">
        <v>7</v>
      </c>
      <c r="B8" s="9">
        <v>347</v>
      </c>
      <c r="C8">
        <v>5</v>
      </c>
      <c r="D8">
        <v>1</v>
      </c>
      <c r="F8">
        <v>2.7486149584487536</v>
      </c>
      <c r="I8">
        <v>0.7</v>
      </c>
      <c r="J8">
        <v>17.703479999999999</v>
      </c>
      <c r="K8" s="8">
        <v>353.46249999999998</v>
      </c>
      <c r="L8" s="8">
        <v>342</v>
      </c>
    </row>
    <row r="9" spans="1:12" x14ac:dyDescent="0.25">
      <c r="A9" s="9">
        <v>8</v>
      </c>
      <c r="B9" s="9">
        <v>345</v>
      </c>
      <c r="C9">
        <v>-2</v>
      </c>
      <c r="D9">
        <v>-7</v>
      </c>
      <c r="F9">
        <v>40.22229916897507</v>
      </c>
      <c r="I9">
        <v>0.8</v>
      </c>
      <c r="J9">
        <v>11.80232</v>
      </c>
      <c r="K9" s="8">
        <v>351.66250000000002</v>
      </c>
      <c r="L9" s="8">
        <v>347</v>
      </c>
    </row>
    <row r="10" spans="1:12" x14ac:dyDescent="0.25">
      <c r="A10" s="9">
        <v>9</v>
      </c>
      <c r="B10" s="9">
        <v>351</v>
      </c>
      <c r="C10">
        <v>6</v>
      </c>
      <c r="D10">
        <v>8</v>
      </c>
      <c r="F10">
        <v>74.959141274238249</v>
      </c>
      <c r="I10" s="5">
        <v>0.9</v>
      </c>
      <c r="J10" s="5">
        <v>5.9011589999999998</v>
      </c>
      <c r="K10" s="8">
        <v>357.0625</v>
      </c>
      <c r="L10" s="8">
        <v>345</v>
      </c>
    </row>
    <row r="11" spans="1:12" x14ac:dyDescent="0.25">
      <c r="A11" s="9">
        <v>10</v>
      </c>
      <c r="B11" s="9">
        <v>351</v>
      </c>
      <c r="C11">
        <v>0</v>
      </c>
      <c r="D11">
        <v>-6</v>
      </c>
      <c r="F11">
        <v>28.538088642659279</v>
      </c>
      <c r="K11" s="8">
        <v>357.0625</v>
      </c>
      <c r="L11" s="8">
        <v>351</v>
      </c>
    </row>
    <row r="12" spans="1:12" x14ac:dyDescent="0.25">
      <c r="A12" s="9">
        <v>11</v>
      </c>
      <c r="B12" s="9">
        <v>354</v>
      </c>
      <c r="C12">
        <v>3</v>
      </c>
      <c r="D12">
        <v>3</v>
      </c>
      <c r="F12">
        <v>13.380193905817174</v>
      </c>
      <c r="K12" s="8">
        <v>359.76249999999999</v>
      </c>
      <c r="L12" s="8">
        <v>351</v>
      </c>
    </row>
    <row r="13" spans="1:12" x14ac:dyDescent="0.25">
      <c r="A13" s="9">
        <v>12</v>
      </c>
      <c r="B13" s="9">
        <v>358</v>
      </c>
      <c r="C13">
        <v>4</v>
      </c>
      <c r="D13">
        <v>1</v>
      </c>
      <c r="F13">
        <v>2.7486149584487536</v>
      </c>
      <c r="K13" s="8">
        <v>363.36250000000001</v>
      </c>
      <c r="L13" s="8">
        <v>354</v>
      </c>
    </row>
    <row r="14" spans="1:12" x14ac:dyDescent="0.25">
      <c r="A14" s="9">
        <v>13</v>
      </c>
      <c r="B14" s="9">
        <v>366</v>
      </c>
      <c r="C14">
        <v>8</v>
      </c>
      <c r="D14">
        <v>4</v>
      </c>
      <c r="F14">
        <v>21.695983379501385</v>
      </c>
      <c r="K14" s="8">
        <v>370.5625</v>
      </c>
      <c r="L14" s="8">
        <v>358</v>
      </c>
    </row>
    <row r="15" spans="1:12" x14ac:dyDescent="0.25">
      <c r="A15" s="9">
        <v>14</v>
      </c>
      <c r="B15" s="9">
        <v>369</v>
      </c>
      <c r="C15">
        <v>3</v>
      </c>
      <c r="D15">
        <v>-5</v>
      </c>
      <c r="F15">
        <v>18.853878116343491</v>
      </c>
      <c r="K15" s="8">
        <v>373.26249999999999</v>
      </c>
      <c r="L15" s="8">
        <v>366</v>
      </c>
    </row>
    <row r="16" spans="1:12" x14ac:dyDescent="0.25">
      <c r="A16" s="9">
        <v>15</v>
      </c>
      <c r="B16" s="9">
        <v>372</v>
      </c>
      <c r="C16">
        <v>3</v>
      </c>
      <c r="D16">
        <v>0</v>
      </c>
      <c r="F16">
        <v>0.43282548476454302</v>
      </c>
      <c r="K16" s="8">
        <v>375.96249999999998</v>
      </c>
      <c r="L16" s="8">
        <v>369</v>
      </c>
    </row>
    <row r="17" spans="1:12" x14ac:dyDescent="0.25">
      <c r="A17" s="9">
        <v>16</v>
      </c>
      <c r="B17" s="9">
        <v>384</v>
      </c>
      <c r="C17">
        <v>12</v>
      </c>
      <c r="D17">
        <v>9</v>
      </c>
      <c r="F17">
        <v>93.274930747922454</v>
      </c>
      <c r="K17" s="8">
        <v>386.76249999999999</v>
      </c>
      <c r="L17" s="8">
        <v>372</v>
      </c>
    </row>
    <row r="18" spans="1:12" x14ac:dyDescent="0.25">
      <c r="A18" s="9">
        <v>17</v>
      </c>
      <c r="B18" s="9">
        <v>400</v>
      </c>
      <c r="C18">
        <v>16</v>
      </c>
      <c r="D18">
        <v>4</v>
      </c>
      <c r="F18">
        <v>21.695983379501385</v>
      </c>
      <c r="K18" s="8">
        <v>401.16250000000002</v>
      </c>
      <c r="L18" s="8">
        <v>384</v>
      </c>
    </row>
    <row r="19" spans="1:12" x14ac:dyDescent="0.25">
      <c r="A19" s="9">
        <v>18</v>
      </c>
      <c r="B19" s="9">
        <v>402</v>
      </c>
      <c r="C19">
        <v>2</v>
      </c>
      <c r="D19">
        <v>-14</v>
      </c>
      <c r="F19">
        <v>178.01177285318556</v>
      </c>
      <c r="K19" s="8">
        <v>402.96249999999998</v>
      </c>
      <c r="L19" s="8">
        <v>400</v>
      </c>
    </row>
    <row r="20" spans="1:12" x14ac:dyDescent="0.25">
      <c r="A20" s="9">
        <v>19</v>
      </c>
      <c r="B20" s="9">
        <v>410</v>
      </c>
      <c r="C20">
        <v>8</v>
      </c>
      <c r="D20">
        <v>6</v>
      </c>
      <c r="F20">
        <v>44.32756232686981</v>
      </c>
      <c r="K20" s="8">
        <v>410.16250000000002</v>
      </c>
      <c r="L20" s="8">
        <v>402</v>
      </c>
    </row>
    <row r="21" spans="1:12" x14ac:dyDescent="0.25">
      <c r="A21" s="9">
        <v>20</v>
      </c>
      <c r="B21" s="9">
        <v>416</v>
      </c>
      <c r="C21">
        <v>6</v>
      </c>
      <c r="D21">
        <v>-2</v>
      </c>
      <c r="F21">
        <v>1.8012465373961217</v>
      </c>
      <c r="K21" s="8">
        <v>415.5625</v>
      </c>
      <c r="L21" s="8">
        <v>410</v>
      </c>
    </row>
    <row r="22" spans="1:12" x14ac:dyDescent="0.25">
      <c r="A22" s="9">
        <v>21</v>
      </c>
      <c r="B22" s="9">
        <v>414</v>
      </c>
      <c r="C22">
        <v>-2</v>
      </c>
      <c r="D22">
        <v>-8</v>
      </c>
      <c r="F22">
        <v>53.906509695290858</v>
      </c>
      <c r="K22" s="8">
        <v>413.76249999999999</v>
      </c>
      <c r="L22" s="8">
        <v>416</v>
      </c>
    </row>
    <row r="23" spans="1:12" x14ac:dyDescent="0.25">
      <c r="A23" s="9">
        <v>22</v>
      </c>
      <c r="B23" s="9">
        <v>420</v>
      </c>
      <c r="C23">
        <v>6</v>
      </c>
      <c r="D23">
        <v>8</v>
      </c>
      <c r="F23">
        <v>74.959141274238249</v>
      </c>
      <c r="K23" s="8">
        <v>419.16250000000002</v>
      </c>
      <c r="L23" s="8">
        <v>414</v>
      </c>
    </row>
    <row r="24" spans="1:12" x14ac:dyDescent="0.25">
      <c r="A24" s="9">
        <v>23</v>
      </c>
      <c r="B24" s="9">
        <v>421</v>
      </c>
      <c r="C24">
        <v>1</v>
      </c>
      <c r="D24">
        <v>-5</v>
      </c>
      <c r="F24">
        <v>18.853878116343491</v>
      </c>
      <c r="H24" s="11"/>
      <c r="K24" s="8">
        <v>420.0625</v>
      </c>
      <c r="L24" s="8">
        <v>420</v>
      </c>
    </row>
    <row r="25" spans="1:12" x14ac:dyDescent="0.25">
      <c r="A25" s="9">
        <v>24</v>
      </c>
      <c r="B25" s="9">
        <v>423</v>
      </c>
      <c r="C25">
        <v>2</v>
      </c>
      <c r="D25">
        <v>1</v>
      </c>
      <c r="F25">
        <v>2.7486149584487536</v>
      </c>
      <c r="K25" s="8">
        <v>421.86250000000001</v>
      </c>
      <c r="L25" s="8">
        <v>421</v>
      </c>
    </row>
    <row r="26" spans="1:12" x14ac:dyDescent="0.25">
      <c r="A26" s="9">
        <v>25</v>
      </c>
      <c r="B26" s="9">
        <v>428</v>
      </c>
      <c r="C26">
        <v>5</v>
      </c>
      <c r="D26">
        <v>3</v>
      </c>
      <c r="F26">
        <v>13.380193905817174</v>
      </c>
      <c r="K26" s="8">
        <v>426.36250000000001</v>
      </c>
      <c r="L26" s="8">
        <v>423</v>
      </c>
    </row>
    <row r="27" spans="1:12" x14ac:dyDescent="0.25">
      <c r="A27" s="9">
        <v>26</v>
      </c>
      <c r="B27" s="9">
        <v>448</v>
      </c>
      <c r="C27">
        <v>20</v>
      </c>
      <c r="D27">
        <v>15</v>
      </c>
      <c r="F27">
        <v>245.16966759002773</v>
      </c>
      <c r="K27" s="8">
        <v>444.36250000000001</v>
      </c>
      <c r="L27" s="8">
        <v>428</v>
      </c>
    </row>
    <row r="28" spans="1:12" x14ac:dyDescent="0.25">
      <c r="A28" s="9">
        <v>27</v>
      </c>
      <c r="B28" s="9">
        <v>436</v>
      </c>
      <c r="C28">
        <v>-12</v>
      </c>
      <c r="D28">
        <v>-32</v>
      </c>
      <c r="F28">
        <v>982.32756232686972</v>
      </c>
      <c r="K28" s="8">
        <v>433.5625</v>
      </c>
      <c r="L28" s="8">
        <v>448</v>
      </c>
    </row>
    <row r="29" spans="1:12" x14ac:dyDescent="0.25">
      <c r="A29" s="9">
        <v>28</v>
      </c>
      <c r="B29" s="9">
        <v>455</v>
      </c>
      <c r="C29">
        <v>19</v>
      </c>
      <c r="D29">
        <v>31</v>
      </c>
      <c r="F29">
        <v>1002.2222991689752</v>
      </c>
      <c r="K29" s="8">
        <v>450.66250000000002</v>
      </c>
      <c r="L29" s="8">
        <v>436</v>
      </c>
    </row>
    <row r="30" spans="1:12" x14ac:dyDescent="0.25">
      <c r="A30" s="9">
        <v>29</v>
      </c>
      <c r="B30" s="9">
        <v>463</v>
      </c>
      <c r="C30">
        <v>8</v>
      </c>
      <c r="D30">
        <v>-11</v>
      </c>
      <c r="F30">
        <v>106.95914127423821</v>
      </c>
      <c r="K30" s="8">
        <v>457.86250000000001</v>
      </c>
      <c r="L30" s="8">
        <v>455</v>
      </c>
    </row>
    <row r="31" spans="1:12" x14ac:dyDescent="0.25">
      <c r="A31" s="9">
        <v>30</v>
      </c>
      <c r="B31" s="9">
        <v>462</v>
      </c>
      <c r="C31">
        <v>-1</v>
      </c>
      <c r="D31">
        <v>-9</v>
      </c>
      <c r="F31">
        <v>69.590720221606631</v>
      </c>
      <c r="K31" s="8">
        <v>456.96249999999998</v>
      </c>
      <c r="L31" s="8">
        <v>463</v>
      </c>
    </row>
    <row r="32" spans="1:12" x14ac:dyDescent="0.25">
      <c r="A32" s="9">
        <v>31</v>
      </c>
      <c r="B32" s="9">
        <v>471</v>
      </c>
      <c r="C32">
        <v>9</v>
      </c>
      <c r="D32">
        <v>10</v>
      </c>
      <c r="F32">
        <v>113.59072022160667</v>
      </c>
      <c r="K32" s="8">
        <v>465.0625</v>
      </c>
      <c r="L32" s="8">
        <v>462</v>
      </c>
    </row>
    <row r="33" spans="1:12" x14ac:dyDescent="0.25">
      <c r="A33" s="9">
        <v>32</v>
      </c>
      <c r="B33" s="9">
        <v>480</v>
      </c>
      <c r="C33">
        <v>9</v>
      </c>
      <c r="D33">
        <v>0</v>
      </c>
      <c r="F33">
        <v>0.43282548476454302</v>
      </c>
      <c r="K33" s="8">
        <v>473.16250000000002</v>
      </c>
      <c r="L33" s="8">
        <v>471</v>
      </c>
    </row>
    <row r="34" spans="1:12" x14ac:dyDescent="0.25">
      <c r="A34" s="9">
        <v>33</v>
      </c>
      <c r="B34" s="9">
        <v>481</v>
      </c>
      <c r="C34">
        <v>1</v>
      </c>
      <c r="D34">
        <v>-8</v>
      </c>
      <c r="F34">
        <v>53.906509695290858</v>
      </c>
      <c r="K34" s="8">
        <v>474.0625</v>
      </c>
      <c r="L34" s="8">
        <v>480</v>
      </c>
    </row>
    <row r="35" spans="1:12" x14ac:dyDescent="0.25">
      <c r="A35" s="9">
        <v>34</v>
      </c>
      <c r="B35" s="9">
        <v>482</v>
      </c>
      <c r="C35">
        <v>1</v>
      </c>
      <c r="D35">
        <v>0</v>
      </c>
      <c r="F35">
        <v>0.43282548476454302</v>
      </c>
      <c r="K35" s="8">
        <v>474.96249999999998</v>
      </c>
      <c r="L35" s="8">
        <v>481</v>
      </c>
    </row>
    <row r="36" spans="1:12" x14ac:dyDescent="0.25">
      <c r="A36" s="9">
        <v>35</v>
      </c>
      <c r="B36" s="9">
        <v>487</v>
      </c>
      <c r="C36">
        <v>5</v>
      </c>
      <c r="D36">
        <v>4</v>
      </c>
      <c r="F36">
        <v>21.695983379501385</v>
      </c>
      <c r="K36" s="8">
        <v>479.46249999999998</v>
      </c>
      <c r="L36" s="8">
        <v>482</v>
      </c>
    </row>
    <row r="37" spans="1:12" x14ac:dyDescent="0.25">
      <c r="A37" s="9">
        <v>36</v>
      </c>
      <c r="B37" s="9">
        <v>488</v>
      </c>
      <c r="C37">
        <v>1</v>
      </c>
      <c r="D37">
        <v>-4</v>
      </c>
      <c r="F37">
        <v>11.1696675900277</v>
      </c>
      <c r="K37" s="8">
        <v>480.36250000000001</v>
      </c>
      <c r="L37" s="8">
        <v>487</v>
      </c>
    </row>
    <row r="38" spans="1:12" x14ac:dyDescent="0.25">
      <c r="A38" s="9">
        <v>37</v>
      </c>
      <c r="B38" s="9">
        <v>486</v>
      </c>
      <c r="C38">
        <v>-2</v>
      </c>
      <c r="D38">
        <v>-3</v>
      </c>
      <c r="F38">
        <v>5.4854570637119116</v>
      </c>
      <c r="K38" s="8">
        <v>478.5625</v>
      </c>
      <c r="L38" s="8">
        <v>488</v>
      </c>
    </row>
    <row r="39" spans="1:12" x14ac:dyDescent="0.25">
      <c r="A39" s="9">
        <v>38</v>
      </c>
      <c r="B39" s="9">
        <v>494</v>
      </c>
      <c r="C39">
        <v>8</v>
      </c>
      <c r="D39">
        <v>10</v>
      </c>
      <c r="F39">
        <v>113.59072022160667</v>
      </c>
      <c r="K39" s="8">
        <v>485.76249999999999</v>
      </c>
      <c r="L39" s="8">
        <v>486</v>
      </c>
    </row>
    <row r="40" spans="1:12" x14ac:dyDescent="0.25">
      <c r="A40" s="9">
        <v>39</v>
      </c>
      <c r="B40" s="9">
        <v>522</v>
      </c>
      <c r="C40">
        <v>28</v>
      </c>
      <c r="D40">
        <v>20</v>
      </c>
      <c r="F40">
        <v>426.7486149584488</v>
      </c>
      <c r="K40" s="8">
        <v>510.96249999999998</v>
      </c>
      <c r="L40" s="8">
        <v>494</v>
      </c>
    </row>
    <row r="41" spans="1:12" x14ac:dyDescent="0.25">
      <c r="A41" s="9">
        <v>40</v>
      </c>
      <c r="B41" s="9">
        <v>501</v>
      </c>
      <c r="C41">
        <v>-21</v>
      </c>
      <c r="D41">
        <v>-49</v>
      </c>
      <c r="F41">
        <v>2336.9591412742384</v>
      </c>
      <c r="K41" s="8">
        <v>492.0625</v>
      </c>
      <c r="L41" s="8">
        <v>522</v>
      </c>
    </row>
    <row r="42" spans="1:12" x14ac:dyDescent="0.25">
      <c r="A42" s="9">
        <v>41</v>
      </c>
      <c r="B42" s="9"/>
      <c r="K42" s="7">
        <v>505.49700000000001</v>
      </c>
      <c r="L42" s="8">
        <v>501</v>
      </c>
    </row>
  </sheetData>
  <pageMargins left="0.7" right="0.7" top="0.75" bottom="0.75" header="0.3" footer="0.3"/>
  <pageSetup scale="82" fitToWidth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Olea</dc:creator>
  <cp:lastModifiedBy>Albert Olea</cp:lastModifiedBy>
  <cp:lastPrinted>2018-04-26T00:07:09Z</cp:lastPrinted>
  <dcterms:created xsi:type="dcterms:W3CDTF">2018-04-23T17:50:56Z</dcterms:created>
  <dcterms:modified xsi:type="dcterms:W3CDTF">2018-04-26T22:08:21Z</dcterms:modified>
</cp:coreProperties>
</file>