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1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2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3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2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26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2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28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29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30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tos.jimenez\Documents\Plan Estatal de Desarrollo 2018-2024\Social\"/>
    </mc:Choice>
  </mc:AlternateContent>
  <bookViews>
    <workbookView xWindow="0" yWindow="0" windowWidth="20490" windowHeight="7755" tabRatio="881"/>
  </bookViews>
  <sheets>
    <sheet name="Pobreza" sheetId="8" r:id="rId1"/>
    <sheet name="Pob y vulner" sheetId="56" r:id="rId2"/>
    <sheet name="Marg municipal" sheetId="2" r:id="rId3"/>
    <sheet name="IDH" sheetId="33" r:id="rId4"/>
    <sheet name="Mortalidadgeneral" sheetId="59" r:id="rId5"/>
    <sheet name="Mortal mater" sheetId="19" r:id="rId6"/>
    <sheet name="cancermama" sheetId="60" r:id="rId7"/>
    <sheet name="cancercervicoute" sheetId="61" r:id="rId8"/>
    <sheet name="Morta Infantil" sheetId="24" r:id="rId9"/>
    <sheet name="morta-5Eda´s" sheetId="62" r:id="rId10"/>
    <sheet name="morta-5Ira´s" sheetId="63" r:id="rId11"/>
    <sheet name="Morta SIDA" sheetId="25" r:id="rId12"/>
    <sheet name="Suicidios" sheetId="40" r:id="rId13"/>
    <sheet name="Princip enferm" sheetId="38" r:id="rId14"/>
    <sheet name="Obesidad" sheetId="41" r:id="rId15"/>
    <sheet name="VIH" sheetId="39" r:id="rId16"/>
    <sheet name="vectores" sheetId="64" r:id="rId17"/>
    <sheet name="Línea mín" sheetId="22" r:id="rId18"/>
    <sheet name="Pesos mensuales" sheetId="21" r:id="rId19"/>
    <sheet name="Desnutrición" sheetId="43" r:id="rId20"/>
    <sheet name="Carencias indíg" sheetId="76" r:id="rId21"/>
    <sheet name="Pob indíg 2015" sheetId="77" r:id="rId22"/>
    <sheet name="VIV indíg(2005-2015)" sheetId="78" r:id="rId23"/>
    <sheet name="Educación" sheetId="12" r:id="rId24"/>
    <sheet name="Grado de esc" sheetId="14" r:id="rId25"/>
    <sheet name="Eficiencia term" sheetId="55" r:id="rId26"/>
    <sheet name="PLANEA 6Prim" sheetId="83" r:id="rId27"/>
    <sheet name="Cuadro 5D" sheetId="81" r:id="rId28"/>
    <sheet name="Cuadro 5E" sheetId="82" r:id="rId29"/>
    <sheet name="Desagregado seg soc" sheetId="80" r:id="rId30"/>
  </sheets>
  <definedNames>
    <definedName name="_xlnm._FilterDatabase" localSheetId="20" hidden="1">'Carencias indíg'!$A$82:$D$82</definedName>
    <definedName name="_xlnm._FilterDatabase" localSheetId="0" hidden="1">Pobreza!$A$37:$E$69</definedName>
    <definedName name="_xlchart.v5.0" hidden="1">'Carencias indíg'!$A$82</definedName>
    <definedName name="_xlchart.v5.1" hidden="1">'Carencias indíg'!$A$83:$A$99</definedName>
    <definedName name="_xlchart.v5.10" hidden="1">'Carencias indíg'!$B$42</definedName>
    <definedName name="_xlchart.v5.11" hidden="1">'Carencias indíg'!$B$43:$B$59</definedName>
    <definedName name="_xlchart.v5.12" hidden="1">'Carencias indíg'!$A$22</definedName>
    <definedName name="_xlchart.v5.13" hidden="1">'Carencias indíg'!$A$23:$A$39</definedName>
    <definedName name="_xlchart.v5.14" hidden="1">'Carencias indíg'!$B$22</definedName>
    <definedName name="_xlchart.v5.15" hidden="1">'Carencias indíg'!$B$23:$B$39</definedName>
    <definedName name="_xlchart.v5.16" hidden="1">'Carencias indíg'!$A$22</definedName>
    <definedName name="_xlchart.v5.17" hidden="1">'Carencias indíg'!$A$23:$A$39</definedName>
    <definedName name="_xlchart.v5.18" hidden="1">'Carencias indíg'!$C$22</definedName>
    <definedName name="_xlchart.v5.19" hidden="1">'Carencias indíg'!$C$23:$C$39</definedName>
    <definedName name="_xlchart.v5.2" hidden="1">'Carencias indíg'!$C$82</definedName>
    <definedName name="_xlchart.v5.20" hidden="1">'Carencias indíg'!$A$2</definedName>
    <definedName name="_xlchart.v5.21" hidden="1">'Carencias indíg'!$A$3:$A$19</definedName>
    <definedName name="_xlchart.v5.22" hidden="1">'Carencias indíg'!$B$2</definedName>
    <definedName name="_xlchart.v5.23" hidden="1">'Carencias indíg'!$B$3:$B$19</definedName>
    <definedName name="_xlchart.v5.24" hidden="1">'Carencias indíg'!$A$42</definedName>
    <definedName name="_xlchart.v5.25" hidden="1">'Carencias indíg'!$A$43:$A$59</definedName>
    <definedName name="_xlchart.v5.26" hidden="1">'Carencias indíg'!$C$42</definedName>
    <definedName name="_xlchart.v5.27" hidden="1">'Carencias indíg'!$C$43:$C$59</definedName>
    <definedName name="_xlchart.v5.28" hidden="1">'Carencias indíg'!$A$62</definedName>
    <definedName name="_xlchart.v5.29" hidden="1">'Carencias indíg'!$A$63:$A$79</definedName>
    <definedName name="_xlchart.v5.3" hidden="1">'Carencias indíg'!$C$83:$C$99</definedName>
    <definedName name="_xlchart.v5.30" hidden="1">'Carencias indíg'!$B$62</definedName>
    <definedName name="_xlchart.v5.31" hidden="1">'Carencias indíg'!$B$63:$B$79</definedName>
    <definedName name="_xlchart.v5.32" hidden="1">'Carencias indíg'!$A$142</definedName>
    <definedName name="_xlchart.v5.33" hidden="1">'Carencias indíg'!$A$143:$A$159</definedName>
    <definedName name="_xlchart.v5.34" hidden="1">'Carencias indíg'!$B$142</definedName>
    <definedName name="_xlchart.v5.35" hidden="1">'Carencias indíg'!$B$143:$B$159</definedName>
    <definedName name="_xlchart.v5.36" hidden="1">'Carencias indíg'!$A$142</definedName>
    <definedName name="_xlchart.v5.37" hidden="1">'Carencias indíg'!$A$143:$A$159</definedName>
    <definedName name="_xlchart.v5.38" hidden="1">'Carencias indíg'!$C$142</definedName>
    <definedName name="_xlchart.v5.39" hidden="1">'Carencias indíg'!$C$143:$C$159</definedName>
    <definedName name="_xlchart.v5.4" hidden="1">'Carencias indíg'!$A$82</definedName>
    <definedName name="_xlchart.v5.40" hidden="1">'Carencias indíg'!$A$122</definedName>
    <definedName name="_xlchart.v5.41" hidden="1">'Carencias indíg'!$A$123:$A$139</definedName>
    <definedName name="_xlchart.v5.42" hidden="1">'Carencias indíg'!$B$122</definedName>
    <definedName name="_xlchart.v5.43" hidden="1">'Carencias indíg'!$B$123:$B$139</definedName>
    <definedName name="_xlchart.v5.44" hidden="1">'Carencias indíg'!$A$122</definedName>
    <definedName name="_xlchart.v5.45" hidden="1">'Carencias indíg'!$A$123:$A$139</definedName>
    <definedName name="_xlchart.v5.46" hidden="1">'Carencias indíg'!$C$122</definedName>
    <definedName name="_xlchart.v5.47" hidden="1">'Carencias indíg'!$C$123:$C$139</definedName>
    <definedName name="_xlchart.v5.48" hidden="1">'Carencias indíg'!$A$102</definedName>
    <definedName name="_xlchart.v5.49" hidden="1">'Carencias indíg'!$A$103:$A$119</definedName>
    <definedName name="_xlchart.v5.5" hidden="1">'Carencias indíg'!$A$83:$A$99</definedName>
    <definedName name="_xlchart.v5.50" hidden="1">'Carencias indíg'!$C$102</definedName>
    <definedName name="_xlchart.v5.51" hidden="1">'Carencias indíg'!$C$103:$C$119</definedName>
    <definedName name="_xlchart.v5.52" hidden="1">'Carencias indíg'!$A$2</definedName>
    <definedName name="_xlchart.v5.53" hidden="1">'Carencias indíg'!$A$3:$A$19</definedName>
    <definedName name="_xlchart.v5.54" hidden="1">'Carencias indíg'!$C$2</definedName>
    <definedName name="_xlchart.v5.55" hidden="1">'Carencias indíg'!$C$3:$C$19</definedName>
    <definedName name="_xlchart.v5.56" hidden="1">'Carencias indíg'!$A$62</definedName>
    <definedName name="_xlchart.v5.57" hidden="1">'Carencias indíg'!$A$63:$A$79</definedName>
    <definedName name="_xlchart.v5.58" hidden="1">'Carencias indíg'!$C$62</definedName>
    <definedName name="_xlchart.v5.59" hidden="1">'Carencias indíg'!$C$63:$C$79</definedName>
    <definedName name="_xlchart.v5.6" hidden="1">'Carencias indíg'!$B$82</definedName>
    <definedName name="_xlchart.v5.60" hidden="1">'Carencias indíg'!$A$102</definedName>
    <definedName name="_xlchart.v5.61" hidden="1">'Carencias indíg'!$A$103:$A$119</definedName>
    <definedName name="_xlchart.v5.62" hidden="1">'Carencias indíg'!$B$102</definedName>
    <definedName name="_xlchart.v5.63" hidden="1">'Carencias indíg'!$B$103:$B$119</definedName>
    <definedName name="_xlchart.v5.7" hidden="1">'Carencias indíg'!$B$83:$B$99</definedName>
    <definedName name="_xlchart.v5.8" hidden="1">'Carencias indíg'!$A$42</definedName>
    <definedName name="_xlchart.v5.9" hidden="1">'Carencias indíg'!$A$43:$A$59</definedName>
    <definedName name="_xlnm.Print_Area" localSheetId="1">'Pob y vulner'!$A$5:$S$28</definedName>
    <definedName name="EN31CVC1">#REF!</definedName>
    <definedName name="EN31CVC2">#REF!</definedName>
    <definedName name="EN31EEC1">#REF!</definedName>
    <definedName name="EN31EEC2">#REF!</definedName>
    <definedName name="EN31EPC1">#REF!</definedName>
    <definedName name="EN31EPC2">#REF!</definedName>
    <definedName name="EN31OMC1">#REF!</definedName>
    <definedName name="EN31OMC2">#REF!</definedName>
    <definedName name="EN31ORIC1">#REF!</definedName>
    <definedName name="EN31ORIC2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78" l="1"/>
  <c r="D24" i="78"/>
  <c r="D25" i="78"/>
  <c r="D26" i="78"/>
  <c r="D27" i="78"/>
  <c r="H4" i="22" l="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" i="22"/>
  <c r="L3" i="63"/>
  <c r="L3" i="62"/>
  <c r="N36" i="24"/>
  <c r="N7" i="24"/>
  <c r="N8" i="24"/>
  <c r="N9" i="24"/>
  <c r="N10" i="24"/>
  <c r="N11" i="24"/>
  <c r="N12" i="24"/>
  <c r="N13" i="24"/>
  <c r="N14" i="24"/>
  <c r="N15" i="24"/>
  <c r="N16" i="24"/>
  <c r="N17" i="24"/>
  <c r="N18" i="24"/>
  <c r="N19" i="24"/>
  <c r="N20" i="24"/>
  <c r="N21" i="24"/>
  <c r="N22" i="24"/>
  <c r="N23" i="24"/>
  <c r="N24" i="24"/>
  <c r="N25" i="24"/>
  <c r="N26" i="24"/>
  <c r="N27" i="24"/>
  <c r="N28" i="24"/>
  <c r="N29" i="24"/>
  <c r="N30" i="24"/>
  <c r="N31" i="24"/>
  <c r="N32" i="24"/>
  <c r="N33" i="24"/>
  <c r="N34" i="24"/>
  <c r="N35" i="24"/>
  <c r="N37" i="24"/>
  <c r="N6" i="24"/>
  <c r="X3" i="60"/>
  <c r="K8" i="59"/>
  <c r="G5" i="8"/>
  <c r="H5" i="8"/>
  <c r="I5" i="8"/>
  <c r="J5" i="8"/>
  <c r="K5" i="8"/>
  <c r="G6" i="8"/>
  <c r="H6" i="8"/>
  <c r="I6" i="8"/>
  <c r="J6" i="8"/>
  <c r="K6" i="8"/>
  <c r="G7" i="8"/>
  <c r="H7" i="8"/>
  <c r="I7" i="8"/>
  <c r="J7" i="8"/>
  <c r="K7" i="8"/>
  <c r="G8" i="8"/>
  <c r="H8" i="8"/>
  <c r="I8" i="8"/>
  <c r="J8" i="8"/>
  <c r="K8" i="8"/>
  <c r="G9" i="8"/>
  <c r="H9" i="8"/>
  <c r="I9" i="8"/>
  <c r="J9" i="8"/>
  <c r="K9" i="8"/>
  <c r="G10" i="8"/>
  <c r="H10" i="8"/>
  <c r="I10" i="8"/>
  <c r="J10" i="8"/>
  <c r="K10" i="8"/>
  <c r="G11" i="8"/>
  <c r="H11" i="8"/>
  <c r="I11" i="8"/>
  <c r="J11" i="8"/>
  <c r="K11" i="8"/>
  <c r="G12" i="8"/>
  <c r="H12" i="8"/>
  <c r="I12" i="8"/>
  <c r="J12" i="8"/>
  <c r="K12" i="8"/>
  <c r="G13" i="8"/>
  <c r="H13" i="8"/>
  <c r="I13" i="8"/>
  <c r="J13" i="8"/>
  <c r="K13" i="8"/>
  <c r="G14" i="8"/>
  <c r="H14" i="8"/>
  <c r="I14" i="8"/>
  <c r="J14" i="8"/>
  <c r="K14" i="8"/>
  <c r="G15" i="8"/>
  <c r="H15" i="8"/>
  <c r="I15" i="8"/>
  <c r="J15" i="8"/>
  <c r="K15" i="8"/>
  <c r="G16" i="8"/>
  <c r="H16" i="8"/>
  <c r="I16" i="8"/>
  <c r="J16" i="8"/>
  <c r="K16" i="8"/>
  <c r="G17" i="8"/>
  <c r="H17" i="8"/>
  <c r="I17" i="8"/>
  <c r="J17" i="8"/>
  <c r="K17" i="8"/>
  <c r="G18" i="8"/>
  <c r="H18" i="8"/>
  <c r="I18" i="8"/>
  <c r="J18" i="8"/>
  <c r="K18" i="8"/>
  <c r="G19" i="8"/>
  <c r="H19" i="8"/>
  <c r="I19" i="8"/>
  <c r="J19" i="8"/>
  <c r="K19" i="8"/>
  <c r="G20" i="8"/>
  <c r="H20" i="8"/>
  <c r="I20" i="8"/>
  <c r="J20" i="8"/>
  <c r="K20" i="8"/>
  <c r="G21" i="8"/>
  <c r="H21" i="8"/>
  <c r="I21" i="8"/>
  <c r="J21" i="8"/>
  <c r="K21" i="8"/>
  <c r="G22" i="8"/>
  <c r="H22" i="8"/>
  <c r="I22" i="8"/>
  <c r="J22" i="8"/>
  <c r="K22" i="8"/>
  <c r="G23" i="8"/>
  <c r="H23" i="8"/>
  <c r="I23" i="8"/>
  <c r="J23" i="8"/>
  <c r="K23" i="8"/>
  <c r="G24" i="8"/>
  <c r="H24" i="8"/>
  <c r="I24" i="8"/>
  <c r="J24" i="8"/>
  <c r="K24" i="8"/>
  <c r="G25" i="8"/>
  <c r="H25" i="8"/>
  <c r="I25" i="8"/>
  <c r="J25" i="8"/>
  <c r="K25" i="8"/>
  <c r="G26" i="8"/>
  <c r="H26" i="8"/>
  <c r="I26" i="8"/>
  <c r="J26" i="8"/>
  <c r="K26" i="8"/>
  <c r="G27" i="8"/>
  <c r="H27" i="8"/>
  <c r="I27" i="8"/>
  <c r="J27" i="8"/>
  <c r="K27" i="8"/>
  <c r="G28" i="8"/>
  <c r="H28" i="8"/>
  <c r="I28" i="8"/>
  <c r="J28" i="8"/>
  <c r="K28" i="8"/>
  <c r="G29" i="8"/>
  <c r="H29" i="8"/>
  <c r="I29" i="8"/>
  <c r="J29" i="8"/>
  <c r="K29" i="8"/>
  <c r="G30" i="8"/>
  <c r="H30" i="8"/>
  <c r="I30" i="8"/>
  <c r="J30" i="8"/>
  <c r="K30" i="8"/>
  <c r="G31" i="8"/>
  <c r="H31" i="8"/>
  <c r="I31" i="8"/>
  <c r="J31" i="8"/>
  <c r="K31" i="8"/>
  <c r="G32" i="8"/>
  <c r="H32" i="8"/>
  <c r="I32" i="8"/>
  <c r="J32" i="8"/>
  <c r="K32" i="8"/>
  <c r="G33" i="8"/>
  <c r="H33" i="8"/>
  <c r="I33" i="8"/>
  <c r="J33" i="8"/>
  <c r="K33" i="8"/>
  <c r="G34" i="8"/>
  <c r="H34" i="8"/>
  <c r="I34" i="8"/>
  <c r="J34" i="8"/>
  <c r="K34" i="8"/>
  <c r="G35" i="8"/>
  <c r="H35" i="8"/>
  <c r="I35" i="8"/>
  <c r="J35" i="8"/>
  <c r="K35" i="8"/>
  <c r="K4" i="8"/>
  <c r="J4" i="8"/>
  <c r="I4" i="8"/>
  <c r="H4" i="8"/>
  <c r="G4" i="8"/>
  <c r="L27" i="78" l="1"/>
  <c r="L28" i="78"/>
  <c r="L29" i="78"/>
  <c r="L30" i="78"/>
  <c r="L26" i="78"/>
  <c r="O1" i="43"/>
  <c r="X47" i="80" l="1"/>
  <c r="I16" i="22" l="1"/>
  <c r="K18" i="83" l="1"/>
  <c r="K24" i="83"/>
  <c r="K21" i="83"/>
  <c r="K11" i="83"/>
  <c r="K8" i="83"/>
  <c r="K29" i="83"/>
  <c r="K4" i="83"/>
  <c r="K28" i="83"/>
  <c r="K26" i="83"/>
  <c r="K33" i="83"/>
  <c r="K13" i="83"/>
  <c r="K6" i="83"/>
  <c r="K10" i="83"/>
  <c r="K27" i="83"/>
  <c r="K17" i="83"/>
  <c r="K7" i="83"/>
  <c r="K14" i="83"/>
  <c r="K9" i="83"/>
  <c r="K15" i="83"/>
  <c r="K25" i="83"/>
  <c r="K19" i="83"/>
  <c r="K12" i="83"/>
  <c r="K32" i="83"/>
  <c r="K22" i="83"/>
  <c r="K23" i="83"/>
  <c r="K30" i="83"/>
  <c r="K16" i="83"/>
  <c r="K31" i="83"/>
  <c r="K20" i="83"/>
  <c r="K5" i="83"/>
  <c r="E42" i="83"/>
  <c r="E43" i="83"/>
  <c r="E44" i="83"/>
  <c r="E45" i="83"/>
  <c r="E46" i="83"/>
  <c r="E48" i="83"/>
  <c r="E49" i="83"/>
  <c r="E50" i="83"/>
  <c r="E51" i="83"/>
  <c r="E52" i="83"/>
  <c r="E53" i="83"/>
  <c r="E54" i="83"/>
  <c r="E55" i="83"/>
  <c r="E57" i="83"/>
  <c r="E58" i="83"/>
  <c r="E59" i="83"/>
  <c r="E61" i="83"/>
  <c r="E62" i="83"/>
  <c r="E63" i="83"/>
  <c r="E64" i="83"/>
  <c r="E65" i="83"/>
  <c r="E66" i="83"/>
  <c r="E67" i="83"/>
  <c r="E68" i="83"/>
  <c r="E69" i="83"/>
  <c r="E70" i="83"/>
  <c r="E71" i="83"/>
  <c r="E72" i="83"/>
  <c r="E73" i="83"/>
  <c r="E41" i="83"/>
  <c r="E5" i="83"/>
  <c r="E6" i="83"/>
  <c r="E7" i="83"/>
  <c r="E8" i="83"/>
  <c r="E9" i="83"/>
  <c r="E11" i="83"/>
  <c r="E12" i="83"/>
  <c r="E13" i="83"/>
  <c r="E14" i="83"/>
  <c r="E15" i="83"/>
  <c r="E16" i="83"/>
  <c r="E17" i="83"/>
  <c r="E18" i="83"/>
  <c r="E20" i="83"/>
  <c r="E21" i="83"/>
  <c r="E22" i="83"/>
  <c r="E24" i="83"/>
  <c r="E25" i="83"/>
  <c r="E26" i="83"/>
  <c r="E27" i="83"/>
  <c r="E28" i="83"/>
  <c r="E29" i="83"/>
  <c r="E30" i="83"/>
  <c r="E31" i="83"/>
  <c r="E32" i="83"/>
  <c r="E33" i="83"/>
  <c r="E34" i="83"/>
  <c r="E35" i="83"/>
  <c r="E4" i="83"/>
  <c r="D42" i="83"/>
  <c r="D43" i="83"/>
  <c r="D44" i="83"/>
  <c r="D45" i="83"/>
  <c r="D46" i="83"/>
  <c r="D48" i="83"/>
  <c r="D49" i="83"/>
  <c r="D50" i="83"/>
  <c r="D51" i="83"/>
  <c r="D52" i="83"/>
  <c r="D53" i="83"/>
  <c r="D54" i="83"/>
  <c r="D55" i="83"/>
  <c r="D57" i="83"/>
  <c r="D58" i="83"/>
  <c r="D59" i="83"/>
  <c r="D61" i="83"/>
  <c r="D62" i="83"/>
  <c r="D63" i="83"/>
  <c r="D64" i="83"/>
  <c r="D65" i="83"/>
  <c r="D66" i="83"/>
  <c r="D67" i="83"/>
  <c r="D68" i="83"/>
  <c r="D69" i="83"/>
  <c r="D70" i="83"/>
  <c r="D71" i="83"/>
  <c r="D72" i="83"/>
  <c r="D73" i="83"/>
  <c r="D41" i="83"/>
  <c r="D5" i="83"/>
  <c r="D6" i="83"/>
  <c r="D7" i="83"/>
  <c r="D8" i="83"/>
  <c r="D9" i="83"/>
  <c r="D11" i="83"/>
  <c r="D12" i="83"/>
  <c r="D13" i="83"/>
  <c r="D14" i="83"/>
  <c r="D15" i="83"/>
  <c r="D16" i="83"/>
  <c r="D17" i="83"/>
  <c r="D18" i="83"/>
  <c r="D20" i="83"/>
  <c r="D21" i="83"/>
  <c r="D22" i="83"/>
  <c r="D24" i="83"/>
  <c r="D25" i="83"/>
  <c r="D26" i="83"/>
  <c r="D27" i="83"/>
  <c r="D28" i="83"/>
  <c r="D29" i="83"/>
  <c r="D30" i="83"/>
  <c r="D31" i="83"/>
  <c r="D32" i="83"/>
  <c r="D33" i="83"/>
  <c r="D34" i="83"/>
  <c r="D35" i="83"/>
  <c r="D36" i="83"/>
  <c r="D4" i="83"/>
  <c r="AL47" i="82" l="1"/>
  <c r="AG47" i="82"/>
  <c r="AL46" i="82"/>
  <c r="AH43" i="82"/>
  <c r="Y43" i="82"/>
  <c r="P43" i="82"/>
  <c r="G43" i="82"/>
  <c r="AH42" i="82"/>
  <c r="Y42" i="82"/>
  <c r="P42" i="82"/>
  <c r="G42" i="82"/>
  <c r="AH41" i="82"/>
  <c r="Y41" i="82"/>
  <c r="P41" i="82"/>
  <c r="G41" i="82"/>
  <c r="AH40" i="82"/>
  <c r="Y40" i="82"/>
  <c r="P40" i="82"/>
  <c r="G40" i="82"/>
  <c r="AH39" i="82"/>
  <c r="Y39" i="82"/>
  <c r="P39" i="82"/>
  <c r="G39" i="82"/>
  <c r="AH38" i="82"/>
  <c r="Y38" i="82"/>
  <c r="P38" i="82"/>
  <c r="G38" i="82"/>
  <c r="AH37" i="82"/>
  <c r="Y37" i="82"/>
  <c r="P37" i="82"/>
  <c r="G37" i="82"/>
  <c r="AH36" i="82"/>
  <c r="Y36" i="82"/>
  <c r="P36" i="82"/>
  <c r="G36" i="82"/>
  <c r="AH35" i="82"/>
  <c r="Y35" i="82"/>
  <c r="P35" i="82"/>
  <c r="G35" i="82"/>
  <c r="AH34" i="82"/>
  <c r="Y34" i="82"/>
  <c r="P34" i="82"/>
  <c r="G34" i="82"/>
  <c r="AH33" i="82"/>
  <c r="Y33" i="82"/>
  <c r="P33" i="82"/>
  <c r="G33" i="82"/>
  <c r="AH32" i="82"/>
  <c r="Y32" i="82"/>
  <c r="P32" i="82"/>
  <c r="G32" i="82"/>
  <c r="AH31" i="82"/>
  <c r="Y31" i="82"/>
  <c r="P31" i="82"/>
  <c r="G31" i="82"/>
  <c r="AH30" i="82"/>
  <c r="Y30" i="82"/>
  <c r="P30" i="82"/>
  <c r="G30" i="82"/>
  <c r="AH29" i="82"/>
  <c r="Y29" i="82"/>
  <c r="P29" i="82"/>
  <c r="G29" i="82"/>
  <c r="AH28" i="82"/>
  <c r="Y28" i="82"/>
  <c r="P28" i="82"/>
  <c r="G28" i="82"/>
  <c r="AH27" i="82"/>
  <c r="Y27" i="82"/>
  <c r="P27" i="82"/>
  <c r="G27" i="82"/>
  <c r="AH26" i="82"/>
  <c r="Y26" i="82"/>
  <c r="P26" i="82"/>
  <c r="G26" i="82"/>
  <c r="AH25" i="82"/>
  <c r="Y25" i="82"/>
  <c r="P25" i="82"/>
  <c r="G25" i="82"/>
  <c r="AH24" i="82"/>
  <c r="Y24" i="82"/>
  <c r="P24" i="82"/>
  <c r="G24" i="82"/>
  <c r="AH23" i="82"/>
  <c r="Y23" i="82"/>
  <c r="P23" i="82"/>
  <c r="G23" i="82"/>
  <c r="AH22" i="82"/>
  <c r="Y22" i="82"/>
  <c r="P22" i="82"/>
  <c r="G22" i="82"/>
  <c r="AH21" i="82"/>
  <c r="Y21" i="82"/>
  <c r="P21" i="82"/>
  <c r="G21" i="82"/>
  <c r="AH20" i="82"/>
  <c r="Y20" i="82"/>
  <c r="P20" i="82"/>
  <c r="G20" i="82"/>
  <c r="AH19" i="82"/>
  <c r="Y19" i="82"/>
  <c r="P19" i="82"/>
  <c r="G19" i="82"/>
  <c r="AH18" i="82"/>
  <c r="Y18" i="82"/>
  <c r="P18" i="82"/>
  <c r="G18" i="82"/>
  <c r="AH17" i="82"/>
  <c r="Y17" i="82"/>
  <c r="P17" i="82"/>
  <c r="G17" i="82"/>
  <c r="AH16" i="82"/>
  <c r="Y16" i="82"/>
  <c r="P16" i="82"/>
  <c r="G16" i="82"/>
  <c r="AH15" i="82"/>
  <c r="Y15" i="82"/>
  <c r="P15" i="82"/>
  <c r="G15" i="82"/>
  <c r="AH14" i="82"/>
  <c r="Y14" i="82"/>
  <c r="P14" i="82"/>
  <c r="G14" i="82"/>
  <c r="AH13" i="82"/>
  <c r="Y13" i="82"/>
  <c r="P13" i="82"/>
  <c r="G13" i="82"/>
  <c r="AH12" i="82"/>
  <c r="Y12" i="82"/>
  <c r="P12" i="82"/>
  <c r="G12" i="82"/>
  <c r="X48" i="81"/>
  <c r="T47" i="81"/>
  <c r="L47" i="81"/>
  <c r="AH43" i="81"/>
  <c r="Y43" i="81"/>
  <c r="P43" i="81"/>
  <c r="G43" i="81"/>
  <c r="AH42" i="81"/>
  <c r="Y42" i="81"/>
  <c r="P42" i="81"/>
  <c r="G42" i="81"/>
  <c r="AH41" i="81"/>
  <c r="Y41" i="81"/>
  <c r="P41" i="81"/>
  <c r="G41" i="81"/>
  <c r="AH40" i="81"/>
  <c r="Y40" i="81"/>
  <c r="P40" i="81"/>
  <c r="G40" i="81"/>
  <c r="AH39" i="81"/>
  <c r="Y39" i="81"/>
  <c r="P39" i="81"/>
  <c r="G39" i="81"/>
  <c r="AH38" i="81"/>
  <c r="Y38" i="81"/>
  <c r="P38" i="81"/>
  <c r="G38" i="81"/>
  <c r="AH37" i="81"/>
  <c r="Y37" i="81"/>
  <c r="P37" i="81"/>
  <c r="G37" i="81"/>
  <c r="AH36" i="81"/>
  <c r="Y36" i="81"/>
  <c r="P36" i="81"/>
  <c r="G36" i="81"/>
  <c r="AH35" i="81"/>
  <c r="Y35" i="81"/>
  <c r="P35" i="81"/>
  <c r="G35" i="81"/>
  <c r="AH34" i="81"/>
  <c r="Y34" i="81"/>
  <c r="P34" i="81"/>
  <c r="G34" i="81"/>
  <c r="AH33" i="81"/>
  <c r="Y33" i="81"/>
  <c r="P33" i="81"/>
  <c r="G33" i="81"/>
  <c r="AH32" i="81"/>
  <c r="Y32" i="81"/>
  <c r="P32" i="81"/>
  <c r="G32" i="81"/>
  <c r="AH31" i="81"/>
  <c r="Y31" i="81"/>
  <c r="P31" i="81"/>
  <c r="G31" i="81"/>
  <c r="AH30" i="81"/>
  <c r="Y30" i="81"/>
  <c r="P30" i="81"/>
  <c r="G30" i="81"/>
  <c r="AH29" i="81"/>
  <c r="Y29" i="81"/>
  <c r="P29" i="81"/>
  <c r="G29" i="81"/>
  <c r="AH28" i="81"/>
  <c r="Y28" i="81"/>
  <c r="P28" i="81"/>
  <c r="G28" i="81"/>
  <c r="AH27" i="81"/>
  <c r="Y27" i="81"/>
  <c r="P27" i="81"/>
  <c r="G27" i="81"/>
  <c r="AH26" i="81"/>
  <c r="Y26" i="81"/>
  <c r="P26" i="81"/>
  <c r="G26" i="81"/>
  <c r="AH25" i="81"/>
  <c r="Y25" i="81"/>
  <c r="P25" i="81"/>
  <c r="G25" i="81"/>
  <c r="AH24" i="81"/>
  <c r="Y24" i="81"/>
  <c r="P24" i="81"/>
  <c r="G24" i="81"/>
  <c r="AH23" i="81"/>
  <c r="Y23" i="81"/>
  <c r="P23" i="81"/>
  <c r="G23" i="81"/>
  <c r="AH22" i="81"/>
  <c r="Y22" i="81"/>
  <c r="P22" i="81"/>
  <c r="G22" i="81"/>
  <c r="AH21" i="81"/>
  <c r="Y21" i="81"/>
  <c r="P21" i="81"/>
  <c r="G21" i="81"/>
  <c r="AH20" i="81"/>
  <c r="Y20" i="81"/>
  <c r="P20" i="81"/>
  <c r="G20" i="81"/>
  <c r="AH19" i="81"/>
  <c r="Y19" i="81"/>
  <c r="P19" i="81"/>
  <c r="G19" i="81"/>
  <c r="AH18" i="81"/>
  <c r="Y18" i="81"/>
  <c r="P18" i="81"/>
  <c r="G18" i="81"/>
  <c r="AH17" i="81"/>
  <c r="Y17" i="81"/>
  <c r="P17" i="81"/>
  <c r="G17" i="81"/>
  <c r="AH16" i="81"/>
  <c r="Y16" i="81"/>
  <c r="P16" i="81"/>
  <c r="G16" i="81"/>
  <c r="AH15" i="81"/>
  <c r="Y15" i="81"/>
  <c r="P15" i="81"/>
  <c r="G15" i="81"/>
  <c r="AH14" i="81"/>
  <c r="Y14" i="81"/>
  <c r="P14" i="81"/>
  <c r="G14" i="81"/>
  <c r="AH13" i="81"/>
  <c r="Y13" i="81"/>
  <c r="P13" i="81"/>
  <c r="G13" i="81"/>
  <c r="AH12" i="81"/>
  <c r="Y12" i="81"/>
  <c r="P12" i="81"/>
  <c r="G12" i="81"/>
  <c r="F47" i="80"/>
  <c r="O46" i="80"/>
  <c r="Y43" i="80"/>
  <c r="P43" i="80"/>
  <c r="G43" i="80"/>
  <c r="Y42" i="80"/>
  <c r="P42" i="80"/>
  <c r="G42" i="80"/>
  <c r="Y41" i="80"/>
  <c r="P41" i="80"/>
  <c r="G41" i="80"/>
  <c r="Y40" i="80"/>
  <c r="P40" i="80"/>
  <c r="G40" i="80"/>
  <c r="Y39" i="80"/>
  <c r="P39" i="80"/>
  <c r="G39" i="80"/>
  <c r="Y38" i="80"/>
  <c r="P38" i="80"/>
  <c r="G38" i="80"/>
  <c r="Y37" i="80"/>
  <c r="P37" i="80"/>
  <c r="G37" i="80"/>
  <c r="Y36" i="80"/>
  <c r="P36" i="80"/>
  <c r="G36" i="80"/>
  <c r="Y35" i="80"/>
  <c r="P35" i="80"/>
  <c r="G35" i="80"/>
  <c r="Y34" i="80"/>
  <c r="P34" i="80"/>
  <c r="G34" i="80"/>
  <c r="Y33" i="80"/>
  <c r="P33" i="80"/>
  <c r="G33" i="80"/>
  <c r="Y32" i="80"/>
  <c r="P32" i="80"/>
  <c r="G32" i="80"/>
  <c r="Y31" i="80"/>
  <c r="P31" i="80"/>
  <c r="G31" i="80"/>
  <c r="Y30" i="80"/>
  <c r="P30" i="80"/>
  <c r="G30" i="80"/>
  <c r="Y29" i="80"/>
  <c r="P29" i="80"/>
  <c r="G29" i="80"/>
  <c r="Y28" i="80"/>
  <c r="P28" i="80"/>
  <c r="G28" i="80"/>
  <c r="Y27" i="80"/>
  <c r="P27" i="80"/>
  <c r="G27" i="80"/>
  <c r="Y26" i="80"/>
  <c r="P26" i="80"/>
  <c r="G26" i="80"/>
  <c r="Y25" i="80"/>
  <c r="P25" i="80"/>
  <c r="G25" i="80"/>
  <c r="Y24" i="80"/>
  <c r="P24" i="80"/>
  <c r="G24" i="80"/>
  <c r="Y23" i="80"/>
  <c r="P23" i="80"/>
  <c r="G23" i="80"/>
  <c r="Y22" i="80"/>
  <c r="P22" i="80"/>
  <c r="G22" i="80"/>
  <c r="Y21" i="80"/>
  <c r="P21" i="80"/>
  <c r="G21" i="80"/>
  <c r="Y20" i="80"/>
  <c r="P20" i="80"/>
  <c r="G20" i="80"/>
  <c r="Y19" i="80"/>
  <c r="P19" i="80"/>
  <c r="G19" i="80"/>
  <c r="Y18" i="80"/>
  <c r="P18" i="80"/>
  <c r="G18" i="80"/>
  <c r="Y17" i="80"/>
  <c r="P17" i="80"/>
  <c r="G17" i="80"/>
  <c r="Y16" i="80"/>
  <c r="P16" i="80"/>
  <c r="G16" i="80"/>
  <c r="Y15" i="80"/>
  <c r="P15" i="80"/>
  <c r="G15" i="80"/>
  <c r="Y14" i="80"/>
  <c r="P14" i="80"/>
  <c r="G14" i="80"/>
  <c r="Y13" i="80"/>
  <c r="P13" i="80"/>
  <c r="G13" i="80"/>
  <c r="Y12" i="80"/>
  <c r="P12" i="80"/>
  <c r="G12" i="80"/>
  <c r="K30" i="78" l="1"/>
  <c r="K29" i="78"/>
  <c r="B35" i="78" s="1"/>
  <c r="K28" i="78"/>
  <c r="C32" i="78"/>
  <c r="D32" i="78" s="1"/>
  <c r="B32" i="78"/>
  <c r="K27" i="78"/>
  <c r="K26" i="78"/>
  <c r="D29" i="78"/>
  <c r="D28" i="78"/>
  <c r="K22" i="78"/>
  <c r="I22" i="78"/>
  <c r="D22" i="78"/>
  <c r="K21" i="78"/>
  <c r="I21" i="78"/>
  <c r="D21" i="78"/>
  <c r="B36" i="78" s="1"/>
  <c r="K20" i="78"/>
  <c r="I20" i="78"/>
  <c r="K19" i="78"/>
  <c r="I19" i="78"/>
  <c r="K18" i="78"/>
  <c r="I18" i="78"/>
  <c r="K17" i="78"/>
  <c r="I17" i="78"/>
  <c r="K16" i="78"/>
  <c r="I16" i="78"/>
  <c r="K15" i="78"/>
  <c r="I15" i="78"/>
  <c r="C15" i="78"/>
  <c r="B15" i="78"/>
  <c r="K14" i="78"/>
  <c r="I14" i="78"/>
  <c r="C14" i="78"/>
  <c r="B14" i="78"/>
  <c r="K13" i="78"/>
  <c r="I13" i="78"/>
  <c r="D13" i="78"/>
  <c r="K12" i="78"/>
  <c r="I12" i="78"/>
  <c r="D12" i="78"/>
  <c r="K11" i="78"/>
  <c r="I11" i="78"/>
  <c r="D11" i="78"/>
  <c r="K10" i="78"/>
  <c r="I10" i="78"/>
  <c r="D10" i="78"/>
  <c r="K9" i="78"/>
  <c r="I9" i="78"/>
  <c r="D9" i="78"/>
  <c r="K8" i="78"/>
  <c r="I8" i="78"/>
  <c r="D8" i="78"/>
  <c r="K7" i="78"/>
  <c r="I7" i="78"/>
  <c r="D7" i="78"/>
  <c r="K6" i="78"/>
  <c r="I6" i="78"/>
  <c r="D6" i="78"/>
  <c r="K5" i="78"/>
  <c r="I5" i="78"/>
  <c r="D5" i="78"/>
  <c r="K4" i="78"/>
  <c r="D4" i="78"/>
  <c r="D3" i="78"/>
  <c r="B110" i="77"/>
  <c r="R7" i="77"/>
  <c r="Q7" i="77"/>
  <c r="R6" i="77"/>
  <c r="I70" i="77" s="1"/>
  <c r="Q6" i="77"/>
  <c r="R5" i="77"/>
  <c r="Q5" i="77"/>
  <c r="L55" i="77"/>
  <c r="K55" i="77"/>
  <c r="L54" i="77"/>
  <c r="K54" i="77"/>
  <c r="L53" i="77"/>
  <c r="K53" i="77"/>
  <c r="L46" i="77"/>
  <c r="N45" i="77" s="1"/>
  <c r="K46" i="77"/>
  <c r="M44" i="77" s="1"/>
  <c r="J46" i="77"/>
  <c r="I46" i="77"/>
  <c r="N44" i="77"/>
  <c r="N43" i="77"/>
  <c r="M43" i="77"/>
  <c r="F38" i="77"/>
  <c r="F37" i="77"/>
  <c r="L36" i="77"/>
  <c r="K36" i="77"/>
  <c r="K35" i="77"/>
  <c r="K34" i="77"/>
  <c r="K31" i="77"/>
  <c r="K28" i="77"/>
  <c r="K26" i="77"/>
  <c r="K23" i="77"/>
  <c r="K22" i="77"/>
  <c r="K21" i="77"/>
  <c r="K20" i="77"/>
  <c r="K19" i="77"/>
  <c r="K15" i="77"/>
  <c r="K14" i="77"/>
  <c r="K13" i="77"/>
  <c r="K12" i="77"/>
  <c r="K11" i="77"/>
  <c r="K7" i="77"/>
  <c r="K6" i="77"/>
  <c r="I4" i="77"/>
  <c r="J4" i="77" s="1"/>
  <c r="I3" i="77"/>
  <c r="J3" i="77" s="1"/>
  <c r="D15" i="78" l="1"/>
  <c r="B38" i="78" s="1"/>
  <c r="D14" i="78"/>
  <c r="B37" i="78" s="1"/>
  <c r="I69" i="77"/>
  <c r="N42" i="77"/>
  <c r="M41" i="77"/>
  <c r="M45" i="77"/>
  <c r="N41" i="77"/>
  <c r="M42" i="77"/>
  <c r="F159" i="76" l="1"/>
  <c r="D159" i="76"/>
  <c r="D158" i="76"/>
  <c r="D157" i="76"/>
  <c r="D156" i="76"/>
  <c r="D155" i="76"/>
  <c r="D154" i="76"/>
  <c r="D153" i="76"/>
  <c r="D152" i="76"/>
  <c r="D151" i="76"/>
  <c r="D150" i="76"/>
  <c r="D149" i="76"/>
  <c r="D148" i="76"/>
  <c r="D147" i="76"/>
  <c r="D146" i="76"/>
  <c r="D145" i="76"/>
  <c r="D144" i="76"/>
  <c r="D143" i="76"/>
  <c r="F139" i="76"/>
  <c r="D139" i="76"/>
  <c r="D138" i="76"/>
  <c r="D137" i="76"/>
  <c r="D136" i="76"/>
  <c r="D135" i="76"/>
  <c r="D134" i="76"/>
  <c r="D133" i="76"/>
  <c r="D132" i="76"/>
  <c r="D131" i="76"/>
  <c r="D130" i="76"/>
  <c r="D129" i="76"/>
  <c r="D128" i="76"/>
  <c r="D127" i="76"/>
  <c r="D126" i="76"/>
  <c r="D125" i="76"/>
  <c r="D124" i="76"/>
  <c r="D123" i="76"/>
  <c r="F119" i="76"/>
  <c r="D119" i="76"/>
  <c r="D118" i="76"/>
  <c r="D117" i="76"/>
  <c r="D116" i="76"/>
  <c r="D115" i="76"/>
  <c r="D114" i="76"/>
  <c r="D113" i="76"/>
  <c r="D112" i="76"/>
  <c r="D111" i="76"/>
  <c r="D110" i="76"/>
  <c r="D109" i="76"/>
  <c r="D108" i="76"/>
  <c r="D107" i="76"/>
  <c r="D106" i="76"/>
  <c r="D105" i="76"/>
  <c r="D104" i="76"/>
  <c r="D103" i="76"/>
  <c r="F99" i="76"/>
  <c r="D99" i="76"/>
  <c r="D98" i="76"/>
  <c r="D97" i="76"/>
  <c r="D96" i="76"/>
  <c r="D95" i="76"/>
  <c r="D94" i="76"/>
  <c r="D93" i="76"/>
  <c r="D92" i="76"/>
  <c r="D91" i="76"/>
  <c r="D90" i="76"/>
  <c r="D89" i="76"/>
  <c r="D88" i="76"/>
  <c r="D87" i="76"/>
  <c r="D86" i="76"/>
  <c r="D85" i="76"/>
  <c r="D84" i="76"/>
  <c r="D83" i="76"/>
  <c r="F79" i="76"/>
  <c r="D79" i="76"/>
  <c r="D78" i="76"/>
  <c r="D77" i="76"/>
  <c r="D76" i="76"/>
  <c r="D75" i="76"/>
  <c r="D74" i="76"/>
  <c r="D73" i="76"/>
  <c r="D72" i="76"/>
  <c r="D71" i="76"/>
  <c r="D70" i="76"/>
  <c r="D69" i="76"/>
  <c r="D68" i="76"/>
  <c r="D67" i="76"/>
  <c r="D66" i="76"/>
  <c r="D65" i="76"/>
  <c r="D64" i="76"/>
  <c r="D63" i="76"/>
  <c r="F59" i="76"/>
  <c r="D59" i="76"/>
  <c r="D58" i="76"/>
  <c r="D57" i="76"/>
  <c r="D56" i="76"/>
  <c r="D55" i="76"/>
  <c r="D54" i="76"/>
  <c r="D53" i="76"/>
  <c r="D52" i="76"/>
  <c r="D51" i="76"/>
  <c r="D50" i="76"/>
  <c r="D49" i="76"/>
  <c r="D48" i="76"/>
  <c r="D47" i="76"/>
  <c r="D46" i="76"/>
  <c r="D45" i="76"/>
  <c r="D44" i="76"/>
  <c r="D43" i="76"/>
  <c r="D39" i="76"/>
  <c r="D38" i="76"/>
  <c r="D37" i="76"/>
  <c r="D36" i="76"/>
  <c r="D35" i="76"/>
  <c r="D34" i="76"/>
  <c r="D33" i="76"/>
  <c r="D32" i="76"/>
  <c r="D31" i="76"/>
  <c r="D30" i="76"/>
  <c r="D29" i="76"/>
  <c r="D28" i="76"/>
  <c r="D27" i="76"/>
  <c r="D26" i="76"/>
  <c r="D25" i="76"/>
  <c r="D24" i="76"/>
  <c r="D23" i="76"/>
  <c r="D19" i="76"/>
  <c r="D18" i="76"/>
  <c r="D17" i="76"/>
  <c r="D16" i="76"/>
  <c r="D15" i="76"/>
  <c r="D14" i="76"/>
  <c r="D13" i="76"/>
  <c r="D12" i="76"/>
  <c r="D11" i="76"/>
  <c r="D10" i="76"/>
  <c r="D9" i="76"/>
  <c r="D8" i="76"/>
  <c r="D7" i="76"/>
  <c r="D6" i="76"/>
  <c r="D5" i="76"/>
  <c r="D4" i="76"/>
  <c r="D3" i="76"/>
  <c r="L41" i="61" l="1"/>
  <c r="K41" i="61"/>
  <c r="J41" i="61"/>
  <c r="I41" i="61"/>
  <c r="H41" i="61"/>
  <c r="G41" i="61"/>
  <c r="F41" i="61"/>
  <c r="E41" i="61"/>
  <c r="D41" i="61"/>
  <c r="C41" i="61"/>
  <c r="B41" i="61"/>
  <c r="M41" i="61" s="1"/>
  <c r="Q40" i="61"/>
  <c r="M40" i="61"/>
  <c r="Q39" i="61"/>
  <c r="M39" i="61"/>
  <c r="Q38" i="61"/>
  <c r="M38" i="61"/>
  <c r="Q37" i="61"/>
  <c r="M37" i="61"/>
  <c r="Q36" i="61"/>
  <c r="M36" i="61"/>
  <c r="Q35" i="61"/>
  <c r="M35" i="61"/>
  <c r="Q34" i="61"/>
  <c r="M34" i="61"/>
  <c r="Q33" i="61"/>
  <c r="M33" i="61"/>
  <c r="Q32" i="61"/>
  <c r="M32" i="61"/>
  <c r="Q31" i="61"/>
  <c r="M31" i="61"/>
  <c r="Q30" i="61"/>
  <c r="M30" i="61"/>
  <c r="Q29" i="61"/>
  <c r="M29" i="61"/>
  <c r="Q28" i="61"/>
  <c r="M28" i="61"/>
  <c r="Q27" i="61"/>
  <c r="M27" i="61"/>
  <c r="Q26" i="61"/>
  <c r="M26" i="61"/>
  <c r="Q25" i="61"/>
  <c r="M25" i="61"/>
  <c r="Q24" i="61"/>
  <c r="M24" i="61"/>
  <c r="Q23" i="61"/>
  <c r="M23" i="61"/>
  <c r="Q22" i="61"/>
  <c r="M22" i="61"/>
  <c r="Q21" i="61"/>
  <c r="M21" i="61"/>
  <c r="Q20" i="61"/>
  <c r="M20" i="61"/>
  <c r="Q19" i="61"/>
  <c r="M19" i="61"/>
  <c r="Q18" i="61"/>
  <c r="M18" i="61"/>
  <c r="Q17" i="61"/>
  <c r="M17" i="61"/>
  <c r="Q16" i="61"/>
  <c r="M16" i="61"/>
  <c r="Q15" i="61"/>
  <c r="M15" i="61"/>
  <c r="Q14" i="61"/>
  <c r="M14" i="61"/>
  <c r="Q13" i="61"/>
  <c r="M13" i="61"/>
  <c r="Q12" i="61"/>
  <c r="M12" i="61"/>
  <c r="Q11" i="61"/>
  <c r="M11" i="61"/>
  <c r="Q10" i="61"/>
  <c r="M10" i="61"/>
  <c r="Q9" i="61"/>
  <c r="M9" i="61"/>
  <c r="X3" i="61"/>
  <c r="L41" i="60"/>
  <c r="K41" i="60"/>
  <c r="J41" i="60"/>
  <c r="I41" i="60"/>
  <c r="H41" i="60"/>
  <c r="G41" i="60"/>
  <c r="F41" i="60"/>
  <c r="E41" i="60"/>
  <c r="D41" i="60"/>
  <c r="C41" i="60"/>
  <c r="B41" i="60"/>
  <c r="M41" i="60" s="1"/>
  <c r="Q40" i="60"/>
  <c r="M40" i="60"/>
  <c r="Q39" i="60"/>
  <c r="M39" i="60"/>
  <c r="Q38" i="60"/>
  <c r="M38" i="60"/>
  <c r="Q37" i="60"/>
  <c r="M37" i="60"/>
  <c r="Q36" i="60"/>
  <c r="M36" i="60"/>
  <c r="Q35" i="60"/>
  <c r="M35" i="60"/>
  <c r="Q34" i="60"/>
  <c r="M34" i="60"/>
  <c r="Q33" i="60"/>
  <c r="M33" i="60"/>
  <c r="Q32" i="60"/>
  <c r="M32" i="60"/>
  <c r="Q31" i="60"/>
  <c r="M31" i="60"/>
  <c r="Q30" i="60"/>
  <c r="M30" i="60"/>
  <c r="Q29" i="60"/>
  <c r="M29" i="60"/>
  <c r="Q28" i="60"/>
  <c r="M28" i="60"/>
  <c r="Q27" i="60"/>
  <c r="M27" i="60"/>
  <c r="Q26" i="60"/>
  <c r="M26" i="60"/>
  <c r="Q25" i="60"/>
  <c r="M25" i="60"/>
  <c r="Q24" i="60"/>
  <c r="M24" i="60"/>
  <c r="Q23" i="60"/>
  <c r="M23" i="60"/>
  <c r="Q22" i="60"/>
  <c r="M22" i="60"/>
  <c r="Q21" i="60"/>
  <c r="M21" i="60"/>
  <c r="Q20" i="60"/>
  <c r="M20" i="60"/>
  <c r="Q19" i="60"/>
  <c r="M19" i="60"/>
  <c r="Q18" i="60"/>
  <c r="M18" i="60"/>
  <c r="Q17" i="60"/>
  <c r="M17" i="60"/>
  <c r="Q16" i="60"/>
  <c r="M16" i="60"/>
  <c r="Q15" i="60"/>
  <c r="M15" i="60"/>
  <c r="Q14" i="60"/>
  <c r="M14" i="60"/>
  <c r="Q13" i="60"/>
  <c r="M13" i="60"/>
  <c r="Q12" i="60"/>
  <c r="M12" i="60"/>
  <c r="Q11" i="60"/>
  <c r="M11" i="60"/>
  <c r="Q10" i="60"/>
  <c r="M10" i="60"/>
  <c r="Q9" i="60"/>
  <c r="M9" i="60"/>
  <c r="N31" i="56" l="1"/>
  <c r="N30" i="56"/>
  <c r="Z27" i="56"/>
  <c r="Y27" i="56"/>
  <c r="X27" i="56"/>
  <c r="W27" i="56"/>
  <c r="V27" i="56"/>
  <c r="Z26" i="56"/>
  <c r="Y26" i="56"/>
  <c r="X26" i="56"/>
  <c r="W26" i="56"/>
  <c r="V26" i="56"/>
  <c r="Z25" i="56"/>
  <c r="Y25" i="56"/>
  <c r="X25" i="56"/>
  <c r="W25" i="56"/>
  <c r="V25" i="56"/>
  <c r="Z24" i="56"/>
  <c r="Y24" i="56"/>
  <c r="X24" i="56"/>
  <c r="W24" i="56"/>
  <c r="V24" i="56"/>
  <c r="Z23" i="56"/>
  <c r="Y23" i="56"/>
  <c r="X23" i="56"/>
  <c r="W23" i="56"/>
  <c r="V23" i="56"/>
  <c r="Z22" i="56"/>
  <c r="Y22" i="56"/>
  <c r="X22" i="56"/>
  <c r="W22" i="56"/>
  <c r="V22" i="56"/>
  <c r="Z21" i="56"/>
  <c r="Y21" i="56"/>
  <c r="X21" i="56"/>
  <c r="W21" i="56"/>
  <c r="V21" i="56"/>
  <c r="Z20" i="56"/>
  <c r="Y20" i="56"/>
  <c r="X20" i="56"/>
  <c r="W20" i="56"/>
  <c r="V20" i="56"/>
  <c r="Z19" i="56"/>
  <c r="Y19" i="56"/>
  <c r="X19" i="56"/>
  <c r="W19" i="56"/>
  <c r="V19" i="56"/>
  <c r="Z18" i="56"/>
  <c r="Y18" i="56"/>
  <c r="X18" i="56"/>
  <c r="W18" i="56"/>
  <c r="V18" i="56"/>
  <c r="Z17" i="56"/>
  <c r="Y17" i="56"/>
  <c r="X17" i="56"/>
  <c r="W17" i="56"/>
  <c r="V17" i="56"/>
  <c r="Z16" i="56"/>
  <c r="Y16" i="56"/>
  <c r="X16" i="56"/>
  <c r="W16" i="56"/>
  <c r="V16" i="56"/>
  <c r="Z15" i="56"/>
  <c r="Y15" i="56"/>
  <c r="X15" i="56"/>
  <c r="W15" i="56"/>
  <c r="V15" i="56"/>
  <c r="Z14" i="56"/>
  <c r="Y14" i="56"/>
  <c r="X14" i="56"/>
  <c r="W14" i="56"/>
  <c r="V14" i="56"/>
  <c r="Z13" i="56"/>
  <c r="Y13" i="56"/>
  <c r="X13" i="56"/>
  <c r="W13" i="56"/>
  <c r="V13" i="56"/>
  <c r="Z12" i="56"/>
  <c r="Y12" i="56"/>
  <c r="X12" i="56"/>
  <c r="W12" i="56"/>
  <c r="V12" i="56"/>
  <c r="Z11" i="56"/>
  <c r="Y11" i="56"/>
  <c r="X11" i="56"/>
  <c r="W11" i="56"/>
  <c r="V11" i="56"/>
  <c r="Z10" i="56"/>
  <c r="Y10" i="56"/>
  <c r="X10" i="56"/>
  <c r="W10" i="56"/>
  <c r="V10" i="56"/>
  <c r="Z9" i="56"/>
  <c r="Y9" i="56"/>
  <c r="X9" i="56"/>
  <c r="W9" i="56"/>
  <c r="V9" i="56"/>
  <c r="F32" i="55" l="1"/>
  <c r="F12" i="55"/>
  <c r="F11" i="55"/>
  <c r="R37" i="19" l="1"/>
  <c r="Q39" i="19"/>
  <c r="Q38" i="19"/>
  <c r="Q37" i="19"/>
  <c r="U11" i="43"/>
  <c r="R9" i="43"/>
  <c r="S9" i="43"/>
  <c r="Q9" i="43"/>
  <c r="T9" i="43"/>
  <c r="T8" i="43"/>
  <c r="T7" i="43"/>
  <c r="N5" i="43"/>
  <c r="N6" i="43"/>
  <c r="N7" i="43"/>
  <c r="N8" i="43"/>
  <c r="N9" i="43"/>
  <c r="N10" i="43"/>
  <c r="N11" i="43"/>
  <c r="N12" i="43"/>
  <c r="N13" i="43"/>
  <c r="N14" i="43"/>
  <c r="N15" i="43"/>
  <c r="N16" i="43"/>
  <c r="N17" i="43"/>
  <c r="N18" i="43"/>
  <c r="N19" i="43"/>
  <c r="N20" i="43"/>
  <c r="N21" i="43"/>
  <c r="N22" i="43"/>
  <c r="N23" i="43"/>
  <c r="N24" i="43"/>
  <c r="N25" i="43"/>
  <c r="N26" i="43"/>
  <c r="N27" i="43"/>
  <c r="N28" i="43"/>
  <c r="N29" i="43"/>
  <c r="N30" i="43"/>
  <c r="N31" i="43"/>
  <c r="N32" i="43"/>
  <c r="N33" i="43"/>
  <c r="N34" i="43"/>
  <c r="N35" i="43"/>
  <c r="N4" i="43"/>
  <c r="I5" i="43"/>
  <c r="I6" i="43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4" i="43"/>
  <c r="D5" i="43"/>
  <c r="D6" i="43"/>
  <c r="D7" i="43"/>
  <c r="D8" i="43"/>
  <c r="D9" i="43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D26" i="43"/>
  <c r="D27" i="43"/>
  <c r="D28" i="43"/>
  <c r="D29" i="43"/>
  <c r="D30" i="43"/>
  <c r="D31" i="43"/>
  <c r="D32" i="43"/>
  <c r="D33" i="43"/>
  <c r="D34" i="43"/>
  <c r="D35" i="43"/>
  <c r="D4" i="43"/>
  <c r="D17" i="41"/>
  <c r="D15" i="41"/>
  <c r="D14" i="41"/>
  <c r="D13" i="41"/>
  <c r="D12" i="41"/>
  <c r="D11" i="41"/>
  <c r="D10" i="41"/>
  <c r="D9" i="41"/>
  <c r="D8" i="41"/>
  <c r="D7" i="41"/>
  <c r="D6" i="41"/>
  <c r="D5" i="41"/>
  <c r="B36" i="40"/>
  <c r="B31" i="40"/>
  <c r="B25" i="40"/>
  <c r="B29" i="40"/>
  <c r="B32" i="40"/>
  <c r="B37" i="40"/>
  <c r="B18" i="40"/>
  <c r="B46" i="40"/>
  <c r="B27" i="40"/>
  <c r="B23" i="40"/>
  <c r="B49" i="40"/>
  <c r="B43" i="40"/>
  <c r="B24" i="40"/>
  <c r="B45" i="40"/>
  <c r="B40" i="40"/>
  <c r="B44" i="40"/>
  <c r="B33" i="40"/>
  <c r="B35" i="40"/>
  <c r="B47" i="40"/>
  <c r="B38" i="40"/>
  <c r="B30" i="40"/>
  <c r="B22" i="40"/>
  <c r="B26" i="40"/>
  <c r="B34" i="40"/>
  <c r="B20" i="40"/>
  <c r="B41" i="40"/>
  <c r="B39" i="40"/>
  <c r="B42" i="40"/>
  <c r="F42" i="40"/>
  <c r="B48" i="40"/>
  <c r="B21" i="40"/>
  <c r="B28" i="40"/>
  <c r="B19" i="40"/>
  <c r="F19" i="40"/>
  <c r="K7" i="40"/>
  <c r="K11" i="40"/>
  <c r="K13" i="40"/>
  <c r="I13" i="40"/>
  <c r="I12" i="40"/>
  <c r="I11" i="40"/>
  <c r="I10" i="40"/>
  <c r="K10" i="40"/>
  <c r="I9" i="40"/>
  <c r="K9" i="40"/>
  <c r="I8" i="40"/>
  <c r="K8" i="40"/>
  <c r="I7" i="40"/>
  <c r="I6" i="40"/>
  <c r="K6" i="40"/>
  <c r="I5" i="40"/>
  <c r="K5" i="40"/>
  <c r="I4" i="40"/>
  <c r="K4" i="40"/>
  <c r="I3" i="40"/>
  <c r="K3" i="40"/>
  <c r="D4" i="40"/>
  <c r="D5" i="40"/>
  <c r="D6" i="40"/>
  <c r="D7" i="40"/>
  <c r="D8" i="40"/>
  <c r="D9" i="40"/>
  <c r="D10" i="40"/>
  <c r="D11" i="40"/>
  <c r="D12" i="40"/>
  <c r="D13" i="40"/>
  <c r="D3" i="40"/>
  <c r="F38" i="40"/>
  <c r="F43" i="40"/>
  <c r="F46" i="40"/>
  <c r="F39" i="40"/>
  <c r="F47" i="40"/>
  <c r="F40" i="40"/>
  <c r="F25" i="40"/>
  <c r="F21" i="40"/>
  <c r="F41" i="40"/>
  <c r="F22" i="40"/>
  <c r="F35" i="40"/>
  <c r="F45" i="40"/>
  <c r="F23" i="40"/>
  <c r="F37" i="40"/>
  <c r="F31" i="40"/>
  <c r="F34" i="40"/>
  <c r="F44" i="40"/>
  <c r="F29" i="40"/>
  <c r="F28" i="40"/>
  <c r="F26" i="40"/>
  <c r="F49" i="40"/>
  <c r="F18" i="40"/>
  <c r="F48" i="40"/>
  <c r="F20" i="40"/>
  <c r="F30" i="40"/>
  <c r="F33" i="40"/>
  <c r="F24" i="40"/>
  <c r="F27" i="40"/>
  <c r="F32" i="40"/>
  <c r="F36" i="40"/>
  <c r="K12" i="40"/>
  <c r="M7" i="39"/>
  <c r="E5" i="39"/>
  <c r="E6" i="39"/>
  <c r="E7" i="39"/>
  <c r="E8" i="39"/>
  <c r="E9" i="39"/>
  <c r="E10" i="39"/>
  <c r="E11" i="39"/>
  <c r="E12" i="39"/>
  <c r="E13" i="39"/>
  <c r="E14" i="39"/>
  <c r="E15" i="39"/>
  <c r="E16" i="39"/>
  <c r="E17" i="39"/>
  <c r="E18" i="39"/>
  <c r="E19" i="39"/>
  <c r="E20" i="39"/>
  <c r="E21" i="39"/>
  <c r="E22" i="39"/>
  <c r="E23" i="39"/>
  <c r="E24" i="39"/>
  <c r="E25" i="39"/>
  <c r="E26" i="39"/>
  <c r="E27" i="39"/>
  <c r="E28" i="39"/>
  <c r="E29" i="39"/>
  <c r="E30" i="39"/>
  <c r="E31" i="39"/>
  <c r="E32" i="39"/>
  <c r="E33" i="39"/>
  <c r="E34" i="39"/>
  <c r="E35" i="39"/>
  <c r="E4" i="39"/>
  <c r="C5" i="39"/>
  <c r="C6" i="39"/>
  <c r="C7" i="39"/>
  <c r="C8" i="39"/>
  <c r="C9" i="39"/>
  <c r="C10" i="39"/>
  <c r="C11" i="39"/>
  <c r="C12" i="39"/>
  <c r="C13" i="39"/>
  <c r="C14" i="39"/>
  <c r="C15" i="39"/>
  <c r="C16" i="39"/>
  <c r="C17" i="39"/>
  <c r="C18" i="39"/>
  <c r="C19" i="39"/>
  <c r="C20" i="39"/>
  <c r="C21" i="39"/>
  <c r="C22" i="39"/>
  <c r="C23" i="39"/>
  <c r="C24" i="39"/>
  <c r="C25" i="39"/>
  <c r="C26" i="39"/>
  <c r="C27" i="39"/>
  <c r="C28" i="39"/>
  <c r="C29" i="39"/>
  <c r="C30" i="39"/>
  <c r="C31" i="39"/>
  <c r="C32" i="39"/>
  <c r="C33" i="39"/>
  <c r="C34" i="39"/>
  <c r="C35" i="39"/>
  <c r="C4" i="39"/>
  <c r="J6" i="39"/>
  <c r="K6" i="39"/>
  <c r="L6" i="39"/>
  <c r="M6" i="39"/>
  <c r="I6" i="39"/>
  <c r="J18" i="38"/>
  <c r="H18" i="38"/>
  <c r="G18" i="38"/>
  <c r="F18" i="38"/>
  <c r="E18" i="38"/>
  <c r="D18" i="38"/>
  <c r="J17" i="38"/>
  <c r="H17" i="38"/>
  <c r="G17" i="38"/>
  <c r="F17" i="38"/>
  <c r="E17" i="38"/>
  <c r="D17" i="38"/>
  <c r="E8" i="38"/>
  <c r="F8" i="38"/>
  <c r="G8" i="38"/>
  <c r="H8" i="38"/>
  <c r="I8" i="38"/>
  <c r="J8" i="38"/>
  <c r="K8" i="38"/>
  <c r="D8" i="38"/>
  <c r="E7" i="38"/>
  <c r="F7" i="38"/>
  <c r="G7" i="38"/>
  <c r="H7" i="38"/>
  <c r="I7" i="38"/>
  <c r="J7" i="38"/>
  <c r="K7" i="38"/>
  <c r="D7" i="38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6" i="24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6" i="33"/>
  <c r="B5" i="33"/>
  <c r="B4" i="33"/>
  <c r="B3" i="33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9" i="25"/>
  <c r="C4" i="22"/>
  <c r="C5" i="22"/>
  <c r="C20" i="22"/>
  <c r="C11" i="22"/>
  <c r="C9" i="22"/>
  <c r="C34" i="22"/>
  <c r="C15" i="22"/>
  <c r="C7" i="22"/>
  <c r="C18" i="22"/>
  <c r="C19" i="22"/>
  <c r="C32" i="22"/>
  <c r="C24" i="22"/>
  <c r="C8" i="22"/>
  <c r="C23" i="22"/>
  <c r="C28" i="22"/>
  <c r="C21" i="22"/>
  <c r="C22" i="22"/>
  <c r="C3" i="22"/>
  <c r="C33" i="22"/>
  <c r="C30" i="22"/>
  <c r="C14" i="22"/>
  <c r="C12" i="22"/>
  <c r="C27" i="22"/>
  <c r="C10" i="22"/>
  <c r="C6" i="22"/>
  <c r="C25" i="22"/>
  <c r="C17" i="22"/>
  <c r="C26" i="22"/>
  <c r="C31" i="22"/>
  <c r="C16" i="22"/>
  <c r="C29" i="22"/>
  <c r="C13" i="22"/>
  <c r="M4" i="19"/>
  <c r="M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" i="19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" i="19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" i="12"/>
  <c r="C10" i="2"/>
  <c r="D10" i="2"/>
</calcChain>
</file>

<file path=xl/sharedStrings.xml><?xml version="1.0" encoding="utf-8"?>
<sst xmlns="http://schemas.openxmlformats.org/spreadsheetml/2006/main" count="2948" uniqueCount="638">
  <si>
    <t>Aguascalientes</t>
  </si>
  <si>
    <t>Baja California</t>
  </si>
  <si>
    <t>Baja California Sur</t>
  </si>
  <si>
    <t>Campeche</t>
  </si>
  <si>
    <t>Colima</t>
  </si>
  <si>
    <t>Chiapas</t>
  </si>
  <si>
    <t>Chihuahua</t>
  </si>
  <si>
    <t>Distrito Federal</t>
  </si>
  <si>
    <t>Durango</t>
  </si>
  <si>
    <t>Guanajuato</t>
  </si>
  <si>
    <t>Guerrero</t>
  </si>
  <si>
    <t>Hidalgo</t>
  </si>
  <si>
    <t>Jalisco</t>
  </si>
  <si>
    <t>México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</si>
  <si>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</si>
  <si>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</si>
  <si>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</si>
  <si>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</si>
  <si>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</si>
  <si>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</si>
  <si>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</si>
  <si>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</si>
  <si>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</si>
  <si>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</si>
  <si>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</si>
  <si>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</si>
  <si>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</si>
  <si>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Yucatán</t>
  </si>
  <si>
    <t>Zacatecas</t>
  </si>
  <si>
    <t>Coahuila</t>
  </si>
  <si>
    <t>Michoacán</t>
  </si>
  <si>
    <t>Veracruz</t>
  </si>
  <si>
    <t>Bajo</t>
  </si>
  <si>
    <t>Muy bajo</t>
  </si>
  <si>
    <t>Alto</t>
  </si>
  <si>
    <t>Muy alto</t>
  </si>
  <si>
    <t>Medio</t>
  </si>
  <si>
    <t>Entidad Federativa</t>
  </si>
  <si>
    <t>Grado</t>
  </si>
  <si>
    <t>Porcentaje</t>
  </si>
  <si>
    <t>Miles de personas</t>
  </si>
  <si>
    <t>Población en situación de pobreza</t>
  </si>
  <si>
    <t>Población vulnerable por carencias sociales</t>
  </si>
  <si>
    <t>Población vulnerable por ingresos</t>
  </si>
  <si>
    <t>Población no pobre y no vulnerable</t>
  </si>
  <si>
    <t>Rezago educativo</t>
  </si>
  <si>
    <t>Carencia por acceso a los servicios de salud</t>
  </si>
  <si>
    <t>Carencia por acceso a la seguridad social</t>
  </si>
  <si>
    <t>Carencia por calidad y espacios en la vivienda</t>
  </si>
  <si>
    <t>Carencia por acceso a los servicios básicos en la vivienda</t>
  </si>
  <si>
    <t>Carencia por acceso a la alimentación</t>
  </si>
  <si>
    <t>Nacional</t>
  </si>
  <si>
    <t>Ranking</t>
  </si>
  <si>
    <t>Hacinamiento</t>
  </si>
  <si>
    <t>Total</t>
  </si>
  <si>
    <t>Medición de la Pobreza, Yucatán, 2016</t>
  </si>
  <si>
    <t>Porcentaje, número de personas y carencias promedio por indicador de pobreza, 2008-2016</t>
  </si>
  <si>
    <t xml:space="preserve">Indicadores </t>
  </si>
  <si>
    <t>Carencias promedio</t>
  </si>
  <si>
    <t>Pobreza</t>
  </si>
  <si>
    <t>Privación social</t>
  </si>
  <si>
    <t>Población con al menos una carencia social</t>
  </si>
  <si>
    <t>Población con al menos tres carencias sociales</t>
  </si>
  <si>
    <t>Indicadores de carencia social</t>
  </si>
  <si>
    <t>Bienestar</t>
  </si>
  <si>
    <t>Población con ingreso inferior a la línea de bienestar mínimo</t>
  </si>
  <si>
    <t>Población con ingreso inferior a la línea de bienestar</t>
  </si>
  <si>
    <t>Fuente: estimaciones del CONEVAL con base en el MCS-ENIGH 2008, 2010, 2012, 2014 y el MEC 2016 del MCS-ENIGH.</t>
  </si>
  <si>
    <t>Entidad federativa</t>
  </si>
  <si>
    <t>Pobreza extrema</t>
  </si>
  <si>
    <t>Pobreza moderada</t>
  </si>
  <si>
    <t>Moderada</t>
  </si>
  <si>
    <t>Entidades</t>
  </si>
  <si>
    <t>Jer2016</t>
  </si>
  <si>
    <t>Pobreza nacional</t>
  </si>
  <si>
    <t>Ciudad de México</t>
  </si>
  <si>
    <t>Jerar2016</t>
  </si>
  <si>
    <t>Jerar2008</t>
  </si>
  <si>
    <t>Entidad</t>
  </si>
  <si>
    <t>2007-2008</t>
  </si>
  <si>
    <t>Grado promedio de escolaridad</t>
  </si>
  <si>
    <t>Límite de primaria completa</t>
  </si>
  <si>
    <t>Límite de preparatoria completa</t>
  </si>
  <si>
    <t>Escolaridad nacional</t>
  </si>
  <si>
    <t>Grado de escolaridad</t>
  </si>
  <si>
    <t>2017-2018</t>
  </si>
  <si>
    <t>Posic</t>
  </si>
  <si>
    <t>Estados Unidos Mexicanos</t>
  </si>
  <si>
    <t>Razón de mortalidad materna</t>
  </si>
  <si>
    <t>Jerar2006</t>
  </si>
  <si>
    <t>Jerar2007</t>
  </si>
  <si>
    <t>Año</t>
  </si>
  <si>
    <t>2008</t>
  </si>
  <si>
    <t>2009</t>
  </si>
  <si>
    <t>2010</t>
  </si>
  <si>
    <t>2011</t>
  </si>
  <si>
    <t>2012</t>
  </si>
  <si>
    <t>Salario mínimo real</t>
  </si>
  <si>
    <t>Banco Mundial</t>
  </si>
  <si>
    <t>CEPAL</t>
  </si>
  <si>
    <t>Coneval</t>
  </si>
  <si>
    <t>Líneas de pobreza por ingresos</t>
  </si>
  <si>
    <t>Línea de bienestar mínimo</t>
  </si>
  <si>
    <t>Coahuila de Zaragoza</t>
  </si>
  <si>
    <t>Michoacán de Ocampo</t>
  </si>
  <si>
    <t>Veracruz de Ignacio de la Llave</t>
  </si>
  <si>
    <t>3. Garantizar una vida sana y promover el bienestar de todos a todas las edades</t>
  </si>
  <si>
    <t>Meta 3.2 De aquí a 2030, poner fin a las muertes evitables de recién nacidos y de niños menores de 5 años, logrando que todos los países intenten reducir la mortalidad neonatal al menos a 12 por cada 1,000 nacidos vivos y la mortalidad de los niños menores de 5 años al menos a 25 por cada 1,000 nacidos vivos</t>
  </si>
  <si>
    <t>3.2.1 Tasa de mortalidad de niños menores de 5 años - G - E</t>
  </si>
  <si>
    <t>Cobertura temporal: 1990-2016</t>
  </si>
  <si>
    <t>(Defunciones de menores de 5 años por cada mil nacidos vivos)</t>
  </si>
  <si>
    <t>Meta 3.3 De aquí a 2030, poner fin a las epidemias del SIDA, la tuberculosis, la malaria y las enfermedades tropicales desatendidas y combatir la hepatitis, las enfermedades transmitidas por el agua y otras enfermedades transmisibles</t>
  </si>
  <si>
    <t>3.3.9 Tasa de mortalidad relacionada con el Sida (por 100 mil habitantes) - N - E</t>
  </si>
  <si>
    <t>(Por cien mil habitantes)</t>
  </si>
  <si>
    <t>Fuente: INEGI y SS. Bases de datos de mortalidad. CONAPO. Proyecciones de la población de México 2010-2050 y estimaciones 1990-2009.</t>
  </si>
  <si>
    <t>2013</t>
  </si>
  <si>
    <t>2014</t>
  </si>
  <si>
    <t>2015</t>
  </si>
  <si>
    <t>2016</t>
  </si>
  <si>
    <t>Estado de México</t>
  </si>
  <si>
    <t>Fuente: Secretaría de Salud. Base de datos del Subsistema de información sobre nacimientos. INEGI y SS. Bases de datos de mortalidad.</t>
  </si>
  <si>
    <t>Tasa de mortalidad materna</t>
  </si>
  <si>
    <t>Tasa de mortalidad por SIDA</t>
  </si>
  <si>
    <t>Población en viviendas con pisos de tierra</t>
  </si>
  <si>
    <t>Población en viviendas con techos de material endeble</t>
  </si>
  <si>
    <t>Población en viviendas con muros de material endeble</t>
  </si>
  <si>
    <t xml:space="preserve">Distrito Federal </t>
  </si>
  <si>
    <t xml:space="preserve">Guerrero </t>
  </si>
  <si>
    <t xml:space="preserve">Jalisco </t>
  </si>
  <si>
    <t xml:space="preserve">Puebla </t>
  </si>
  <si>
    <t xml:space="preserve">Querétaro </t>
  </si>
  <si>
    <t>Fuente: Oficina de Investigación en Desarrollo Humano (PNUD, México).</t>
  </si>
  <si>
    <t>IDH nacional</t>
  </si>
  <si>
    <t>Promedio mundial</t>
  </si>
  <si>
    <t>DH alto</t>
  </si>
  <si>
    <t>Índice de Desarrollo Humano</t>
  </si>
  <si>
    <t>Tasa de mortalidad infantil</t>
  </si>
  <si>
    <t>Jerar16</t>
  </si>
  <si>
    <t>Jerar06</t>
  </si>
  <si>
    <t>Infecciones respiratorias agudas</t>
  </si>
  <si>
    <t>Total global</t>
  </si>
  <si>
    <t xml:space="preserve">Infecciones intestinales por otros organismos y las mal definidas </t>
  </si>
  <si>
    <t>Conjuntivitis</t>
  </si>
  <si>
    <t>Infección de vías urinarias</t>
  </si>
  <si>
    <t>Gingivitis y enfermedad periodontal</t>
  </si>
  <si>
    <t>Obesidad</t>
  </si>
  <si>
    <t>Úlceras, gastritis y duodenitis</t>
  </si>
  <si>
    <t>Vulvovaginitis</t>
  </si>
  <si>
    <t>Población total</t>
  </si>
  <si>
    <t>FUENTE: Sistema Único de Información para la Vigilancia Epidemiológica/Dirección General de Epidemiología/SSA</t>
  </si>
  <si>
    <t>ND</t>
  </si>
  <si>
    <t>Infecciones intestinales por otros organismos</t>
  </si>
  <si>
    <t>Casos</t>
  </si>
  <si>
    <t>Incidencia</t>
  </si>
  <si>
    <t>Jerar</t>
  </si>
  <si>
    <t>VIH</t>
  </si>
  <si>
    <t>Incidencia de VIH</t>
  </si>
  <si>
    <t>Población de 3 a 15 años</t>
  </si>
  <si>
    <t>Población de 16 años o más nacida hasta 1981</t>
  </si>
  <si>
    <t>Población de 16 años o más nacida a partir de 1982</t>
  </si>
  <si>
    <t>Suicidios</t>
  </si>
  <si>
    <t>Población</t>
  </si>
  <si>
    <t>Tasa</t>
  </si>
  <si>
    <t xml:space="preserve">Fuentes: INEGI, Estadísticas de Mortalidad. CONAPO, Proyecciones de la población.
</t>
  </si>
  <si>
    <t>Tasa de obesidad</t>
  </si>
  <si>
    <t>Severa</t>
  </si>
  <si>
    <t>Leve</t>
  </si>
  <si>
    <t>Tasa por cada 100 mil</t>
  </si>
  <si>
    <t>Desnutrición</t>
  </si>
  <si>
    <t>Porcentaje de población en pobreza en municipios indígenas por entidad federativa, México, 2010-2015</t>
  </si>
  <si>
    <t>Porcentaje de población en pobreza extrema en municipios indígenas por entidad federativa , México, 2010-2015</t>
  </si>
  <si>
    <t>Porcentaje de población en carencia por rezago educativo en municipios indígenas por entidad federativa , México, 2010-2015</t>
  </si>
  <si>
    <t>Porcentaje de población en carencia de acceso a los servicios de salud en municipios indígenas por entidad federativa , México, 2010-2015</t>
  </si>
  <si>
    <t>Porcentaje de población en carencia de acceso a la seguridad social en municipios indígenas por entidad federativa , México, 2010-2015</t>
  </si>
  <si>
    <t>Porcentaje de población en carencia por la calidad y espacios de la vivienda en municipios indígenas por entidad federativa , México, 2010-2015</t>
  </si>
  <si>
    <t>Porcentaje de población en carencia por servicios básicos en la vivienda en municipios indígenas por entidad federativa , México, 2010-2015</t>
  </si>
  <si>
    <t>Porcentaje de población con carencia alimentaria en municipios indígenas por entidad federativa , México, 2010-2015</t>
  </si>
  <si>
    <t>Hombres</t>
  </si>
  <si>
    <t>Mujeres</t>
  </si>
  <si>
    <t>Jerarquía</t>
  </si>
  <si>
    <t>65 años y más</t>
  </si>
  <si>
    <t>%</t>
  </si>
  <si>
    <t>Jerarq</t>
  </si>
  <si>
    <t>Total general</t>
  </si>
  <si>
    <t>Yucatán ciclo escolar 2017-2018</t>
  </si>
  <si>
    <t>30</t>
  </si>
  <si>
    <t>Nacional ciclo escolar 2017-2018</t>
  </si>
  <si>
    <t>Yucatán ciclo escolar 2007-2008</t>
  </si>
  <si>
    <t>Nacional ciclo escolar 2007-2008</t>
  </si>
  <si>
    <t>20</t>
  </si>
  <si>
    <t>Egresados Ciclo Actual</t>
  </si>
  <si>
    <t>08</t>
  </si>
  <si>
    <t>Eficiencia terminal</t>
  </si>
  <si>
    <t>Eficiencia Terminal Primaria</t>
  </si>
  <si>
    <t>Eficiencia Terminal Secundaria</t>
  </si>
  <si>
    <t>Nuevo Ingreso a 1o. (n-5)</t>
  </si>
  <si>
    <t>21</t>
  </si>
  <si>
    <t>07</t>
  </si>
  <si>
    <t>Eficiencia Terminal Profesional Técnico</t>
  </si>
  <si>
    <t>16</t>
  </si>
  <si>
    <t>Eficiencia Terminal Media Superior</t>
  </si>
  <si>
    <t>22</t>
  </si>
  <si>
    <t>Nuevo Ingreso a 1o. 2 años (n-1)</t>
  </si>
  <si>
    <t>Nuevo Ingreso a 1o. Total (n-2)</t>
  </si>
  <si>
    <t>Nuevo Ingreso a 1o. 2 años (n-2)</t>
  </si>
  <si>
    <t>Eficiencia Terminal Bachillerato</t>
  </si>
  <si>
    <t>Ciclo 2017-2018</t>
  </si>
  <si>
    <t>Ciclo 2007-2008</t>
  </si>
  <si>
    <t>Número de municipios según su grado de marginación</t>
  </si>
  <si>
    <t>Diferencia en miles de personas</t>
  </si>
  <si>
    <t>Población en situación de pobreza moderada</t>
  </si>
  <si>
    <t>Población en situación de pobreza extrema</t>
  </si>
  <si>
    <t>Viviendas con piso de tierra</t>
  </si>
  <si>
    <t>Solicitud de información estadística de Salud</t>
  </si>
  <si>
    <t>Tasa de mortalidad</t>
  </si>
  <si>
    <t>Fuente:</t>
  </si>
  <si>
    <t>información de cubos DGIS</t>
  </si>
  <si>
    <t>Tasa de mortalidad por cáncer de mama</t>
  </si>
  <si>
    <t>2018*</t>
  </si>
  <si>
    <t>18.1*</t>
  </si>
  <si>
    <t>SD</t>
  </si>
  <si>
    <t>2017</t>
  </si>
  <si>
    <t>94*</t>
  </si>
  <si>
    <t>60*</t>
  </si>
  <si>
    <t>10.1*</t>
  </si>
  <si>
    <t>CUBOS DGIS/CNEGSR (FECHA DE CONSULTA 7 DE FEBRERO 2019)</t>
  </si>
  <si>
    <t>*PRELIMINAR</t>
  </si>
  <si>
    <t xml:space="preserve">Tasa de mortalidad por cáncer cervicouterino
</t>
  </si>
  <si>
    <t>14.4*</t>
  </si>
  <si>
    <t>10.7*</t>
  </si>
  <si>
    <t>Tasa de mortalidad por cáncer cervicouterino</t>
  </si>
  <si>
    <t>98*</t>
  </si>
  <si>
    <t>81*</t>
  </si>
  <si>
    <t>Cáncer cervicouterino</t>
  </si>
  <si>
    <t>Cáncer de mama</t>
  </si>
  <si>
    <t>Tasa mortalidad en menores 5 años por Eda’s</t>
  </si>
  <si>
    <t>Tasa mortalidad menores 5 años (Ira’s)</t>
  </si>
  <si>
    <t>Tasa de enfermedades transmitidas por vector</t>
  </si>
  <si>
    <t>Dengue</t>
  </si>
  <si>
    <t>Chikungunya</t>
  </si>
  <si>
    <t>Zika</t>
  </si>
  <si>
    <t>Lugar 18</t>
  </si>
  <si>
    <t>Lugar 23</t>
  </si>
  <si>
    <t>Dirección general de epidemiología/Jefatura de vigilancia epidemiología de los SSY</t>
  </si>
  <si>
    <t>Línea mínima de bienestar</t>
  </si>
  <si>
    <t>Salario y líneas internacionales de pobreza</t>
  </si>
  <si>
    <t>Promedio</t>
  </si>
  <si>
    <t>COBERTURA DE LA ENCUESTA INTERCENSAL YUCATÁN2015</t>
  </si>
  <si>
    <t>NOMMUN</t>
  </si>
  <si>
    <t>Total Estatal</t>
  </si>
  <si>
    <t>Pob. Indígena</t>
  </si>
  <si>
    <t>Población indigena</t>
  </si>
  <si>
    <t>% pob</t>
  </si>
  <si>
    <t>TPOBTOT</t>
  </si>
  <si>
    <t>IPOB_INDI</t>
  </si>
  <si>
    <t>Población de 0 a 4 años</t>
  </si>
  <si>
    <t>TPOB0_4</t>
  </si>
  <si>
    <t>IP0A4</t>
  </si>
  <si>
    <t>Población  de  3 años y más</t>
  </si>
  <si>
    <t>TP3_MAS</t>
  </si>
  <si>
    <t>IP3YMAS</t>
  </si>
  <si>
    <t>Población  de  5 años y más</t>
  </si>
  <si>
    <t>TP5_MAS</t>
  </si>
  <si>
    <t>IP5YMAS</t>
  </si>
  <si>
    <t>Población  de 15 años y más alfabeta</t>
  </si>
  <si>
    <t>Población  de 12 años y más</t>
  </si>
  <si>
    <t>TPOB12</t>
  </si>
  <si>
    <t>IP12YMAS</t>
  </si>
  <si>
    <t>Población de 15 años y más analfabeta</t>
  </si>
  <si>
    <t>Población  de 15 años y más</t>
  </si>
  <si>
    <t>TPOB15</t>
  </si>
  <si>
    <t>IP15YMAS</t>
  </si>
  <si>
    <t>Población  de 0 a 14 años</t>
  </si>
  <si>
    <t>Tp0a14</t>
  </si>
  <si>
    <t>Ipi0a14</t>
  </si>
  <si>
    <t>Población  de 15 a 24 años</t>
  </si>
  <si>
    <t>Tp15a24</t>
  </si>
  <si>
    <t>Ipi15a24</t>
  </si>
  <si>
    <t>Población  de 25 a 64 años</t>
  </si>
  <si>
    <t>Tp25a64</t>
  </si>
  <si>
    <t>Ipi25a64</t>
  </si>
  <si>
    <t>Población  de 15 años y más con primaria incompleta</t>
  </si>
  <si>
    <t>Población  de  65 años y más</t>
  </si>
  <si>
    <t>Tp65yma</t>
  </si>
  <si>
    <t>Ipi65yma</t>
  </si>
  <si>
    <t>Población  de 15 años y más con primaria completa</t>
  </si>
  <si>
    <t>Población con edad no especificada</t>
  </si>
  <si>
    <t>TpNoesp</t>
  </si>
  <si>
    <t>IpiNoesp</t>
  </si>
  <si>
    <t>Población  de 15 años y más con secundaria incompleta</t>
  </si>
  <si>
    <t>Población  masculina de 0 a 14 años</t>
  </si>
  <si>
    <t>Tp0a14h</t>
  </si>
  <si>
    <t>Ipi0a14h</t>
  </si>
  <si>
    <t>Población  de 15 años y más con secundaria completa</t>
  </si>
  <si>
    <t>Poblacion  masculina de 15 a 24 años</t>
  </si>
  <si>
    <t>Tp15a24h</t>
  </si>
  <si>
    <t>Ipi15a24h</t>
  </si>
  <si>
    <t>Población  de 15 años y más con media superior y superior</t>
  </si>
  <si>
    <t>Población  masculina de 25 a 64 años</t>
  </si>
  <si>
    <t>Tp25a64h</t>
  </si>
  <si>
    <t>Ipi25a64h</t>
  </si>
  <si>
    <t>Población  masculina de 65 años y más</t>
  </si>
  <si>
    <t>Tp65ymah</t>
  </si>
  <si>
    <t>Ipi65ymah</t>
  </si>
  <si>
    <t>Población  masculina  con edad no especificada</t>
  </si>
  <si>
    <t>TpNoesph</t>
  </si>
  <si>
    <t>IpiNoesph</t>
  </si>
  <si>
    <t>Población  femenina de 0 a 14 años</t>
  </si>
  <si>
    <t>Tp0a14m</t>
  </si>
  <si>
    <t>Ipi0a14m</t>
  </si>
  <si>
    <t>Poblacion  femenina de 15 a 24 años</t>
  </si>
  <si>
    <t>Tp15a24m</t>
  </si>
  <si>
    <t>Ipi15a24m</t>
  </si>
  <si>
    <t>Población  femenina de 25 a 64 años</t>
  </si>
  <si>
    <t>Tp25a64m</t>
  </si>
  <si>
    <t>Ipi25a64m</t>
  </si>
  <si>
    <t>Población  femenina de 65 años y más</t>
  </si>
  <si>
    <t>Tp65ymam</t>
  </si>
  <si>
    <t>Ipi65ymam</t>
  </si>
  <si>
    <t>Población  femenina  con edad no especificada</t>
  </si>
  <si>
    <t>TpNoespm</t>
  </si>
  <si>
    <t>IpiNoespm</t>
  </si>
  <si>
    <t>TP15_ALFAB</t>
  </si>
  <si>
    <t>IP15_ALFA</t>
  </si>
  <si>
    <t>TP15_ANALF</t>
  </si>
  <si>
    <t>IP15_ANALFA</t>
  </si>
  <si>
    <t>Población de 15 años y más y condición de alfabetismo no especificada</t>
  </si>
  <si>
    <t>TP15NOESP</t>
  </si>
  <si>
    <t>IP15_NEALFA</t>
  </si>
  <si>
    <t>Población  de 12 años y más económicamente activa</t>
  </si>
  <si>
    <t>Población de 6 a 14 años que asiste a la escuela</t>
  </si>
  <si>
    <t>TP6A14_ASIS</t>
  </si>
  <si>
    <t>PI6A14_ASIS</t>
  </si>
  <si>
    <t>Hombre</t>
  </si>
  <si>
    <t>Población de 6 a 14 años que no asiste a la escuela</t>
  </si>
  <si>
    <t>TP6A14_NASIS</t>
  </si>
  <si>
    <t>PI6A14_NASIS</t>
  </si>
  <si>
    <t>Población indígena masculina/ femenina  de 12 años y más económicamente activa</t>
  </si>
  <si>
    <t>Población de 6 a 14 años que no especificó asistencia escolar</t>
  </si>
  <si>
    <t>TP6A14_NEASI</t>
  </si>
  <si>
    <t>PI6A14_NEASI</t>
  </si>
  <si>
    <t>Población  de 15 años y más sin instrucción</t>
  </si>
  <si>
    <t>TP15_SINSTR</t>
  </si>
  <si>
    <t>IP15_SINSTR</t>
  </si>
  <si>
    <t>TP15_CPRIMAINCOM</t>
  </si>
  <si>
    <t>IP15_CPRIMAINCOM</t>
  </si>
  <si>
    <t>Población indígena masculina/femenina  de 15 años y más analfabeta</t>
  </si>
  <si>
    <t>TP15_CPRIMACOMP</t>
  </si>
  <si>
    <t>IP15_CPRIMACOMP</t>
  </si>
  <si>
    <t>TP15_CSECUINCOM</t>
  </si>
  <si>
    <t>IP15_CSECUINCOM</t>
  </si>
  <si>
    <t>TP15_CSECUCOMP</t>
  </si>
  <si>
    <t>IP15_CSECUCOMP</t>
  </si>
  <si>
    <t>Población ocupada con menos de 1 salario mínimo</t>
  </si>
  <si>
    <t>TP15_MSYSUP</t>
  </si>
  <si>
    <t>IP15_MSYSUP</t>
  </si>
  <si>
    <t>Población ocupaa de 1 a 2 salarios mínimos</t>
  </si>
  <si>
    <t>Población  de 15 años y más que no especificó su escolaridad</t>
  </si>
  <si>
    <t>TP15_NENINST</t>
  </si>
  <si>
    <t>IP15_NENINST</t>
  </si>
  <si>
    <t>Población ocupada con más de 2 salarios mínimos</t>
  </si>
  <si>
    <t>Población  con derechohabiencia a servicios de salud</t>
  </si>
  <si>
    <t>TPCDERSS</t>
  </si>
  <si>
    <t>ISITIEDER</t>
  </si>
  <si>
    <t>Población  sin derechohabiencia a servicios de salud</t>
  </si>
  <si>
    <t>TPSDERSS</t>
  </si>
  <si>
    <t>INOTIEDER</t>
  </si>
  <si>
    <t>Población con condición de derechohabiencia a servicios de salud no especificada</t>
  </si>
  <si>
    <t>TPNESDERSS</t>
  </si>
  <si>
    <t>INESPDERE</t>
  </si>
  <si>
    <t>Población derechohabiente del Seguro Popular</t>
  </si>
  <si>
    <t>TPSEGPOP</t>
  </si>
  <si>
    <t>ISEGPOP</t>
  </si>
  <si>
    <t>Rango de edad</t>
  </si>
  <si>
    <t xml:space="preserve">Población derechohabiente del IMSS </t>
  </si>
  <si>
    <t>TPIMSS</t>
  </si>
  <si>
    <t>IIMSS</t>
  </si>
  <si>
    <t>0 a 14 años</t>
  </si>
  <si>
    <t>Población derechohabiente del  ISSSTE</t>
  </si>
  <si>
    <t>TPISSSTE</t>
  </si>
  <si>
    <t>IISSSTE</t>
  </si>
  <si>
    <t>15 a 24 años</t>
  </si>
  <si>
    <t>Población derechohabiente de servicios de salud en Pemex, la Defensa o la Marina</t>
  </si>
  <si>
    <t>TPPEMEX</t>
  </si>
  <si>
    <t>IPEMEX</t>
  </si>
  <si>
    <t>25 a 64 años</t>
  </si>
  <si>
    <t>Población usuaria de servicios de salud privados</t>
  </si>
  <si>
    <t>TPSSINSPRIV</t>
  </si>
  <si>
    <t>ISSINSPRIV</t>
  </si>
  <si>
    <t>Población derechohabiente en otra institución</t>
  </si>
  <si>
    <t>TPOTASL</t>
  </si>
  <si>
    <t>IOTASL</t>
  </si>
  <si>
    <t>edad no especificada</t>
  </si>
  <si>
    <t>Población  nacida en la entidad</t>
  </si>
  <si>
    <t>TPNACENT</t>
  </si>
  <si>
    <t>ILNACENT</t>
  </si>
  <si>
    <t>Población  nacida en otra entidad</t>
  </si>
  <si>
    <t>TPNACOENT</t>
  </si>
  <si>
    <t>ILNACOTENT</t>
  </si>
  <si>
    <t>Población  que no especificó la entidad de nacimiento</t>
  </si>
  <si>
    <t>TPNACNOES</t>
  </si>
  <si>
    <t>ILNACNESP</t>
  </si>
  <si>
    <t>Población de 5 años y más residente en la entidad en marzo de 2010</t>
  </si>
  <si>
    <t>TP5_RES10</t>
  </si>
  <si>
    <t>IRESENENT</t>
  </si>
  <si>
    <t>Población de 5 años y más residente en otra entidad en marzo de 2010</t>
  </si>
  <si>
    <t>TP5_RESO10</t>
  </si>
  <si>
    <t>IRESOTENT</t>
  </si>
  <si>
    <t>Población que no especificó entidad de residencia en marzo de 2010</t>
  </si>
  <si>
    <t>TPRESNOES</t>
  </si>
  <si>
    <t>IRESNESP</t>
  </si>
  <si>
    <t>TPECOACTIV</t>
  </si>
  <si>
    <t>IPACTIVA</t>
  </si>
  <si>
    <t>Rest. De Pob. Estatal</t>
  </si>
  <si>
    <t>Población  de 12 años y más ocupada</t>
  </si>
  <si>
    <t>TPOCUPADA</t>
  </si>
  <si>
    <t>IPOCUPADA</t>
  </si>
  <si>
    <t>Población  de 12 años y más desocupada</t>
  </si>
  <si>
    <t>TPDESOCU</t>
  </si>
  <si>
    <t>IPDESOCUP</t>
  </si>
  <si>
    <t>Población  de 12 años y más económicamente inactiva</t>
  </si>
  <si>
    <t>TPECOINACT</t>
  </si>
  <si>
    <t>IPINACTIV</t>
  </si>
  <si>
    <t>Población  de 12 años y más que no especificó condición de actividad económica</t>
  </si>
  <si>
    <t>TPECONE</t>
  </si>
  <si>
    <t>IPNESPACT</t>
  </si>
  <si>
    <t>Población ocupada sin ingresos</t>
  </si>
  <si>
    <t>TPSINGRESO</t>
  </si>
  <si>
    <t>IPSINGRESO</t>
  </si>
  <si>
    <t>TP1SM</t>
  </si>
  <si>
    <t>IP1SM</t>
  </si>
  <si>
    <t>Total nacional</t>
  </si>
  <si>
    <t>Total Pob. Indígena</t>
  </si>
  <si>
    <t>TP1A2SM</t>
  </si>
  <si>
    <t>IP1A2SM</t>
  </si>
  <si>
    <t>TPMAS2SM</t>
  </si>
  <si>
    <t>IPMAS2SM</t>
  </si>
  <si>
    <t>Población femenina de 12 años y más</t>
  </si>
  <si>
    <t>TM12YMAS</t>
  </si>
  <si>
    <t>IM12YMAS</t>
  </si>
  <si>
    <t>Población femenina de 15 a 49 años</t>
  </si>
  <si>
    <t>TM15a49</t>
  </si>
  <si>
    <t>IM15a49</t>
  </si>
  <si>
    <t>Población femenina de 15 a 49 años en unión libre</t>
  </si>
  <si>
    <t>TMLIBRE</t>
  </si>
  <si>
    <t>IMLIBRE</t>
  </si>
  <si>
    <t>Población femenina de 15 a 49 años separada</t>
  </si>
  <si>
    <t>TMSEPARADA</t>
  </si>
  <si>
    <t>IMSEPARADA</t>
  </si>
  <si>
    <t>Población femenina de 15 a 49 años divorciada</t>
  </si>
  <si>
    <t>TMDIVOR</t>
  </si>
  <si>
    <t>IMDIVOR</t>
  </si>
  <si>
    <t xml:space="preserve">% Pob. Indígena </t>
  </si>
  <si>
    <t>Población femenina de 15 a 49 años viuda</t>
  </si>
  <si>
    <t>TMVIUDA</t>
  </si>
  <si>
    <t>IMVIUDA</t>
  </si>
  <si>
    <t>Población femenina de 15 a 49 años casada</t>
  </si>
  <si>
    <t>TMCASADA</t>
  </si>
  <si>
    <t>IMCASADA</t>
  </si>
  <si>
    <t>Población de 15 años y más con primaria incompleta</t>
  </si>
  <si>
    <t>Población femenina de 15 a 49 años soltera</t>
  </si>
  <si>
    <t>TMSOLTERO</t>
  </si>
  <si>
    <t>IMSOLTERO</t>
  </si>
  <si>
    <t>Población femenina que no especifico situación conyugal</t>
  </si>
  <si>
    <t>TMCIVNESP</t>
  </si>
  <si>
    <t>IMCIVNESP</t>
  </si>
  <si>
    <t>Hijos nacidos vivos</t>
  </si>
  <si>
    <t>TPHIJOSVIVOS</t>
  </si>
  <si>
    <t>IPHIJOSVIVOS</t>
  </si>
  <si>
    <t>Total de viviendas  particulares habitadas</t>
  </si>
  <si>
    <t>TVIVPARHAB</t>
  </si>
  <si>
    <t>INUM_VIV</t>
  </si>
  <si>
    <t>Total de viviendas particulares habitadas que disponen de agua entubada en el ambito de la vivienda, dentro de la vivienda, fuera de la vivienda, pero dentro del terreno</t>
  </si>
  <si>
    <t>TVP_AGUENT</t>
  </si>
  <si>
    <t>IAGUAENTNVI</t>
  </si>
  <si>
    <t>Total de viviendas particulares habitadas que no disponen de agua entubada ( Agua entubada de llave pública (o hidrante), que acarrean de otra vivienda, agua de pipa, pozo, río, lago, arroyo u otra)</t>
  </si>
  <si>
    <t>TVP_SINAGUENT</t>
  </si>
  <si>
    <t>ISINAGUAENTNVI</t>
  </si>
  <si>
    <t>Total de viviendas particulares habitadas donde no se especifica disponibilidad de agua</t>
  </si>
  <si>
    <t>TVP_NESAGUENT</t>
  </si>
  <si>
    <t>INESAGUAENTNVI</t>
  </si>
  <si>
    <t>Total de viviendas particulares habitadas que disponen de drenaje conectado a la red, pública, fosa séptica, tubería que va a dar a una barranca o grieta, río, lago o mar</t>
  </si>
  <si>
    <t>TVP_DRENAJ</t>
  </si>
  <si>
    <t>ICDRENAJENV</t>
  </si>
  <si>
    <t>Total de viviendas particulares habitadas que no disponen de drenaje</t>
  </si>
  <si>
    <t>TVP_SINDRENAJ</t>
  </si>
  <si>
    <t>ISINDRENAJENV</t>
  </si>
  <si>
    <t>Total de viviendas particulares habitadas donde no se especifica disponibilidad de drenaje</t>
  </si>
  <si>
    <t>TVP_NESDRENAJ</t>
  </si>
  <si>
    <t>INESDRENAJENV</t>
  </si>
  <si>
    <t>Total de viviendas particulares habitadas que disponen de electricidad</t>
  </si>
  <si>
    <t>TVP_ELECTR</t>
  </si>
  <si>
    <t>ICONELECTNV</t>
  </si>
  <si>
    <t>Total de viviendas particulares habitadas que no disponen de electricidad</t>
  </si>
  <si>
    <t>TVP_SINELECTR</t>
  </si>
  <si>
    <t>ISINELECTNV</t>
  </si>
  <si>
    <t>Total de viviendas particulares habitadas donde no se especifica disponibilidad de electricidad</t>
  </si>
  <si>
    <t>TVP_NESELECTR</t>
  </si>
  <si>
    <t>INESELECTNV</t>
  </si>
  <si>
    <t>Total de viviendas particulares habitadas con piso de tierra</t>
  </si>
  <si>
    <t>TVP_PISTIERR</t>
  </si>
  <si>
    <t>IPISOTIERNV</t>
  </si>
  <si>
    <t>Se cocina con leña o carbón</t>
  </si>
  <si>
    <t>TVP_LEÑA</t>
  </si>
  <si>
    <t>IP_LEÑA</t>
  </si>
  <si>
    <t>Total de viviendas particulares habitadas con radio</t>
  </si>
  <si>
    <t>TVP_RADIO</t>
  </si>
  <si>
    <t>ICONRADIONV</t>
  </si>
  <si>
    <t>Total de viviendas particulares habitadas con televisión</t>
  </si>
  <si>
    <t>TVP_TV</t>
  </si>
  <si>
    <t>ICONTELEVNV</t>
  </si>
  <si>
    <t>Total de viviendas particulares habitadas con refrigerador</t>
  </si>
  <si>
    <t>TVP_REFRI</t>
  </si>
  <si>
    <t>ICONREFRINV</t>
  </si>
  <si>
    <t>Total de viviendas particulares habitadas con telefono</t>
  </si>
  <si>
    <t>TVP_TELEF</t>
  </si>
  <si>
    <t>ICONTELEFNV</t>
  </si>
  <si>
    <t>Total de viviendas particulares habitadas con lavadora</t>
  </si>
  <si>
    <t>TVP_LAVA</t>
  </si>
  <si>
    <t>ICONLAVNV</t>
  </si>
  <si>
    <t>Total de viviendas particulares habitadas con computadora</t>
  </si>
  <si>
    <t>TVP_COMPU</t>
  </si>
  <si>
    <t>ICONCOMPNV</t>
  </si>
  <si>
    <t>Población indígena masculina/femenina  de 15 años y más alfabeta</t>
  </si>
  <si>
    <t>hALFA</t>
  </si>
  <si>
    <t>mALFA</t>
  </si>
  <si>
    <t>hANALFA</t>
  </si>
  <si>
    <t>mANALFA</t>
  </si>
  <si>
    <t>Población indígena masculina/femenina de 15 años y más no especificada condición de alfabetismo</t>
  </si>
  <si>
    <t>hALFANESP</t>
  </si>
  <si>
    <t>mALFANESP</t>
  </si>
  <si>
    <t>hPEA</t>
  </si>
  <si>
    <t>mPEA</t>
  </si>
  <si>
    <t>Población indígena masculina/ femenina  de 12 años y más ocupada</t>
  </si>
  <si>
    <t>hPOCUPA</t>
  </si>
  <si>
    <t>mPOCUPA</t>
  </si>
  <si>
    <t>Población indígena masculina/ femenina de 12 años y más desocupada</t>
  </si>
  <si>
    <t>hPDESOCU</t>
  </si>
  <si>
    <t>mPDESOCU</t>
  </si>
  <si>
    <t>Población indígena masculina/ femenina de 12 años y más económicamente inactiva</t>
  </si>
  <si>
    <t>hPEI</t>
  </si>
  <si>
    <t>mPEI</t>
  </si>
  <si>
    <t>Población indígena masculina/ femenina  de 12 años y más no especificada condición de actividad económica</t>
  </si>
  <si>
    <t>hPNESPACTI</t>
  </si>
  <si>
    <t>mPNESPACTI</t>
  </si>
  <si>
    <t>Población indígena masculina/ femenina de 5 años y más que habla alguna lengua indígena</t>
  </si>
  <si>
    <t>hTbil</t>
  </si>
  <si>
    <t>mTbil</t>
  </si>
  <si>
    <t>Población indígena masculina/ femenina de 5 años y más que habla alguna lengua indígena y habla español</t>
  </si>
  <si>
    <t>hBILI</t>
  </si>
  <si>
    <t>mBILI</t>
  </si>
  <si>
    <t>Población indígena masculina/ femenina de 5 años y más  que habla alguna lengua indígena y no habla español</t>
  </si>
  <si>
    <t>hMONO</t>
  </si>
  <si>
    <t>mMONO</t>
  </si>
  <si>
    <t>Población indígena masculina/ femenina de 5 años y más que habla alguna lengua indígena y condición de habla de español no especificada</t>
  </si>
  <si>
    <t>hMONsp</t>
  </si>
  <si>
    <t>mMONsp</t>
  </si>
  <si>
    <t>Población  de 5 años y más que habla alguna lengua indígena</t>
  </si>
  <si>
    <t>IPHLI5</t>
  </si>
  <si>
    <t>Población  de 3 años y más que habla alguna lengua indígena</t>
  </si>
  <si>
    <t>IPHLI3</t>
  </si>
  <si>
    <t>Población indígena de 5 años y más que habla alguna lengua indígena y habla español</t>
  </si>
  <si>
    <t>IP5_BILI</t>
  </si>
  <si>
    <t>Población indígena de 5 años y más que habla alguna lengua indígena y no habla español</t>
  </si>
  <si>
    <t>IP5_MONO</t>
  </si>
  <si>
    <t>Población indígena de 5 años y más que habla alguna lengua indígena y condición de habla de español no especificada</t>
  </si>
  <si>
    <t>IP5_NEBILI</t>
  </si>
  <si>
    <t>Población indígena de 3 años y más que habla alguna lengua indígena y habla español</t>
  </si>
  <si>
    <t>IP3_BILI</t>
  </si>
  <si>
    <t>Población indígena de 3 años y más habla alguna lengua indígena y no habla español</t>
  </si>
  <si>
    <t>IP3_MONO</t>
  </si>
  <si>
    <t>Población indígena de 3 años y más que habla alguna lengua indígena y condición de habla de español no especificada</t>
  </si>
  <si>
    <t>IP3_NEBILI</t>
  </si>
  <si>
    <t>Porcentaje de la población de 3 años y más que habla español y una lengua indígena</t>
  </si>
  <si>
    <t>Total estatal</t>
  </si>
  <si>
    <t>Viv. Indígenas</t>
  </si>
  <si>
    <t>% viv. Indig</t>
  </si>
  <si>
    <t>Características de los hogares</t>
  </si>
  <si>
    <t>Hogares no indígena</t>
  </si>
  <si>
    <t>Hogares Indígena</t>
  </si>
  <si>
    <t>Total de viviendas particulares habitadas con agua entubada</t>
  </si>
  <si>
    <t>total población</t>
  </si>
  <si>
    <t>Total de viviendas particulares habitadas con drenaje</t>
  </si>
  <si>
    <t>Total de viviendas particulares habitadas con electricidad</t>
  </si>
  <si>
    <t>viviendas sin disposición de electricidad</t>
  </si>
  <si>
    <t>viviendas sin disposición de agua entubada</t>
  </si>
  <si>
    <t xml:space="preserve">Número de viviendas </t>
  </si>
  <si>
    <t>Número de viviendas que cuentan con agua entubada dentro de la vivienda, fuera de la vivienda pero dentro del terreno, llave pública y que acarrean de otra vivienda</t>
  </si>
  <si>
    <t>Número de viviendas que disponen de drenaje conectado a la red publica, fosa séptica, tubería que va a dar a una barranca, grieta, río, lago o mar</t>
  </si>
  <si>
    <t>Número de viviendas que disponen de electricidad</t>
  </si>
  <si>
    <t>Número de viviendas con piso de tierra</t>
  </si>
  <si>
    <t>Número de viviendas que cuentan con televisión</t>
  </si>
  <si>
    <t>Número de viviendas que cuentan con refrigerador</t>
  </si>
  <si>
    <t>Número de viviendas que cuentan con lavadora</t>
  </si>
  <si>
    <t>Número de viviendas que cuentan con computadora</t>
  </si>
  <si>
    <t>Viviendas no indígena</t>
  </si>
  <si>
    <t>Viviendas indígena</t>
  </si>
  <si>
    <t>% viv indg</t>
  </si>
  <si>
    <t>Viviendas que no disponen de agua entubada</t>
  </si>
  <si>
    <t>Viviendas que no disponen de drenaje</t>
  </si>
  <si>
    <t>Viviendas que no disponen de electricidad</t>
  </si>
  <si>
    <t>Dif. Porcentual viviendas piso de tierra (2005-2015)</t>
  </si>
  <si>
    <t>Diferencia porcentual en total de viv (2005-2015)</t>
  </si>
  <si>
    <t>diferencia porcentual en total sin elect (2010-2015)</t>
  </si>
  <si>
    <t>Viviendas indígenas</t>
  </si>
  <si>
    <t>Cuadro 5C</t>
  </si>
  <si>
    <t>Porcentaje y número de personas en los componentes de los indicadores de carencia social, según entidad federativa, 2010-2015*, parte III</t>
  </si>
  <si>
    <t>Población ocupada sin acceso a la seguridad social</t>
  </si>
  <si>
    <t>Población no económicamente activa sin acceso a la seguridad social</t>
  </si>
  <si>
    <t>Población de 65 años o más sin acceso a la seguridad social</t>
  </si>
  <si>
    <t xml:space="preserve">Miles de personas </t>
  </si>
  <si>
    <t>Fuente: estimaciones del CONEVAL con base en el MCS-ENIGH 2010, 2012, 2014 y MCS 2015.</t>
  </si>
  <si>
    <t xml:space="preserve">* Base de datos publicada por el INEGI el 15 de julio de 2016. </t>
  </si>
  <si>
    <t>Cuadro 5D</t>
  </si>
  <si>
    <t>Porcentaje y número de personas en los componentes de los indicadores de carencia social, según entidad federativa, 2010-2015*, parte IV</t>
  </si>
  <si>
    <t>Carencia por calidad y espacios de la vivienda</t>
  </si>
  <si>
    <t>Población en viviendas con hacinamiento</t>
  </si>
  <si>
    <t>Viviendas con techos de material endeble</t>
  </si>
  <si>
    <t>Viviendas con muros de material endeble</t>
  </si>
  <si>
    <t>Cuadro 5E</t>
  </si>
  <si>
    <t>Porcentaje y número de personas en los componentes de los indicadores de carencia social, según entidad federativa, 2010-2015*, parte V</t>
  </si>
  <si>
    <t>Población en viviendas sin acceso al agua</t>
  </si>
  <si>
    <t>Población en viviendas sin drenaje</t>
  </si>
  <si>
    <t>Población en viviendas sin electricidad</t>
  </si>
  <si>
    <t>Población en viviendas sin chimenea cuando usan leña o carbón para cocinar</t>
  </si>
  <si>
    <t>Viviendas sin acceso al agua</t>
  </si>
  <si>
    <t>Viviendas sin drenaje</t>
  </si>
  <si>
    <t>Viviendas sin electricidad</t>
  </si>
  <si>
    <t>Viviendas sin chimenea cuando usan leña o carbón para cocinar</t>
  </si>
  <si>
    <t>Puntaje promedio 2015</t>
  </si>
  <si>
    <t>Puntaje promedio 2018</t>
  </si>
  <si>
    <t>Diferencia</t>
  </si>
  <si>
    <t>PLANEA (sexto de primaria)</t>
  </si>
  <si>
    <t>Lenguaje y comunicación</t>
  </si>
  <si>
    <t>Matemáticas</t>
  </si>
  <si>
    <t>Mortalidad general</t>
  </si>
  <si>
    <t>Principales enfermedades</t>
  </si>
  <si>
    <t>% viv no indg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</si>
</sst>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0.0"/>
    <numFmt numFmtId="166" formatCode="#,##0.0"/>
    <numFmt numFmtId="167" formatCode="#,##0.0_ ;\-#,##0.0\ "/>
    <numFmt numFmtId="172" formatCode="0.000"/>
    <numFmt numFmtId="173" formatCode="#\ ###\ ##0"/>
    <numFmt numFmtId="175" formatCode="@\ &quot;*&quot;"/>
    <numFmt numFmtId="176" formatCode="#,###"/>
    <numFmt numFmtId="178" formatCode="0.0000000"/>
    <numFmt numFmtId="179" formatCode="#,##0.00000"/>
    <numFmt numFmtId="180" formatCode="#,##0.000"/>
    <numFmt numFmtId="181" formatCode="0.000000"/>
    <numFmt numFmtId="182" formatCode="0.00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color indexed="51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sz val="8"/>
      <color theme="1"/>
      <name val="Arial"/>
      <family val="2"/>
    </font>
    <font>
      <sz val="11"/>
      <name val="Calibri"/>
      <family val="2"/>
      <scheme val="minor"/>
    </font>
    <font>
      <b/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9"/>
      <color theme="1"/>
      <name val="Arial"/>
      <family val="2"/>
    </font>
    <font>
      <sz val="10"/>
      <color rgb="FF000080"/>
      <name val="Arial"/>
      <family val="2"/>
    </font>
    <font>
      <u/>
      <sz val="10"/>
      <color theme="10"/>
      <name val="Helv"/>
    </font>
    <font>
      <sz val="10"/>
      <color indexed="8"/>
      <name val="Arial"/>
      <family val="2"/>
    </font>
    <font>
      <b/>
      <sz val="11"/>
      <name val="Calibri"/>
      <family val="2"/>
    </font>
    <font>
      <b/>
      <i/>
      <sz val="11"/>
      <name val="Calibri"/>
      <family val="2"/>
    </font>
    <font>
      <sz val="10"/>
      <color rgb="FFFF0000"/>
      <name val="Arial"/>
      <family val="2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MS Sans Serif"/>
    </font>
    <font>
      <b/>
      <i/>
      <sz val="1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5">
    <xf numFmtId="0" fontId="0" fillId="0" borderId="0"/>
    <xf numFmtId="9" fontId="1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18" fillId="0" borderId="0"/>
    <xf numFmtId="0" fontId="9" fillId="0" borderId="0"/>
    <xf numFmtId="0" fontId="19" fillId="0" borderId="0"/>
    <xf numFmtId="0" fontId="9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3" fillId="0" borderId="0"/>
    <xf numFmtId="0" fontId="29" fillId="0" borderId="0"/>
  </cellStyleXfs>
  <cellXfs count="33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1" applyNumberFormat="1" applyFont="1"/>
    <xf numFmtId="0" fontId="0" fillId="0" borderId="1" xfId="0" applyBorder="1"/>
    <xf numFmtId="0" fontId="13" fillId="2" borderId="0" xfId="0" applyFont="1" applyFill="1" applyAlignment="1">
      <alignment horizontal="left"/>
    </xf>
    <xf numFmtId="0" fontId="9" fillId="2" borderId="0" xfId="2" applyFill="1"/>
    <xf numFmtId="165" fontId="0" fillId="0" borderId="0" xfId="0" applyNumberFormat="1" applyAlignment="1">
      <alignment horizontal="center" vertical="center"/>
    </xf>
    <xf numFmtId="0" fontId="2" fillId="0" borderId="0" xfId="0" applyFont="1"/>
    <xf numFmtId="0" fontId="4" fillId="0" borderId="0" xfId="0" applyFont="1"/>
    <xf numFmtId="0" fontId="0" fillId="3" borderId="0" xfId="0" applyFill="1"/>
    <xf numFmtId="165" fontId="0" fillId="0" borderId="0" xfId="0" applyNumberFormat="1"/>
    <xf numFmtId="1" fontId="0" fillId="0" borderId="0" xfId="0" applyNumberFormat="1" applyAlignment="1">
      <alignment horizontal="center" vertical="center"/>
    </xf>
    <xf numFmtId="0" fontId="9" fillId="2" borderId="1" xfId="2" applyFont="1" applyFill="1" applyBorder="1" applyAlignment="1">
      <alignment horizontal="left" vertical="center"/>
    </xf>
    <xf numFmtId="0" fontId="0" fillId="4" borderId="1" xfId="0" applyFill="1" applyBorder="1"/>
    <xf numFmtId="0" fontId="9" fillId="2" borderId="0" xfId="0" applyFont="1" applyFill="1" applyBorder="1" applyAlignment="1">
      <alignment horizontal="left" vertical="center"/>
    </xf>
    <xf numFmtId="165" fontId="9" fillId="2" borderId="0" xfId="3" applyNumberFormat="1" applyFill="1" applyBorder="1" applyAlignment="1">
      <alignment horizontal="right" indent="1"/>
    </xf>
    <xf numFmtId="0" fontId="15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" fontId="3" fillId="0" borderId="1" xfId="0" applyNumberFormat="1" applyFont="1" applyBorder="1" applyAlignment="1">
      <alignment horizontal="center" vertical="top"/>
    </xf>
    <xf numFmtId="0" fontId="15" fillId="4" borderId="1" xfId="0" applyFont="1" applyFill="1" applyBorder="1" applyAlignment="1">
      <alignment horizontal="left" vertical="top" wrapText="1"/>
    </xf>
    <xf numFmtId="165" fontId="3" fillId="4" borderId="1" xfId="0" applyNumberFormat="1" applyFont="1" applyFill="1" applyBorder="1" applyAlignment="1">
      <alignment horizontal="right" vertical="top"/>
    </xf>
    <xf numFmtId="1" fontId="3" fillId="4" borderId="1" xfId="0" applyNumberFormat="1" applyFont="1" applyFill="1" applyBorder="1" applyAlignment="1">
      <alignment horizontal="center" vertical="top"/>
    </xf>
    <xf numFmtId="44" fontId="16" fillId="0" borderId="0" xfId="0" applyNumberFormat="1" applyFont="1" applyFill="1" applyBorder="1"/>
    <xf numFmtId="2" fontId="0" fillId="0" borderId="0" xfId="0" applyNumberFormat="1"/>
    <xf numFmtId="1" fontId="0" fillId="0" borderId="0" xfId="0" applyNumberFormat="1" applyAlignment="1">
      <alignment horizontal="center"/>
    </xf>
    <xf numFmtId="0" fontId="0" fillId="4" borderId="0" xfId="0" applyFill="1"/>
    <xf numFmtId="165" fontId="0" fillId="4" borderId="0" xfId="0" applyNumberFormat="1" applyFill="1"/>
    <xf numFmtId="0" fontId="3" fillId="0" borderId="0" xfId="0" applyFont="1" applyAlignment="1">
      <alignment horizontal="left" vertical="top"/>
    </xf>
    <xf numFmtId="0" fontId="9" fillId="0" borderId="0" xfId="0" applyFont="1" applyAlignment="1">
      <alignment wrapText="1"/>
    </xf>
    <xf numFmtId="0" fontId="15" fillId="0" borderId="1" xfId="0" applyFont="1" applyBorder="1" applyAlignment="1">
      <alignment horizontal="left" vertical="top"/>
    </xf>
    <xf numFmtId="0" fontId="15" fillId="4" borderId="1" xfId="0" applyFont="1" applyFill="1" applyBorder="1" applyAlignment="1">
      <alignment horizontal="left" vertical="top"/>
    </xf>
    <xf numFmtId="0" fontId="15" fillId="0" borderId="9" xfId="0" applyFont="1" applyFill="1" applyBorder="1" applyAlignment="1">
      <alignment horizontal="right" vertical="top"/>
    </xf>
    <xf numFmtId="2" fontId="3" fillId="0" borderId="1" xfId="0" applyNumberFormat="1" applyFont="1" applyBorder="1" applyAlignment="1">
      <alignment horizontal="right" vertical="top"/>
    </xf>
    <xf numFmtId="165" fontId="9" fillId="2" borderId="1" xfId="2" applyNumberFormat="1" applyFill="1" applyBorder="1" applyAlignment="1">
      <alignment horizontal="center"/>
    </xf>
    <xf numFmtId="165" fontId="9" fillId="4" borderId="0" xfId="3" applyNumberFormat="1" applyFill="1" applyAlignment="1">
      <alignment horizontal="right" indent="1"/>
    </xf>
    <xf numFmtId="165" fontId="14" fillId="0" borderId="0" xfId="3" applyNumberFormat="1" applyFont="1" applyFill="1" applyBorder="1" applyAlignment="1">
      <alignment horizontal="right" indent="1"/>
    </xf>
    <xf numFmtId="172" fontId="0" fillId="0" borderId="0" xfId="0" applyNumberFormat="1"/>
    <xf numFmtId="1" fontId="0" fillId="0" borderId="0" xfId="0" applyNumberFormat="1"/>
    <xf numFmtId="0" fontId="17" fillId="0" borderId="0" xfId="8" applyFont="1"/>
    <xf numFmtId="173" fontId="17" fillId="0" borderId="0" xfId="8" applyNumberFormat="1" applyFont="1"/>
    <xf numFmtId="3" fontId="4" fillId="0" borderId="0" xfId="0" applyNumberFormat="1" applyFont="1"/>
    <xf numFmtId="0" fontId="5" fillId="0" borderId="0" xfId="0" applyFont="1"/>
    <xf numFmtId="4" fontId="0" fillId="0" borderId="0" xfId="0" applyNumberFormat="1"/>
    <xf numFmtId="0" fontId="3" fillId="0" borderId="1" xfId="0" applyFont="1" applyBorder="1" applyAlignment="1">
      <alignment horizontal="left" vertical="top"/>
    </xf>
    <xf numFmtId="3" fontId="3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5" fontId="3" fillId="0" borderId="0" xfId="0" applyNumberFormat="1" applyFont="1"/>
    <xf numFmtId="0" fontId="3" fillId="3" borderId="0" xfId="0" applyFont="1" applyFill="1" applyAlignment="1">
      <alignment horizontal="left" vertical="top"/>
    </xf>
    <xf numFmtId="166" fontId="3" fillId="3" borderId="1" xfId="0" applyNumberFormat="1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left" vertical="center"/>
    </xf>
    <xf numFmtId="0" fontId="14" fillId="2" borderId="5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0" fillId="0" borderId="0" xfId="0" applyFill="1"/>
    <xf numFmtId="165" fontId="9" fillId="0" borderId="0" xfId="3" applyNumberFormat="1" applyFont="1" applyFill="1" applyBorder="1" applyAlignment="1">
      <alignment horizontal="right" indent="1"/>
    </xf>
    <xf numFmtId="0" fontId="0" fillId="0" borderId="0" xfId="0" applyAlignment="1"/>
    <xf numFmtId="0" fontId="0" fillId="3" borderId="0" xfId="0" applyFill="1" applyAlignment="1"/>
    <xf numFmtId="3" fontId="0" fillId="0" borderId="0" xfId="0" applyNumberFormat="1"/>
    <xf numFmtId="3" fontId="0" fillId="0" borderId="0" xfId="0" applyNumberFormat="1" applyFill="1"/>
    <xf numFmtId="0" fontId="0" fillId="0" borderId="0" xfId="0" applyBorder="1"/>
    <xf numFmtId="165" fontId="3" fillId="4" borderId="9" xfId="0" applyNumberFormat="1" applyFont="1" applyFill="1" applyBorder="1" applyAlignment="1">
      <alignment horizontal="right" vertical="top"/>
    </xf>
    <xf numFmtId="0" fontId="15" fillId="0" borderId="1" xfId="0" applyFont="1" applyFill="1" applyBorder="1" applyAlignment="1">
      <alignment horizontal="right" vertical="top"/>
    </xf>
    <xf numFmtId="165" fontId="3" fillId="0" borderId="9" xfId="0" applyNumberFormat="1" applyFont="1" applyBorder="1" applyAlignment="1">
      <alignment horizontal="right" vertical="top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2" borderId="5" xfId="2" applyFont="1" applyFill="1" applyBorder="1" applyAlignment="1">
      <alignment vertical="center" wrapText="1"/>
    </xf>
    <xf numFmtId="0" fontId="10" fillId="2" borderId="0" xfId="2" applyFont="1" applyFill="1" applyBorder="1" applyAlignment="1">
      <alignment horizontal="center" vertical="center" wrapText="1"/>
    </xf>
    <xf numFmtId="0" fontId="9" fillId="2" borderId="0" xfId="2" applyFill="1" applyBorder="1"/>
    <xf numFmtId="0" fontId="9" fillId="2" borderId="8" xfId="2" applyFill="1" applyBorder="1"/>
    <xf numFmtId="0" fontId="19" fillId="2" borderId="1" xfId="9" applyFont="1" applyFill="1" applyBorder="1" applyAlignment="1">
      <alignment horizontal="center" vertical="center" wrapText="1"/>
    </xf>
    <xf numFmtId="0" fontId="9" fillId="2" borderId="1" xfId="9" applyFont="1" applyFill="1" applyBorder="1" applyAlignment="1">
      <alignment horizontal="right" vertical="center" wrapText="1" indent="1"/>
    </xf>
    <xf numFmtId="0" fontId="9" fillId="2" borderId="1" xfId="9" applyFont="1" applyFill="1" applyBorder="1" applyAlignment="1">
      <alignment horizontal="right" indent="1"/>
    </xf>
    <xf numFmtId="0" fontId="6" fillId="2" borderId="1" xfId="2" applyFont="1" applyFill="1" applyBorder="1" applyAlignment="1">
      <alignment horizontal="left" vertical="center"/>
    </xf>
    <xf numFmtId="165" fontId="12" fillId="2" borderId="1" xfId="2" applyNumberFormat="1" applyFont="1" applyFill="1" applyBorder="1" applyAlignment="1">
      <alignment horizontal="right" indent="3"/>
    </xf>
    <xf numFmtId="166" fontId="12" fillId="2" borderId="1" xfId="2" applyNumberFormat="1" applyFont="1" applyFill="1" applyBorder="1" applyAlignment="1">
      <alignment horizontal="right" indent="3"/>
    </xf>
    <xf numFmtId="0" fontId="9" fillId="2" borderId="1" xfId="2" applyFont="1" applyFill="1" applyBorder="1" applyAlignment="1">
      <alignment horizontal="left" vertical="center" wrapText="1"/>
    </xf>
    <xf numFmtId="167" fontId="9" fillId="2" borderId="1" xfId="5" applyNumberFormat="1" applyFont="1" applyFill="1" applyBorder="1" applyAlignment="1">
      <alignment horizontal="right" indent="1"/>
    </xf>
    <xf numFmtId="165" fontId="9" fillId="2" borderId="1" xfId="2" applyNumberFormat="1" applyFont="1" applyFill="1" applyBorder="1" applyAlignment="1">
      <alignment horizontal="right" indent="1"/>
    </xf>
    <xf numFmtId="166" fontId="9" fillId="2" borderId="0" xfId="2" applyNumberFormat="1" applyFont="1" applyFill="1" applyAlignment="1">
      <alignment horizontal="right" indent="2"/>
    </xf>
    <xf numFmtId="167" fontId="9" fillId="2" borderId="1" xfId="2" applyNumberFormat="1" applyFill="1" applyBorder="1"/>
    <xf numFmtId="0" fontId="9" fillId="2" borderId="0" xfId="2" applyFont="1" applyFill="1" applyAlignment="1">
      <alignment horizontal="right" indent="2"/>
    </xf>
    <xf numFmtId="165" fontId="9" fillId="2" borderId="0" xfId="2" applyNumberFormat="1" applyFont="1" applyFill="1" applyAlignment="1">
      <alignment horizontal="right" indent="2"/>
    </xf>
    <xf numFmtId="0" fontId="9" fillId="2" borderId="5" xfId="2" applyFill="1" applyBorder="1"/>
    <xf numFmtId="0" fontId="13" fillId="2" borderId="0" xfId="9" applyFont="1" applyFill="1" applyAlignment="1">
      <alignment horizontal="left"/>
    </xf>
    <xf numFmtId="0" fontId="13" fillId="2" borderId="0" xfId="2" applyFont="1" applyFill="1" applyBorder="1" applyAlignment="1">
      <alignment vertical="center"/>
    </xf>
    <xf numFmtId="165" fontId="9" fillId="2" borderId="0" xfId="2" applyNumberFormat="1" applyFill="1"/>
    <xf numFmtId="3" fontId="8" fillId="2" borderId="0" xfId="9" applyNumberFormat="1" applyFont="1" applyFill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165" fontId="3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left" vertical="center"/>
    </xf>
    <xf numFmtId="165" fontId="3" fillId="4" borderId="1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left" vertical="center"/>
    </xf>
    <xf numFmtId="175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5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20" fillId="0" borderId="0" xfId="0" applyFont="1" applyBorder="1" applyAlignment="1">
      <alignment horizontal="left" vertical="center" wrapText="1"/>
    </xf>
    <xf numFmtId="176" fontId="0" fillId="5" borderId="1" xfId="0" applyNumberFormat="1" applyFill="1" applyBorder="1" applyAlignment="1">
      <alignment horizontal="center" vertical="center"/>
    </xf>
    <xf numFmtId="0" fontId="15" fillId="0" borderId="0" xfId="0" applyFont="1" applyAlignment="1">
      <alignment horizontal="left" vertical="top"/>
    </xf>
    <xf numFmtId="165" fontId="3" fillId="7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2" fontId="3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right" vertical="center"/>
    </xf>
    <xf numFmtId="172" fontId="3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0" fontId="0" fillId="6" borderId="0" xfId="0" applyFill="1" applyAlignment="1">
      <alignment horizontal="left" vertical="center"/>
    </xf>
    <xf numFmtId="165" fontId="0" fillId="6" borderId="0" xfId="0" applyNumberFormat="1" applyFill="1" applyAlignment="1">
      <alignment horizontal="center" vertical="center"/>
    </xf>
    <xf numFmtId="165" fontId="0" fillId="6" borderId="0" xfId="0" applyNumberFormat="1" applyFill="1"/>
    <xf numFmtId="165" fontId="0" fillId="0" borderId="1" xfId="0" applyNumberFormat="1" applyBorder="1"/>
    <xf numFmtId="0" fontId="24" fillId="0" borderId="0" xfId="13" applyFont="1" applyFill="1" applyBorder="1" applyAlignment="1">
      <alignment horizontal="left"/>
    </xf>
    <xf numFmtId="0" fontId="25" fillId="8" borderId="0" xfId="13" applyFont="1" applyFill="1" applyBorder="1" applyAlignment="1">
      <alignment horizontal="left" wrapText="1"/>
    </xf>
    <xf numFmtId="0" fontId="21" fillId="2" borderId="0" xfId="0" applyFont="1" applyFill="1" applyAlignment="1">
      <alignment horizontal="left"/>
    </xf>
    <xf numFmtId="0" fontId="25" fillId="8" borderId="0" xfId="13" applyFont="1" applyFill="1" applyBorder="1" applyAlignment="1">
      <alignment horizontal="right" wrapText="1"/>
    </xf>
    <xf numFmtId="0" fontId="24" fillId="9" borderId="0" xfId="13" applyFont="1" applyFill="1" applyBorder="1" applyAlignment="1">
      <alignment horizontal="left"/>
    </xf>
    <xf numFmtId="178" fontId="0" fillId="0" borderId="0" xfId="0" applyNumberFormat="1"/>
    <xf numFmtId="0" fontId="26" fillId="2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0" fillId="0" borderId="0" xfId="0" applyAlignment="1">
      <alignment horizontal="right"/>
    </xf>
    <xf numFmtId="0" fontId="21" fillId="2" borderId="0" xfId="0" applyFont="1" applyFill="1" applyAlignment="1">
      <alignment horizontal="right"/>
    </xf>
    <xf numFmtId="10" fontId="0" fillId="0" borderId="0" xfId="0" applyNumberFormat="1"/>
    <xf numFmtId="0" fontId="24" fillId="0" borderId="0" xfId="13" applyFont="1" applyFill="1" applyBorder="1" applyAlignment="1">
      <alignment horizontal="center"/>
    </xf>
    <xf numFmtId="0" fontId="0" fillId="0" borderId="10" xfId="0" applyBorder="1"/>
    <xf numFmtId="0" fontId="9" fillId="10" borderId="11" xfId="0" quotePrefix="1" applyNumberFormat="1" applyFont="1" applyFill="1" applyBorder="1" applyAlignment="1"/>
    <xf numFmtId="0" fontId="9" fillId="0" borderId="11" xfId="0" quotePrefix="1" applyNumberFormat="1" applyFont="1" applyFill="1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/>
    <xf numFmtId="0" fontId="25" fillId="8" borderId="1" xfId="13" applyFont="1" applyFill="1" applyBorder="1" applyAlignment="1">
      <alignment horizontal="left" wrapText="1"/>
    </xf>
    <xf numFmtId="0" fontId="25" fillId="8" borderId="14" xfId="13" applyFont="1" applyFill="1" applyBorder="1" applyAlignment="1">
      <alignment horizontal="left" wrapText="1"/>
    </xf>
    <xf numFmtId="0" fontId="21" fillId="2" borderId="13" xfId="0" applyFont="1" applyFill="1" applyBorder="1" applyAlignment="1">
      <alignment horizontal="right"/>
    </xf>
    <xf numFmtId="0" fontId="27" fillId="11" borderId="1" xfId="0" applyFont="1" applyFill="1" applyBorder="1" applyAlignment="1">
      <alignment horizontal="right"/>
    </xf>
    <xf numFmtId="0" fontId="25" fillId="8" borderId="1" xfId="13" applyFont="1" applyFill="1" applyBorder="1" applyAlignment="1">
      <alignment horizontal="right" wrapText="1"/>
    </xf>
    <xf numFmtId="0" fontId="25" fillId="8" borderId="14" xfId="13" applyFont="1" applyFill="1" applyBorder="1" applyAlignment="1">
      <alignment horizontal="right" wrapText="1"/>
    </xf>
    <xf numFmtId="0" fontId="21" fillId="2" borderId="15" xfId="0" applyFont="1" applyFill="1" applyBorder="1" applyAlignment="1">
      <alignment horizontal="right"/>
    </xf>
    <xf numFmtId="0" fontId="27" fillId="11" borderId="16" xfId="0" applyFont="1" applyFill="1" applyBorder="1" applyAlignment="1">
      <alignment horizontal="right"/>
    </xf>
    <xf numFmtId="0" fontId="25" fillId="8" borderId="16" xfId="13" applyFont="1" applyFill="1" applyBorder="1" applyAlignment="1">
      <alignment horizontal="right" wrapText="1"/>
    </xf>
    <xf numFmtId="0" fontId="25" fillId="8" borderId="17" xfId="13" applyFont="1" applyFill="1" applyBorder="1" applyAlignment="1">
      <alignment horizontal="right" wrapText="1"/>
    </xf>
    <xf numFmtId="0" fontId="25" fillId="8" borderId="18" xfId="13" applyFont="1" applyFill="1" applyBorder="1" applyAlignment="1">
      <alignment horizontal="right" wrapText="1"/>
    </xf>
    <xf numFmtId="0" fontId="9" fillId="10" borderId="11" xfId="0" quotePrefix="1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/>
    <xf numFmtId="0" fontId="21" fillId="2" borderId="19" xfId="0" applyFont="1" applyFill="1" applyBorder="1" applyAlignment="1">
      <alignment horizontal="right"/>
    </xf>
    <xf numFmtId="1" fontId="21" fillId="2" borderId="0" xfId="0" applyNumberFormat="1" applyFont="1" applyFill="1" applyAlignment="1">
      <alignment horizontal="left"/>
    </xf>
    <xf numFmtId="1" fontId="21" fillId="2" borderId="0" xfId="0" quotePrefix="1" applyNumberFormat="1" applyFont="1" applyFill="1" applyAlignment="1">
      <alignment horizontal="left"/>
    </xf>
    <xf numFmtId="3" fontId="25" fillId="8" borderId="0" xfId="13" applyNumberFormat="1" applyFont="1" applyFill="1" applyBorder="1" applyAlignment="1">
      <alignment horizontal="right" wrapText="1"/>
    </xf>
    <xf numFmtId="0" fontId="28" fillId="0" borderId="0" xfId="0" applyFont="1" applyAlignment="1">
      <alignment wrapText="1"/>
    </xf>
    <xf numFmtId="0" fontId="25" fillId="0" borderId="0" xfId="13" applyFont="1" applyFill="1" applyBorder="1" applyAlignment="1">
      <alignment horizontal="center" vertical="center" wrapText="1"/>
    </xf>
    <xf numFmtId="1" fontId="21" fillId="12" borderId="0" xfId="0" quotePrefix="1" applyNumberFormat="1" applyFont="1" applyFill="1" applyAlignment="1">
      <alignment horizontal="left"/>
    </xf>
    <xf numFmtId="0" fontId="24" fillId="12" borderId="0" xfId="13" applyFont="1" applyFill="1" applyBorder="1" applyAlignment="1">
      <alignment horizontal="left"/>
    </xf>
    <xf numFmtId="0" fontId="25" fillId="12" borderId="0" xfId="13" applyFont="1" applyFill="1" applyBorder="1" applyAlignment="1">
      <alignment horizontal="right" wrapText="1"/>
    </xf>
    <xf numFmtId="0" fontId="0" fillId="12" borderId="0" xfId="0" applyFill="1"/>
    <xf numFmtId="0" fontId="9" fillId="0" borderId="0" xfId="0" applyNumberFormat="1" applyFont="1" applyFill="1" applyBorder="1" applyAlignment="1">
      <alignment wrapText="1"/>
    </xf>
    <xf numFmtId="3" fontId="9" fillId="13" borderId="0" xfId="14" quotePrefix="1" applyNumberFormat="1" applyFont="1" applyFill="1"/>
    <xf numFmtId="179" fontId="9" fillId="0" borderId="0" xfId="14" applyNumberFormat="1" applyFont="1" applyFill="1" applyAlignment="1">
      <alignment vertical="center"/>
    </xf>
    <xf numFmtId="0" fontId="9" fillId="0" borderId="0" xfId="0" applyNumberFormat="1" applyFont="1" applyBorder="1" applyAlignment="1">
      <alignment wrapText="1"/>
    </xf>
    <xf numFmtId="179" fontId="0" fillId="0" borderId="0" xfId="0" applyNumberFormat="1"/>
    <xf numFmtId="180" fontId="0" fillId="0" borderId="0" xfId="0" applyNumberFormat="1"/>
    <xf numFmtId="0" fontId="9" fillId="2" borderId="0" xfId="3" applyFill="1"/>
    <xf numFmtId="0" fontId="10" fillId="2" borderId="0" xfId="3" applyFont="1" applyFill="1" applyBorder="1" applyAlignment="1">
      <alignment horizontal="left"/>
    </xf>
    <xf numFmtId="0" fontId="9" fillId="2" borderId="5" xfId="3" applyFill="1" applyBorder="1"/>
    <xf numFmtId="0" fontId="10" fillId="2" borderId="5" xfId="3" applyFont="1" applyFill="1" applyBorder="1" applyAlignment="1">
      <alignment horizontal="left" vertical="center" wrapText="1"/>
    </xf>
    <xf numFmtId="0" fontId="9" fillId="2" borderId="6" xfId="3" applyFill="1" applyBorder="1"/>
    <xf numFmtId="0" fontId="9" fillId="2" borderId="0" xfId="3" applyFill="1" applyBorder="1"/>
    <xf numFmtId="0" fontId="9" fillId="14" borderId="3" xfId="3" applyFont="1" applyFill="1" applyBorder="1" applyAlignment="1">
      <alignment horizontal="center" vertical="center" wrapText="1"/>
    </xf>
    <xf numFmtId="0" fontId="9" fillId="10" borderId="3" xfId="3" applyFont="1" applyFill="1" applyBorder="1" applyAlignment="1">
      <alignment horizontal="center" vertical="center" wrapText="1"/>
    </xf>
    <xf numFmtId="0" fontId="9" fillId="15" borderId="3" xfId="3" applyFont="1" applyFill="1" applyBorder="1" applyAlignment="1">
      <alignment horizontal="center" vertical="center" wrapText="1"/>
    </xf>
    <xf numFmtId="0" fontId="9" fillId="2" borderId="8" xfId="3" applyFill="1" applyBorder="1"/>
    <xf numFmtId="0" fontId="9" fillId="14" borderId="8" xfId="3" applyFont="1" applyFill="1" applyBorder="1" applyAlignment="1">
      <alignment horizontal="right" vertical="center" wrapText="1" indent="1"/>
    </xf>
    <xf numFmtId="0" fontId="0" fillId="14" borderId="8" xfId="3" applyFont="1" applyFill="1" applyBorder="1" applyAlignment="1">
      <alignment horizontal="right" vertical="center" wrapText="1" indent="1"/>
    </xf>
    <xf numFmtId="0" fontId="9" fillId="10" borderId="8" xfId="3" applyFont="1" applyFill="1" applyBorder="1" applyAlignment="1">
      <alignment horizontal="right" vertical="center" wrapText="1" indent="1"/>
    </xf>
    <xf numFmtId="0" fontId="0" fillId="10" borderId="8" xfId="3" applyFont="1" applyFill="1" applyBorder="1" applyAlignment="1">
      <alignment horizontal="right" vertical="center" wrapText="1" indent="1"/>
    </xf>
    <xf numFmtId="0" fontId="9" fillId="15" borderId="8" xfId="3" applyFont="1" applyFill="1" applyBorder="1" applyAlignment="1">
      <alignment horizontal="right" vertical="center" wrapText="1" indent="1"/>
    </xf>
    <xf numFmtId="0" fontId="0" fillId="15" borderId="8" xfId="3" applyFont="1" applyFill="1" applyBorder="1" applyAlignment="1">
      <alignment horizontal="right" vertical="center" wrapText="1" indent="1"/>
    </xf>
    <xf numFmtId="0" fontId="9" fillId="2" borderId="0" xfId="2" applyFont="1" applyFill="1" applyBorder="1" applyAlignment="1">
      <alignment horizontal="left" vertical="center" wrapText="1"/>
    </xf>
    <xf numFmtId="165" fontId="9" fillId="14" borderId="0" xfId="3" applyNumberFormat="1" applyFont="1" applyFill="1" applyAlignment="1">
      <alignment horizontal="right" indent="1"/>
    </xf>
    <xf numFmtId="1" fontId="9" fillId="14" borderId="0" xfId="3" applyNumberFormat="1" applyFont="1" applyFill="1" applyAlignment="1">
      <alignment horizontal="center" vertical="center"/>
    </xf>
    <xf numFmtId="166" fontId="9" fillId="14" borderId="0" xfId="3" applyNumberFormat="1" applyFont="1" applyFill="1" applyAlignment="1">
      <alignment horizontal="right" indent="1"/>
    </xf>
    <xf numFmtId="165" fontId="9" fillId="10" borderId="0" xfId="3" applyNumberFormat="1" applyFont="1" applyFill="1" applyAlignment="1">
      <alignment horizontal="right" indent="1"/>
    </xf>
    <xf numFmtId="1" fontId="9" fillId="10" borderId="0" xfId="3" applyNumberFormat="1" applyFont="1" applyFill="1" applyAlignment="1">
      <alignment horizontal="center" vertical="center"/>
    </xf>
    <xf numFmtId="166" fontId="9" fillId="10" borderId="0" xfId="3" applyNumberFormat="1" applyFont="1" applyFill="1" applyAlignment="1">
      <alignment horizontal="right" indent="1"/>
    </xf>
    <xf numFmtId="165" fontId="9" fillId="15" borderId="0" xfId="3" applyNumberFormat="1" applyFont="1" applyFill="1" applyAlignment="1">
      <alignment horizontal="right" indent="1"/>
    </xf>
    <xf numFmtId="1" fontId="9" fillId="15" borderId="0" xfId="3" applyNumberFormat="1" applyFont="1" applyFill="1" applyAlignment="1">
      <alignment horizontal="center" vertical="center"/>
    </xf>
    <xf numFmtId="166" fontId="9" fillId="15" borderId="0" xfId="3" applyNumberFormat="1" applyFont="1" applyFill="1" applyAlignment="1">
      <alignment horizontal="right" indent="1"/>
    </xf>
    <xf numFmtId="166" fontId="9" fillId="15" borderId="0" xfId="3" applyNumberFormat="1" applyFill="1" applyAlignment="1">
      <alignment horizontal="right" indent="1"/>
    </xf>
    <xf numFmtId="165" fontId="9" fillId="14" borderId="0" xfId="2" applyNumberFormat="1" applyFont="1" applyFill="1" applyAlignment="1">
      <alignment horizontal="right" indent="1"/>
    </xf>
    <xf numFmtId="166" fontId="9" fillId="14" borderId="0" xfId="2" applyNumberFormat="1" applyFont="1" applyFill="1" applyAlignment="1">
      <alignment horizontal="right" indent="1"/>
    </xf>
    <xf numFmtId="165" fontId="9" fillId="10" borderId="0" xfId="2" applyNumberFormat="1" applyFont="1" applyFill="1" applyAlignment="1">
      <alignment horizontal="right" indent="1"/>
    </xf>
    <xf numFmtId="166" fontId="9" fillId="10" borderId="0" xfId="2" applyNumberFormat="1" applyFont="1" applyFill="1" applyAlignment="1">
      <alignment horizontal="right" indent="1"/>
    </xf>
    <xf numFmtId="165" fontId="9" fillId="15" borderId="0" xfId="2" applyNumberFormat="1" applyFont="1" applyFill="1" applyAlignment="1">
      <alignment horizontal="right" indent="1"/>
    </xf>
    <xf numFmtId="166" fontId="9" fillId="15" borderId="0" xfId="2" applyNumberFormat="1" applyFont="1" applyFill="1" applyAlignment="1">
      <alignment horizontal="right" indent="1"/>
    </xf>
    <xf numFmtId="0" fontId="9" fillId="4" borderId="0" xfId="2" applyFont="1" applyFill="1" applyBorder="1" applyAlignment="1">
      <alignment horizontal="left" vertical="center" wrapText="1"/>
    </xf>
    <xf numFmtId="165" fontId="9" fillId="4" borderId="0" xfId="3" applyNumberFormat="1" applyFont="1" applyFill="1" applyAlignment="1">
      <alignment horizontal="right" indent="1"/>
    </xf>
    <xf numFmtId="1" fontId="9" fillId="4" borderId="0" xfId="3" applyNumberFormat="1" applyFont="1" applyFill="1" applyAlignment="1">
      <alignment horizontal="center" vertical="center"/>
    </xf>
    <xf numFmtId="166" fontId="9" fillId="4" borderId="0" xfId="3" applyNumberFormat="1" applyFont="1" applyFill="1" applyAlignment="1">
      <alignment horizontal="right" indent="1"/>
    </xf>
    <xf numFmtId="166" fontId="9" fillId="4" borderId="0" xfId="3" applyNumberFormat="1" applyFill="1" applyAlignment="1">
      <alignment horizontal="right" indent="1"/>
    </xf>
    <xf numFmtId="166" fontId="9" fillId="15" borderId="0" xfId="3" applyNumberFormat="1" applyFill="1" applyBorder="1" applyAlignment="1">
      <alignment horizontal="right" indent="1"/>
    </xf>
    <xf numFmtId="0" fontId="14" fillId="2" borderId="5" xfId="2" applyFont="1" applyFill="1" applyBorder="1" applyAlignment="1">
      <alignment vertical="center" wrapText="1"/>
    </xf>
    <xf numFmtId="165" fontId="14" fillId="14" borderId="5" xfId="3" applyNumberFormat="1" applyFont="1" applyFill="1" applyBorder="1" applyAlignment="1">
      <alignment horizontal="right" indent="1"/>
    </xf>
    <xf numFmtId="166" fontId="14" fillId="14" borderId="5" xfId="3" applyNumberFormat="1" applyFont="1" applyFill="1" applyBorder="1" applyAlignment="1">
      <alignment horizontal="right" indent="1"/>
    </xf>
    <xf numFmtId="165" fontId="14" fillId="10" borderId="5" xfId="3" applyNumberFormat="1" applyFont="1" applyFill="1" applyBorder="1" applyAlignment="1">
      <alignment horizontal="right" indent="1"/>
    </xf>
    <xf numFmtId="166" fontId="14" fillId="10" borderId="5" xfId="3" applyNumberFormat="1" applyFont="1" applyFill="1" applyBorder="1" applyAlignment="1">
      <alignment horizontal="right" indent="1"/>
    </xf>
    <xf numFmtId="165" fontId="14" fillId="15" borderId="5" xfId="3" applyNumberFormat="1" applyFont="1" applyFill="1" applyBorder="1" applyAlignment="1">
      <alignment horizontal="right" indent="1"/>
    </xf>
    <xf numFmtId="166" fontId="14" fillId="15" borderId="5" xfId="3" applyNumberFormat="1" applyFont="1" applyFill="1" applyBorder="1" applyAlignment="1">
      <alignment horizontal="right" indent="1"/>
    </xf>
    <xf numFmtId="0" fontId="13" fillId="2" borderId="0" xfId="2" applyFont="1" applyFill="1"/>
    <xf numFmtId="165" fontId="9" fillId="2" borderId="0" xfId="3" applyNumberFormat="1" applyFill="1"/>
    <xf numFmtId="0" fontId="0" fillId="2" borderId="0" xfId="3" applyFont="1" applyFill="1" applyBorder="1"/>
    <xf numFmtId="165" fontId="9" fillId="2" borderId="0" xfId="3" applyNumberFormat="1" applyFont="1" applyFill="1" applyBorder="1" applyAlignment="1">
      <alignment horizontal="right" indent="1"/>
    </xf>
    <xf numFmtId="166" fontId="9" fillId="2" borderId="0" xfId="3" applyNumberFormat="1" applyFont="1" applyFill="1" applyBorder="1" applyAlignment="1">
      <alignment horizontal="right" indent="1"/>
    </xf>
    <xf numFmtId="165" fontId="9" fillId="2" borderId="0" xfId="2" applyNumberFormat="1" applyFont="1" applyFill="1" applyBorder="1" applyAlignment="1">
      <alignment horizontal="right" indent="1"/>
    </xf>
    <xf numFmtId="166" fontId="9" fillId="2" borderId="0" xfId="2" applyNumberFormat="1" applyFont="1" applyFill="1" applyBorder="1" applyAlignment="1">
      <alignment horizontal="right" indent="1"/>
    </xf>
    <xf numFmtId="165" fontId="9" fillId="4" borderId="0" xfId="3" applyNumberFormat="1" applyFont="1" applyFill="1" applyBorder="1" applyAlignment="1">
      <alignment horizontal="right" indent="1"/>
    </xf>
    <xf numFmtId="165" fontId="14" fillId="2" borderId="0" xfId="3" applyNumberFormat="1" applyFont="1" applyFill="1" applyBorder="1" applyAlignment="1">
      <alignment horizontal="right" indent="1"/>
    </xf>
    <xf numFmtId="166" fontId="14" fillId="2" borderId="0" xfId="3" applyNumberFormat="1" applyFont="1" applyFill="1" applyBorder="1" applyAlignment="1">
      <alignment horizontal="right" indent="1"/>
    </xf>
    <xf numFmtId="178" fontId="9" fillId="2" borderId="0" xfId="3" applyNumberFormat="1" applyFill="1" applyBorder="1"/>
    <xf numFmtId="0" fontId="9" fillId="2" borderId="0" xfId="2" applyFont="1" applyFill="1" applyBorder="1" applyAlignment="1">
      <alignment horizontal="left" vertical="center"/>
    </xf>
    <xf numFmtId="0" fontId="9" fillId="16" borderId="3" xfId="3" applyFont="1" applyFill="1" applyBorder="1" applyAlignment="1">
      <alignment horizontal="center" vertical="center" wrapText="1"/>
    </xf>
    <xf numFmtId="0" fontId="9" fillId="17" borderId="7" xfId="3" applyFont="1" applyFill="1" applyBorder="1" applyAlignment="1">
      <alignment horizontal="center" vertical="center" wrapText="1"/>
    </xf>
    <xf numFmtId="0" fontId="9" fillId="16" borderId="8" xfId="3" applyFont="1" applyFill="1" applyBorder="1" applyAlignment="1">
      <alignment horizontal="right" vertical="center" wrapText="1" indent="1"/>
    </xf>
    <xf numFmtId="0" fontId="0" fillId="16" borderId="8" xfId="3" applyFont="1" applyFill="1" applyBorder="1" applyAlignment="1">
      <alignment horizontal="right" vertical="center" wrapText="1" indent="1"/>
    </xf>
    <xf numFmtId="0" fontId="9" fillId="17" borderId="8" xfId="3" applyFont="1" applyFill="1" applyBorder="1" applyAlignment="1">
      <alignment horizontal="right" vertical="center" wrapText="1" indent="1"/>
    </xf>
    <xf numFmtId="0" fontId="0" fillId="17" borderId="8" xfId="3" applyFont="1" applyFill="1" applyBorder="1" applyAlignment="1">
      <alignment horizontal="right" vertical="center" wrapText="1" indent="1"/>
    </xf>
    <xf numFmtId="165" fontId="9" fillId="14" borderId="0" xfId="3" applyNumberFormat="1" applyFill="1" applyAlignment="1">
      <alignment horizontal="right" indent="1"/>
    </xf>
    <xf numFmtId="1" fontId="9" fillId="14" borderId="0" xfId="3" applyNumberFormat="1" applyFill="1" applyAlignment="1">
      <alignment horizontal="center" vertical="center"/>
    </xf>
    <xf numFmtId="166" fontId="9" fillId="14" borderId="0" xfId="3" applyNumberFormat="1" applyFill="1" applyAlignment="1">
      <alignment horizontal="right" indent="1"/>
    </xf>
    <xf numFmtId="165" fontId="9" fillId="16" borderId="0" xfId="3" applyNumberFormat="1" applyFill="1" applyAlignment="1">
      <alignment horizontal="right" indent="1"/>
    </xf>
    <xf numFmtId="1" fontId="9" fillId="16" borderId="0" xfId="3" applyNumberFormat="1" applyFill="1" applyAlignment="1">
      <alignment horizontal="right" indent="1"/>
    </xf>
    <xf numFmtId="166" fontId="9" fillId="16" borderId="0" xfId="3" applyNumberFormat="1" applyFill="1" applyAlignment="1">
      <alignment horizontal="right" indent="1"/>
    </xf>
    <xf numFmtId="165" fontId="9" fillId="15" borderId="0" xfId="3" applyNumberFormat="1" applyFill="1" applyAlignment="1">
      <alignment horizontal="right" indent="1"/>
    </xf>
    <xf numFmtId="1" fontId="9" fillId="15" borderId="0" xfId="3" applyNumberFormat="1" applyFill="1" applyAlignment="1">
      <alignment horizontal="right" indent="1"/>
    </xf>
    <xf numFmtId="165" fontId="9" fillId="17" borderId="0" xfId="3" applyNumberFormat="1" applyFill="1" applyAlignment="1">
      <alignment horizontal="right" indent="1"/>
    </xf>
    <xf numFmtId="1" fontId="9" fillId="17" borderId="0" xfId="3" applyNumberFormat="1" applyFill="1" applyAlignment="1">
      <alignment horizontal="center" vertical="center"/>
    </xf>
    <xf numFmtId="166" fontId="9" fillId="17" borderId="0" xfId="3" applyNumberFormat="1" applyFill="1" applyAlignment="1">
      <alignment horizontal="right" indent="1"/>
    </xf>
    <xf numFmtId="0" fontId="9" fillId="4" borderId="0" xfId="3" applyFill="1"/>
    <xf numFmtId="1" fontId="9" fillId="4" borderId="0" xfId="3" applyNumberFormat="1" applyFill="1" applyAlignment="1">
      <alignment horizontal="center" vertical="center"/>
    </xf>
    <xf numFmtId="1" fontId="9" fillId="4" borderId="0" xfId="3" applyNumberFormat="1" applyFill="1" applyAlignment="1">
      <alignment horizontal="right" indent="1"/>
    </xf>
    <xf numFmtId="165" fontId="9" fillId="14" borderId="0" xfId="3" applyNumberFormat="1" applyFill="1" applyBorder="1" applyAlignment="1">
      <alignment horizontal="right" indent="1"/>
    </xf>
    <xf numFmtId="166" fontId="9" fillId="14" borderId="0" xfId="3" applyNumberFormat="1" applyFill="1" applyBorder="1" applyAlignment="1">
      <alignment horizontal="right" indent="1"/>
    </xf>
    <xf numFmtId="165" fontId="9" fillId="16" borderId="0" xfId="3" applyNumberFormat="1" applyFill="1" applyBorder="1" applyAlignment="1">
      <alignment horizontal="right" indent="1"/>
    </xf>
    <xf numFmtId="166" fontId="9" fillId="16" borderId="0" xfId="3" applyNumberFormat="1" applyFill="1" applyBorder="1" applyAlignment="1">
      <alignment horizontal="right" indent="1"/>
    </xf>
    <xf numFmtId="165" fontId="9" fillId="15" borderId="0" xfId="3" applyNumberFormat="1" applyFill="1" applyBorder="1" applyAlignment="1">
      <alignment horizontal="right" indent="1"/>
    </xf>
    <xf numFmtId="165" fontId="9" fillId="17" borderId="0" xfId="3" applyNumberFormat="1" applyFill="1" applyBorder="1" applyAlignment="1">
      <alignment horizontal="right" indent="1"/>
    </xf>
    <xf numFmtId="166" fontId="9" fillId="17" borderId="0" xfId="3" applyNumberFormat="1" applyFill="1" applyBorder="1" applyAlignment="1">
      <alignment horizontal="right" indent="1"/>
    </xf>
    <xf numFmtId="165" fontId="14" fillId="16" borderId="5" xfId="3" applyNumberFormat="1" applyFont="1" applyFill="1" applyBorder="1" applyAlignment="1">
      <alignment horizontal="right" indent="1"/>
    </xf>
    <xf numFmtId="166" fontId="14" fillId="16" borderId="5" xfId="3" applyNumberFormat="1" applyFont="1" applyFill="1" applyBorder="1" applyAlignment="1">
      <alignment horizontal="right" indent="1"/>
    </xf>
    <xf numFmtId="165" fontId="14" fillId="17" borderId="5" xfId="3" applyNumberFormat="1" applyFont="1" applyFill="1" applyBorder="1" applyAlignment="1">
      <alignment horizontal="right" indent="1"/>
    </xf>
    <xf numFmtId="166" fontId="14" fillId="17" borderId="5" xfId="3" applyNumberFormat="1" applyFont="1" applyFill="1" applyBorder="1" applyAlignment="1">
      <alignment horizontal="right" indent="1"/>
    </xf>
    <xf numFmtId="0" fontId="0" fillId="2" borderId="0" xfId="3" applyFont="1" applyFill="1"/>
    <xf numFmtId="165" fontId="0" fillId="2" borderId="0" xfId="3" applyNumberFormat="1" applyFont="1" applyFill="1" applyBorder="1" applyAlignment="1">
      <alignment horizontal="right" indent="1"/>
    </xf>
    <xf numFmtId="166" fontId="9" fillId="2" borderId="0" xfId="3" applyNumberFormat="1" applyFill="1" applyBorder="1" applyAlignment="1">
      <alignment horizontal="right" indent="1"/>
    </xf>
    <xf numFmtId="181" fontId="9" fillId="2" borderId="0" xfId="3" applyNumberFormat="1" applyFill="1" applyBorder="1"/>
    <xf numFmtId="0" fontId="9" fillId="15" borderId="7" xfId="3" applyFont="1" applyFill="1" applyBorder="1" applyAlignment="1">
      <alignment horizontal="center" vertical="center" wrapText="1"/>
    </xf>
    <xf numFmtId="165" fontId="9" fillId="10" borderId="0" xfId="3" applyNumberFormat="1" applyFill="1" applyAlignment="1">
      <alignment horizontal="right" indent="1"/>
    </xf>
    <xf numFmtId="1" fontId="9" fillId="10" borderId="0" xfId="3" applyNumberFormat="1" applyFill="1" applyAlignment="1">
      <alignment horizontal="right" indent="1"/>
    </xf>
    <xf numFmtId="166" fontId="9" fillId="10" borderId="0" xfId="3" applyNumberFormat="1" applyFill="1" applyAlignment="1">
      <alignment horizontal="right" indent="1"/>
    </xf>
    <xf numFmtId="1" fontId="9" fillId="16" borderId="0" xfId="3" applyNumberFormat="1" applyFill="1" applyAlignment="1">
      <alignment horizontal="center" vertical="center"/>
    </xf>
    <xf numFmtId="1" fontId="9" fillId="15" borderId="0" xfId="3" applyNumberFormat="1" applyFill="1" applyAlignment="1">
      <alignment horizontal="center" vertical="center"/>
    </xf>
    <xf numFmtId="165" fontId="9" fillId="16" borderId="0" xfId="3" applyNumberFormat="1" applyFont="1" applyFill="1" applyAlignment="1">
      <alignment horizontal="right" indent="1"/>
    </xf>
    <xf numFmtId="165" fontId="9" fillId="10" borderId="0" xfId="3" applyNumberFormat="1" applyFill="1" applyBorder="1" applyAlignment="1">
      <alignment horizontal="right" indent="1"/>
    </xf>
    <xf numFmtId="166" fontId="9" fillId="10" borderId="0" xfId="3" applyNumberFormat="1" applyFill="1" applyBorder="1" applyAlignment="1">
      <alignment horizontal="right" indent="1"/>
    </xf>
    <xf numFmtId="166" fontId="9" fillId="2" borderId="0" xfId="3" applyNumberFormat="1" applyFill="1"/>
    <xf numFmtId="182" fontId="9" fillId="2" borderId="0" xfId="3" applyNumberFormat="1" applyFill="1" applyBorder="1"/>
    <xf numFmtId="0" fontId="0" fillId="6" borderId="1" xfId="0" applyFill="1" applyBorder="1"/>
    <xf numFmtId="0" fontId="0" fillId="6" borderId="0" xfId="0" applyFill="1"/>
    <xf numFmtId="0" fontId="0" fillId="6" borderId="0" xfId="0" applyFill="1" applyBorder="1"/>
    <xf numFmtId="1" fontId="0" fillId="6" borderId="0" xfId="0" applyNumberFormat="1" applyFill="1"/>
    <xf numFmtId="165" fontId="0" fillId="3" borderId="0" xfId="0" applyNumberFormat="1" applyFill="1"/>
    <xf numFmtId="165" fontId="3" fillId="0" borderId="0" xfId="0" applyNumberFormat="1" applyFont="1" applyFill="1" applyBorder="1" applyAlignment="1">
      <alignment horizontal="right" vertical="top"/>
    </xf>
    <xf numFmtId="166" fontId="4" fillId="0" borderId="0" xfId="0" applyNumberFormat="1" applyFont="1"/>
    <xf numFmtId="165" fontId="9" fillId="6" borderId="0" xfId="3" applyNumberFormat="1" applyFill="1" applyAlignment="1">
      <alignment horizontal="right" indent="1"/>
    </xf>
    <xf numFmtId="165" fontId="2" fillId="0" borderId="0" xfId="0" applyNumberFormat="1" applyFont="1"/>
    <xf numFmtId="1" fontId="2" fillId="0" borderId="0" xfId="0" applyNumberFormat="1" applyFont="1" applyAlignment="1">
      <alignment horizontal="center"/>
    </xf>
    <xf numFmtId="165" fontId="0" fillId="0" borderId="14" xfId="0" applyNumberFormat="1" applyBorder="1"/>
    <xf numFmtId="165" fontId="0" fillId="0" borderId="17" xfId="0" applyNumberFormat="1" applyBorder="1"/>
    <xf numFmtId="165" fontId="0" fillId="0" borderId="18" xfId="0" applyNumberFormat="1" applyBorder="1"/>
    <xf numFmtId="165" fontId="2" fillId="12" borderId="0" xfId="0" applyNumberFormat="1" applyFon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0" fontId="15" fillId="6" borderId="1" xfId="0" applyFont="1" applyFill="1" applyBorder="1" applyAlignment="1">
      <alignment horizontal="left" vertical="center"/>
    </xf>
    <xf numFmtId="165" fontId="3" fillId="6" borderId="1" xfId="0" applyNumberFormat="1" applyFont="1" applyFill="1" applyBorder="1" applyAlignment="1">
      <alignment horizontal="center" vertical="center"/>
    </xf>
    <xf numFmtId="2" fontId="0" fillId="6" borderId="0" xfId="0" applyNumberFormat="1" applyFill="1"/>
    <xf numFmtId="1" fontId="0" fillId="6" borderId="0" xfId="0" applyNumberFormat="1" applyFill="1" applyAlignment="1">
      <alignment horizontal="center"/>
    </xf>
    <xf numFmtId="0" fontId="9" fillId="6" borderId="0" xfId="2" applyFont="1" applyFill="1" applyBorder="1" applyAlignment="1">
      <alignment horizontal="left" vertical="center" wrapText="1"/>
    </xf>
    <xf numFmtId="165" fontId="9" fillId="6" borderId="0" xfId="3" applyNumberFormat="1" applyFill="1" applyBorder="1" applyAlignment="1">
      <alignment horizontal="right" indent="1"/>
    </xf>
    <xf numFmtId="0" fontId="9" fillId="6" borderId="0" xfId="2" applyFont="1" applyFill="1" applyBorder="1" applyAlignment="1">
      <alignment horizontal="left" vertical="center"/>
    </xf>
    <xf numFmtId="0" fontId="9" fillId="6" borderId="0" xfId="3" applyFill="1"/>
    <xf numFmtId="0" fontId="2" fillId="0" borderId="0" xfId="0" applyFont="1" applyAlignment="1">
      <alignment horizontal="center"/>
    </xf>
    <xf numFmtId="0" fontId="9" fillId="2" borderId="2" xfId="9" applyFont="1" applyFill="1" applyBorder="1" applyAlignment="1">
      <alignment horizontal="center" vertical="center" wrapText="1"/>
    </xf>
    <xf numFmtId="0" fontId="9" fillId="2" borderId="3" xfId="9" applyFont="1" applyFill="1" applyBorder="1" applyAlignment="1">
      <alignment horizontal="center" vertical="center" wrapText="1"/>
    </xf>
    <xf numFmtId="0" fontId="9" fillId="2" borderId="4" xfId="9" applyFont="1" applyFill="1" applyBorder="1" applyAlignment="1">
      <alignment horizontal="center" vertical="center" wrapText="1"/>
    </xf>
    <xf numFmtId="0" fontId="10" fillId="2" borderId="1" xfId="2" applyFont="1" applyFill="1" applyBorder="1" applyAlignment="1">
      <alignment horizontal="center" vertical="center" wrapText="1"/>
    </xf>
    <xf numFmtId="0" fontId="11" fillId="2" borderId="1" xfId="2" applyFont="1" applyFill="1" applyBorder="1" applyAlignment="1">
      <alignment horizontal="center" vertical="center" wrapText="1"/>
    </xf>
    <xf numFmtId="0" fontId="9" fillId="2" borderId="1" xfId="9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14" borderId="3" xfId="3" applyFont="1" applyFill="1" applyBorder="1" applyAlignment="1">
      <alignment horizontal="center" vertical="center" wrapText="1"/>
    </xf>
    <xf numFmtId="0" fontId="10" fillId="2" borderId="0" xfId="3" applyFont="1" applyFill="1" applyBorder="1" applyAlignment="1">
      <alignment horizontal="left"/>
    </xf>
    <xf numFmtId="0" fontId="10" fillId="2" borderId="5" xfId="3" applyFont="1" applyFill="1" applyBorder="1" applyAlignment="1">
      <alignment horizontal="left" vertical="center" wrapText="1"/>
    </xf>
    <xf numFmtId="0" fontId="11" fillId="2" borderId="0" xfId="3" applyFont="1" applyFill="1" applyBorder="1" applyAlignment="1">
      <alignment horizontal="center" vertical="center" wrapText="1"/>
    </xf>
    <xf numFmtId="0" fontId="11" fillId="2" borderId="8" xfId="3" applyFont="1" applyFill="1" applyBorder="1" applyAlignment="1">
      <alignment horizontal="center" vertical="center" wrapText="1"/>
    </xf>
    <xf numFmtId="0" fontId="30" fillId="2" borderId="7" xfId="3" applyFont="1" applyFill="1" applyBorder="1" applyAlignment="1">
      <alignment horizontal="center" vertical="center" wrapText="1"/>
    </xf>
    <xf numFmtId="0" fontId="0" fillId="15" borderId="7" xfId="3" applyFont="1" applyFill="1" applyBorder="1" applyAlignment="1">
      <alignment horizontal="center" vertical="center" wrapText="1"/>
    </xf>
    <xf numFmtId="0" fontId="9" fillId="15" borderId="7" xfId="3" applyFont="1" applyFill="1" applyBorder="1" applyAlignment="1">
      <alignment horizontal="center" vertical="center" wrapText="1"/>
    </xf>
    <xf numFmtId="0" fontId="0" fillId="14" borderId="7" xfId="3" applyFont="1" applyFill="1" applyBorder="1" applyAlignment="1">
      <alignment horizontal="center" vertical="center" wrapText="1"/>
    </xf>
    <xf numFmtId="0" fontId="9" fillId="14" borderId="7" xfId="3" applyFont="1" applyFill="1" applyBorder="1" applyAlignment="1">
      <alignment horizontal="center" vertical="center" wrapText="1"/>
    </xf>
    <xf numFmtId="0" fontId="9" fillId="15" borderId="3" xfId="3" applyFont="1" applyFill="1" applyBorder="1" applyAlignment="1">
      <alignment horizontal="center" vertical="center" wrapText="1"/>
    </xf>
    <xf numFmtId="0" fontId="9" fillId="17" borderId="3" xfId="3" applyFont="1" applyFill="1" applyBorder="1" applyAlignment="1">
      <alignment horizontal="center" vertical="center" wrapText="1"/>
    </xf>
    <xf numFmtId="0" fontId="11" fillId="2" borderId="0" xfId="3" applyFont="1" applyFill="1" applyBorder="1" applyAlignment="1">
      <alignment horizontal="left"/>
    </xf>
    <xf numFmtId="0" fontId="11" fillId="2" borderId="6" xfId="3" applyFont="1" applyFill="1" applyBorder="1" applyAlignment="1">
      <alignment horizontal="center" vertical="center" wrapText="1"/>
    </xf>
    <xf numFmtId="0" fontId="30" fillId="2" borderId="20" xfId="3" applyFont="1" applyFill="1" applyBorder="1" applyAlignment="1">
      <alignment horizontal="center" vertical="center" wrapText="1"/>
    </xf>
    <xf numFmtId="0" fontId="0" fillId="16" borderId="7" xfId="3" applyFont="1" applyFill="1" applyBorder="1" applyAlignment="1">
      <alignment horizontal="center" vertical="center" wrapText="1"/>
    </xf>
    <xf numFmtId="0" fontId="9" fillId="16" borderId="7" xfId="3" applyFont="1" applyFill="1" applyBorder="1" applyAlignment="1">
      <alignment horizontal="center" vertical="center" wrapText="1"/>
    </xf>
    <xf numFmtId="0" fontId="9" fillId="17" borderId="7" xfId="3" applyFont="1" applyFill="1" applyBorder="1" applyAlignment="1">
      <alignment horizontal="center" vertical="center" wrapText="1"/>
    </xf>
    <xf numFmtId="0" fontId="9" fillId="16" borderId="3" xfId="3" applyFont="1" applyFill="1" applyBorder="1" applyAlignment="1">
      <alignment horizontal="center" vertical="center" wrapText="1"/>
    </xf>
    <xf numFmtId="0" fontId="0" fillId="10" borderId="7" xfId="3" applyFont="1" applyFill="1" applyBorder="1" applyAlignment="1">
      <alignment horizontal="center" vertical="center" wrapText="1"/>
    </xf>
    <xf numFmtId="0" fontId="9" fillId="10" borderId="7" xfId="3" applyFont="1" applyFill="1" applyBorder="1" applyAlignment="1">
      <alignment horizontal="center" vertical="center" wrapText="1"/>
    </xf>
    <xf numFmtId="0" fontId="9" fillId="10" borderId="3" xfId="3" applyFont="1" applyFill="1" applyBorder="1" applyAlignment="1">
      <alignment horizontal="center" vertical="center" wrapText="1"/>
    </xf>
    <xf numFmtId="0" fontId="0" fillId="10" borderId="3" xfId="3" applyFont="1" applyFill="1" applyBorder="1" applyAlignment="1">
      <alignment horizontal="center" vertical="center" wrapText="1"/>
    </xf>
    <xf numFmtId="0" fontId="0" fillId="15" borderId="3" xfId="3" applyFont="1" applyFill="1" applyBorder="1" applyAlignment="1">
      <alignment horizontal="center" vertical="center" wrapText="1"/>
    </xf>
  </cellXfs>
  <cellStyles count="15">
    <cellStyle name="Hipervínculo 2" xfId="11"/>
    <cellStyle name="Millares 2" xfId="5"/>
    <cellStyle name="Moneda 2" xfId="6"/>
    <cellStyle name="Normal" xfId="0" builtinId="0"/>
    <cellStyle name="Normal 2" xfId="2"/>
    <cellStyle name="Normal 2 2 2" xfId="10"/>
    <cellStyle name="Normal 2 5" xfId="4"/>
    <cellStyle name="Normal 3" xfId="3"/>
    <cellStyle name="Normal 4" xfId="7"/>
    <cellStyle name="Normal 5" xfId="9"/>
    <cellStyle name="Normal_Hoja1" xfId="13"/>
    <cellStyle name="Normal_morbilidad grupos principales" xfId="8"/>
    <cellStyle name="Normal_POB INDI DERECHO Y VIV 00-05" xfId="14"/>
    <cellStyle name="Porcentaje" xfId="1" builtinId="5"/>
    <cellStyle name="style1429129957863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179554478767076E-2"/>
          <c:y val="2.1396727717123903E-2"/>
          <c:w val="0.94927343697422439"/>
          <c:h val="0.566052958929077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Pobreza!$B$37</c:f>
              <c:strCache>
                <c:ptCount val="1"/>
                <c:pt idx="0">
                  <c:v>Pobreza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5"/>
            <c:invertIfNegative val="0"/>
            <c:bubble3D val="0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  <a:effectLst/>
            </c:spPr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rlow" panose="000005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Pobreza!$A$38:$A$69</c:f>
              <c:strCache>
                <c:ptCount val="32"/>
                <c:pt idx="0">
                  <c:v>Chiapas</c:v>
                </c:pt>
                <c:pt idx="1">
                  <c:v>Oaxaca</c:v>
                </c:pt>
                <c:pt idx="2">
                  <c:v>Guerrero</c:v>
                </c:pt>
                <c:pt idx="3">
                  <c:v>Veracruz</c:v>
                </c:pt>
                <c:pt idx="4">
                  <c:v>Puebla</c:v>
                </c:pt>
                <c:pt idx="5">
                  <c:v>Michoacán</c:v>
                </c:pt>
                <c:pt idx="6">
                  <c:v>Tlaxcala</c:v>
                </c:pt>
                <c:pt idx="7">
                  <c:v>Tabasco</c:v>
                </c:pt>
                <c:pt idx="8">
                  <c:v>Hidalgo</c:v>
                </c:pt>
                <c:pt idx="9">
                  <c:v>Morelos</c:v>
                </c:pt>
                <c:pt idx="10">
                  <c:v>Zacatecas</c:v>
                </c:pt>
                <c:pt idx="11">
                  <c:v>México</c:v>
                </c:pt>
                <c:pt idx="12">
                  <c:v>San Luis Potosí</c:v>
                </c:pt>
                <c:pt idx="13">
                  <c:v>Campeche</c:v>
                </c:pt>
                <c:pt idx="14">
                  <c:v>Guanajuato</c:v>
                </c:pt>
                <c:pt idx="15">
                  <c:v>Yucatán</c:v>
                </c:pt>
                <c:pt idx="16">
                  <c:v>Nayarit</c:v>
                </c:pt>
                <c:pt idx="17">
                  <c:v>Durango</c:v>
                </c:pt>
                <c:pt idx="18">
                  <c:v>Colima</c:v>
                </c:pt>
                <c:pt idx="19">
                  <c:v>Tamaulipas</c:v>
                </c:pt>
                <c:pt idx="20">
                  <c:v>Jalisco</c:v>
                </c:pt>
                <c:pt idx="21">
                  <c:v>Querétaro</c:v>
                </c:pt>
                <c:pt idx="22">
                  <c:v>Sinaloa</c:v>
                </c:pt>
                <c:pt idx="23">
                  <c:v>Chihuahua</c:v>
                </c:pt>
                <c:pt idx="24">
                  <c:v>Quintana Roo</c:v>
                </c:pt>
                <c:pt idx="25">
                  <c:v>Aguascalientes</c:v>
                </c:pt>
                <c:pt idx="26">
                  <c:v>Sonora</c:v>
                </c:pt>
                <c:pt idx="27">
                  <c:v>Distrito Federal</c:v>
                </c:pt>
                <c:pt idx="28">
                  <c:v>Coahuila</c:v>
                </c:pt>
                <c:pt idx="29">
                  <c:v>Baja California</c:v>
                </c:pt>
                <c:pt idx="30">
                  <c:v>Baja California Sur</c:v>
                </c:pt>
                <c:pt idx="31">
                  <c:v>Nuevo León</c:v>
                </c:pt>
              </c:strCache>
            </c:strRef>
          </c:cat>
          <c:val>
            <c:numRef>
              <c:f>Pobreza!$B$38:$B$69</c:f>
              <c:numCache>
                <c:formatCode>0.0</c:formatCode>
                <c:ptCount val="32"/>
                <c:pt idx="0">
                  <c:v>77.081386679897207</c:v>
                </c:pt>
                <c:pt idx="1">
                  <c:v>70.401104722391523</c:v>
                </c:pt>
                <c:pt idx="2">
                  <c:v>64.407395586877996</c:v>
                </c:pt>
                <c:pt idx="3">
                  <c:v>62.160045488325522</c:v>
                </c:pt>
                <c:pt idx="4">
                  <c:v>59.440157622675571</c:v>
                </c:pt>
                <c:pt idx="5">
                  <c:v>55.337951691208843</c:v>
                </c:pt>
                <c:pt idx="6">
                  <c:v>53.945662058685841</c:v>
                </c:pt>
                <c:pt idx="7">
                  <c:v>50.851786428559009</c:v>
                </c:pt>
                <c:pt idx="8">
                  <c:v>50.620330407023694</c:v>
                </c:pt>
                <c:pt idx="9">
                  <c:v>49.544642664781698</c:v>
                </c:pt>
                <c:pt idx="10">
                  <c:v>49.003874970953419</c:v>
                </c:pt>
                <c:pt idx="11">
                  <c:v>47.87582789575842</c:v>
                </c:pt>
                <c:pt idx="12">
                  <c:v>45.520657275478101</c:v>
                </c:pt>
                <c:pt idx="13">
                  <c:v>43.767647373465692</c:v>
                </c:pt>
                <c:pt idx="14">
                  <c:v>42.359893077516084</c:v>
                </c:pt>
                <c:pt idx="15">
                  <c:v>41.871657480905363</c:v>
                </c:pt>
                <c:pt idx="16">
                  <c:v>37.525532256249264</c:v>
                </c:pt>
                <c:pt idx="17">
                  <c:v>35.988916314031059</c:v>
                </c:pt>
                <c:pt idx="18">
                  <c:v>33.631706637600175</c:v>
                </c:pt>
                <c:pt idx="19">
                  <c:v>32.162231478385586</c:v>
                </c:pt>
                <c:pt idx="20">
                  <c:v>31.814014535891765</c:v>
                </c:pt>
                <c:pt idx="21">
                  <c:v>31.119215753466573</c:v>
                </c:pt>
                <c:pt idx="22">
                  <c:v>30.80663701814666</c:v>
                </c:pt>
                <c:pt idx="23">
                  <c:v>30.60839305277705</c:v>
                </c:pt>
                <c:pt idx="24">
                  <c:v>28.846836915916469</c:v>
                </c:pt>
                <c:pt idx="25">
                  <c:v>28.219217820799585</c:v>
                </c:pt>
                <c:pt idx="26">
                  <c:v>27.863703526953088</c:v>
                </c:pt>
                <c:pt idx="27">
                  <c:v>27.595406629792297</c:v>
                </c:pt>
                <c:pt idx="28">
                  <c:v>24.815166356101564</c:v>
                </c:pt>
                <c:pt idx="29">
                  <c:v>22.232681189636324</c:v>
                </c:pt>
                <c:pt idx="30">
                  <c:v>22.126035335243913</c:v>
                </c:pt>
                <c:pt idx="31">
                  <c:v>14.245565186496773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02079424"/>
        <c:axId val="-1502078880"/>
      </c:barChart>
      <c:lineChart>
        <c:grouping val="standard"/>
        <c:varyColors val="0"/>
        <c:ser>
          <c:idx val="1"/>
          <c:order val="1"/>
          <c:tx>
            <c:strRef>
              <c:f>Pobreza!$C$37</c:f>
              <c:strCache>
                <c:ptCount val="1"/>
                <c:pt idx="0">
                  <c:v>Pobreza nacional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7"/>
              <c:layout>
                <c:manualLayout>
                  <c:x val="-2.3839931885908897E-2"/>
                  <c:y val="-6.33977117544411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rlow" panose="000005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Pobreza!$A$38:$A$69</c:f>
              <c:strCache>
                <c:ptCount val="32"/>
                <c:pt idx="0">
                  <c:v>Chiapas</c:v>
                </c:pt>
                <c:pt idx="1">
                  <c:v>Oaxaca</c:v>
                </c:pt>
                <c:pt idx="2">
                  <c:v>Guerrero</c:v>
                </c:pt>
                <c:pt idx="3">
                  <c:v>Veracruz</c:v>
                </c:pt>
                <c:pt idx="4">
                  <c:v>Puebla</c:v>
                </c:pt>
                <c:pt idx="5">
                  <c:v>Michoacán</c:v>
                </c:pt>
                <c:pt idx="6">
                  <c:v>Tlaxcala</c:v>
                </c:pt>
                <c:pt idx="7">
                  <c:v>Tabasco</c:v>
                </c:pt>
                <c:pt idx="8">
                  <c:v>Hidalgo</c:v>
                </c:pt>
                <c:pt idx="9">
                  <c:v>Morelos</c:v>
                </c:pt>
                <c:pt idx="10">
                  <c:v>Zacatecas</c:v>
                </c:pt>
                <c:pt idx="11">
                  <c:v>México</c:v>
                </c:pt>
                <c:pt idx="12">
                  <c:v>San Luis Potosí</c:v>
                </c:pt>
                <c:pt idx="13">
                  <c:v>Campeche</c:v>
                </c:pt>
                <c:pt idx="14">
                  <c:v>Guanajuato</c:v>
                </c:pt>
                <c:pt idx="15">
                  <c:v>Yucatán</c:v>
                </c:pt>
                <c:pt idx="16">
                  <c:v>Nayarit</c:v>
                </c:pt>
                <c:pt idx="17">
                  <c:v>Durango</c:v>
                </c:pt>
                <c:pt idx="18">
                  <c:v>Colima</c:v>
                </c:pt>
                <c:pt idx="19">
                  <c:v>Tamaulipas</c:v>
                </c:pt>
                <c:pt idx="20">
                  <c:v>Jalisco</c:v>
                </c:pt>
                <c:pt idx="21">
                  <c:v>Querétaro</c:v>
                </c:pt>
                <c:pt idx="22">
                  <c:v>Sinaloa</c:v>
                </c:pt>
                <c:pt idx="23">
                  <c:v>Chihuahua</c:v>
                </c:pt>
                <c:pt idx="24">
                  <c:v>Quintana Roo</c:v>
                </c:pt>
                <c:pt idx="25">
                  <c:v>Aguascalientes</c:v>
                </c:pt>
                <c:pt idx="26">
                  <c:v>Sonora</c:v>
                </c:pt>
                <c:pt idx="27">
                  <c:v>Distrito Federal</c:v>
                </c:pt>
                <c:pt idx="28">
                  <c:v>Coahuila</c:v>
                </c:pt>
                <c:pt idx="29">
                  <c:v>Baja California</c:v>
                </c:pt>
                <c:pt idx="30">
                  <c:v>Baja California Sur</c:v>
                </c:pt>
                <c:pt idx="31">
                  <c:v>Nuevo León</c:v>
                </c:pt>
              </c:strCache>
            </c:strRef>
          </c:cat>
          <c:val>
            <c:numRef>
              <c:f>Pobreza!$C$38:$C$69</c:f>
              <c:numCache>
                <c:formatCode>0.0</c:formatCode>
                <c:ptCount val="32"/>
                <c:pt idx="0">
                  <c:v>43.6</c:v>
                </c:pt>
                <c:pt idx="1">
                  <c:v>43.6</c:v>
                </c:pt>
                <c:pt idx="2">
                  <c:v>43.6</c:v>
                </c:pt>
                <c:pt idx="3">
                  <c:v>43.6</c:v>
                </c:pt>
                <c:pt idx="4">
                  <c:v>43.6</c:v>
                </c:pt>
                <c:pt idx="5">
                  <c:v>43.6</c:v>
                </c:pt>
                <c:pt idx="6">
                  <c:v>43.6</c:v>
                </c:pt>
                <c:pt idx="7">
                  <c:v>43.6</c:v>
                </c:pt>
                <c:pt idx="8">
                  <c:v>43.6</c:v>
                </c:pt>
                <c:pt idx="9">
                  <c:v>43.6</c:v>
                </c:pt>
                <c:pt idx="10">
                  <c:v>43.6</c:v>
                </c:pt>
                <c:pt idx="11">
                  <c:v>43.6</c:v>
                </c:pt>
                <c:pt idx="12">
                  <c:v>43.6</c:v>
                </c:pt>
                <c:pt idx="13">
                  <c:v>43.6</c:v>
                </c:pt>
                <c:pt idx="14">
                  <c:v>43.6</c:v>
                </c:pt>
                <c:pt idx="15">
                  <c:v>43.6</c:v>
                </c:pt>
                <c:pt idx="16">
                  <c:v>43.6</c:v>
                </c:pt>
                <c:pt idx="17">
                  <c:v>43.6</c:v>
                </c:pt>
                <c:pt idx="18">
                  <c:v>43.6</c:v>
                </c:pt>
                <c:pt idx="19">
                  <c:v>43.6</c:v>
                </c:pt>
                <c:pt idx="20">
                  <c:v>43.6</c:v>
                </c:pt>
                <c:pt idx="21">
                  <c:v>43.6</c:v>
                </c:pt>
                <c:pt idx="22">
                  <c:v>43.6</c:v>
                </c:pt>
                <c:pt idx="23">
                  <c:v>43.6</c:v>
                </c:pt>
                <c:pt idx="24">
                  <c:v>43.6</c:v>
                </c:pt>
                <c:pt idx="25">
                  <c:v>43.6</c:v>
                </c:pt>
                <c:pt idx="26">
                  <c:v>43.6</c:v>
                </c:pt>
                <c:pt idx="27">
                  <c:v>43.6</c:v>
                </c:pt>
                <c:pt idx="28">
                  <c:v>43.6</c:v>
                </c:pt>
                <c:pt idx="29">
                  <c:v>43.6</c:v>
                </c:pt>
                <c:pt idx="30">
                  <c:v>43.6</c:v>
                </c:pt>
                <c:pt idx="31">
                  <c:v>43.6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Pobreza!$D$37</c:f>
              <c:strCache>
                <c:ptCount val="1"/>
                <c:pt idx="0">
                  <c:v>Pobreza extrema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Pobreza!$A$38:$A$69</c:f>
              <c:strCache>
                <c:ptCount val="32"/>
                <c:pt idx="0">
                  <c:v>Chiapas</c:v>
                </c:pt>
                <c:pt idx="1">
                  <c:v>Oaxaca</c:v>
                </c:pt>
                <c:pt idx="2">
                  <c:v>Guerrero</c:v>
                </c:pt>
                <c:pt idx="3">
                  <c:v>Veracruz</c:v>
                </c:pt>
                <c:pt idx="4">
                  <c:v>Puebla</c:v>
                </c:pt>
                <c:pt idx="5">
                  <c:v>Michoacán</c:v>
                </c:pt>
                <c:pt idx="6">
                  <c:v>Tlaxcala</c:v>
                </c:pt>
                <c:pt idx="7">
                  <c:v>Tabasco</c:v>
                </c:pt>
                <c:pt idx="8">
                  <c:v>Hidalgo</c:v>
                </c:pt>
                <c:pt idx="9">
                  <c:v>Morelos</c:v>
                </c:pt>
                <c:pt idx="10">
                  <c:v>Zacatecas</c:v>
                </c:pt>
                <c:pt idx="11">
                  <c:v>México</c:v>
                </c:pt>
                <c:pt idx="12">
                  <c:v>San Luis Potosí</c:v>
                </c:pt>
                <c:pt idx="13">
                  <c:v>Campeche</c:v>
                </c:pt>
                <c:pt idx="14">
                  <c:v>Guanajuato</c:v>
                </c:pt>
                <c:pt idx="15">
                  <c:v>Yucatán</c:v>
                </c:pt>
                <c:pt idx="16">
                  <c:v>Nayarit</c:v>
                </c:pt>
                <c:pt idx="17">
                  <c:v>Durango</c:v>
                </c:pt>
                <c:pt idx="18">
                  <c:v>Colima</c:v>
                </c:pt>
                <c:pt idx="19">
                  <c:v>Tamaulipas</c:v>
                </c:pt>
                <c:pt idx="20">
                  <c:v>Jalisco</c:v>
                </c:pt>
                <c:pt idx="21">
                  <c:v>Querétaro</c:v>
                </c:pt>
                <c:pt idx="22">
                  <c:v>Sinaloa</c:v>
                </c:pt>
                <c:pt idx="23">
                  <c:v>Chihuahua</c:v>
                </c:pt>
                <c:pt idx="24">
                  <c:v>Quintana Roo</c:v>
                </c:pt>
                <c:pt idx="25">
                  <c:v>Aguascalientes</c:v>
                </c:pt>
                <c:pt idx="26">
                  <c:v>Sonora</c:v>
                </c:pt>
                <c:pt idx="27">
                  <c:v>Distrito Federal</c:v>
                </c:pt>
                <c:pt idx="28">
                  <c:v>Coahuila</c:v>
                </c:pt>
                <c:pt idx="29">
                  <c:v>Baja California</c:v>
                </c:pt>
                <c:pt idx="30">
                  <c:v>Baja California Sur</c:v>
                </c:pt>
                <c:pt idx="31">
                  <c:v>Nuevo León</c:v>
                </c:pt>
              </c:strCache>
            </c:strRef>
          </c:cat>
          <c:val>
            <c:numRef>
              <c:f>Pobreza!$D$38:$D$69</c:f>
              <c:numCache>
                <c:formatCode>0.0</c:formatCode>
                <c:ptCount val="32"/>
                <c:pt idx="0">
                  <c:v>28.079119365369277</c:v>
                </c:pt>
                <c:pt idx="1">
                  <c:v>26.880160614965426</c:v>
                </c:pt>
                <c:pt idx="2">
                  <c:v>22.961690632918859</c:v>
                </c:pt>
                <c:pt idx="3">
                  <c:v>16.403334907796648</c:v>
                </c:pt>
                <c:pt idx="4">
                  <c:v>8.9580456216756055</c:v>
                </c:pt>
                <c:pt idx="5">
                  <c:v>9.3890434883504756</c:v>
                </c:pt>
                <c:pt idx="6">
                  <c:v>5.7442044064729538</c:v>
                </c:pt>
                <c:pt idx="7">
                  <c:v>11.769277718565558</c:v>
                </c:pt>
                <c:pt idx="8">
                  <c:v>8.0185813302882458</c:v>
                </c:pt>
                <c:pt idx="9">
                  <c:v>5.9187220242754659</c:v>
                </c:pt>
                <c:pt idx="10">
                  <c:v>3.5240882513644047</c:v>
                </c:pt>
                <c:pt idx="11">
                  <c:v>6.1484215816195258</c:v>
                </c:pt>
                <c:pt idx="12">
                  <c:v>7.6773343588450933</c:v>
                </c:pt>
                <c:pt idx="13">
                  <c:v>6.6572943557580828</c:v>
                </c:pt>
                <c:pt idx="14">
                  <c:v>4.382453918985342</c:v>
                </c:pt>
                <c:pt idx="15">
                  <c:v>6.1477512411340109</c:v>
                </c:pt>
                <c:pt idx="16">
                  <c:v>7.9301451836526509</c:v>
                </c:pt>
                <c:pt idx="17">
                  <c:v>2.7728795429573951</c:v>
                </c:pt>
                <c:pt idx="18">
                  <c:v>2.6075996613717689</c:v>
                </c:pt>
                <c:pt idx="19">
                  <c:v>2.8817550783568784</c:v>
                </c:pt>
                <c:pt idx="20">
                  <c:v>1.8000705461762494</c:v>
                </c:pt>
                <c:pt idx="21">
                  <c:v>2.9233988911870172</c:v>
                </c:pt>
                <c:pt idx="22">
                  <c:v>2.8856773524828174</c:v>
                </c:pt>
                <c:pt idx="23">
                  <c:v>3.2171576774308943</c:v>
                </c:pt>
                <c:pt idx="24">
                  <c:v>4.2369404127625696</c:v>
                </c:pt>
                <c:pt idx="25">
                  <c:v>2.3039399051857732</c:v>
                </c:pt>
                <c:pt idx="26">
                  <c:v>2.5243749218725653</c:v>
                </c:pt>
                <c:pt idx="27">
                  <c:v>1.7584530220152359</c:v>
                </c:pt>
                <c:pt idx="28">
                  <c:v>1.6530314114892788</c:v>
                </c:pt>
                <c:pt idx="29">
                  <c:v>1.1179887978542369</c:v>
                </c:pt>
                <c:pt idx="30">
                  <c:v>1.6077850911724878</c:v>
                </c:pt>
                <c:pt idx="31">
                  <c:v>0.60806231427076352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Pobreza!$E$37</c:f>
              <c:strCache>
                <c:ptCount val="1"/>
                <c:pt idx="0">
                  <c:v>Pobreza moderada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Pobreza!$A$38:$A$69</c:f>
              <c:strCache>
                <c:ptCount val="32"/>
                <c:pt idx="0">
                  <c:v>Chiapas</c:v>
                </c:pt>
                <c:pt idx="1">
                  <c:v>Oaxaca</c:v>
                </c:pt>
                <c:pt idx="2">
                  <c:v>Guerrero</c:v>
                </c:pt>
                <c:pt idx="3">
                  <c:v>Veracruz</c:v>
                </c:pt>
                <c:pt idx="4">
                  <c:v>Puebla</c:v>
                </c:pt>
                <c:pt idx="5">
                  <c:v>Michoacán</c:v>
                </c:pt>
                <c:pt idx="6">
                  <c:v>Tlaxcala</c:v>
                </c:pt>
                <c:pt idx="7">
                  <c:v>Tabasco</c:v>
                </c:pt>
                <c:pt idx="8">
                  <c:v>Hidalgo</c:v>
                </c:pt>
                <c:pt idx="9">
                  <c:v>Morelos</c:v>
                </c:pt>
                <c:pt idx="10">
                  <c:v>Zacatecas</c:v>
                </c:pt>
                <c:pt idx="11">
                  <c:v>México</c:v>
                </c:pt>
                <c:pt idx="12">
                  <c:v>San Luis Potosí</c:v>
                </c:pt>
                <c:pt idx="13">
                  <c:v>Campeche</c:v>
                </c:pt>
                <c:pt idx="14">
                  <c:v>Guanajuato</c:v>
                </c:pt>
                <c:pt idx="15">
                  <c:v>Yucatán</c:v>
                </c:pt>
                <c:pt idx="16">
                  <c:v>Nayarit</c:v>
                </c:pt>
                <c:pt idx="17">
                  <c:v>Durango</c:v>
                </c:pt>
                <c:pt idx="18">
                  <c:v>Colima</c:v>
                </c:pt>
                <c:pt idx="19">
                  <c:v>Tamaulipas</c:v>
                </c:pt>
                <c:pt idx="20">
                  <c:v>Jalisco</c:v>
                </c:pt>
                <c:pt idx="21">
                  <c:v>Querétaro</c:v>
                </c:pt>
                <c:pt idx="22">
                  <c:v>Sinaloa</c:v>
                </c:pt>
                <c:pt idx="23">
                  <c:v>Chihuahua</c:v>
                </c:pt>
                <c:pt idx="24">
                  <c:v>Quintana Roo</c:v>
                </c:pt>
                <c:pt idx="25">
                  <c:v>Aguascalientes</c:v>
                </c:pt>
                <c:pt idx="26">
                  <c:v>Sonora</c:v>
                </c:pt>
                <c:pt idx="27">
                  <c:v>Distrito Federal</c:v>
                </c:pt>
                <c:pt idx="28">
                  <c:v>Coahuila</c:v>
                </c:pt>
                <c:pt idx="29">
                  <c:v>Baja California</c:v>
                </c:pt>
                <c:pt idx="30">
                  <c:v>Baja California Sur</c:v>
                </c:pt>
                <c:pt idx="31">
                  <c:v>Nuevo León</c:v>
                </c:pt>
              </c:strCache>
            </c:strRef>
          </c:cat>
          <c:val>
            <c:numRef>
              <c:f>Pobreza!$E$38:$E$69</c:f>
              <c:numCache>
                <c:formatCode>0.0</c:formatCode>
                <c:ptCount val="32"/>
                <c:pt idx="0">
                  <c:v>49.00226731452792</c:v>
                </c:pt>
                <c:pt idx="1">
                  <c:v>43.520944107426089</c:v>
                </c:pt>
                <c:pt idx="2">
                  <c:v>41.445704953959137</c:v>
                </c:pt>
                <c:pt idx="3">
                  <c:v>45.756710580528875</c:v>
                </c:pt>
                <c:pt idx="4">
                  <c:v>50.482112000999969</c:v>
                </c:pt>
                <c:pt idx="5">
                  <c:v>45.948908202858362</c:v>
                </c:pt>
                <c:pt idx="6">
                  <c:v>48.201457652212881</c:v>
                </c:pt>
                <c:pt idx="7">
                  <c:v>39.082508709993455</c:v>
                </c:pt>
                <c:pt idx="8">
                  <c:v>42.601749076735445</c:v>
                </c:pt>
                <c:pt idx="9">
                  <c:v>43.62592064050623</c:v>
                </c:pt>
                <c:pt idx="10">
                  <c:v>45.479786719589015</c:v>
                </c:pt>
                <c:pt idx="11">
                  <c:v>41.727406314138889</c:v>
                </c:pt>
                <c:pt idx="12">
                  <c:v>37.843322916633007</c:v>
                </c:pt>
                <c:pt idx="13">
                  <c:v>37.110353017707617</c:v>
                </c:pt>
                <c:pt idx="14">
                  <c:v>37.977439158530736</c:v>
                </c:pt>
                <c:pt idx="15">
                  <c:v>35.723906239771352</c:v>
                </c:pt>
                <c:pt idx="16">
                  <c:v>29.595387072596612</c:v>
                </c:pt>
                <c:pt idx="17">
                  <c:v>33.216036771073661</c:v>
                </c:pt>
                <c:pt idx="18">
                  <c:v>31.024106976228406</c:v>
                </c:pt>
                <c:pt idx="19">
                  <c:v>29.280476400028704</c:v>
                </c:pt>
                <c:pt idx="20">
                  <c:v>30.013943989715514</c:v>
                </c:pt>
                <c:pt idx="21">
                  <c:v>28.195816862279553</c:v>
                </c:pt>
                <c:pt idx="22">
                  <c:v>27.92095966566384</c:v>
                </c:pt>
                <c:pt idx="23">
                  <c:v>27.391235375346152</c:v>
                </c:pt>
                <c:pt idx="24">
                  <c:v>24.609896503153898</c:v>
                </c:pt>
                <c:pt idx="25">
                  <c:v>25.91527791561381</c:v>
                </c:pt>
                <c:pt idx="26">
                  <c:v>25.339328605080517</c:v>
                </c:pt>
                <c:pt idx="27">
                  <c:v>25.836953607777058</c:v>
                </c:pt>
                <c:pt idx="28">
                  <c:v>23.162134944612287</c:v>
                </c:pt>
                <c:pt idx="29">
                  <c:v>21.114692391782089</c:v>
                </c:pt>
                <c:pt idx="30">
                  <c:v>20.518250244071425</c:v>
                </c:pt>
                <c:pt idx="31">
                  <c:v>13.63750287222601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02079424"/>
        <c:axId val="-1502078880"/>
      </c:lineChart>
      <c:catAx>
        <c:axId val="-15020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rlow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1502078880"/>
        <c:crosses val="autoZero"/>
        <c:auto val="1"/>
        <c:lblAlgn val="ctr"/>
        <c:lblOffset val="100"/>
        <c:noMultiLvlLbl val="0"/>
      </c:catAx>
      <c:valAx>
        <c:axId val="-150207888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rlow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15020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rlow" panose="00000500000000000000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Barlow" panose="00000500000000000000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179673118777503E-2"/>
          <c:y val="4.4444444444444446E-2"/>
          <c:w val="0.92799150506393335"/>
          <c:h val="0.544207110474827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'morta-5Eda´s'!$F$9</c:f>
              <c:strCache>
                <c:ptCount val="1"/>
                <c:pt idx="0">
                  <c:v>Tasa mortalidad en menores 5 años por Eda’s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'morta-5Eda´s'!$E$10:$E$41</c:f>
              <c:strCache>
                <c:ptCount val="32"/>
                <c:pt idx="0">
                  <c:v>Chiapas</c:v>
                </c:pt>
                <c:pt idx="1">
                  <c:v>Yucatán</c:v>
                </c:pt>
                <c:pt idx="2">
                  <c:v>Nayarit</c:v>
                </c:pt>
                <c:pt idx="3">
                  <c:v>Quintana Roo</c:v>
                </c:pt>
                <c:pt idx="4">
                  <c:v>Veracruz</c:v>
                </c:pt>
                <c:pt idx="5">
                  <c:v>Chihuahua</c:v>
                </c:pt>
                <c:pt idx="6">
                  <c:v>Guerrero</c:v>
                </c:pt>
                <c:pt idx="7">
                  <c:v>Zacatecas</c:v>
                </c:pt>
                <c:pt idx="8">
                  <c:v>Oaxaca</c:v>
                </c:pt>
                <c:pt idx="9">
                  <c:v>Sonora</c:v>
                </c:pt>
                <c:pt idx="10">
                  <c:v>Tlaxcala</c:v>
                </c:pt>
                <c:pt idx="11">
                  <c:v>Puebla</c:v>
                </c:pt>
                <c:pt idx="12">
                  <c:v>Michoacán</c:v>
                </c:pt>
                <c:pt idx="13">
                  <c:v>Ciudad de México</c:v>
                </c:pt>
                <c:pt idx="14">
                  <c:v>Tabasco</c:v>
                </c:pt>
                <c:pt idx="15">
                  <c:v>Campeche</c:v>
                </c:pt>
                <c:pt idx="16">
                  <c:v>Sinaloa</c:v>
                </c:pt>
                <c:pt idx="17">
                  <c:v>Durango</c:v>
                </c:pt>
                <c:pt idx="18">
                  <c:v>Morelos</c:v>
                </c:pt>
                <c:pt idx="19">
                  <c:v>Guanajuato</c:v>
                </c:pt>
                <c:pt idx="20">
                  <c:v>Querétaro</c:v>
                </c:pt>
                <c:pt idx="21">
                  <c:v>Aguascalientes</c:v>
                </c:pt>
                <c:pt idx="22">
                  <c:v>San Luis Potosí</c:v>
                </c:pt>
                <c:pt idx="23">
                  <c:v>Jalisco</c:v>
                </c:pt>
                <c:pt idx="24">
                  <c:v>México</c:v>
                </c:pt>
                <c:pt idx="25">
                  <c:v>Nuevo León</c:v>
                </c:pt>
                <c:pt idx="26">
                  <c:v>Coahuila</c:v>
                </c:pt>
                <c:pt idx="27">
                  <c:v>Colima</c:v>
                </c:pt>
                <c:pt idx="28">
                  <c:v>Baja California Sur</c:v>
                </c:pt>
                <c:pt idx="29">
                  <c:v>Baja California</c:v>
                </c:pt>
                <c:pt idx="30">
                  <c:v>Tamaulipas</c:v>
                </c:pt>
                <c:pt idx="31">
                  <c:v>Hidalgo</c:v>
                </c:pt>
              </c:strCache>
            </c:strRef>
          </c:cat>
          <c:val>
            <c:numRef>
              <c:f>'morta-5Eda´s'!$F$10:$F$41</c:f>
              <c:numCache>
                <c:formatCode>0.0</c:formatCode>
                <c:ptCount val="32"/>
                <c:pt idx="0">
                  <c:v>22.995373765356653</c:v>
                </c:pt>
                <c:pt idx="1">
                  <c:v>13.916736679878976</c:v>
                </c:pt>
                <c:pt idx="2">
                  <c:v>9.341746566908137</c:v>
                </c:pt>
                <c:pt idx="3">
                  <c:v>7.5530127079438811</c:v>
                </c:pt>
                <c:pt idx="4">
                  <c:v>7.3294290949592211</c:v>
                </c:pt>
                <c:pt idx="5">
                  <c:v>7.3081465371078451</c:v>
                </c:pt>
                <c:pt idx="6">
                  <c:v>7.0925406331652869</c:v>
                </c:pt>
                <c:pt idx="7">
                  <c:v>6.6732509409283827</c:v>
                </c:pt>
                <c:pt idx="8">
                  <c:v>6.3656965345148073</c:v>
                </c:pt>
                <c:pt idx="9">
                  <c:v>6.3585393313060816</c:v>
                </c:pt>
                <c:pt idx="10">
                  <c:v>5.6278239616664791</c:v>
                </c:pt>
                <c:pt idx="11">
                  <c:v>5.5542123800126761</c:v>
                </c:pt>
                <c:pt idx="12">
                  <c:v>5.2734876554532448</c:v>
                </c:pt>
                <c:pt idx="13">
                  <c:v>4.945981637218841</c:v>
                </c:pt>
                <c:pt idx="14">
                  <c:v>4.0649121301494535</c:v>
                </c:pt>
                <c:pt idx="15">
                  <c:v>3.5442978155311136</c:v>
                </c:pt>
                <c:pt idx="16">
                  <c:v>3.054146194342958</c:v>
                </c:pt>
                <c:pt idx="17">
                  <c:v>3.0522794422874999</c:v>
                </c:pt>
                <c:pt idx="18">
                  <c:v>2.8877863962158448</c:v>
                </c:pt>
                <c:pt idx="19">
                  <c:v>2.6944929952163768</c:v>
                </c:pt>
                <c:pt idx="20">
                  <c:v>2.6706405798494828</c:v>
                </c:pt>
                <c:pt idx="21">
                  <c:v>2.3714102776921435</c:v>
                </c:pt>
                <c:pt idx="22">
                  <c:v>2.2966770910287964</c:v>
                </c:pt>
                <c:pt idx="23">
                  <c:v>2.1718857533796578</c:v>
                </c:pt>
                <c:pt idx="24">
                  <c:v>2.1413081705830979</c:v>
                </c:pt>
                <c:pt idx="25">
                  <c:v>2.0587898890541005</c:v>
                </c:pt>
                <c:pt idx="26">
                  <c:v>1.866012815776019</c:v>
                </c:pt>
                <c:pt idx="27">
                  <c:v>1.5601841017240032</c:v>
                </c:pt>
                <c:pt idx="28">
                  <c:v>1.3998152243903805</c:v>
                </c:pt>
                <c:pt idx="29">
                  <c:v>1.3120475486031613</c:v>
                </c:pt>
                <c:pt idx="30">
                  <c:v>1.3071297391622605</c:v>
                </c:pt>
                <c:pt idx="31">
                  <c:v>0.74404761904761907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14012016"/>
        <c:axId val="-914009840"/>
      </c:barChart>
      <c:lineChart>
        <c:grouping val="standard"/>
        <c:varyColors val="0"/>
        <c:ser>
          <c:idx val="1"/>
          <c:order val="1"/>
          <c:tx>
            <c:strRef>
              <c:f>'morta-5Eda´s'!$G$9</c:f>
              <c:strCache>
                <c:ptCount val="1"/>
                <c:pt idx="0">
                  <c:v>Nacional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6"/>
              <c:layout>
                <c:manualLayout>
                  <c:x val="-2.4710418700533712E-2"/>
                  <c:y val="-4.8484848484848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'morta-5Eda´s'!$E$10:$E$41</c:f>
              <c:strCache>
                <c:ptCount val="32"/>
                <c:pt idx="0">
                  <c:v>Chiapas</c:v>
                </c:pt>
                <c:pt idx="1">
                  <c:v>Yucatán</c:v>
                </c:pt>
                <c:pt idx="2">
                  <c:v>Nayarit</c:v>
                </c:pt>
                <c:pt idx="3">
                  <c:v>Quintana Roo</c:v>
                </c:pt>
                <c:pt idx="4">
                  <c:v>Veracruz</c:v>
                </c:pt>
                <c:pt idx="5">
                  <c:v>Chihuahua</c:v>
                </c:pt>
                <c:pt idx="6">
                  <c:v>Guerrero</c:v>
                </c:pt>
                <c:pt idx="7">
                  <c:v>Zacatecas</c:v>
                </c:pt>
                <c:pt idx="8">
                  <c:v>Oaxaca</c:v>
                </c:pt>
                <c:pt idx="9">
                  <c:v>Sonora</c:v>
                </c:pt>
                <c:pt idx="10">
                  <c:v>Tlaxcala</c:v>
                </c:pt>
                <c:pt idx="11">
                  <c:v>Puebla</c:v>
                </c:pt>
                <c:pt idx="12">
                  <c:v>Michoacán</c:v>
                </c:pt>
                <c:pt idx="13">
                  <c:v>Ciudad de México</c:v>
                </c:pt>
                <c:pt idx="14">
                  <c:v>Tabasco</c:v>
                </c:pt>
                <c:pt idx="15">
                  <c:v>Campeche</c:v>
                </c:pt>
                <c:pt idx="16">
                  <c:v>Sinaloa</c:v>
                </c:pt>
                <c:pt idx="17">
                  <c:v>Durango</c:v>
                </c:pt>
                <c:pt idx="18">
                  <c:v>Morelos</c:v>
                </c:pt>
                <c:pt idx="19">
                  <c:v>Guanajuato</c:v>
                </c:pt>
                <c:pt idx="20">
                  <c:v>Querétaro</c:v>
                </c:pt>
                <c:pt idx="21">
                  <c:v>Aguascalientes</c:v>
                </c:pt>
                <c:pt idx="22">
                  <c:v>San Luis Potosí</c:v>
                </c:pt>
                <c:pt idx="23">
                  <c:v>Jalisco</c:v>
                </c:pt>
                <c:pt idx="24">
                  <c:v>México</c:v>
                </c:pt>
                <c:pt idx="25">
                  <c:v>Nuevo León</c:v>
                </c:pt>
                <c:pt idx="26">
                  <c:v>Coahuila</c:v>
                </c:pt>
                <c:pt idx="27">
                  <c:v>Colima</c:v>
                </c:pt>
                <c:pt idx="28">
                  <c:v>Baja California Sur</c:v>
                </c:pt>
                <c:pt idx="29">
                  <c:v>Baja California</c:v>
                </c:pt>
                <c:pt idx="30">
                  <c:v>Tamaulipas</c:v>
                </c:pt>
                <c:pt idx="31">
                  <c:v>Hidalgo</c:v>
                </c:pt>
              </c:strCache>
            </c:strRef>
          </c:cat>
          <c:val>
            <c:numRef>
              <c:f>'morta-5Eda´s'!$G$10:$G$41</c:f>
              <c:numCache>
                <c:formatCode>0.0</c:formatCode>
                <c:ptCount val="32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5.0999999999999996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  <c:pt idx="21">
                  <c:v>5.0999999999999996</c:v>
                </c:pt>
                <c:pt idx="22">
                  <c:v>5.0999999999999996</c:v>
                </c:pt>
                <c:pt idx="23">
                  <c:v>5.0999999999999996</c:v>
                </c:pt>
                <c:pt idx="24">
                  <c:v>5.0999999999999996</c:v>
                </c:pt>
                <c:pt idx="25">
                  <c:v>5.0999999999999996</c:v>
                </c:pt>
                <c:pt idx="26">
                  <c:v>5.0999999999999996</c:v>
                </c:pt>
                <c:pt idx="27">
                  <c:v>5.0999999999999996</c:v>
                </c:pt>
                <c:pt idx="28">
                  <c:v>5.0999999999999996</c:v>
                </c:pt>
                <c:pt idx="29">
                  <c:v>5.0999999999999996</c:v>
                </c:pt>
                <c:pt idx="30">
                  <c:v>5.0999999999999996</c:v>
                </c:pt>
                <c:pt idx="31">
                  <c:v>5.0999999999999996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14012016"/>
        <c:axId val="-914009840"/>
      </c:lineChart>
      <c:catAx>
        <c:axId val="-91401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914009840"/>
        <c:crosses val="autoZero"/>
        <c:auto val="1"/>
        <c:lblAlgn val="ctr"/>
        <c:lblOffset val="100"/>
        <c:noMultiLvlLbl val="0"/>
      </c:catAx>
      <c:valAx>
        <c:axId val="-91400984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91401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'morta-5Ira´s'!$F$10</c:f>
              <c:strCache>
                <c:ptCount val="1"/>
                <c:pt idx="0">
                  <c:v>Tasa mortalidad menores 5 años (Ira’s)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'morta-5Ira´s'!$E$11:$E$42</c:f>
              <c:strCache>
                <c:ptCount val="32"/>
                <c:pt idx="0">
                  <c:v>Chiapas</c:v>
                </c:pt>
                <c:pt idx="1">
                  <c:v>Yucatán</c:v>
                </c:pt>
                <c:pt idx="2">
                  <c:v>Veracruz</c:v>
                </c:pt>
                <c:pt idx="3">
                  <c:v>Puebla</c:v>
                </c:pt>
                <c:pt idx="4">
                  <c:v>Tabasco</c:v>
                </c:pt>
                <c:pt idx="5">
                  <c:v>Chihuahua</c:v>
                </c:pt>
                <c:pt idx="6">
                  <c:v>Sinaloa</c:v>
                </c:pt>
                <c:pt idx="7">
                  <c:v>Ciudad de México</c:v>
                </c:pt>
                <c:pt idx="8">
                  <c:v>Tlaxcala</c:v>
                </c:pt>
                <c:pt idx="9">
                  <c:v>Guanajuato</c:v>
                </c:pt>
                <c:pt idx="10">
                  <c:v>Guerrero</c:v>
                </c:pt>
                <c:pt idx="11">
                  <c:v>Oaxaca</c:v>
                </c:pt>
                <c:pt idx="12">
                  <c:v>Michoacán</c:v>
                </c:pt>
                <c:pt idx="13">
                  <c:v>Campeche</c:v>
                </c:pt>
                <c:pt idx="14">
                  <c:v>Durango</c:v>
                </c:pt>
                <c:pt idx="15">
                  <c:v>Quintana Roo</c:v>
                </c:pt>
                <c:pt idx="16">
                  <c:v>Aguascalientes</c:v>
                </c:pt>
                <c:pt idx="17">
                  <c:v>Nayarit</c:v>
                </c:pt>
                <c:pt idx="18">
                  <c:v>Jalisco</c:v>
                </c:pt>
                <c:pt idx="19">
                  <c:v>Zacatecas</c:v>
                </c:pt>
                <c:pt idx="20">
                  <c:v>Hidalgo</c:v>
                </c:pt>
                <c:pt idx="21">
                  <c:v>Querétaro</c:v>
                </c:pt>
                <c:pt idx="22">
                  <c:v>San Luis Potosí</c:v>
                </c:pt>
                <c:pt idx="23">
                  <c:v>Baja California</c:v>
                </c:pt>
                <c:pt idx="24">
                  <c:v>Colima</c:v>
                </c:pt>
                <c:pt idx="25">
                  <c:v>Baja California Sur</c:v>
                </c:pt>
                <c:pt idx="26">
                  <c:v>Coahuila</c:v>
                </c:pt>
                <c:pt idx="27">
                  <c:v>Sonora</c:v>
                </c:pt>
                <c:pt idx="28">
                  <c:v>Tamaulipas</c:v>
                </c:pt>
                <c:pt idx="29">
                  <c:v>Nuevo León</c:v>
                </c:pt>
                <c:pt idx="30">
                  <c:v>Morelos</c:v>
                </c:pt>
                <c:pt idx="31">
                  <c:v>México</c:v>
                </c:pt>
              </c:strCache>
            </c:strRef>
          </c:cat>
          <c:val>
            <c:numRef>
              <c:f>'morta-5Ira´s'!$F$11:$F$42</c:f>
              <c:numCache>
                <c:formatCode>0.0</c:formatCode>
                <c:ptCount val="32"/>
                <c:pt idx="0">
                  <c:v>46.896077206514754</c:v>
                </c:pt>
                <c:pt idx="1">
                  <c:v>21.648257057589518</c:v>
                </c:pt>
                <c:pt idx="2">
                  <c:v>20.982287213020516</c:v>
                </c:pt>
                <c:pt idx="3">
                  <c:v>20.909976018871255</c:v>
                </c:pt>
                <c:pt idx="4">
                  <c:v>18.517933037347511</c:v>
                </c:pt>
                <c:pt idx="5">
                  <c:v>17.247225827574514</c:v>
                </c:pt>
                <c:pt idx="6">
                  <c:v>17.179572343179135</c:v>
                </c:pt>
                <c:pt idx="7">
                  <c:v>16.981203621118024</c:v>
                </c:pt>
                <c:pt idx="8">
                  <c:v>16.079497033332796</c:v>
                </c:pt>
                <c:pt idx="9">
                  <c:v>14.90952790686395</c:v>
                </c:pt>
                <c:pt idx="10">
                  <c:v>14.752484516983799</c:v>
                </c:pt>
                <c:pt idx="11">
                  <c:v>13.749904514551982</c:v>
                </c:pt>
                <c:pt idx="12">
                  <c:v>13.527642246597454</c:v>
                </c:pt>
                <c:pt idx="13">
                  <c:v>12.995758656947414</c:v>
                </c:pt>
                <c:pt idx="14">
                  <c:v>12.819573657607501</c:v>
                </c:pt>
                <c:pt idx="15">
                  <c:v>11.958936787577812</c:v>
                </c:pt>
                <c:pt idx="16">
                  <c:v>10.276111203332622</c:v>
                </c:pt>
                <c:pt idx="17">
                  <c:v>10.190996254808876</c:v>
                </c:pt>
                <c:pt idx="18">
                  <c:v>10.044971609380918</c:v>
                </c:pt>
                <c:pt idx="19">
                  <c:v>8.6752262232068968</c:v>
                </c:pt>
                <c:pt idx="20">
                  <c:v>8.5565476190476204</c:v>
                </c:pt>
                <c:pt idx="21">
                  <c:v>8.0119217395484483</c:v>
                </c:pt>
                <c:pt idx="22">
                  <c:v>7.6555903034293218</c:v>
                </c:pt>
                <c:pt idx="23">
                  <c:v>6.8882496301665981</c:v>
                </c:pt>
                <c:pt idx="24">
                  <c:v>6.2407364068960129</c:v>
                </c:pt>
                <c:pt idx="25">
                  <c:v>5.5992608975615221</c:v>
                </c:pt>
                <c:pt idx="26">
                  <c:v>5.2248358841728528</c:v>
                </c:pt>
                <c:pt idx="27">
                  <c:v>4.8624124298222977</c:v>
                </c:pt>
                <c:pt idx="28">
                  <c:v>4.2481716522773469</c:v>
                </c:pt>
                <c:pt idx="29">
                  <c:v>3.4313164817568342</c:v>
                </c:pt>
                <c:pt idx="30">
                  <c:v>2.8877863962158448</c:v>
                </c:pt>
                <c:pt idx="31">
                  <c:v>2.6604131816335457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14008208"/>
        <c:axId val="-914012560"/>
      </c:barChart>
      <c:lineChart>
        <c:grouping val="standard"/>
        <c:varyColors val="0"/>
        <c:ser>
          <c:idx val="1"/>
          <c:order val="1"/>
          <c:tx>
            <c:strRef>
              <c:f>'morta-5Ira´s'!$G$10</c:f>
              <c:strCache>
                <c:ptCount val="1"/>
                <c:pt idx="0">
                  <c:v>Nacional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6"/>
              <c:layout>
                <c:manualLayout>
                  <c:x val="-2.9006524260112847E-2"/>
                  <c:y val="-5.28052883694421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'morta-5Ira´s'!$E$11:$E$42</c:f>
              <c:strCache>
                <c:ptCount val="32"/>
                <c:pt idx="0">
                  <c:v>Chiapas</c:v>
                </c:pt>
                <c:pt idx="1">
                  <c:v>Yucatán</c:v>
                </c:pt>
                <c:pt idx="2">
                  <c:v>Veracruz</c:v>
                </c:pt>
                <c:pt idx="3">
                  <c:v>Puebla</c:v>
                </c:pt>
                <c:pt idx="4">
                  <c:v>Tabasco</c:v>
                </c:pt>
                <c:pt idx="5">
                  <c:v>Chihuahua</c:v>
                </c:pt>
                <c:pt idx="6">
                  <c:v>Sinaloa</c:v>
                </c:pt>
                <c:pt idx="7">
                  <c:v>Ciudad de México</c:v>
                </c:pt>
                <c:pt idx="8">
                  <c:v>Tlaxcala</c:v>
                </c:pt>
                <c:pt idx="9">
                  <c:v>Guanajuato</c:v>
                </c:pt>
                <c:pt idx="10">
                  <c:v>Guerrero</c:v>
                </c:pt>
                <c:pt idx="11">
                  <c:v>Oaxaca</c:v>
                </c:pt>
                <c:pt idx="12">
                  <c:v>Michoacán</c:v>
                </c:pt>
                <c:pt idx="13">
                  <c:v>Campeche</c:v>
                </c:pt>
                <c:pt idx="14">
                  <c:v>Durango</c:v>
                </c:pt>
                <c:pt idx="15">
                  <c:v>Quintana Roo</c:v>
                </c:pt>
                <c:pt idx="16">
                  <c:v>Aguascalientes</c:v>
                </c:pt>
                <c:pt idx="17">
                  <c:v>Nayarit</c:v>
                </c:pt>
                <c:pt idx="18">
                  <c:v>Jalisco</c:v>
                </c:pt>
                <c:pt idx="19">
                  <c:v>Zacatecas</c:v>
                </c:pt>
                <c:pt idx="20">
                  <c:v>Hidalgo</c:v>
                </c:pt>
                <c:pt idx="21">
                  <c:v>Querétaro</c:v>
                </c:pt>
                <c:pt idx="22">
                  <c:v>San Luis Potosí</c:v>
                </c:pt>
                <c:pt idx="23">
                  <c:v>Baja California</c:v>
                </c:pt>
                <c:pt idx="24">
                  <c:v>Colima</c:v>
                </c:pt>
                <c:pt idx="25">
                  <c:v>Baja California Sur</c:v>
                </c:pt>
                <c:pt idx="26">
                  <c:v>Coahuila</c:v>
                </c:pt>
                <c:pt idx="27">
                  <c:v>Sonora</c:v>
                </c:pt>
                <c:pt idx="28">
                  <c:v>Tamaulipas</c:v>
                </c:pt>
                <c:pt idx="29">
                  <c:v>Nuevo León</c:v>
                </c:pt>
                <c:pt idx="30">
                  <c:v>Morelos</c:v>
                </c:pt>
                <c:pt idx="31">
                  <c:v>México</c:v>
                </c:pt>
              </c:strCache>
            </c:strRef>
          </c:cat>
          <c:val>
            <c:numRef>
              <c:f>'morta-5Ira´s'!$G$11:$G$42</c:f>
              <c:numCache>
                <c:formatCode>0.0</c:formatCode>
                <c:ptCount val="32"/>
                <c:pt idx="0">
                  <c:v>13.1</c:v>
                </c:pt>
                <c:pt idx="1">
                  <c:v>13.1</c:v>
                </c:pt>
                <c:pt idx="2">
                  <c:v>13.1</c:v>
                </c:pt>
                <c:pt idx="3">
                  <c:v>13.1</c:v>
                </c:pt>
                <c:pt idx="4">
                  <c:v>13.1</c:v>
                </c:pt>
                <c:pt idx="5">
                  <c:v>13.1</c:v>
                </c:pt>
                <c:pt idx="6">
                  <c:v>13.1</c:v>
                </c:pt>
                <c:pt idx="7">
                  <c:v>13.1</c:v>
                </c:pt>
                <c:pt idx="8">
                  <c:v>13.1</c:v>
                </c:pt>
                <c:pt idx="9">
                  <c:v>13.1</c:v>
                </c:pt>
                <c:pt idx="10">
                  <c:v>13.1</c:v>
                </c:pt>
                <c:pt idx="11">
                  <c:v>13.1</c:v>
                </c:pt>
                <c:pt idx="12">
                  <c:v>13.1</c:v>
                </c:pt>
                <c:pt idx="13">
                  <c:v>13.1</c:v>
                </c:pt>
                <c:pt idx="14">
                  <c:v>13.1</c:v>
                </c:pt>
                <c:pt idx="15">
                  <c:v>13.1</c:v>
                </c:pt>
                <c:pt idx="16">
                  <c:v>13.1</c:v>
                </c:pt>
                <c:pt idx="17">
                  <c:v>13.1</c:v>
                </c:pt>
                <c:pt idx="18">
                  <c:v>13.1</c:v>
                </c:pt>
                <c:pt idx="19">
                  <c:v>13.1</c:v>
                </c:pt>
                <c:pt idx="20">
                  <c:v>13.1</c:v>
                </c:pt>
                <c:pt idx="21">
                  <c:v>13.1</c:v>
                </c:pt>
                <c:pt idx="22">
                  <c:v>13.1</c:v>
                </c:pt>
                <c:pt idx="23">
                  <c:v>13.1</c:v>
                </c:pt>
                <c:pt idx="24">
                  <c:v>13.1</c:v>
                </c:pt>
                <c:pt idx="25">
                  <c:v>13.1</c:v>
                </c:pt>
                <c:pt idx="26">
                  <c:v>13.1</c:v>
                </c:pt>
                <c:pt idx="27">
                  <c:v>13.1</c:v>
                </c:pt>
                <c:pt idx="28">
                  <c:v>13.1</c:v>
                </c:pt>
                <c:pt idx="29">
                  <c:v>13.1</c:v>
                </c:pt>
                <c:pt idx="30">
                  <c:v>13.1</c:v>
                </c:pt>
                <c:pt idx="31">
                  <c:v>13.1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14008208"/>
        <c:axId val="-914012560"/>
      </c:lineChart>
      <c:catAx>
        <c:axId val="-91400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914012560"/>
        <c:crosses val="autoZero"/>
        <c:auto val="1"/>
        <c:lblAlgn val="ctr"/>
        <c:lblOffset val="100"/>
        <c:noMultiLvlLbl val="0"/>
      </c:catAx>
      <c:valAx>
        <c:axId val="-91401256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91400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064164228275295E-2"/>
          <c:y val="2.3916289221380411E-2"/>
          <c:w val="0.8933031935601351"/>
          <c:h val="0.570269164966841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'Morta SIDA'!$P$7</c:f>
              <c:strCache>
                <c:ptCount val="1"/>
                <c:pt idx="0">
                  <c:v>Tasa de mortalidad por SIDA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  <a:effectLst/>
            </c:spPr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'Morta SIDA'!$O$8:$O$39</c:f>
              <c:strCache>
                <c:ptCount val="32"/>
                <c:pt idx="0">
                  <c:v>Quintana Roo</c:v>
                </c:pt>
                <c:pt idx="1">
                  <c:v>Campeche</c:v>
                </c:pt>
                <c:pt idx="2">
                  <c:v>Tabasco</c:v>
                </c:pt>
                <c:pt idx="3">
                  <c:v>Veracruz</c:v>
                </c:pt>
                <c:pt idx="4">
                  <c:v>Baja California</c:v>
                </c:pt>
                <c:pt idx="5">
                  <c:v>Colima</c:v>
                </c:pt>
                <c:pt idx="6">
                  <c:v>Yucatán</c:v>
                </c:pt>
                <c:pt idx="7">
                  <c:v>Chiapas</c:v>
                </c:pt>
                <c:pt idx="8">
                  <c:v>Tamaulipas</c:v>
                </c:pt>
                <c:pt idx="9">
                  <c:v>Nayarit</c:v>
                </c:pt>
                <c:pt idx="10">
                  <c:v>Baja California Sur</c:v>
                </c:pt>
                <c:pt idx="11">
                  <c:v>Morelos</c:v>
                </c:pt>
                <c:pt idx="12">
                  <c:v>Ciudad de México</c:v>
                </c:pt>
                <c:pt idx="13">
                  <c:v>Nuevo León</c:v>
                </c:pt>
                <c:pt idx="14">
                  <c:v>Guerrero</c:v>
                </c:pt>
                <c:pt idx="15">
                  <c:v>Sonora</c:v>
                </c:pt>
                <c:pt idx="16">
                  <c:v>Puebla</c:v>
                </c:pt>
                <c:pt idx="17">
                  <c:v>Chihuahua</c:v>
                </c:pt>
                <c:pt idx="18">
                  <c:v>Jalisco</c:v>
                </c:pt>
                <c:pt idx="19">
                  <c:v>Sinaloa</c:v>
                </c:pt>
                <c:pt idx="20">
                  <c:v>Querétaro</c:v>
                </c:pt>
                <c:pt idx="21">
                  <c:v>Oaxaca</c:v>
                </c:pt>
                <c:pt idx="22">
                  <c:v>México</c:v>
                </c:pt>
                <c:pt idx="23">
                  <c:v>Coahuila</c:v>
                </c:pt>
                <c:pt idx="24">
                  <c:v>Aguascalientes</c:v>
                </c:pt>
                <c:pt idx="25">
                  <c:v>San Luis Potosí</c:v>
                </c:pt>
                <c:pt idx="26">
                  <c:v>Durango</c:v>
                </c:pt>
                <c:pt idx="27">
                  <c:v>Guanajuato</c:v>
                </c:pt>
                <c:pt idx="28">
                  <c:v>Hidalgo</c:v>
                </c:pt>
                <c:pt idx="29">
                  <c:v>Tlaxcala</c:v>
                </c:pt>
                <c:pt idx="30">
                  <c:v>Michoacán</c:v>
                </c:pt>
                <c:pt idx="31">
                  <c:v>Zacatecas</c:v>
                </c:pt>
              </c:strCache>
            </c:strRef>
          </c:cat>
          <c:val>
            <c:numRef>
              <c:f>'Morta SIDA'!$P$8:$P$39</c:f>
              <c:numCache>
                <c:formatCode>0.0</c:formatCode>
                <c:ptCount val="32"/>
                <c:pt idx="0">
                  <c:v>8.7667199999999994</c:v>
                </c:pt>
                <c:pt idx="1">
                  <c:v>8.5728200000000001</c:v>
                </c:pt>
                <c:pt idx="2">
                  <c:v>8.0984800000000003</c:v>
                </c:pt>
                <c:pt idx="3">
                  <c:v>7.9816099999999999</c:v>
                </c:pt>
                <c:pt idx="4">
                  <c:v>7.8649100000000001</c:v>
                </c:pt>
                <c:pt idx="5">
                  <c:v>5.9805000000000001</c:v>
                </c:pt>
                <c:pt idx="6">
                  <c:v>5.40571</c:v>
                </c:pt>
                <c:pt idx="7">
                  <c:v>5.3215899999999996</c:v>
                </c:pt>
                <c:pt idx="8">
                  <c:v>5.1907500000000004</c:v>
                </c:pt>
                <c:pt idx="9">
                  <c:v>4.8146300000000002</c:v>
                </c:pt>
                <c:pt idx="10">
                  <c:v>4.5751200000000001</c:v>
                </c:pt>
                <c:pt idx="11">
                  <c:v>4.5289799999999998</c:v>
                </c:pt>
                <c:pt idx="12">
                  <c:v>3.9282699999999999</c:v>
                </c:pt>
                <c:pt idx="13">
                  <c:v>3.85825</c:v>
                </c:pt>
                <c:pt idx="14">
                  <c:v>3.8180100000000001</c:v>
                </c:pt>
                <c:pt idx="15">
                  <c:v>3.5995699999999999</c:v>
                </c:pt>
                <c:pt idx="16">
                  <c:v>3.2456100000000001</c:v>
                </c:pt>
                <c:pt idx="17">
                  <c:v>3.22987</c:v>
                </c:pt>
                <c:pt idx="18">
                  <c:v>3.1038899999999998</c:v>
                </c:pt>
                <c:pt idx="19">
                  <c:v>2.8239700000000001</c:v>
                </c:pt>
                <c:pt idx="20">
                  <c:v>2.6056599999999999</c:v>
                </c:pt>
                <c:pt idx="21">
                  <c:v>2.5759400000000001</c:v>
                </c:pt>
                <c:pt idx="22">
                  <c:v>2.4768500000000002</c:v>
                </c:pt>
                <c:pt idx="23">
                  <c:v>2.3369399999999998</c:v>
                </c:pt>
                <c:pt idx="24">
                  <c:v>2.2993000000000001</c:v>
                </c:pt>
                <c:pt idx="25">
                  <c:v>1.9798500000000001</c:v>
                </c:pt>
                <c:pt idx="26">
                  <c:v>1.9077500000000001</c:v>
                </c:pt>
                <c:pt idx="27">
                  <c:v>1.7053199999999999</c:v>
                </c:pt>
                <c:pt idx="28">
                  <c:v>1.6476999999999999</c:v>
                </c:pt>
                <c:pt idx="29">
                  <c:v>1.6206400000000001</c:v>
                </c:pt>
                <c:pt idx="30">
                  <c:v>1.53417</c:v>
                </c:pt>
                <c:pt idx="31">
                  <c:v>1.00729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14009296"/>
        <c:axId val="-914013104"/>
      </c:barChart>
      <c:lineChart>
        <c:grouping val="standard"/>
        <c:varyColors val="0"/>
        <c:ser>
          <c:idx val="1"/>
          <c:order val="1"/>
          <c:tx>
            <c:strRef>
              <c:f>'Morta SIDA'!$Q$7</c:f>
              <c:strCache>
                <c:ptCount val="1"/>
                <c:pt idx="0">
                  <c:v>Nacional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6"/>
              <c:layout>
                <c:manualLayout>
                  <c:x val="-1.9138755980861243E-2"/>
                  <c:y val="-5.18186266463242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'Morta SIDA'!$O$8:$O$39</c:f>
              <c:strCache>
                <c:ptCount val="32"/>
                <c:pt idx="0">
                  <c:v>Quintana Roo</c:v>
                </c:pt>
                <c:pt idx="1">
                  <c:v>Campeche</c:v>
                </c:pt>
                <c:pt idx="2">
                  <c:v>Tabasco</c:v>
                </c:pt>
                <c:pt idx="3">
                  <c:v>Veracruz</c:v>
                </c:pt>
                <c:pt idx="4">
                  <c:v>Baja California</c:v>
                </c:pt>
                <c:pt idx="5">
                  <c:v>Colima</c:v>
                </c:pt>
                <c:pt idx="6">
                  <c:v>Yucatán</c:v>
                </c:pt>
                <c:pt idx="7">
                  <c:v>Chiapas</c:v>
                </c:pt>
                <c:pt idx="8">
                  <c:v>Tamaulipas</c:v>
                </c:pt>
                <c:pt idx="9">
                  <c:v>Nayarit</c:v>
                </c:pt>
                <c:pt idx="10">
                  <c:v>Baja California Sur</c:v>
                </c:pt>
                <c:pt idx="11">
                  <c:v>Morelos</c:v>
                </c:pt>
                <c:pt idx="12">
                  <c:v>Ciudad de México</c:v>
                </c:pt>
                <c:pt idx="13">
                  <c:v>Nuevo León</c:v>
                </c:pt>
                <c:pt idx="14">
                  <c:v>Guerrero</c:v>
                </c:pt>
                <c:pt idx="15">
                  <c:v>Sonora</c:v>
                </c:pt>
                <c:pt idx="16">
                  <c:v>Puebla</c:v>
                </c:pt>
                <c:pt idx="17">
                  <c:v>Chihuahua</c:v>
                </c:pt>
                <c:pt idx="18">
                  <c:v>Jalisco</c:v>
                </c:pt>
                <c:pt idx="19">
                  <c:v>Sinaloa</c:v>
                </c:pt>
                <c:pt idx="20">
                  <c:v>Querétaro</c:v>
                </c:pt>
                <c:pt idx="21">
                  <c:v>Oaxaca</c:v>
                </c:pt>
                <c:pt idx="22">
                  <c:v>México</c:v>
                </c:pt>
                <c:pt idx="23">
                  <c:v>Coahuila</c:v>
                </c:pt>
                <c:pt idx="24">
                  <c:v>Aguascalientes</c:v>
                </c:pt>
                <c:pt idx="25">
                  <c:v>San Luis Potosí</c:v>
                </c:pt>
                <c:pt idx="26">
                  <c:v>Durango</c:v>
                </c:pt>
                <c:pt idx="27">
                  <c:v>Guanajuato</c:v>
                </c:pt>
                <c:pt idx="28">
                  <c:v>Hidalgo</c:v>
                </c:pt>
                <c:pt idx="29">
                  <c:v>Tlaxcala</c:v>
                </c:pt>
                <c:pt idx="30">
                  <c:v>Michoacán</c:v>
                </c:pt>
                <c:pt idx="31">
                  <c:v>Zacatecas</c:v>
                </c:pt>
              </c:strCache>
            </c:strRef>
          </c:cat>
          <c:val>
            <c:numRef>
              <c:f>'Morta SIDA'!$Q$8:$Q$39</c:f>
              <c:numCache>
                <c:formatCode>0.0</c:formatCode>
                <c:ptCount val="32"/>
                <c:pt idx="0">
                  <c:v>3.79</c:v>
                </c:pt>
                <c:pt idx="1">
                  <c:v>3.79</c:v>
                </c:pt>
                <c:pt idx="2">
                  <c:v>3.79</c:v>
                </c:pt>
                <c:pt idx="3">
                  <c:v>3.79</c:v>
                </c:pt>
                <c:pt idx="4">
                  <c:v>3.79</c:v>
                </c:pt>
                <c:pt idx="5">
                  <c:v>3.79</c:v>
                </c:pt>
                <c:pt idx="6">
                  <c:v>3.79</c:v>
                </c:pt>
                <c:pt idx="7">
                  <c:v>3.79</c:v>
                </c:pt>
                <c:pt idx="8">
                  <c:v>3.79</c:v>
                </c:pt>
                <c:pt idx="9">
                  <c:v>3.79</c:v>
                </c:pt>
                <c:pt idx="10">
                  <c:v>3.79</c:v>
                </c:pt>
                <c:pt idx="11">
                  <c:v>3.79</c:v>
                </c:pt>
                <c:pt idx="12">
                  <c:v>3.79</c:v>
                </c:pt>
                <c:pt idx="13">
                  <c:v>3.79</c:v>
                </c:pt>
                <c:pt idx="14">
                  <c:v>3.79</c:v>
                </c:pt>
                <c:pt idx="15">
                  <c:v>3.79</c:v>
                </c:pt>
                <c:pt idx="16">
                  <c:v>3.79</c:v>
                </c:pt>
                <c:pt idx="17">
                  <c:v>3.79</c:v>
                </c:pt>
                <c:pt idx="18">
                  <c:v>3.79</c:v>
                </c:pt>
                <c:pt idx="19">
                  <c:v>3.79</c:v>
                </c:pt>
                <c:pt idx="20">
                  <c:v>3.79</c:v>
                </c:pt>
                <c:pt idx="21">
                  <c:v>3.79</c:v>
                </c:pt>
                <c:pt idx="22">
                  <c:v>3.79</c:v>
                </c:pt>
                <c:pt idx="23">
                  <c:v>3.79</c:v>
                </c:pt>
                <c:pt idx="24">
                  <c:v>3.79</c:v>
                </c:pt>
                <c:pt idx="25">
                  <c:v>3.79</c:v>
                </c:pt>
                <c:pt idx="26">
                  <c:v>3.79</c:v>
                </c:pt>
                <c:pt idx="27">
                  <c:v>3.79</c:v>
                </c:pt>
                <c:pt idx="28">
                  <c:v>3.79</c:v>
                </c:pt>
                <c:pt idx="29">
                  <c:v>3.79</c:v>
                </c:pt>
                <c:pt idx="30">
                  <c:v>3.79</c:v>
                </c:pt>
                <c:pt idx="31">
                  <c:v>3.79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14009296"/>
        <c:axId val="-914013104"/>
      </c:lineChart>
      <c:catAx>
        <c:axId val="-91400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914013104"/>
        <c:crosses val="autoZero"/>
        <c:auto val="1"/>
        <c:lblAlgn val="ctr"/>
        <c:lblOffset val="100"/>
        <c:noMultiLvlLbl val="0"/>
      </c:catAx>
      <c:valAx>
        <c:axId val="-914013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Defunciones de SIDA por cada 100 mil habit.</a:t>
                </a:r>
              </a:p>
            </c:rich>
          </c:tx>
          <c:layout>
            <c:manualLayout>
              <c:xMode val="edge"/>
              <c:yMode val="edge"/>
              <c:x val="1.063264221158958E-2"/>
              <c:y val="4.38465302391974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91400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01605519683907"/>
          <c:y val="2.4451947567564913E-2"/>
          <c:w val="0.88496311413978135"/>
          <c:h val="0.77708012442783037"/>
        </c:manualLayout>
      </c:layout>
      <c:lineChart>
        <c:grouping val="standard"/>
        <c:varyColors val="0"/>
        <c:ser>
          <c:idx val="0"/>
          <c:order val="0"/>
          <c:tx>
            <c:strRef>
              <c:f>Suicidios!$M$2</c:f>
              <c:strCache>
                <c:ptCount val="1"/>
                <c:pt idx="0">
                  <c:v>Yucatán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6874990388166338E-2"/>
                  <c:y val="4.45186343786214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1249993592110895E-2"/>
                  <c:y val="4.4518634378621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5.9895821051545929E-2"/>
                  <c:y val="-3.11630440650350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6.2499987184221839E-2"/>
                  <c:y val="5.34223612543458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4.4270824255490532E-2"/>
                  <c:y val="4.00667709407593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4.4270824255490435E-2"/>
                  <c:y val="3.11630440650350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3.6458325857462712E-2"/>
                  <c:y val="4.00667709407593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4.6874990388166338E-2"/>
                  <c:y val="-4.00667709407593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3.1249993592111086E-2"/>
                  <c:y val="4.4518634378621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5.468748878619397E-2"/>
                  <c:y val="-3.1163044065035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2.8645827459434985E-2"/>
                  <c:y val="3.56149075028972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rlow" panose="000005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Suicidios!$L$3:$L$13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Suicidios!$M$3:$M$13</c:f>
              <c:numCache>
                <c:formatCode>0.0</c:formatCode>
                <c:ptCount val="11"/>
                <c:pt idx="0">
                  <c:v>7.3841492906206003</c:v>
                </c:pt>
                <c:pt idx="1">
                  <c:v>8.3405183423636817</c:v>
                </c:pt>
                <c:pt idx="2">
                  <c:v>11.280577318313167</c:v>
                </c:pt>
                <c:pt idx="3">
                  <c:v>10.486006017745783</c:v>
                </c:pt>
                <c:pt idx="4">
                  <c:v>9.3243972854975041</c:v>
                </c:pt>
                <c:pt idx="5">
                  <c:v>7.8948212439771153</c:v>
                </c:pt>
                <c:pt idx="6">
                  <c:v>8.1209446944214942</c:v>
                </c:pt>
                <c:pt idx="7">
                  <c:v>8.674643824396453</c:v>
                </c:pt>
                <c:pt idx="8">
                  <c:v>8.9834940117920183</c:v>
                </c:pt>
                <c:pt idx="9">
                  <c:v>10.390174234872671</c:v>
                </c:pt>
                <c:pt idx="10">
                  <c:v>8.8053573453737766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Suicidios!$N$2</c:f>
              <c:strCache>
                <c:ptCount val="1"/>
                <c:pt idx="0">
                  <c:v>Nacional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9062491990138615E-2"/>
                  <c:y val="4.4518634378621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9062491990138642E-2"/>
                  <c:y val="4.4518634378621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4.6874990388166386E-2"/>
                  <c:y val="4.4518634378621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4.6874990388166338E-2"/>
                  <c:y val="4.00667709407593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4.1666658122814622E-2"/>
                  <c:y val="4.00667709407592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4.6874990388166338E-2"/>
                  <c:y val="4.00667709407593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3.6458325857462712E-2"/>
                  <c:y val="4.00667709407592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3.9062491990138615E-2"/>
                  <c:y val="4.00667709407593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3.9062491990138615E-2"/>
                  <c:y val="5.34223612543458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3.3854159724786802E-2"/>
                  <c:y val="4.00667709407593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2.604166132675927E-2"/>
                  <c:y val="4.00667709407593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rlow" panose="000005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Suicidios!$L$3:$L$13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Suicidios!$N$3:$N$13</c:f>
              <c:numCache>
                <c:formatCode>0.0</c:formatCode>
                <c:ptCount val="11"/>
                <c:pt idx="0">
                  <c:v>4.0723113893691467</c:v>
                </c:pt>
                <c:pt idx="1">
                  <c:v>4.2724537455769589</c:v>
                </c:pt>
                <c:pt idx="2">
                  <c:v>4.6653691606837278</c:v>
                </c:pt>
                <c:pt idx="3">
                  <c:v>4.4376706316232593</c:v>
                </c:pt>
                <c:pt idx="4">
                  <c:v>4.9916298974083002</c:v>
                </c:pt>
                <c:pt idx="5">
                  <c:v>4.7770818234240098</c:v>
                </c:pt>
                <c:pt idx="6">
                  <c:v>5.0208924441312703</c:v>
                </c:pt>
                <c:pt idx="7">
                  <c:v>5.3155509685593172</c:v>
                </c:pt>
                <c:pt idx="8">
                  <c:v>5.3251758325402694</c:v>
                </c:pt>
                <c:pt idx="9">
                  <c:v>5.2196461515835724</c:v>
                </c:pt>
                <c:pt idx="10">
                  <c:v>5.3157518508160946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14011472"/>
        <c:axId val="-914006576"/>
      </c:lineChart>
      <c:catAx>
        <c:axId val="-91401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rlow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914006576"/>
        <c:crosses val="autoZero"/>
        <c:auto val="1"/>
        <c:lblAlgn val="ctr"/>
        <c:lblOffset val="100"/>
        <c:noMultiLvlLbl val="0"/>
      </c:catAx>
      <c:valAx>
        <c:axId val="-914006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rlow" panose="00000500000000000000" pitchFamily="2" charset="0"/>
                    <a:ea typeface="+mn-ea"/>
                    <a:cs typeface="+mn-cs"/>
                  </a:defRPr>
                </a:pPr>
                <a:r>
                  <a:rPr lang="en-US"/>
                  <a:t>Tasa de suicidios</a:t>
                </a:r>
              </a:p>
            </c:rich>
          </c:tx>
          <c:layout>
            <c:manualLayout>
              <c:xMode val="edge"/>
              <c:yMode val="edge"/>
              <c:x val="1.3020830663379539E-2"/>
              <c:y val="0.24418821497102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rlow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91401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949181235814218"/>
          <c:y val="0.91597055179970965"/>
          <c:w val="0.3410163752837157"/>
          <c:h val="7.51257213245660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rlow" panose="00000500000000000000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Barlow" panose="00000500000000000000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470641649828741E-2"/>
          <c:y val="4.0237774427670223E-2"/>
          <c:w val="0.91386063456848943"/>
          <c:h val="0.6417608188343891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rlow" panose="000005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Suicidios!$A$18:$A$49</c:f>
              <c:strCache>
                <c:ptCount val="32"/>
                <c:pt idx="0">
                  <c:v>Chihuahua</c:v>
                </c:pt>
                <c:pt idx="1">
                  <c:v>Aguascalientes</c:v>
                </c:pt>
                <c:pt idx="2">
                  <c:v>Sonora</c:v>
                </c:pt>
                <c:pt idx="3">
                  <c:v>Yucatán</c:v>
                </c:pt>
                <c:pt idx="4">
                  <c:v>Quintana Roo</c:v>
                </c:pt>
                <c:pt idx="5">
                  <c:v>Guanajuato</c:v>
                </c:pt>
                <c:pt idx="6">
                  <c:v>Jalisco</c:v>
                </c:pt>
                <c:pt idx="7">
                  <c:v>Campeche</c:v>
                </c:pt>
                <c:pt idx="8">
                  <c:v>San Luis Potosí</c:v>
                </c:pt>
                <c:pt idx="9">
                  <c:v>Durango</c:v>
                </c:pt>
                <c:pt idx="10">
                  <c:v>Zacatecas</c:v>
                </c:pt>
                <c:pt idx="11">
                  <c:v>Coahuila</c:v>
                </c:pt>
                <c:pt idx="12">
                  <c:v>Querétaro</c:v>
                </c:pt>
                <c:pt idx="13">
                  <c:v>Baja California Sur</c:v>
                </c:pt>
                <c:pt idx="14">
                  <c:v>Colima</c:v>
                </c:pt>
                <c:pt idx="15">
                  <c:v>Nayarit</c:v>
                </c:pt>
                <c:pt idx="16">
                  <c:v>Sinaloa</c:v>
                </c:pt>
                <c:pt idx="17">
                  <c:v>Nuevo León</c:v>
                </c:pt>
                <c:pt idx="18">
                  <c:v>Baja California</c:v>
                </c:pt>
                <c:pt idx="19">
                  <c:v>Chiapas</c:v>
                </c:pt>
                <c:pt idx="20">
                  <c:v>Puebla</c:v>
                </c:pt>
                <c:pt idx="21">
                  <c:v>Tamaulipas</c:v>
                </c:pt>
                <c:pt idx="22">
                  <c:v>Michoacán</c:v>
                </c:pt>
                <c:pt idx="23">
                  <c:v>Tabasco</c:v>
                </c:pt>
                <c:pt idx="24">
                  <c:v>Tlaxcala</c:v>
                </c:pt>
                <c:pt idx="25">
                  <c:v>Hidalgo</c:v>
                </c:pt>
                <c:pt idx="26">
                  <c:v>Morelos</c:v>
                </c:pt>
                <c:pt idx="27">
                  <c:v>México</c:v>
                </c:pt>
                <c:pt idx="28">
                  <c:v>Ciudad de México</c:v>
                </c:pt>
                <c:pt idx="29">
                  <c:v>Oaxaca</c:v>
                </c:pt>
                <c:pt idx="30">
                  <c:v>Veracruz</c:v>
                </c:pt>
                <c:pt idx="31">
                  <c:v>Guerrero</c:v>
                </c:pt>
              </c:strCache>
            </c:strRef>
          </c:cat>
          <c:val>
            <c:numRef>
              <c:f>Suicidios!$B$18:$B$49</c:f>
              <c:numCache>
                <c:formatCode>0.0</c:formatCode>
                <c:ptCount val="32"/>
                <c:pt idx="0">
                  <c:v>11.036315472941544</c:v>
                </c:pt>
                <c:pt idx="1">
                  <c:v>10.252054072262334</c:v>
                </c:pt>
                <c:pt idx="2">
                  <c:v>8.9723834116944143</c:v>
                </c:pt>
                <c:pt idx="3">
                  <c:v>8.8053573453737766</c:v>
                </c:pt>
                <c:pt idx="4">
                  <c:v>8.5161466139801067</c:v>
                </c:pt>
                <c:pt idx="5">
                  <c:v>8.1942549315647017</c:v>
                </c:pt>
                <c:pt idx="6">
                  <c:v>8.1202077045468588</c:v>
                </c:pt>
                <c:pt idx="7">
                  <c:v>7.8559932735711646</c:v>
                </c:pt>
                <c:pt idx="8">
                  <c:v>7.1256568405410494</c:v>
                </c:pt>
                <c:pt idx="9">
                  <c:v>6.8477756050203036</c:v>
                </c:pt>
                <c:pt idx="10">
                  <c:v>6.714605252053345</c:v>
                </c:pt>
                <c:pt idx="11">
                  <c:v>6.5565300103143018</c:v>
                </c:pt>
                <c:pt idx="12">
                  <c:v>6.4165853274706661</c:v>
                </c:pt>
                <c:pt idx="13">
                  <c:v>6.3032000139475066</c:v>
                </c:pt>
                <c:pt idx="14">
                  <c:v>6.2065624953619434</c:v>
                </c:pt>
                <c:pt idx="15">
                  <c:v>5.8813198661999726</c:v>
                </c:pt>
                <c:pt idx="16">
                  <c:v>5.4837571439809398</c:v>
                </c:pt>
                <c:pt idx="17">
                  <c:v>5.0608558544542834</c:v>
                </c:pt>
                <c:pt idx="18">
                  <c:v>4.8349293940115032</c:v>
                </c:pt>
                <c:pt idx="19">
                  <c:v>4.8188817766444618</c:v>
                </c:pt>
                <c:pt idx="20">
                  <c:v>4.7334139685553982</c:v>
                </c:pt>
                <c:pt idx="21">
                  <c:v>4.458940076078548</c:v>
                </c:pt>
                <c:pt idx="22">
                  <c:v>4.3794304529436578</c:v>
                </c:pt>
                <c:pt idx="23">
                  <c:v>4.3683753890584329</c:v>
                </c:pt>
                <c:pt idx="24">
                  <c:v>4.1573661347001742</c:v>
                </c:pt>
                <c:pt idx="25">
                  <c:v>3.9214413595772419</c:v>
                </c:pt>
                <c:pt idx="26">
                  <c:v>3.6105195283339331</c:v>
                </c:pt>
                <c:pt idx="27">
                  <c:v>3.4006279826341261</c:v>
                </c:pt>
                <c:pt idx="28">
                  <c:v>3.3361528611984768</c:v>
                </c:pt>
                <c:pt idx="29">
                  <c:v>3.1775692186652877</c:v>
                </c:pt>
                <c:pt idx="30">
                  <c:v>2.599527149605303</c:v>
                </c:pt>
                <c:pt idx="31">
                  <c:v>2.0243914207955473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14008752"/>
        <c:axId val="-91401092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5"/>
              <c:layout>
                <c:manualLayout>
                  <c:x val="-2.9629624691976053E-2"/>
                  <c:y val="-5.12117129079439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rlow" panose="000005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Suicidios!$A$18:$A$49</c:f>
              <c:strCache>
                <c:ptCount val="32"/>
                <c:pt idx="0">
                  <c:v>Chihuahua</c:v>
                </c:pt>
                <c:pt idx="1">
                  <c:v>Aguascalientes</c:v>
                </c:pt>
                <c:pt idx="2">
                  <c:v>Sonora</c:v>
                </c:pt>
                <c:pt idx="3">
                  <c:v>Yucatán</c:v>
                </c:pt>
                <c:pt idx="4">
                  <c:v>Quintana Roo</c:v>
                </c:pt>
                <c:pt idx="5">
                  <c:v>Guanajuato</c:v>
                </c:pt>
                <c:pt idx="6">
                  <c:v>Jalisco</c:v>
                </c:pt>
                <c:pt idx="7">
                  <c:v>Campeche</c:v>
                </c:pt>
                <c:pt idx="8">
                  <c:v>San Luis Potosí</c:v>
                </c:pt>
                <c:pt idx="9">
                  <c:v>Durango</c:v>
                </c:pt>
                <c:pt idx="10">
                  <c:v>Zacatecas</c:v>
                </c:pt>
                <c:pt idx="11">
                  <c:v>Coahuila</c:v>
                </c:pt>
                <c:pt idx="12">
                  <c:v>Querétaro</c:v>
                </c:pt>
                <c:pt idx="13">
                  <c:v>Baja California Sur</c:v>
                </c:pt>
                <c:pt idx="14">
                  <c:v>Colima</c:v>
                </c:pt>
                <c:pt idx="15">
                  <c:v>Nayarit</c:v>
                </c:pt>
                <c:pt idx="16">
                  <c:v>Sinaloa</c:v>
                </c:pt>
                <c:pt idx="17">
                  <c:v>Nuevo León</c:v>
                </c:pt>
                <c:pt idx="18">
                  <c:v>Baja California</c:v>
                </c:pt>
                <c:pt idx="19">
                  <c:v>Chiapas</c:v>
                </c:pt>
                <c:pt idx="20">
                  <c:v>Puebla</c:v>
                </c:pt>
                <c:pt idx="21">
                  <c:v>Tamaulipas</c:v>
                </c:pt>
                <c:pt idx="22">
                  <c:v>Michoacán</c:v>
                </c:pt>
                <c:pt idx="23">
                  <c:v>Tabasco</c:v>
                </c:pt>
                <c:pt idx="24">
                  <c:v>Tlaxcala</c:v>
                </c:pt>
                <c:pt idx="25">
                  <c:v>Hidalgo</c:v>
                </c:pt>
                <c:pt idx="26">
                  <c:v>Morelos</c:v>
                </c:pt>
                <c:pt idx="27">
                  <c:v>México</c:v>
                </c:pt>
                <c:pt idx="28">
                  <c:v>Ciudad de México</c:v>
                </c:pt>
                <c:pt idx="29">
                  <c:v>Oaxaca</c:v>
                </c:pt>
                <c:pt idx="30">
                  <c:v>Veracruz</c:v>
                </c:pt>
                <c:pt idx="31">
                  <c:v>Guerrero</c:v>
                </c:pt>
              </c:strCache>
            </c:strRef>
          </c:cat>
          <c:val>
            <c:numRef>
              <c:f>Suicidios!$C$18:$C$49</c:f>
              <c:numCache>
                <c:formatCode>0.0</c:formatCode>
                <c:ptCount val="32"/>
                <c:pt idx="0">
                  <c:v>5.32</c:v>
                </c:pt>
                <c:pt idx="1">
                  <c:v>5.32</c:v>
                </c:pt>
                <c:pt idx="2">
                  <c:v>5.32</c:v>
                </c:pt>
                <c:pt idx="3">
                  <c:v>5.32</c:v>
                </c:pt>
                <c:pt idx="4">
                  <c:v>5.32</c:v>
                </c:pt>
                <c:pt idx="5">
                  <c:v>5.32</c:v>
                </c:pt>
                <c:pt idx="6">
                  <c:v>5.32</c:v>
                </c:pt>
                <c:pt idx="7">
                  <c:v>5.32</c:v>
                </c:pt>
                <c:pt idx="8">
                  <c:v>5.32</c:v>
                </c:pt>
                <c:pt idx="9">
                  <c:v>5.32</c:v>
                </c:pt>
                <c:pt idx="10">
                  <c:v>5.32</c:v>
                </c:pt>
                <c:pt idx="11">
                  <c:v>5.32</c:v>
                </c:pt>
                <c:pt idx="12">
                  <c:v>5.32</c:v>
                </c:pt>
                <c:pt idx="13">
                  <c:v>5.32</c:v>
                </c:pt>
                <c:pt idx="14">
                  <c:v>5.32</c:v>
                </c:pt>
                <c:pt idx="15">
                  <c:v>5.32</c:v>
                </c:pt>
                <c:pt idx="16">
                  <c:v>5.32</c:v>
                </c:pt>
                <c:pt idx="17">
                  <c:v>5.32</c:v>
                </c:pt>
                <c:pt idx="18">
                  <c:v>5.32</c:v>
                </c:pt>
                <c:pt idx="19">
                  <c:v>5.32</c:v>
                </c:pt>
                <c:pt idx="20">
                  <c:v>5.32</c:v>
                </c:pt>
                <c:pt idx="21">
                  <c:v>5.32</c:v>
                </c:pt>
                <c:pt idx="22">
                  <c:v>5.32</c:v>
                </c:pt>
                <c:pt idx="23">
                  <c:v>5.32</c:v>
                </c:pt>
                <c:pt idx="24">
                  <c:v>5.32</c:v>
                </c:pt>
                <c:pt idx="25">
                  <c:v>5.32</c:v>
                </c:pt>
                <c:pt idx="26">
                  <c:v>5.32</c:v>
                </c:pt>
                <c:pt idx="27">
                  <c:v>5.32</c:v>
                </c:pt>
                <c:pt idx="28">
                  <c:v>5.32</c:v>
                </c:pt>
                <c:pt idx="29">
                  <c:v>5.32</c:v>
                </c:pt>
                <c:pt idx="30">
                  <c:v>5.32</c:v>
                </c:pt>
                <c:pt idx="31">
                  <c:v>5.32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14008752"/>
        <c:axId val="-914010928"/>
      </c:lineChart>
      <c:catAx>
        <c:axId val="-91400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rlow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914010928"/>
        <c:crosses val="autoZero"/>
        <c:auto val="1"/>
        <c:lblAlgn val="ctr"/>
        <c:lblOffset val="100"/>
        <c:noMultiLvlLbl val="0"/>
      </c:catAx>
      <c:valAx>
        <c:axId val="-914010928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rlow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91400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Barlow" panose="00000500000000000000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38517356475406594"/>
          <c:y val="1.5594541910331383E-2"/>
          <c:w val="0.5861850654282883"/>
          <c:h val="0.84408589277217538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'Princip enferm'!$C$7</c:f>
              <c:strCache>
                <c:ptCount val="1"/>
                <c:pt idx="0">
                  <c:v>Yucatán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'Princip enferm'!$D$6:$K$6</c:f>
              <c:strCache>
                <c:ptCount val="8"/>
                <c:pt idx="0">
                  <c:v>Infecciones respiratorias agudas</c:v>
                </c:pt>
                <c:pt idx="1">
                  <c:v>Infecciones intestinales por otros organismos</c:v>
                </c:pt>
                <c:pt idx="2">
                  <c:v>Conjuntivitis</c:v>
                </c:pt>
                <c:pt idx="3">
                  <c:v>Infección de vías urinarias</c:v>
                </c:pt>
                <c:pt idx="4">
                  <c:v>Gingivitis y enfermedad periodontal</c:v>
                </c:pt>
                <c:pt idx="5">
                  <c:v>Obesidad</c:v>
                </c:pt>
                <c:pt idx="6">
                  <c:v>Úlceras, gastritis y duodenitis</c:v>
                </c:pt>
                <c:pt idx="7">
                  <c:v>Vulvovaginitis</c:v>
                </c:pt>
              </c:strCache>
            </c:strRef>
          </c:cat>
          <c:val>
            <c:numRef>
              <c:f>'Princip enferm'!$D$7:$K$7</c:f>
              <c:numCache>
                <c:formatCode>#,##0.0</c:formatCode>
                <c:ptCount val="8"/>
                <c:pt idx="0">
                  <c:v>52.655266215616194</c:v>
                </c:pt>
                <c:pt idx="1">
                  <c:v>15.360582362077736</c:v>
                </c:pt>
                <c:pt idx="2">
                  <c:v>7.8947726572906687</c:v>
                </c:pt>
                <c:pt idx="3">
                  <c:v>7.4957511997863264</c:v>
                </c:pt>
                <c:pt idx="4">
                  <c:v>2.7680571882554483</c:v>
                </c:pt>
                <c:pt idx="5">
                  <c:v>1.8155433785914907</c:v>
                </c:pt>
                <c:pt idx="6">
                  <c:v>1.7223164509801585</c:v>
                </c:pt>
                <c:pt idx="7">
                  <c:v>1.3067931468000877</c:v>
                </c:pt>
              </c:numCache>
            </c:numRef>
          </c:val>
        </c:ser>
        <c:ser>
          <c:idx val="1"/>
          <c:order val="1"/>
          <c:tx>
            <c:strRef>
              <c:f>'Princip enferm'!$C$8</c:f>
              <c:strCache>
                <c:ptCount val="1"/>
                <c:pt idx="0">
                  <c:v>Nacional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'Princip enferm'!$D$6:$K$6</c:f>
              <c:strCache>
                <c:ptCount val="8"/>
                <c:pt idx="0">
                  <c:v>Infecciones respiratorias agudas</c:v>
                </c:pt>
                <c:pt idx="1">
                  <c:v>Infecciones intestinales por otros organismos</c:v>
                </c:pt>
                <c:pt idx="2">
                  <c:v>Conjuntivitis</c:v>
                </c:pt>
                <c:pt idx="3">
                  <c:v>Infección de vías urinarias</c:v>
                </c:pt>
                <c:pt idx="4">
                  <c:v>Gingivitis y enfermedad periodontal</c:v>
                </c:pt>
                <c:pt idx="5">
                  <c:v>Obesidad</c:v>
                </c:pt>
                <c:pt idx="6">
                  <c:v>Úlceras, gastritis y duodenitis</c:v>
                </c:pt>
                <c:pt idx="7">
                  <c:v>Vulvovaginitis</c:v>
                </c:pt>
              </c:strCache>
            </c:strRef>
          </c:cat>
          <c:val>
            <c:numRef>
              <c:f>'Princip enferm'!$D$8:$K$8</c:f>
              <c:numCache>
                <c:formatCode>#,##0.0</c:formatCode>
                <c:ptCount val="8"/>
                <c:pt idx="0">
                  <c:v>55.303446499489674</c:v>
                </c:pt>
                <c:pt idx="1">
                  <c:v>12.106147754344883</c:v>
                </c:pt>
                <c:pt idx="2">
                  <c:v>2.9923701044684896</c:v>
                </c:pt>
                <c:pt idx="3">
                  <c:v>9.3855077291076654</c:v>
                </c:pt>
                <c:pt idx="4">
                  <c:v>2.4555380716601065</c:v>
                </c:pt>
                <c:pt idx="5">
                  <c:v>1.4503471585686771</c:v>
                </c:pt>
                <c:pt idx="6">
                  <c:v>3.1901798025909258</c:v>
                </c:pt>
                <c:pt idx="7">
                  <c:v>1.3346150506275534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914007120"/>
        <c:axId val="-914013648"/>
        <c:axId val="0"/>
      </c:bar3DChart>
      <c:catAx>
        <c:axId val="-914007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rlow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914013648"/>
        <c:crosses val="autoZero"/>
        <c:auto val="1"/>
        <c:lblAlgn val="ctr"/>
        <c:lblOffset val="100"/>
        <c:noMultiLvlLbl val="0"/>
      </c:catAx>
      <c:valAx>
        <c:axId val="-91401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rlow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9140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98201559182128"/>
          <c:y val="0.9303114303694493"/>
          <c:w val="0.20695805186382696"/>
          <c:h val="6.50759006001442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rlow" panose="00000500000000000000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Barlow" panose="00000500000000000000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  <a:effectLst/>
            </c:spPr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Obesidad!$F$2:$F$33</c:f>
              <c:strCache>
                <c:ptCount val="32"/>
                <c:pt idx="0">
                  <c:v>Yucatán</c:v>
                </c:pt>
                <c:pt idx="1">
                  <c:v>Ciudad de México</c:v>
                </c:pt>
                <c:pt idx="2">
                  <c:v>Baja California Sur</c:v>
                </c:pt>
                <c:pt idx="3">
                  <c:v>Nayarit</c:v>
                </c:pt>
                <c:pt idx="4">
                  <c:v>Tamaulipas</c:v>
                </c:pt>
                <c:pt idx="5">
                  <c:v>Sinaloa</c:v>
                </c:pt>
                <c:pt idx="6">
                  <c:v>Baja California</c:v>
                </c:pt>
                <c:pt idx="7">
                  <c:v>Campeche</c:v>
                </c:pt>
                <c:pt idx="8">
                  <c:v>San Luis Potosí</c:v>
                </c:pt>
                <c:pt idx="9">
                  <c:v>Colima</c:v>
                </c:pt>
                <c:pt idx="10">
                  <c:v>Sonora</c:v>
                </c:pt>
                <c:pt idx="11">
                  <c:v>Chihuahua</c:v>
                </c:pt>
                <c:pt idx="12">
                  <c:v>Aguascalientes</c:v>
                </c:pt>
                <c:pt idx="13">
                  <c:v>Quintana Roo</c:v>
                </c:pt>
                <c:pt idx="14">
                  <c:v>Jalisco</c:v>
                </c:pt>
                <c:pt idx="15">
                  <c:v>Nuevo León</c:v>
                </c:pt>
                <c:pt idx="16">
                  <c:v>Hidalgo</c:v>
                </c:pt>
                <c:pt idx="17">
                  <c:v>Querétaro</c:v>
                </c:pt>
                <c:pt idx="18">
                  <c:v>Coahuila</c:v>
                </c:pt>
                <c:pt idx="19">
                  <c:v>Zacatecas</c:v>
                </c:pt>
                <c:pt idx="20">
                  <c:v>Tlaxcala</c:v>
                </c:pt>
                <c:pt idx="21">
                  <c:v>Michoacán</c:v>
                </c:pt>
                <c:pt idx="22">
                  <c:v>Morelos</c:v>
                </c:pt>
                <c:pt idx="23">
                  <c:v>Durango</c:v>
                </c:pt>
                <c:pt idx="24">
                  <c:v>Guerrero</c:v>
                </c:pt>
                <c:pt idx="25">
                  <c:v>Veracruz</c:v>
                </c:pt>
                <c:pt idx="26">
                  <c:v>México</c:v>
                </c:pt>
                <c:pt idx="27">
                  <c:v>Tabasco</c:v>
                </c:pt>
                <c:pt idx="28">
                  <c:v>Puebla</c:v>
                </c:pt>
                <c:pt idx="29">
                  <c:v>Oaxaca</c:v>
                </c:pt>
                <c:pt idx="30">
                  <c:v>Guanajuato</c:v>
                </c:pt>
                <c:pt idx="31">
                  <c:v>Chiapas</c:v>
                </c:pt>
              </c:strCache>
            </c:strRef>
          </c:cat>
          <c:val>
            <c:numRef>
              <c:f>Obesidad!$G$2:$G$33</c:f>
              <c:numCache>
                <c:formatCode>#,##0.0</c:formatCode>
                <c:ptCount val="32"/>
                <c:pt idx="0">
                  <c:v>982.31</c:v>
                </c:pt>
                <c:pt idx="1">
                  <c:v>935.84</c:v>
                </c:pt>
                <c:pt idx="2">
                  <c:v>873.64</c:v>
                </c:pt>
                <c:pt idx="3">
                  <c:v>864.75</c:v>
                </c:pt>
                <c:pt idx="4">
                  <c:v>861.01</c:v>
                </c:pt>
                <c:pt idx="5">
                  <c:v>857.64</c:v>
                </c:pt>
                <c:pt idx="6">
                  <c:v>832.42</c:v>
                </c:pt>
                <c:pt idx="7">
                  <c:v>829.69</c:v>
                </c:pt>
                <c:pt idx="8">
                  <c:v>819.53</c:v>
                </c:pt>
                <c:pt idx="9">
                  <c:v>807.17</c:v>
                </c:pt>
                <c:pt idx="10">
                  <c:v>807.09</c:v>
                </c:pt>
                <c:pt idx="11">
                  <c:v>795.92</c:v>
                </c:pt>
                <c:pt idx="12">
                  <c:v>785.2</c:v>
                </c:pt>
                <c:pt idx="13">
                  <c:v>749.34</c:v>
                </c:pt>
                <c:pt idx="14">
                  <c:v>650.01</c:v>
                </c:pt>
                <c:pt idx="15">
                  <c:v>595.85</c:v>
                </c:pt>
                <c:pt idx="16">
                  <c:v>559.48</c:v>
                </c:pt>
                <c:pt idx="17">
                  <c:v>546.05999999999995</c:v>
                </c:pt>
                <c:pt idx="18">
                  <c:v>507.57</c:v>
                </c:pt>
                <c:pt idx="19">
                  <c:v>468.63</c:v>
                </c:pt>
                <c:pt idx="20">
                  <c:v>466.62</c:v>
                </c:pt>
                <c:pt idx="21">
                  <c:v>454.54</c:v>
                </c:pt>
                <c:pt idx="22">
                  <c:v>443.1</c:v>
                </c:pt>
                <c:pt idx="23">
                  <c:v>436.78</c:v>
                </c:pt>
                <c:pt idx="24">
                  <c:v>423.37</c:v>
                </c:pt>
                <c:pt idx="25">
                  <c:v>422.03</c:v>
                </c:pt>
                <c:pt idx="26">
                  <c:v>398.68</c:v>
                </c:pt>
                <c:pt idx="27">
                  <c:v>358.53</c:v>
                </c:pt>
                <c:pt idx="28">
                  <c:v>344.39</c:v>
                </c:pt>
                <c:pt idx="29">
                  <c:v>307.02999999999997</c:v>
                </c:pt>
                <c:pt idx="30">
                  <c:v>259.83</c:v>
                </c:pt>
                <c:pt idx="31">
                  <c:v>240.11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12484656"/>
        <c:axId val="-111248574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7"/>
              <c:layout>
                <c:manualLayout>
                  <c:x val="-3.2427277062470339E-2"/>
                  <c:y val="-4.72673633123380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Obesidad!$F$2:$F$33</c:f>
              <c:strCache>
                <c:ptCount val="32"/>
                <c:pt idx="0">
                  <c:v>Yucatán</c:v>
                </c:pt>
                <c:pt idx="1">
                  <c:v>Ciudad de México</c:v>
                </c:pt>
                <c:pt idx="2">
                  <c:v>Baja California Sur</c:v>
                </c:pt>
                <c:pt idx="3">
                  <c:v>Nayarit</c:v>
                </c:pt>
                <c:pt idx="4">
                  <c:v>Tamaulipas</c:v>
                </c:pt>
                <c:pt idx="5">
                  <c:v>Sinaloa</c:v>
                </c:pt>
                <c:pt idx="6">
                  <c:v>Baja California</c:v>
                </c:pt>
                <c:pt idx="7">
                  <c:v>Campeche</c:v>
                </c:pt>
                <c:pt idx="8">
                  <c:v>San Luis Potosí</c:v>
                </c:pt>
                <c:pt idx="9">
                  <c:v>Colima</c:v>
                </c:pt>
                <c:pt idx="10">
                  <c:v>Sonora</c:v>
                </c:pt>
                <c:pt idx="11">
                  <c:v>Chihuahua</c:v>
                </c:pt>
                <c:pt idx="12">
                  <c:v>Aguascalientes</c:v>
                </c:pt>
                <c:pt idx="13">
                  <c:v>Quintana Roo</c:v>
                </c:pt>
                <c:pt idx="14">
                  <c:v>Jalisco</c:v>
                </c:pt>
                <c:pt idx="15">
                  <c:v>Nuevo León</c:v>
                </c:pt>
                <c:pt idx="16">
                  <c:v>Hidalgo</c:v>
                </c:pt>
                <c:pt idx="17">
                  <c:v>Querétaro</c:v>
                </c:pt>
                <c:pt idx="18">
                  <c:v>Coahuila</c:v>
                </c:pt>
                <c:pt idx="19">
                  <c:v>Zacatecas</c:v>
                </c:pt>
                <c:pt idx="20">
                  <c:v>Tlaxcala</c:v>
                </c:pt>
                <c:pt idx="21">
                  <c:v>Michoacán</c:v>
                </c:pt>
                <c:pt idx="22">
                  <c:v>Morelos</c:v>
                </c:pt>
                <c:pt idx="23">
                  <c:v>Durango</c:v>
                </c:pt>
                <c:pt idx="24">
                  <c:v>Guerrero</c:v>
                </c:pt>
                <c:pt idx="25">
                  <c:v>Veracruz</c:v>
                </c:pt>
                <c:pt idx="26">
                  <c:v>México</c:v>
                </c:pt>
                <c:pt idx="27">
                  <c:v>Tabasco</c:v>
                </c:pt>
                <c:pt idx="28">
                  <c:v>Puebla</c:v>
                </c:pt>
                <c:pt idx="29">
                  <c:v>Oaxaca</c:v>
                </c:pt>
                <c:pt idx="30">
                  <c:v>Guanajuato</c:v>
                </c:pt>
                <c:pt idx="31">
                  <c:v>Chiapas</c:v>
                </c:pt>
              </c:strCache>
            </c:strRef>
          </c:cat>
          <c:val>
            <c:numRef>
              <c:f>Obesidad!$H$2:$H$33</c:f>
              <c:numCache>
                <c:formatCode>#,##0.0</c:formatCode>
                <c:ptCount val="32"/>
                <c:pt idx="0">
                  <c:v>559.80999999999995</c:v>
                </c:pt>
                <c:pt idx="1">
                  <c:v>559.80999999999995</c:v>
                </c:pt>
                <c:pt idx="2">
                  <c:v>559.80999999999995</c:v>
                </c:pt>
                <c:pt idx="3">
                  <c:v>559.80999999999995</c:v>
                </c:pt>
                <c:pt idx="4">
                  <c:v>559.80999999999995</c:v>
                </c:pt>
                <c:pt idx="5">
                  <c:v>559.80999999999995</c:v>
                </c:pt>
                <c:pt idx="6">
                  <c:v>559.80999999999995</c:v>
                </c:pt>
                <c:pt idx="7">
                  <c:v>559.80999999999995</c:v>
                </c:pt>
                <c:pt idx="8">
                  <c:v>559.80999999999995</c:v>
                </c:pt>
                <c:pt idx="9">
                  <c:v>559.80999999999995</c:v>
                </c:pt>
                <c:pt idx="10">
                  <c:v>559.80999999999995</c:v>
                </c:pt>
                <c:pt idx="11">
                  <c:v>559.80999999999995</c:v>
                </c:pt>
                <c:pt idx="12">
                  <c:v>559.80999999999995</c:v>
                </c:pt>
                <c:pt idx="13">
                  <c:v>559.80999999999995</c:v>
                </c:pt>
                <c:pt idx="14">
                  <c:v>559.80999999999995</c:v>
                </c:pt>
                <c:pt idx="15">
                  <c:v>559.80999999999995</c:v>
                </c:pt>
                <c:pt idx="16">
                  <c:v>559.80999999999995</c:v>
                </c:pt>
                <c:pt idx="17">
                  <c:v>559.80999999999995</c:v>
                </c:pt>
                <c:pt idx="18">
                  <c:v>559.80999999999995</c:v>
                </c:pt>
                <c:pt idx="19">
                  <c:v>559.80999999999995</c:v>
                </c:pt>
                <c:pt idx="20">
                  <c:v>559.80999999999995</c:v>
                </c:pt>
                <c:pt idx="21">
                  <c:v>559.80999999999995</c:v>
                </c:pt>
                <c:pt idx="22">
                  <c:v>559.80999999999995</c:v>
                </c:pt>
                <c:pt idx="23">
                  <c:v>559.80999999999995</c:v>
                </c:pt>
                <c:pt idx="24">
                  <c:v>559.80999999999995</c:v>
                </c:pt>
                <c:pt idx="25">
                  <c:v>559.80999999999995</c:v>
                </c:pt>
                <c:pt idx="26">
                  <c:v>559.80999999999995</c:v>
                </c:pt>
                <c:pt idx="27">
                  <c:v>559.80999999999995</c:v>
                </c:pt>
                <c:pt idx="28">
                  <c:v>559.80999999999995</c:v>
                </c:pt>
                <c:pt idx="29">
                  <c:v>559.80999999999995</c:v>
                </c:pt>
                <c:pt idx="30">
                  <c:v>559.80999999999995</c:v>
                </c:pt>
                <c:pt idx="31">
                  <c:v>559.80999999999995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2484656"/>
        <c:axId val="-1112485744"/>
      </c:lineChart>
      <c:catAx>
        <c:axId val="-111248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112485744"/>
        <c:crosses val="autoZero"/>
        <c:auto val="1"/>
        <c:lblAlgn val="ctr"/>
        <c:lblOffset val="100"/>
        <c:noMultiLvlLbl val="0"/>
      </c:catAx>
      <c:valAx>
        <c:axId val="-1112485744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11248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VIH!$H$8</c:f>
              <c:strCache>
                <c:ptCount val="1"/>
                <c:pt idx="0">
                  <c:v>Incidencia de VIH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  <a:effectLst/>
            </c:spPr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VIH!$G$9:$G$40</c:f>
              <c:strCache>
                <c:ptCount val="32"/>
                <c:pt idx="0">
                  <c:v>Tabasco</c:v>
                </c:pt>
                <c:pt idx="1">
                  <c:v>Campeche</c:v>
                </c:pt>
                <c:pt idx="2">
                  <c:v>Yucatán</c:v>
                </c:pt>
                <c:pt idx="3">
                  <c:v>Veracruz</c:v>
                </c:pt>
                <c:pt idx="4">
                  <c:v>Colima</c:v>
                </c:pt>
                <c:pt idx="5">
                  <c:v>Tamaulipas</c:v>
                </c:pt>
                <c:pt idx="6">
                  <c:v>Ciudad de México</c:v>
                </c:pt>
                <c:pt idx="7">
                  <c:v>Quintana Roo</c:v>
                </c:pt>
                <c:pt idx="8">
                  <c:v>Baja California Sur</c:v>
                </c:pt>
                <c:pt idx="9">
                  <c:v>Chiapas</c:v>
                </c:pt>
                <c:pt idx="10">
                  <c:v>Baja California</c:v>
                </c:pt>
                <c:pt idx="11">
                  <c:v>Puebla</c:v>
                </c:pt>
                <c:pt idx="12">
                  <c:v>Oaxaca</c:v>
                </c:pt>
                <c:pt idx="13">
                  <c:v>Querétaro</c:v>
                </c:pt>
                <c:pt idx="14">
                  <c:v>San Luis Potosí</c:v>
                </c:pt>
                <c:pt idx="15">
                  <c:v>Nuevo León</c:v>
                </c:pt>
                <c:pt idx="16">
                  <c:v>México</c:v>
                </c:pt>
                <c:pt idx="17">
                  <c:v>Chihuahua</c:v>
                </c:pt>
                <c:pt idx="18">
                  <c:v>Hidalgo</c:v>
                </c:pt>
                <c:pt idx="19">
                  <c:v>Sonora</c:v>
                </c:pt>
                <c:pt idx="20">
                  <c:v>Aguascalientes</c:v>
                </c:pt>
                <c:pt idx="21">
                  <c:v>Sinaloa</c:v>
                </c:pt>
                <c:pt idx="22">
                  <c:v>Guanajuato</c:v>
                </c:pt>
                <c:pt idx="23">
                  <c:v>Morelos</c:v>
                </c:pt>
                <c:pt idx="24">
                  <c:v>Zacatecas</c:v>
                </c:pt>
                <c:pt idx="25">
                  <c:v>Tlaxcala</c:v>
                </c:pt>
                <c:pt idx="26">
                  <c:v>Guerrero</c:v>
                </c:pt>
                <c:pt idx="27">
                  <c:v>Coahuila</c:v>
                </c:pt>
                <c:pt idx="28">
                  <c:v>Durango</c:v>
                </c:pt>
                <c:pt idx="29">
                  <c:v>Michoacán</c:v>
                </c:pt>
                <c:pt idx="30">
                  <c:v>Jalisco</c:v>
                </c:pt>
                <c:pt idx="31">
                  <c:v>Nayarit</c:v>
                </c:pt>
              </c:strCache>
            </c:strRef>
          </c:cat>
          <c:val>
            <c:numRef>
              <c:f>VIH!$H$9:$H$40</c:f>
              <c:numCache>
                <c:formatCode>#,##0.0</c:formatCode>
                <c:ptCount val="32"/>
                <c:pt idx="0">
                  <c:v>19.899999999999999</c:v>
                </c:pt>
                <c:pt idx="1">
                  <c:v>19.7</c:v>
                </c:pt>
                <c:pt idx="2">
                  <c:v>17.399999999999999</c:v>
                </c:pt>
                <c:pt idx="3">
                  <c:v>13.1</c:v>
                </c:pt>
                <c:pt idx="4">
                  <c:v>11.9</c:v>
                </c:pt>
                <c:pt idx="5">
                  <c:v>9.1999999999999993</c:v>
                </c:pt>
                <c:pt idx="6">
                  <c:v>8.3000000000000007</c:v>
                </c:pt>
                <c:pt idx="7">
                  <c:v>7.7</c:v>
                </c:pt>
                <c:pt idx="8">
                  <c:v>7.3</c:v>
                </c:pt>
                <c:pt idx="9">
                  <c:v>7.1</c:v>
                </c:pt>
                <c:pt idx="10">
                  <c:v>6.9</c:v>
                </c:pt>
                <c:pt idx="11">
                  <c:v>6.9</c:v>
                </c:pt>
                <c:pt idx="12">
                  <c:v>6.8</c:v>
                </c:pt>
                <c:pt idx="13">
                  <c:v>6.8</c:v>
                </c:pt>
                <c:pt idx="14">
                  <c:v>6.5</c:v>
                </c:pt>
                <c:pt idx="15">
                  <c:v>5.9</c:v>
                </c:pt>
                <c:pt idx="16">
                  <c:v>5.3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4.8</c:v>
                </c:pt>
                <c:pt idx="20">
                  <c:v>4.7</c:v>
                </c:pt>
                <c:pt idx="21">
                  <c:v>4.7</c:v>
                </c:pt>
                <c:pt idx="22">
                  <c:v>4.3</c:v>
                </c:pt>
                <c:pt idx="23">
                  <c:v>4.2</c:v>
                </c:pt>
                <c:pt idx="24">
                  <c:v>3.8</c:v>
                </c:pt>
                <c:pt idx="25">
                  <c:v>3.7</c:v>
                </c:pt>
                <c:pt idx="26">
                  <c:v>3.6</c:v>
                </c:pt>
                <c:pt idx="27">
                  <c:v>3.5</c:v>
                </c:pt>
                <c:pt idx="28">
                  <c:v>3.1</c:v>
                </c:pt>
                <c:pt idx="29">
                  <c:v>2.6</c:v>
                </c:pt>
                <c:pt idx="30">
                  <c:v>2.5</c:v>
                </c:pt>
                <c:pt idx="31">
                  <c:v>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12481936"/>
        <c:axId val="-1112479216"/>
      </c:barChart>
      <c:lineChart>
        <c:grouping val="standard"/>
        <c:varyColors val="0"/>
        <c:ser>
          <c:idx val="1"/>
          <c:order val="1"/>
          <c:tx>
            <c:strRef>
              <c:f>VIH!$I$8</c:f>
              <c:strCache>
                <c:ptCount val="1"/>
                <c:pt idx="0">
                  <c:v>Nacional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6"/>
              <c:layout>
                <c:manualLayout>
                  <c:x val="-2.832574607991907E-2"/>
                  <c:y val="-5.34096408306791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VIH!$G$9:$G$40</c:f>
              <c:strCache>
                <c:ptCount val="32"/>
                <c:pt idx="0">
                  <c:v>Tabasco</c:v>
                </c:pt>
                <c:pt idx="1">
                  <c:v>Campeche</c:v>
                </c:pt>
                <c:pt idx="2">
                  <c:v>Yucatán</c:v>
                </c:pt>
                <c:pt idx="3">
                  <c:v>Veracruz</c:v>
                </c:pt>
                <c:pt idx="4">
                  <c:v>Colima</c:v>
                </c:pt>
                <c:pt idx="5">
                  <c:v>Tamaulipas</c:v>
                </c:pt>
                <c:pt idx="6">
                  <c:v>Ciudad de México</c:v>
                </c:pt>
                <c:pt idx="7">
                  <c:v>Quintana Roo</c:v>
                </c:pt>
                <c:pt idx="8">
                  <c:v>Baja California Sur</c:v>
                </c:pt>
                <c:pt idx="9">
                  <c:v>Chiapas</c:v>
                </c:pt>
                <c:pt idx="10">
                  <c:v>Baja California</c:v>
                </c:pt>
                <c:pt idx="11">
                  <c:v>Puebla</c:v>
                </c:pt>
                <c:pt idx="12">
                  <c:v>Oaxaca</c:v>
                </c:pt>
                <c:pt idx="13">
                  <c:v>Querétaro</c:v>
                </c:pt>
                <c:pt idx="14">
                  <c:v>San Luis Potosí</c:v>
                </c:pt>
                <c:pt idx="15">
                  <c:v>Nuevo León</c:v>
                </c:pt>
                <c:pt idx="16">
                  <c:v>México</c:v>
                </c:pt>
                <c:pt idx="17">
                  <c:v>Chihuahua</c:v>
                </c:pt>
                <c:pt idx="18">
                  <c:v>Hidalgo</c:v>
                </c:pt>
                <c:pt idx="19">
                  <c:v>Sonora</c:v>
                </c:pt>
                <c:pt idx="20">
                  <c:v>Aguascalientes</c:v>
                </c:pt>
                <c:pt idx="21">
                  <c:v>Sinaloa</c:v>
                </c:pt>
                <c:pt idx="22">
                  <c:v>Guanajuato</c:v>
                </c:pt>
                <c:pt idx="23">
                  <c:v>Morelos</c:v>
                </c:pt>
                <c:pt idx="24">
                  <c:v>Zacatecas</c:v>
                </c:pt>
                <c:pt idx="25">
                  <c:v>Tlaxcala</c:v>
                </c:pt>
                <c:pt idx="26">
                  <c:v>Guerrero</c:v>
                </c:pt>
                <c:pt idx="27">
                  <c:v>Coahuila</c:v>
                </c:pt>
                <c:pt idx="28">
                  <c:v>Durango</c:v>
                </c:pt>
                <c:pt idx="29">
                  <c:v>Michoacán</c:v>
                </c:pt>
                <c:pt idx="30">
                  <c:v>Jalisco</c:v>
                </c:pt>
                <c:pt idx="31">
                  <c:v>Nayarit</c:v>
                </c:pt>
              </c:strCache>
            </c:strRef>
          </c:cat>
          <c:val>
            <c:numRef>
              <c:f>VIH!$I$9:$I$40</c:f>
              <c:numCache>
                <c:formatCode>0.0</c:formatCode>
                <c:ptCount val="32"/>
                <c:pt idx="0">
                  <c:v>6.7</c:v>
                </c:pt>
                <c:pt idx="1">
                  <c:v>6.7</c:v>
                </c:pt>
                <c:pt idx="2">
                  <c:v>6.7</c:v>
                </c:pt>
                <c:pt idx="3">
                  <c:v>6.7</c:v>
                </c:pt>
                <c:pt idx="4">
                  <c:v>6.7</c:v>
                </c:pt>
                <c:pt idx="5">
                  <c:v>6.7</c:v>
                </c:pt>
                <c:pt idx="6">
                  <c:v>6.7</c:v>
                </c:pt>
                <c:pt idx="7">
                  <c:v>6.7</c:v>
                </c:pt>
                <c:pt idx="8">
                  <c:v>6.7</c:v>
                </c:pt>
                <c:pt idx="9">
                  <c:v>6.7</c:v>
                </c:pt>
                <c:pt idx="10">
                  <c:v>6.7</c:v>
                </c:pt>
                <c:pt idx="11">
                  <c:v>6.7</c:v>
                </c:pt>
                <c:pt idx="12">
                  <c:v>6.7</c:v>
                </c:pt>
                <c:pt idx="13">
                  <c:v>6.7</c:v>
                </c:pt>
                <c:pt idx="14">
                  <c:v>6.7</c:v>
                </c:pt>
                <c:pt idx="15">
                  <c:v>6.7</c:v>
                </c:pt>
                <c:pt idx="16">
                  <c:v>6.7</c:v>
                </c:pt>
                <c:pt idx="17">
                  <c:v>6.7</c:v>
                </c:pt>
                <c:pt idx="18">
                  <c:v>6.7</c:v>
                </c:pt>
                <c:pt idx="19">
                  <c:v>6.7</c:v>
                </c:pt>
                <c:pt idx="20">
                  <c:v>6.7</c:v>
                </c:pt>
                <c:pt idx="21">
                  <c:v>6.7</c:v>
                </c:pt>
                <c:pt idx="22">
                  <c:v>6.7</c:v>
                </c:pt>
                <c:pt idx="23">
                  <c:v>6.7</c:v>
                </c:pt>
                <c:pt idx="24">
                  <c:v>6.7</c:v>
                </c:pt>
                <c:pt idx="25">
                  <c:v>6.7</c:v>
                </c:pt>
                <c:pt idx="26">
                  <c:v>6.7</c:v>
                </c:pt>
                <c:pt idx="27">
                  <c:v>6.7</c:v>
                </c:pt>
                <c:pt idx="28">
                  <c:v>6.7</c:v>
                </c:pt>
                <c:pt idx="29">
                  <c:v>6.7</c:v>
                </c:pt>
                <c:pt idx="30">
                  <c:v>6.7</c:v>
                </c:pt>
                <c:pt idx="31">
                  <c:v>6.7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2481936"/>
        <c:axId val="-1112479216"/>
      </c:lineChart>
      <c:catAx>
        <c:axId val="-111248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112479216"/>
        <c:crosses val="autoZero"/>
        <c:auto val="1"/>
        <c:lblAlgn val="ctr"/>
        <c:lblOffset val="100"/>
        <c:noMultiLvlLbl val="0"/>
      </c:catAx>
      <c:valAx>
        <c:axId val="-1112479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Incidencia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11248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vectores!$E$18:$F$18</c:f>
              <c:strCache>
                <c:ptCount val="2"/>
                <c:pt idx="0">
                  <c:v>Yucatán</c:v>
                </c:pt>
                <c:pt idx="1">
                  <c:v>Dengue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vectores!$G$17:$Q$17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vectores!$G$18:$Q$18</c:f>
              <c:numCache>
                <c:formatCode>0.0</c:formatCode>
                <c:ptCount val="11"/>
                <c:pt idx="0">
                  <c:v>37.5</c:v>
                </c:pt>
                <c:pt idx="1">
                  <c:v>167.1</c:v>
                </c:pt>
                <c:pt idx="2">
                  <c:v>131</c:v>
                </c:pt>
                <c:pt idx="3">
                  <c:v>319.10000000000002</c:v>
                </c:pt>
                <c:pt idx="4">
                  <c:v>296.89999999999998</c:v>
                </c:pt>
                <c:pt idx="5">
                  <c:v>147.5</c:v>
                </c:pt>
                <c:pt idx="6">
                  <c:v>55.6</c:v>
                </c:pt>
                <c:pt idx="7">
                  <c:v>78.2</c:v>
                </c:pt>
                <c:pt idx="8">
                  <c:v>20.3</c:v>
                </c:pt>
                <c:pt idx="9">
                  <c:v>5.8</c:v>
                </c:pt>
                <c:pt idx="10" formatCode="0.00">
                  <c:v>0.86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vectores!$E$19:$F$19</c:f>
              <c:strCache>
                <c:ptCount val="2"/>
                <c:pt idx="0">
                  <c:v>Yucatán</c:v>
                </c:pt>
                <c:pt idx="1">
                  <c:v>Chikungunya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vectores!$G$17:$Q$17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vectores!$G$19:$Q$19</c:f>
              <c:numCache>
                <c:formatCode>0.0</c:formatCode>
                <c:ptCount val="11"/>
                <c:pt idx="7">
                  <c:v>78.77</c:v>
                </c:pt>
                <c:pt idx="8" formatCode="0.00">
                  <c:v>0.51</c:v>
                </c:pt>
                <c:pt idx="9">
                  <c:v>0</c:v>
                </c:pt>
                <c:pt idx="10" formatCode="0.00">
                  <c:v>0.13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vectores!$E$20:$F$20</c:f>
              <c:strCache>
                <c:ptCount val="2"/>
                <c:pt idx="0">
                  <c:v>Yucatán</c:v>
                </c:pt>
                <c:pt idx="1">
                  <c:v>Zika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vectores!$G$17:$Q$17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vectores!$G$20:$Q$20</c:f>
              <c:numCache>
                <c:formatCode>0.00</c:formatCode>
                <c:ptCount val="11"/>
                <c:pt idx="8">
                  <c:v>59.83</c:v>
                </c:pt>
                <c:pt idx="9">
                  <c:v>0.69</c:v>
                </c:pt>
                <c:pt idx="10">
                  <c:v>1.18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vectores!$E$21:$F$21</c:f>
              <c:strCache>
                <c:ptCount val="2"/>
                <c:pt idx="0">
                  <c:v>Nacional</c:v>
                </c:pt>
                <c:pt idx="1">
                  <c:v>Dengue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vectores!$G$17:$Q$17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vectores!$G$21:$Q$21</c:f>
              <c:numCache>
                <c:formatCode>0.00</c:formatCode>
                <c:ptCount val="11"/>
                <c:pt idx="0">
                  <c:v>32.479999999999997</c:v>
                </c:pt>
                <c:pt idx="1">
                  <c:v>50.59</c:v>
                </c:pt>
                <c:pt idx="2">
                  <c:v>26.39</c:v>
                </c:pt>
                <c:pt idx="3">
                  <c:v>14.34</c:v>
                </c:pt>
                <c:pt idx="4">
                  <c:v>44.53</c:v>
                </c:pt>
                <c:pt idx="5">
                  <c:v>54</c:v>
                </c:pt>
                <c:pt idx="6">
                  <c:v>26.81</c:v>
                </c:pt>
                <c:pt idx="7">
                  <c:v>22.04</c:v>
                </c:pt>
                <c:pt idx="8">
                  <c:v>14.55</c:v>
                </c:pt>
                <c:pt idx="9">
                  <c:v>11.45</c:v>
                </c:pt>
                <c:pt idx="10">
                  <c:v>10.19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vectores!$E$22:$F$22</c:f>
              <c:strCache>
                <c:ptCount val="2"/>
                <c:pt idx="0">
                  <c:v>Nacional</c:v>
                </c:pt>
                <c:pt idx="1">
                  <c:v>Chikungunya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vectores!$G$17:$Q$17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vectores!$G$22:$Q$22</c:f>
              <c:numCache>
                <c:formatCode>0.0</c:formatCode>
                <c:ptCount val="11"/>
                <c:pt idx="6" formatCode="0.00">
                  <c:v>0.19</c:v>
                </c:pt>
                <c:pt idx="7" formatCode="0.00">
                  <c:v>10.4</c:v>
                </c:pt>
                <c:pt idx="8" formatCode="0.00">
                  <c:v>0.62</c:v>
                </c:pt>
                <c:pt idx="9" formatCode="0.00">
                  <c:v>0.05</c:v>
                </c:pt>
                <c:pt idx="10" formatCode="0.00">
                  <c:v>0.01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vectores!$E$23:$F$23</c:f>
              <c:strCache>
                <c:ptCount val="2"/>
                <c:pt idx="0">
                  <c:v>Nacional</c:v>
                </c:pt>
                <c:pt idx="1">
                  <c:v>Zika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vectores!$G$17:$Q$17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vectores!$G$23:$Q$23</c:f>
              <c:numCache>
                <c:formatCode>0.0</c:formatCode>
                <c:ptCount val="11"/>
                <c:pt idx="7" formatCode="0.000">
                  <c:v>6.0000000000000001E-3</c:v>
                </c:pt>
                <c:pt idx="8" formatCode="0.00">
                  <c:v>3.08</c:v>
                </c:pt>
                <c:pt idx="9" formatCode="0.00">
                  <c:v>1.31</c:v>
                </c:pt>
                <c:pt idx="10" formatCode="0.00">
                  <c:v>0.34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2481392"/>
        <c:axId val="-1112484112"/>
      </c:lineChart>
      <c:catAx>
        <c:axId val="-111248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112484112"/>
        <c:crosses val="autoZero"/>
        <c:auto val="1"/>
        <c:lblAlgn val="ctr"/>
        <c:lblOffset val="100"/>
        <c:noMultiLvlLbl val="0"/>
      </c:catAx>
      <c:valAx>
        <c:axId val="-1112484112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112481392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380832964005951"/>
          <c:y val="0.85949081513769765"/>
          <c:w val="0.65608325786208532"/>
          <c:h val="0.128551036498403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547497636983942E-2"/>
          <c:y val="3.0059039469987114E-2"/>
          <c:w val="0.91308774193024944"/>
          <c:h val="0.532759112132389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'Línea mín'!$K$2</c:f>
              <c:strCache>
                <c:ptCount val="1"/>
                <c:pt idx="0">
                  <c:v>Línea de bienestar mínimo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  <a:effectLst/>
            </c:spPr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>
                <c:manualLayout>
                  <c:x val="-7.5561551973410773E-17"/>
                  <c:y val="8.58829699142489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rlow" panose="000005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'Línea mín'!$J$3:$J$34</c:f>
              <c:strCache>
                <c:ptCount val="32"/>
                <c:pt idx="0">
                  <c:v>Chiapas</c:v>
                </c:pt>
                <c:pt idx="1">
                  <c:v>Oaxaca</c:v>
                </c:pt>
                <c:pt idx="2">
                  <c:v>Guerrero</c:v>
                </c:pt>
                <c:pt idx="3">
                  <c:v>Veracruz</c:v>
                </c:pt>
                <c:pt idx="4">
                  <c:v>Puebla</c:v>
                </c:pt>
                <c:pt idx="5">
                  <c:v>Zacatecas</c:v>
                </c:pt>
                <c:pt idx="6">
                  <c:v>Michoacán</c:v>
                </c:pt>
                <c:pt idx="7">
                  <c:v>San Luis Potosí</c:v>
                </c:pt>
                <c:pt idx="8">
                  <c:v>Tlaxcala</c:v>
                </c:pt>
                <c:pt idx="9">
                  <c:v>Tabasco</c:v>
                </c:pt>
                <c:pt idx="10">
                  <c:v>Hidalgo</c:v>
                </c:pt>
                <c:pt idx="11">
                  <c:v>México</c:v>
                </c:pt>
                <c:pt idx="12">
                  <c:v>Nayarit</c:v>
                </c:pt>
                <c:pt idx="13">
                  <c:v>Morelos</c:v>
                </c:pt>
                <c:pt idx="14">
                  <c:v>Campeche</c:v>
                </c:pt>
                <c:pt idx="15">
                  <c:v>Guanajuato</c:v>
                </c:pt>
                <c:pt idx="16">
                  <c:v>Durango</c:v>
                </c:pt>
                <c:pt idx="17">
                  <c:v>Tamaulipas</c:v>
                </c:pt>
                <c:pt idx="18">
                  <c:v>Yucatán</c:v>
                </c:pt>
                <c:pt idx="19">
                  <c:v>Chihuahua</c:v>
                </c:pt>
                <c:pt idx="20">
                  <c:v>Querétaro</c:v>
                </c:pt>
                <c:pt idx="21">
                  <c:v>Aguascalientes</c:v>
                </c:pt>
                <c:pt idx="22">
                  <c:v>Quintana Roo</c:v>
                </c:pt>
                <c:pt idx="23">
                  <c:v>Coahuila</c:v>
                </c:pt>
                <c:pt idx="24">
                  <c:v>Sinaloa</c:v>
                </c:pt>
                <c:pt idx="25">
                  <c:v>Colima</c:v>
                </c:pt>
                <c:pt idx="26">
                  <c:v>Jalisco</c:v>
                </c:pt>
                <c:pt idx="27">
                  <c:v>Ciudad de México</c:v>
                </c:pt>
                <c:pt idx="28">
                  <c:v>Sonora</c:v>
                </c:pt>
                <c:pt idx="29">
                  <c:v>Baja California Sur</c:v>
                </c:pt>
                <c:pt idx="30">
                  <c:v>Baja California</c:v>
                </c:pt>
                <c:pt idx="31">
                  <c:v>Nuevo León</c:v>
                </c:pt>
              </c:strCache>
            </c:strRef>
          </c:cat>
          <c:val>
            <c:numRef>
              <c:f>'Línea mín'!$K$3:$K$34</c:f>
              <c:numCache>
                <c:formatCode>0.0</c:formatCode>
                <c:ptCount val="32"/>
                <c:pt idx="0">
                  <c:v>49.883767575622272</c:v>
                </c:pt>
                <c:pt idx="1">
                  <c:v>40.202227494186488</c:v>
                </c:pt>
                <c:pt idx="2">
                  <c:v>35.193202430915058</c:v>
                </c:pt>
                <c:pt idx="3">
                  <c:v>30.56576166416956</c:v>
                </c:pt>
                <c:pt idx="4">
                  <c:v>23.115069463731512</c:v>
                </c:pt>
                <c:pt idx="5">
                  <c:v>21.002970601719557</c:v>
                </c:pt>
                <c:pt idx="6">
                  <c:v>21.000221493113763</c:v>
                </c:pt>
                <c:pt idx="7">
                  <c:v>20.417558513596827</c:v>
                </c:pt>
                <c:pt idx="8">
                  <c:v>19.578294034941525</c:v>
                </c:pt>
                <c:pt idx="9">
                  <c:v>19.569390511634992</c:v>
                </c:pt>
                <c:pt idx="10">
                  <c:v>18.239853331950449</c:v>
                </c:pt>
                <c:pt idx="11">
                  <c:v>16.810382764050445</c:v>
                </c:pt>
                <c:pt idx="12">
                  <c:v>16.425332468090168</c:v>
                </c:pt>
                <c:pt idx="13">
                  <c:v>16.412356665288506</c:v>
                </c:pt>
                <c:pt idx="14">
                  <c:v>15.769471408148291</c:v>
                </c:pt>
                <c:pt idx="15">
                  <c:v>15.592504945530679</c:v>
                </c:pt>
                <c:pt idx="16">
                  <c:v>12.799945398357027</c:v>
                </c:pt>
                <c:pt idx="17">
                  <c:v>12.063966183787201</c:v>
                </c:pt>
                <c:pt idx="18">
                  <c:v>11.775231361865139</c:v>
                </c:pt>
                <c:pt idx="19">
                  <c:v>11.168369970604299</c:v>
                </c:pt>
                <c:pt idx="20">
                  <c:v>9.9518045747714439</c:v>
                </c:pt>
                <c:pt idx="21">
                  <c:v>9.5645568847190301</c:v>
                </c:pt>
                <c:pt idx="22">
                  <c:v>9.2582521893563605</c:v>
                </c:pt>
                <c:pt idx="23">
                  <c:v>8.8133951203186101</c:v>
                </c:pt>
                <c:pt idx="24">
                  <c:v>8.7182355629148507</c:v>
                </c:pt>
                <c:pt idx="25">
                  <c:v>7.9967110868289311</c:v>
                </c:pt>
                <c:pt idx="26">
                  <c:v>7.7064304989085715</c:v>
                </c:pt>
                <c:pt idx="27">
                  <c:v>7.5411322688167832</c:v>
                </c:pt>
                <c:pt idx="28">
                  <c:v>7.5155492446647969</c:v>
                </c:pt>
                <c:pt idx="29">
                  <c:v>6.1125562938934905</c:v>
                </c:pt>
                <c:pt idx="30">
                  <c:v>5.3635344234952047</c:v>
                </c:pt>
                <c:pt idx="31">
                  <c:v>3.0943770021104831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12480304"/>
        <c:axId val="-1112479760"/>
      </c:barChart>
      <c:lineChart>
        <c:grouping val="standard"/>
        <c:varyColors val="0"/>
        <c:ser>
          <c:idx val="1"/>
          <c:order val="1"/>
          <c:tx>
            <c:strRef>
              <c:f>'Línea mín'!$L$2</c:f>
              <c:strCache>
                <c:ptCount val="1"/>
                <c:pt idx="0">
                  <c:v>Nacional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6"/>
              <c:layout>
                <c:manualLayout>
                  <c:x val="-3.0911901081916538E-2"/>
                  <c:y val="-7.30005244271116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rlow" panose="000005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'Línea mín'!$J$3:$J$34</c:f>
              <c:strCache>
                <c:ptCount val="32"/>
                <c:pt idx="0">
                  <c:v>Chiapas</c:v>
                </c:pt>
                <c:pt idx="1">
                  <c:v>Oaxaca</c:v>
                </c:pt>
                <c:pt idx="2">
                  <c:v>Guerrero</c:v>
                </c:pt>
                <c:pt idx="3">
                  <c:v>Veracruz</c:v>
                </c:pt>
                <c:pt idx="4">
                  <c:v>Puebla</c:v>
                </c:pt>
                <c:pt idx="5">
                  <c:v>Zacatecas</c:v>
                </c:pt>
                <c:pt idx="6">
                  <c:v>Michoacán</c:v>
                </c:pt>
                <c:pt idx="7">
                  <c:v>San Luis Potosí</c:v>
                </c:pt>
                <c:pt idx="8">
                  <c:v>Tlaxcala</c:v>
                </c:pt>
                <c:pt idx="9">
                  <c:v>Tabasco</c:v>
                </c:pt>
                <c:pt idx="10">
                  <c:v>Hidalgo</c:v>
                </c:pt>
                <c:pt idx="11">
                  <c:v>México</c:v>
                </c:pt>
                <c:pt idx="12">
                  <c:v>Nayarit</c:v>
                </c:pt>
                <c:pt idx="13">
                  <c:v>Morelos</c:v>
                </c:pt>
                <c:pt idx="14">
                  <c:v>Campeche</c:v>
                </c:pt>
                <c:pt idx="15">
                  <c:v>Guanajuato</c:v>
                </c:pt>
                <c:pt idx="16">
                  <c:v>Durango</c:v>
                </c:pt>
                <c:pt idx="17">
                  <c:v>Tamaulipas</c:v>
                </c:pt>
                <c:pt idx="18">
                  <c:v>Yucatán</c:v>
                </c:pt>
                <c:pt idx="19">
                  <c:v>Chihuahua</c:v>
                </c:pt>
                <c:pt idx="20">
                  <c:v>Querétaro</c:v>
                </c:pt>
                <c:pt idx="21">
                  <c:v>Aguascalientes</c:v>
                </c:pt>
                <c:pt idx="22">
                  <c:v>Quintana Roo</c:v>
                </c:pt>
                <c:pt idx="23">
                  <c:v>Coahuila</c:v>
                </c:pt>
                <c:pt idx="24">
                  <c:v>Sinaloa</c:v>
                </c:pt>
                <c:pt idx="25">
                  <c:v>Colima</c:v>
                </c:pt>
                <c:pt idx="26">
                  <c:v>Jalisco</c:v>
                </c:pt>
                <c:pt idx="27">
                  <c:v>Ciudad de México</c:v>
                </c:pt>
                <c:pt idx="28">
                  <c:v>Sonora</c:v>
                </c:pt>
                <c:pt idx="29">
                  <c:v>Baja California Sur</c:v>
                </c:pt>
                <c:pt idx="30">
                  <c:v>Baja California</c:v>
                </c:pt>
                <c:pt idx="31">
                  <c:v>Nuevo León</c:v>
                </c:pt>
              </c:strCache>
            </c:strRef>
          </c:cat>
          <c:val>
            <c:numRef>
              <c:f>'Línea mín'!$L$3:$L$34</c:f>
              <c:numCache>
                <c:formatCode>General</c:formatCode>
                <c:ptCount val="32"/>
                <c:pt idx="0">
                  <c:v>17.5</c:v>
                </c:pt>
                <c:pt idx="1">
                  <c:v>17.5</c:v>
                </c:pt>
                <c:pt idx="2">
                  <c:v>17.5</c:v>
                </c:pt>
                <c:pt idx="3">
                  <c:v>17.5</c:v>
                </c:pt>
                <c:pt idx="4">
                  <c:v>17.5</c:v>
                </c:pt>
                <c:pt idx="5">
                  <c:v>17.5</c:v>
                </c:pt>
                <c:pt idx="6">
                  <c:v>17.5</c:v>
                </c:pt>
                <c:pt idx="7">
                  <c:v>17.5</c:v>
                </c:pt>
                <c:pt idx="8">
                  <c:v>17.5</c:v>
                </c:pt>
                <c:pt idx="9">
                  <c:v>17.5</c:v>
                </c:pt>
                <c:pt idx="10">
                  <c:v>17.5</c:v>
                </c:pt>
                <c:pt idx="11">
                  <c:v>17.5</c:v>
                </c:pt>
                <c:pt idx="12">
                  <c:v>17.5</c:v>
                </c:pt>
                <c:pt idx="13">
                  <c:v>17.5</c:v>
                </c:pt>
                <c:pt idx="14">
                  <c:v>17.5</c:v>
                </c:pt>
                <c:pt idx="15">
                  <c:v>17.5</c:v>
                </c:pt>
                <c:pt idx="16">
                  <c:v>17.5</c:v>
                </c:pt>
                <c:pt idx="17">
                  <c:v>17.5</c:v>
                </c:pt>
                <c:pt idx="18">
                  <c:v>17.5</c:v>
                </c:pt>
                <c:pt idx="19">
                  <c:v>17.5</c:v>
                </c:pt>
                <c:pt idx="20">
                  <c:v>17.5</c:v>
                </c:pt>
                <c:pt idx="21">
                  <c:v>17.5</c:v>
                </c:pt>
                <c:pt idx="22">
                  <c:v>17.5</c:v>
                </c:pt>
                <c:pt idx="23">
                  <c:v>17.5</c:v>
                </c:pt>
                <c:pt idx="24">
                  <c:v>17.5</c:v>
                </c:pt>
                <c:pt idx="25">
                  <c:v>17.5</c:v>
                </c:pt>
                <c:pt idx="26">
                  <c:v>17.5</c:v>
                </c:pt>
                <c:pt idx="27">
                  <c:v>17.5</c:v>
                </c:pt>
                <c:pt idx="28">
                  <c:v>17.5</c:v>
                </c:pt>
                <c:pt idx="29">
                  <c:v>17.5</c:v>
                </c:pt>
                <c:pt idx="30">
                  <c:v>17.5</c:v>
                </c:pt>
                <c:pt idx="31">
                  <c:v>17.5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2480304"/>
        <c:axId val="-1112479760"/>
      </c:lineChart>
      <c:catAx>
        <c:axId val="-111248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rlow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1112479760"/>
        <c:crosses val="autoZero"/>
        <c:auto val="1"/>
        <c:lblAlgn val="ctr"/>
        <c:lblOffset val="100"/>
        <c:noMultiLvlLbl val="0"/>
      </c:catAx>
      <c:valAx>
        <c:axId val="-1112479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rlow" panose="00000500000000000000" pitchFamily="2" charset="0"/>
                    <a:ea typeface="+mn-ea"/>
                    <a:cs typeface="+mn-cs"/>
                  </a:defRPr>
                </a:pPr>
                <a:r>
                  <a:rPr lang="en-US"/>
                  <a:t>Porcentaje</a:t>
                </a:r>
              </a:p>
            </c:rich>
          </c:tx>
          <c:layout>
            <c:manualLayout>
              <c:xMode val="edge"/>
              <c:yMode val="edge"/>
              <c:x val="2.0607934054611026E-3"/>
              <c:y val="0.17462408449261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rlow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111248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rlow" panose="00000500000000000000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Barlow" panose="00000500000000000000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6549900822759087E-2"/>
          <c:y val="4.604919649590996E-2"/>
          <c:w val="0.90843613053766858"/>
          <c:h val="0.68048713918789916"/>
        </c:manualLayout>
      </c:layout>
      <c:bar3DChart>
        <c:barDir val="col"/>
        <c:grouping val="percentStacked"/>
        <c:varyColors val="0"/>
        <c:ser>
          <c:idx val="0"/>
          <c:order val="0"/>
          <c:tx>
            <c:strRef>
              <c:f>'Pob y vulner'!$B$10</c:f>
              <c:strCache>
                <c:ptCount val="1"/>
                <c:pt idx="0">
                  <c:v>Población en situación de pobreza moderada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6.568143366882008E-2"/>
                  <c:y val="1.2558871771611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8.100710152487809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'Pob y vulner'!$C$7:$H$7</c:f>
              <c:numCache>
                <c:formatCode>General</c:formatCode>
                <c:ptCount val="6"/>
                <c:pt idx="0">
                  <c:v>2008</c:v>
                </c:pt>
                <c:pt idx="1">
                  <c:v>2010</c:v>
                </c:pt>
                <c:pt idx="2">
                  <c:v>2012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'Pob y vulner'!$C$10:$H$10</c:f>
              <c:numCache>
                <c:formatCode>0.0</c:formatCode>
                <c:ptCount val="6"/>
                <c:pt idx="0">
                  <c:v>38.165836480126593</c:v>
                </c:pt>
                <c:pt idx="1">
                  <c:v>36.601000444115321</c:v>
                </c:pt>
                <c:pt idx="2">
                  <c:v>39.024716576848206</c:v>
                </c:pt>
                <c:pt idx="3">
                  <c:v>35.170913268786578</c:v>
                </c:pt>
                <c:pt idx="4">
                  <c:v>33.830470210599998</c:v>
                </c:pt>
                <c:pt idx="5">
                  <c:v>35.723906239771352</c:v>
                </c:pt>
              </c:numCache>
            </c:numRef>
          </c:val>
        </c:ser>
        <c:ser>
          <c:idx val="1"/>
          <c:order val="1"/>
          <c:tx>
            <c:strRef>
              <c:f>'Pob y vulner'!$B$11</c:f>
              <c:strCache>
                <c:ptCount val="1"/>
                <c:pt idx="0">
                  <c:v>Población en situación de pobreza extrema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6.56814336688200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7.662833928029008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'Pob y vulner'!$C$7:$H$7</c:f>
              <c:numCache>
                <c:formatCode>General</c:formatCode>
                <c:ptCount val="6"/>
                <c:pt idx="0">
                  <c:v>2008</c:v>
                </c:pt>
                <c:pt idx="1">
                  <c:v>2010</c:v>
                </c:pt>
                <c:pt idx="2">
                  <c:v>2012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'Pob y vulner'!$C$11:$H$11</c:f>
              <c:numCache>
                <c:formatCode>0.0</c:formatCode>
                <c:ptCount val="6"/>
                <c:pt idx="0">
                  <c:v>8.8611244045807425</c:v>
                </c:pt>
                <c:pt idx="1">
                  <c:v>11.719653842101629</c:v>
                </c:pt>
                <c:pt idx="2">
                  <c:v>9.8317888740117194</c:v>
                </c:pt>
                <c:pt idx="3">
                  <c:v>10.685591871417117</c:v>
                </c:pt>
                <c:pt idx="4">
                  <c:v>8.0265735416999995</c:v>
                </c:pt>
                <c:pt idx="5">
                  <c:v>6.1477512411340109</c:v>
                </c:pt>
              </c:numCache>
            </c:numRef>
          </c:val>
        </c:ser>
        <c:ser>
          <c:idx val="2"/>
          <c:order val="2"/>
          <c:tx>
            <c:strRef>
              <c:f>'Pob y vulner'!$B$12</c:f>
              <c:strCache>
                <c:ptCount val="1"/>
                <c:pt idx="0">
                  <c:v>Población vulnerable por carencias sociales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6.3492052546526068E-2"/>
                  <c:y val="-3.837388711483977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7.662833928029008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'Pob y vulner'!$C$7:$H$7</c:f>
              <c:numCache>
                <c:formatCode>General</c:formatCode>
                <c:ptCount val="6"/>
                <c:pt idx="0">
                  <c:v>2008</c:v>
                </c:pt>
                <c:pt idx="1">
                  <c:v>2010</c:v>
                </c:pt>
                <c:pt idx="2">
                  <c:v>2012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'Pob y vulner'!$C$12:$H$12</c:f>
              <c:numCache>
                <c:formatCode>0.0</c:formatCode>
                <c:ptCount val="6"/>
                <c:pt idx="0">
                  <c:v>29.536476445325643</c:v>
                </c:pt>
                <c:pt idx="1">
                  <c:v>26.007362937996763</c:v>
                </c:pt>
                <c:pt idx="2">
                  <c:v>27.023022801277392</c:v>
                </c:pt>
                <c:pt idx="3">
                  <c:v>27.682755484280193</c:v>
                </c:pt>
                <c:pt idx="4">
                  <c:v>29.665055792699999</c:v>
                </c:pt>
                <c:pt idx="5">
                  <c:v>32.472699230271743</c:v>
                </c:pt>
              </c:numCache>
            </c:numRef>
          </c:val>
        </c:ser>
        <c:ser>
          <c:idx val="3"/>
          <c:order val="3"/>
          <c:tx>
            <c:strRef>
              <c:f>'Pob y vulner'!$B$13</c:f>
              <c:strCache>
                <c:ptCount val="1"/>
                <c:pt idx="0">
                  <c:v>Población vulnerable por ingresos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6.349205254652609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7.224957703570208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'Pob y vulner'!$C$7:$H$7</c:f>
              <c:numCache>
                <c:formatCode>General</c:formatCode>
                <c:ptCount val="6"/>
                <c:pt idx="0">
                  <c:v>2008</c:v>
                </c:pt>
                <c:pt idx="1">
                  <c:v>2010</c:v>
                </c:pt>
                <c:pt idx="2">
                  <c:v>2012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'Pob y vulner'!$C$13:$H$13</c:f>
              <c:numCache>
                <c:formatCode>0.0</c:formatCode>
                <c:ptCount val="6"/>
                <c:pt idx="0">
                  <c:v>4.7495104172121598</c:v>
                </c:pt>
                <c:pt idx="1">
                  <c:v>6.4383110712757192</c:v>
                </c:pt>
                <c:pt idx="2">
                  <c:v>6.2516785825607766</c:v>
                </c:pt>
                <c:pt idx="3">
                  <c:v>6.9546776452002828</c:v>
                </c:pt>
                <c:pt idx="4">
                  <c:v>6.5787152985999997</c:v>
                </c:pt>
                <c:pt idx="5">
                  <c:v>5.7424356172613384</c:v>
                </c:pt>
              </c:numCache>
            </c:numRef>
          </c:val>
        </c:ser>
        <c:ser>
          <c:idx val="4"/>
          <c:order val="4"/>
          <c:tx>
            <c:strRef>
              <c:f>'Pob y vulner'!$B$14</c:f>
              <c:strCache>
                <c:ptCount val="1"/>
                <c:pt idx="0">
                  <c:v>Población no pobre y no vulnerable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6.1302671424232069E-2"/>
                  <c:y val="-1.67451623621490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7.6628339280290086E-2"/>
                  <c:y val="-8.372581181074556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'Pob y vulner'!$C$7:$H$7</c:f>
              <c:numCache>
                <c:formatCode>General</c:formatCode>
                <c:ptCount val="6"/>
                <c:pt idx="0">
                  <c:v>2008</c:v>
                </c:pt>
                <c:pt idx="1">
                  <c:v>2010</c:v>
                </c:pt>
                <c:pt idx="2">
                  <c:v>2012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'Pob y vulner'!$C$14:$H$14</c:f>
              <c:numCache>
                <c:formatCode>0.0</c:formatCode>
                <c:ptCount val="6"/>
                <c:pt idx="0">
                  <c:v>18.68705225275486</c:v>
                </c:pt>
                <c:pt idx="1">
                  <c:v>19.23367170451057</c:v>
                </c:pt>
                <c:pt idx="2">
                  <c:v>17.868793165301909</c:v>
                </c:pt>
                <c:pt idx="3">
                  <c:v>19.506061730315832</c:v>
                </c:pt>
                <c:pt idx="4">
                  <c:v>21.899185156400002</c:v>
                </c:pt>
                <c:pt idx="5">
                  <c:v>19.913207671561562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989137440"/>
        <c:axId val="-989135808"/>
        <c:axId val="0"/>
      </c:bar3DChart>
      <c:catAx>
        <c:axId val="-98913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989135808"/>
        <c:crosses val="autoZero"/>
        <c:auto val="1"/>
        <c:lblAlgn val="ctr"/>
        <c:lblOffset val="100"/>
        <c:noMultiLvlLbl val="0"/>
      </c:catAx>
      <c:valAx>
        <c:axId val="-9891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98913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1959792619061823E-2"/>
          <c:y val="0.84039618790445503"/>
          <c:w val="0.94045917700646431"/>
          <c:h val="0.14704494032393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976770427061105"/>
          <c:y val="5.0925925925925923E-2"/>
          <c:w val="0.82026344837736398"/>
          <c:h val="0.76436789151356077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  <a:effectLst/>
              <a:sp3d>
                <a:contourClr>
                  <a:srgbClr val="92D050"/>
                </a:contourClr>
              </a:sp3d>
            </c:spPr>
          </c:dPt>
          <c:dLbls>
            <c:dLbl>
              <c:idx val="0"/>
              <c:layout>
                <c:manualLayout>
                  <c:x val="1.99376947040498E-2"/>
                  <c:y val="-2.3148148148148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7445482866043523E-2"/>
                  <c:y val="-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9937694704049845E-2"/>
                  <c:y val="-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4922118380062305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'Pesos mensuales'!$A$3:$B$6</c:f>
              <c:multiLvlStrCache>
                <c:ptCount val="4"/>
                <c:lvl>
                  <c:pt idx="0">
                    <c:v>Salario mínimo real</c:v>
                  </c:pt>
                  <c:pt idx="1">
                    <c:v>Banco Mundial</c:v>
                  </c:pt>
                  <c:pt idx="2">
                    <c:v>CEPAL</c:v>
                  </c:pt>
                  <c:pt idx="3">
                    <c:v>Coneval</c:v>
                  </c:pt>
                </c:lvl>
                <c:lvl>
                  <c:pt idx="1">
                    <c:v>Líneas de pobreza por ingresos</c:v>
                  </c:pt>
                </c:lvl>
              </c:multiLvlStrCache>
            </c:multiLvlStrRef>
          </c:cat>
          <c:val>
            <c:numRef>
              <c:f>'Pesos mensuales'!$C$3:$C$6</c:f>
              <c:numCache>
                <c:formatCode>_("$"* #,##0.00_);_("$"* \(#,##0.00\);_("$"* "-"??_);_(@_)</c:formatCode>
                <c:ptCount val="4"/>
                <c:pt idx="0">
                  <c:v>2686.14</c:v>
                </c:pt>
                <c:pt idx="1">
                  <c:v>4323</c:v>
                </c:pt>
                <c:pt idx="2">
                  <c:v>9172</c:v>
                </c:pt>
                <c:pt idx="3">
                  <c:v>11291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990161344"/>
        <c:axId val="-990167872"/>
        <c:axId val="0"/>
      </c:bar3DChart>
      <c:catAx>
        <c:axId val="-99016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990167872"/>
        <c:crosses val="autoZero"/>
        <c:auto val="1"/>
        <c:lblAlgn val="ctr"/>
        <c:lblOffset val="100"/>
        <c:noMultiLvlLbl val="0"/>
      </c:catAx>
      <c:valAx>
        <c:axId val="-99016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Pesos mensuales</a:t>
                </a:r>
              </a:p>
            </c:rich>
          </c:tx>
          <c:layout>
            <c:manualLayout>
              <c:xMode val="edge"/>
              <c:yMode val="edge"/>
              <c:x val="9.2777001005715388E-3"/>
              <c:y val="0.30216316710411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99016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Desnutrición!$Q$11</c:f>
              <c:strCache>
                <c:ptCount val="1"/>
                <c:pt idx="0">
                  <c:v>Severa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Desnutrición!$P$12:$P$43</c:f>
              <c:strCache>
                <c:ptCount val="32"/>
                <c:pt idx="0">
                  <c:v>Aguascalientes</c:v>
                </c:pt>
                <c:pt idx="1">
                  <c:v>Baja California</c:v>
                </c:pt>
                <c:pt idx="2">
                  <c:v>Baja California Sur</c:v>
                </c:pt>
                <c:pt idx="3">
                  <c:v>Campeche</c:v>
                </c:pt>
                <c:pt idx="4">
                  <c:v>Coahuila</c:v>
                </c:pt>
                <c:pt idx="5">
                  <c:v>Colima</c:v>
                </c:pt>
                <c:pt idx="6">
                  <c:v>Chiapas</c:v>
                </c:pt>
                <c:pt idx="7">
                  <c:v>Chihuahua</c:v>
                </c:pt>
                <c:pt idx="8">
                  <c:v>Ciudad de México</c:v>
                </c:pt>
                <c:pt idx="9">
                  <c:v>Durango</c:v>
                </c:pt>
                <c:pt idx="10">
                  <c:v>Guanajuato</c:v>
                </c:pt>
                <c:pt idx="11">
                  <c:v>Guerrero</c:v>
                </c:pt>
                <c:pt idx="12">
                  <c:v>Hidalgo</c:v>
                </c:pt>
                <c:pt idx="13">
                  <c:v>Jalisco</c:v>
                </c:pt>
                <c:pt idx="14">
                  <c:v>México</c:v>
                </c:pt>
                <c:pt idx="15">
                  <c:v>Michoacán</c:v>
                </c:pt>
                <c:pt idx="16">
                  <c:v>Morelos</c:v>
                </c:pt>
                <c:pt idx="17">
                  <c:v>Nayarit</c:v>
                </c:pt>
                <c:pt idx="18">
                  <c:v>Nuevo León</c:v>
                </c:pt>
                <c:pt idx="19">
                  <c:v>Oaxaca</c:v>
                </c:pt>
                <c:pt idx="20">
                  <c:v>Puebla</c:v>
                </c:pt>
                <c:pt idx="21">
                  <c:v>Querétaro</c:v>
                </c:pt>
                <c:pt idx="22">
                  <c:v>Quintana Roo</c:v>
                </c:pt>
                <c:pt idx="23">
                  <c:v>San Luis Potosí</c:v>
                </c:pt>
                <c:pt idx="24">
                  <c:v>Sinaloa</c:v>
                </c:pt>
                <c:pt idx="25">
                  <c:v>Sonora</c:v>
                </c:pt>
                <c:pt idx="26">
                  <c:v>Tabasco</c:v>
                </c:pt>
                <c:pt idx="27">
                  <c:v>Tamaulipas</c:v>
                </c:pt>
                <c:pt idx="28">
                  <c:v>Tlaxcala</c:v>
                </c:pt>
                <c:pt idx="29">
                  <c:v>Veracruz</c:v>
                </c:pt>
                <c:pt idx="30">
                  <c:v>Yucatán</c:v>
                </c:pt>
                <c:pt idx="31">
                  <c:v>Zacatecas</c:v>
                </c:pt>
              </c:strCache>
            </c:strRef>
          </c:cat>
          <c:val>
            <c:numRef>
              <c:f>Desnutrición!$Q$12:$Q$43</c:f>
              <c:numCache>
                <c:formatCode>General</c:formatCode>
                <c:ptCount val="32"/>
                <c:pt idx="0">
                  <c:v>3.86</c:v>
                </c:pt>
                <c:pt idx="1">
                  <c:v>6.83</c:v>
                </c:pt>
                <c:pt idx="2">
                  <c:v>5.56</c:v>
                </c:pt>
                <c:pt idx="3">
                  <c:v>4.92</c:v>
                </c:pt>
                <c:pt idx="4">
                  <c:v>2.41</c:v>
                </c:pt>
                <c:pt idx="5">
                  <c:v>8.56</c:v>
                </c:pt>
                <c:pt idx="6">
                  <c:v>4.38</c:v>
                </c:pt>
                <c:pt idx="7">
                  <c:v>10.36</c:v>
                </c:pt>
                <c:pt idx="8">
                  <c:v>3.99</c:v>
                </c:pt>
                <c:pt idx="9">
                  <c:v>1.89</c:v>
                </c:pt>
                <c:pt idx="10">
                  <c:v>2.13</c:v>
                </c:pt>
                <c:pt idx="11">
                  <c:v>9.73</c:v>
                </c:pt>
                <c:pt idx="12">
                  <c:v>7.36</c:v>
                </c:pt>
                <c:pt idx="13">
                  <c:v>4.41</c:v>
                </c:pt>
                <c:pt idx="14">
                  <c:v>3.1</c:v>
                </c:pt>
                <c:pt idx="15">
                  <c:v>2.21</c:v>
                </c:pt>
                <c:pt idx="16">
                  <c:v>4.7300000000000004</c:v>
                </c:pt>
                <c:pt idx="17">
                  <c:v>5.12</c:v>
                </c:pt>
                <c:pt idx="18">
                  <c:v>1.87</c:v>
                </c:pt>
                <c:pt idx="19">
                  <c:v>5.22</c:v>
                </c:pt>
                <c:pt idx="20">
                  <c:v>4.6100000000000003</c:v>
                </c:pt>
                <c:pt idx="21">
                  <c:v>1.79</c:v>
                </c:pt>
                <c:pt idx="22">
                  <c:v>4.21</c:v>
                </c:pt>
                <c:pt idx="23">
                  <c:v>3.71</c:v>
                </c:pt>
                <c:pt idx="24">
                  <c:v>8.0399999999999991</c:v>
                </c:pt>
                <c:pt idx="25">
                  <c:v>5.38</c:v>
                </c:pt>
                <c:pt idx="26">
                  <c:v>5.0199999999999996</c:v>
                </c:pt>
                <c:pt idx="27">
                  <c:v>7.15</c:v>
                </c:pt>
                <c:pt idx="28">
                  <c:v>1.68</c:v>
                </c:pt>
                <c:pt idx="29">
                  <c:v>4.18</c:v>
                </c:pt>
                <c:pt idx="30">
                  <c:v>8.19</c:v>
                </c:pt>
                <c:pt idx="31">
                  <c:v>8.69</c:v>
                </c:pt>
              </c:numCache>
            </c:numRef>
          </c:val>
        </c:ser>
        <c:ser>
          <c:idx val="1"/>
          <c:order val="1"/>
          <c:tx>
            <c:strRef>
              <c:f>Desnutrición!$R$11</c:f>
              <c:strCache>
                <c:ptCount val="1"/>
                <c:pt idx="0">
                  <c:v>Moderada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Desnutrición!$P$12:$P$43</c:f>
              <c:strCache>
                <c:ptCount val="32"/>
                <c:pt idx="0">
                  <c:v>Aguascalientes</c:v>
                </c:pt>
                <c:pt idx="1">
                  <c:v>Baja California</c:v>
                </c:pt>
                <c:pt idx="2">
                  <c:v>Baja California Sur</c:v>
                </c:pt>
                <c:pt idx="3">
                  <c:v>Campeche</c:v>
                </c:pt>
                <c:pt idx="4">
                  <c:v>Coahuila</c:v>
                </c:pt>
                <c:pt idx="5">
                  <c:v>Colima</c:v>
                </c:pt>
                <c:pt idx="6">
                  <c:v>Chiapas</c:v>
                </c:pt>
                <c:pt idx="7">
                  <c:v>Chihuahua</c:v>
                </c:pt>
                <c:pt idx="8">
                  <c:v>Ciudad de México</c:v>
                </c:pt>
                <c:pt idx="9">
                  <c:v>Durango</c:v>
                </c:pt>
                <c:pt idx="10">
                  <c:v>Guanajuato</c:v>
                </c:pt>
                <c:pt idx="11">
                  <c:v>Guerrero</c:v>
                </c:pt>
                <c:pt idx="12">
                  <c:v>Hidalgo</c:v>
                </c:pt>
                <c:pt idx="13">
                  <c:v>Jalisco</c:v>
                </c:pt>
                <c:pt idx="14">
                  <c:v>México</c:v>
                </c:pt>
                <c:pt idx="15">
                  <c:v>Michoacán</c:v>
                </c:pt>
                <c:pt idx="16">
                  <c:v>Morelos</c:v>
                </c:pt>
                <c:pt idx="17">
                  <c:v>Nayarit</c:v>
                </c:pt>
                <c:pt idx="18">
                  <c:v>Nuevo León</c:v>
                </c:pt>
                <c:pt idx="19">
                  <c:v>Oaxaca</c:v>
                </c:pt>
                <c:pt idx="20">
                  <c:v>Puebla</c:v>
                </c:pt>
                <c:pt idx="21">
                  <c:v>Querétaro</c:v>
                </c:pt>
                <c:pt idx="22">
                  <c:v>Quintana Roo</c:v>
                </c:pt>
                <c:pt idx="23">
                  <c:v>San Luis Potosí</c:v>
                </c:pt>
                <c:pt idx="24">
                  <c:v>Sinaloa</c:v>
                </c:pt>
                <c:pt idx="25">
                  <c:v>Sonora</c:v>
                </c:pt>
                <c:pt idx="26">
                  <c:v>Tabasco</c:v>
                </c:pt>
                <c:pt idx="27">
                  <c:v>Tamaulipas</c:v>
                </c:pt>
                <c:pt idx="28">
                  <c:v>Tlaxcala</c:v>
                </c:pt>
                <c:pt idx="29">
                  <c:v>Veracruz</c:v>
                </c:pt>
                <c:pt idx="30">
                  <c:v>Yucatán</c:v>
                </c:pt>
                <c:pt idx="31">
                  <c:v>Zacatecas</c:v>
                </c:pt>
              </c:strCache>
            </c:strRef>
          </c:cat>
          <c:val>
            <c:numRef>
              <c:f>Desnutrición!$R$12:$R$43</c:f>
              <c:numCache>
                <c:formatCode>General</c:formatCode>
                <c:ptCount val="32"/>
                <c:pt idx="0">
                  <c:v>10.29</c:v>
                </c:pt>
                <c:pt idx="1">
                  <c:v>3.91</c:v>
                </c:pt>
                <c:pt idx="2">
                  <c:v>5.43</c:v>
                </c:pt>
                <c:pt idx="3">
                  <c:v>9.3000000000000007</c:v>
                </c:pt>
                <c:pt idx="4">
                  <c:v>3.07</c:v>
                </c:pt>
                <c:pt idx="5">
                  <c:v>19.12</c:v>
                </c:pt>
                <c:pt idx="6">
                  <c:v>11.98</c:v>
                </c:pt>
                <c:pt idx="7">
                  <c:v>15.18</c:v>
                </c:pt>
                <c:pt idx="8">
                  <c:v>9.01</c:v>
                </c:pt>
                <c:pt idx="9">
                  <c:v>6.34</c:v>
                </c:pt>
                <c:pt idx="10">
                  <c:v>3.67</c:v>
                </c:pt>
                <c:pt idx="11">
                  <c:v>17.13</c:v>
                </c:pt>
                <c:pt idx="12">
                  <c:v>15.91</c:v>
                </c:pt>
                <c:pt idx="13">
                  <c:v>7.87</c:v>
                </c:pt>
                <c:pt idx="14">
                  <c:v>12.66</c:v>
                </c:pt>
                <c:pt idx="15">
                  <c:v>5.77</c:v>
                </c:pt>
                <c:pt idx="16">
                  <c:v>15.47</c:v>
                </c:pt>
                <c:pt idx="17">
                  <c:v>10.88</c:v>
                </c:pt>
                <c:pt idx="18">
                  <c:v>2.4700000000000002</c:v>
                </c:pt>
                <c:pt idx="19">
                  <c:v>10.17</c:v>
                </c:pt>
                <c:pt idx="20">
                  <c:v>19.72</c:v>
                </c:pt>
                <c:pt idx="21">
                  <c:v>6.3</c:v>
                </c:pt>
                <c:pt idx="22">
                  <c:v>5.89</c:v>
                </c:pt>
                <c:pt idx="23">
                  <c:v>10.35</c:v>
                </c:pt>
                <c:pt idx="24">
                  <c:v>17.03</c:v>
                </c:pt>
                <c:pt idx="25">
                  <c:v>6.28</c:v>
                </c:pt>
                <c:pt idx="26">
                  <c:v>6.62</c:v>
                </c:pt>
                <c:pt idx="27">
                  <c:v>7.78</c:v>
                </c:pt>
                <c:pt idx="28">
                  <c:v>2.74</c:v>
                </c:pt>
                <c:pt idx="29">
                  <c:v>10.41</c:v>
                </c:pt>
                <c:pt idx="30">
                  <c:v>14.08</c:v>
                </c:pt>
                <c:pt idx="31">
                  <c:v>23.62</c:v>
                </c:pt>
              </c:numCache>
            </c:numRef>
          </c:val>
        </c:ser>
        <c:ser>
          <c:idx val="2"/>
          <c:order val="2"/>
          <c:tx>
            <c:strRef>
              <c:f>Desnutrición!$S$11</c:f>
              <c:strCache>
                <c:ptCount val="1"/>
                <c:pt idx="0">
                  <c:v>Leve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Desnutrición!$P$12:$P$43</c:f>
              <c:strCache>
                <c:ptCount val="32"/>
                <c:pt idx="0">
                  <c:v>Aguascalientes</c:v>
                </c:pt>
                <c:pt idx="1">
                  <c:v>Baja California</c:v>
                </c:pt>
                <c:pt idx="2">
                  <c:v>Baja California Sur</c:v>
                </c:pt>
                <c:pt idx="3">
                  <c:v>Campeche</c:v>
                </c:pt>
                <c:pt idx="4">
                  <c:v>Coahuila</c:v>
                </c:pt>
                <c:pt idx="5">
                  <c:v>Colima</c:v>
                </c:pt>
                <c:pt idx="6">
                  <c:v>Chiapas</c:v>
                </c:pt>
                <c:pt idx="7">
                  <c:v>Chihuahua</c:v>
                </c:pt>
                <c:pt idx="8">
                  <c:v>Ciudad de México</c:v>
                </c:pt>
                <c:pt idx="9">
                  <c:v>Durango</c:v>
                </c:pt>
                <c:pt idx="10">
                  <c:v>Guanajuato</c:v>
                </c:pt>
                <c:pt idx="11">
                  <c:v>Guerrero</c:v>
                </c:pt>
                <c:pt idx="12">
                  <c:v>Hidalgo</c:v>
                </c:pt>
                <c:pt idx="13">
                  <c:v>Jalisco</c:v>
                </c:pt>
                <c:pt idx="14">
                  <c:v>México</c:v>
                </c:pt>
                <c:pt idx="15">
                  <c:v>Michoacán</c:v>
                </c:pt>
                <c:pt idx="16">
                  <c:v>Morelos</c:v>
                </c:pt>
                <c:pt idx="17">
                  <c:v>Nayarit</c:v>
                </c:pt>
                <c:pt idx="18">
                  <c:v>Nuevo León</c:v>
                </c:pt>
                <c:pt idx="19">
                  <c:v>Oaxaca</c:v>
                </c:pt>
                <c:pt idx="20">
                  <c:v>Puebla</c:v>
                </c:pt>
                <c:pt idx="21">
                  <c:v>Querétaro</c:v>
                </c:pt>
                <c:pt idx="22">
                  <c:v>Quintana Roo</c:v>
                </c:pt>
                <c:pt idx="23">
                  <c:v>San Luis Potosí</c:v>
                </c:pt>
                <c:pt idx="24">
                  <c:v>Sinaloa</c:v>
                </c:pt>
                <c:pt idx="25">
                  <c:v>Sonora</c:v>
                </c:pt>
                <c:pt idx="26">
                  <c:v>Tabasco</c:v>
                </c:pt>
                <c:pt idx="27">
                  <c:v>Tamaulipas</c:v>
                </c:pt>
                <c:pt idx="28">
                  <c:v>Tlaxcala</c:v>
                </c:pt>
                <c:pt idx="29">
                  <c:v>Veracruz</c:v>
                </c:pt>
                <c:pt idx="30">
                  <c:v>Yucatán</c:v>
                </c:pt>
                <c:pt idx="31">
                  <c:v>Zacatecas</c:v>
                </c:pt>
              </c:strCache>
            </c:strRef>
          </c:cat>
          <c:val>
            <c:numRef>
              <c:f>Desnutrición!$S$12:$S$43</c:f>
              <c:numCache>
                <c:formatCode>General</c:formatCode>
                <c:ptCount val="32"/>
                <c:pt idx="0">
                  <c:v>79.459999999999994</c:v>
                </c:pt>
                <c:pt idx="1">
                  <c:v>36.68</c:v>
                </c:pt>
                <c:pt idx="2">
                  <c:v>68.900000000000006</c:v>
                </c:pt>
                <c:pt idx="3">
                  <c:v>62.78</c:v>
                </c:pt>
                <c:pt idx="4">
                  <c:v>40.659999999999997</c:v>
                </c:pt>
                <c:pt idx="5">
                  <c:v>126.5</c:v>
                </c:pt>
                <c:pt idx="6">
                  <c:v>54.76</c:v>
                </c:pt>
                <c:pt idx="7">
                  <c:v>77.92</c:v>
                </c:pt>
                <c:pt idx="8">
                  <c:v>53.79</c:v>
                </c:pt>
                <c:pt idx="9">
                  <c:v>53.41</c:v>
                </c:pt>
                <c:pt idx="10">
                  <c:v>42.63</c:v>
                </c:pt>
                <c:pt idx="11">
                  <c:v>118.62</c:v>
                </c:pt>
                <c:pt idx="12">
                  <c:v>151.57</c:v>
                </c:pt>
                <c:pt idx="13">
                  <c:v>65.02</c:v>
                </c:pt>
                <c:pt idx="14">
                  <c:v>60.91</c:v>
                </c:pt>
                <c:pt idx="15">
                  <c:v>51.35</c:v>
                </c:pt>
                <c:pt idx="16">
                  <c:v>133.5</c:v>
                </c:pt>
                <c:pt idx="17">
                  <c:v>63.15</c:v>
                </c:pt>
                <c:pt idx="18">
                  <c:v>24.57</c:v>
                </c:pt>
                <c:pt idx="19">
                  <c:v>91</c:v>
                </c:pt>
                <c:pt idx="20">
                  <c:v>87.11</c:v>
                </c:pt>
                <c:pt idx="21">
                  <c:v>39.21</c:v>
                </c:pt>
                <c:pt idx="22">
                  <c:v>45.47</c:v>
                </c:pt>
                <c:pt idx="23">
                  <c:v>90.33</c:v>
                </c:pt>
                <c:pt idx="24">
                  <c:v>82.14</c:v>
                </c:pt>
                <c:pt idx="25">
                  <c:v>52.89</c:v>
                </c:pt>
                <c:pt idx="26">
                  <c:v>46.52</c:v>
                </c:pt>
                <c:pt idx="27">
                  <c:v>63.35</c:v>
                </c:pt>
                <c:pt idx="28">
                  <c:v>68.849999999999994</c:v>
                </c:pt>
                <c:pt idx="29">
                  <c:v>59.22</c:v>
                </c:pt>
                <c:pt idx="30">
                  <c:v>100.7</c:v>
                </c:pt>
                <c:pt idx="31">
                  <c:v>109.85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990162432"/>
        <c:axId val="-990167328"/>
      </c:barChart>
      <c:catAx>
        <c:axId val="-99016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990167328"/>
        <c:crosses val="autoZero"/>
        <c:auto val="1"/>
        <c:lblAlgn val="ctr"/>
        <c:lblOffset val="100"/>
        <c:noMultiLvlLbl val="0"/>
      </c:catAx>
      <c:valAx>
        <c:axId val="-9901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99016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'Carencias indíg'!$C$2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5"/>
            <c:invertIfNegative val="0"/>
            <c:bubble3D val="0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  <a:effectLst/>
            </c:spPr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-2.2988505747128123E-3"/>
                  <c:y val="2.50783699059560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'Carencias indíg'!$A$23:$A$39</c:f>
              <c:strCache>
                <c:ptCount val="17"/>
                <c:pt idx="0">
                  <c:v>Durango</c:v>
                </c:pt>
                <c:pt idx="1">
                  <c:v>Chiapas</c:v>
                </c:pt>
                <c:pt idx="2">
                  <c:v>Guerrero</c:v>
                </c:pt>
                <c:pt idx="3">
                  <c:v>Jalisco</c:v>
                </c:pt>
                <c:pt idx="4">
                  <c:v>Nayarit</c:v>
                </c:pt>
                <c:pt idx="5">
                  <c:v>Oaxaca</c:v>
                </c:pt>
                <c:pt idx="6">
                  <c:v>Veracruz</c:v>
                </c:pt>
                <c:pt idx="7">
                  <c:v>Michoacán</c:v>
                </c:pt>
                <c:pt idx="8">
                  <c:v>San Luis Potosí</c:v>
                </c:pt>
                <c:pt idx="9">
                  <c:v>Puebla</c:v>
                </c:pt>
                <c:pt idx="10">
                  <c:v>Hidalgo</c:v>
                </c:pt>
                <c:pt idx="11">
                  <c:v>Chihuahua</c:v>
                </c:pt>
                <c:pt idx="12">
                  <c:v>México</c:v>
                </c:pt>
                <c:pt idx="13">
                  <c:v>Quintana Roo</c:v>
                </c:pt>
                <c:pt idx="14">
                  <c:v>Campeche</c:v>
                </c:pt>
                <c:pt idx="15">
                  <c:v>Yucatán</c:v>
                </c:pt>
                <c:pt idx="16">
                  <c:v>Querétaro</c:v>
                </c:pt>
              </c:strCache>
            </c:strRef>
          </c:cat>
          <c:val>
            <c:numRef>
              <c:f>'Carencias indíg'!$C$23:$C$39</c:f>
              <c:numCache>
                <c:formatCode>General</c:formatCode>
                <c:ptCount val="17"/>
                <c:pt idx="0">
                  <c:v>66.2</c:v>
                </c:pt>
                <c:pt idx="1">
                  <c:v>52.1</c:v>
                </c:pt>
                <c:pt idx="2">
                  <c:v>50.5</c:v>
                </c:pt>
                <c:pt idx="3">
                  <c:v>48.6</c:v>
                </c:pt>
                <c:pt idx="4">
                  <c:v>48</c:v>
                </c:pt>
                <c:pt idx="5">
                  <c:v>41.9</c:v>
                </c:pt>
                <c:pt idx="6">
                  <c:v>34</c:v>
                </c:pt>
                <c:pt idx="7">
                  <c:v>29.2</c:v>
                </c:pt>
                <c:pt idx="8">
                  <c:v>29</c:v>
                </c:pt>
                <c:pt idx="9">
                  <c:v>27.5</c:v>
                </c:pt>
                <c:pt idx="10">
                  <c:v>22.7</c:v>
                </c:pt>
                <c:pt idx="11">
                  <c:v>21.9</c:v>
                </c:pt>
                <c:pt idx="12">
                  <c:v>21.9</c:v>
                </c:pt>
                <c:pt idx="13">
                  <c:v>21.9</c:v>
                </c:pt>
                <c:pt idx="14">
                  <c:v>14.7</c:v>
                </c:pt>
                <c:pt idx="15">
                  <c:v>14</c:v>
                </c:pt>
                <c:pt idx="16">
                  <c:v>10.6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545-40F2-B76B-5DE13BEED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60861376"/>
        <c:axId val="-960858656"/>
      </c:barChart>
      <c:lineChart>
        <c:grouping val="stacked"/>
        <c:varyColors val="0"/>
        <c:ser>
          <c:idx val="0"/>
          <c:order val="0"/>
          <c:tx>
            <c:strRef>
              <c:f>'Carencias indíg'!$B$2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'Carencias indíg'!$A$23:$A$39</c:f>
              <c:strCache>
                <c:ptCount val="17"/>
                <c:pt idx="0">
                  <c:v>Durango</c:v>
                </c:pt>
                <c:pt idx="1">
                  <c:v>Chiapas</c:v>
                </c:pt>
                <c:pt idx="2">
                  <c:v>Guerrero</c:v>
                </c:pt>
                <c:pt idx="3">
                  <c:v>Jalisco</c:v>
                </c:pt>
                <c:pt idx="4">
                  <c:v>Nayarit</c:v>
                </c:pt>
                <c:pt idx="5">
                  <c:v>Oaxaca</c:v>
                </c:pt>
                <c:pt idx="6">
                  <c:v>Veracruz</c:v>
                </c:pt>
                <c:pt idx="7">
                  <c:v>Michoacán</c:v>
                </c:pt>
                <c:pt idx="8">
                  <c:v>San Luis Potosí</c:v>
                </c:pt>
                <c:pt idx="9">
                  <c:v>Puebla</c:v>
                </c:pt>
                <c:pt idx="10">
                  <c:v>Hidalgo</c:v>
                </c:pt>
                <c:pt idx="11">
                  <c:v>Chihuahua</c:v>
                </c:pt>
                <c:pt idx="12">
                  <c:v>México</c:v>
                </c:pt>
                <c:pt idx="13">
                  <c:v>Quintana Roo</c:v>
                </c:pt>
                <c:pt idx="14">
                  <c:v>Campeche</c:v>
                </c:pt>
                <c:pt idx="15">
                  <c:v>Yucatán</c:v>
                </c:pt>
                <c:pt idx="16">
                  <c:v>Querétaro</c:v>
                </c:pt>
              </c:strCache>
            </c:strRef>
          </c:cat>
          <c:val>
            <c:numRef>
              <c:f>'Carencias indíg'!$B$23:$B$39</c:f>
              <c:numCache>
                <c:formatCode>General</c:formatCode>
                <c:ptCount val="17"/>
                <c:pt idx="0">
                  <c:v>63.7</c:v>
                </c:pt>
                <c:pt idx="1">
                  <c:v>58.9</c:v>
                </c:pt>
                <c:pt idx="2">
                  <c:v>63.6</c:v>
                </c:pt>
                <c:pt idx="3">
                  <c:v>28.9</c:v>
                </c:pt>
                <c:pt idx="4">
                  <c:v>51.3</c:v>
                </c:pt>
                <c:pt idx="5">
                  <c:v>46.8</c:v>
                </c:pt>
                <c:pt idx="6">
                  <c:v>44.1</c:v>
                </c:pt>
                <c:pt idx="7">
                  <c:v>28.4</c:v>
                </c:pt>
                <c:pt idx="8">
                  <c:v>42.7</c:v>
                </c:pt>
                <c:pt idx="9">
                  <c:v>37.6</c:v>
                </c:pt>
                <c:pt idx="10">
                  <c:v>25.2</c:v>
                </c:pt>
                <c:pt idx="11">
                  <c:v>48.9</c:v>
                </c:pt>
                <c:pt idx="12">
                  <c:v>30.5</c:v>
                </c:pt>
                <c:pt idx="13">
                  <c:v>18.8</c:v>
                </c:pt>
                <c:pt idx="14">
                  <c:v>25.2</c:v>
                </c:pt>
                <c:pt idx="15">
                  <c:v>18.899999999999999</c:v>
                </c:pt>
                <c:pt idx="16">
                  <c:v>18.7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45-40F2-B76B-5DE13BEED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60861376"/>
        <c:axId val="-960858656"/>
      </c:lineChart>
      <c:catAx>
        <c:axId val="-96086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960858656"/>
        <c:crosses val="autoZero"/>
        <c:auto val="1"/>
        <c:lblAlgn val="ctr"/>
        <c:lblOffset val="100"/>
        <c:noMultiLvlLbl val="0"/>
      </c:catAx>
      <c:valAx>
        <c:axId val="-960858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96086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'Carencias indíg'!$C$2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'Carencias indíg'!$A$43:$A$59</c:f>
              <c:strCache>
                <c:ptCount val="17"/>
                <c:pt idx="0">
                  <c:v>Jalisco</c:v>
                </c:pt>
                <c:pt idx="1">
                  <c:v>Nayarit</c:v>
                </c:pt>
                <c:pt idx="2">
                  <c:v>Durango</c:v>
                </c:pt>
                <c:pt idx="3">
                  <c:v>Chiapas</c:v>
                </c:pt>
                <c:pt idx="4">
                  <c:v>Puebla</c:v>
                </c:pt>
                <c:pt idx="5">
                  <c:v>Oaxaca</c:v>
                </c:pt>
                <c:pt idx="6">
                  <c:v>Guerrero</c:v>
                </c:pt>
                <c:pt idx="7">
                  <c:v>Veracruz</c:v>
                </c:pt>
                <c:pt idx="8">
                  <c:v>Chihuahua</c:v>
                </c:pt>
                <c:pt idx="9">
                  <c:v>Michoacán</c:v>
                </c:pt>
                <c:pt idx="10">
                  <c:v>Yucatán</c:v>
                </c:pt>
                <c:pt idx="11">
                  <c:v>México</c:v>
                </c:pt>
                <c:pt idx="12">
                  <c:v>Campeche</c:v>
                </c:pt>
                <c:pt idx="13">
                  <c:v>San Luis Potosí</c:v>
                </c:pt>
                <c:pt idx="14">
                  <c:v>Hidalgo</c:v>
                </c:pt>
                <c:pt idx="15">
                  <c:v>Querétaro</c:v>
                </c:pt>
                <c:pt idx="16">
                  <c:v>Quintana Roo</c:v>
                </c:pt>
              </c:strCache>
            </c:strRef>
          </c:cat>
          <c:val>
            <c:numRef>
              <c:f>'Carencias indíg'!$C$43:$C$59</c:f>
              <c:numCache>
                <c:formatCode>General</c:formatCode>
                <c:ptCount val="17"/>
                <c:pt idx="0">
                  <c:v>41.2</c:v>
                </c:pt>
                <c:pt idx="1">
                  <c:v>40.5</c:v>
                </c:pt>
                <c:pt idx="2">
                  <c:v>37.6</c:v>
                </c:pt>
                <c:pt idx="3">
                  <c:v>37.200000000000003</c:v>
                </c:pt>
                <c:pt idx="4">
                  <c:v>35.6</c:v>
                </c:pt>
                <c:pt idx="5">
                  <c:v>35.200000000000003</c:v>
                </c:pt>
                <c:pt idx="6">
                  <c:v>34.799999999999997</c:v>
                </c:pt>
                <c:pt idx="7">
                  <c:v>33.4</c:v>
                </c:pt>
                <c:pt idx="8">
                  <c:v>31</c:v>
                </c:pt>
                <c:pt idx="9">
                  <c:v>30.6</c:v>
                </c:pt>
                <c:pt idx="10">
                  <c:v>30.1</c:v>
                </c:pt>
                <c:pt idx="11">
                  <c:v>29.6</c:v>
                </c:pt>
                <c:pt idx="12">
                  <c:v>23.5</c:v>
                </c:pt>
                <c:pt idx="13">
                  <c:v>23.1</c:v>
                </c:pt>
                <c:pt idx="14">
                  <c:v>22.9</c:v>
                </c:pt>
                <c:pt idx="15">
                  <c:v>21.5</c:v>
                </c:pt>
                <c:pt idx="16">
                  <c:v>20.2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545-40F2-B76B-5DE13BEED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61570832"/>
        <c:axId val="-961574640"/>
      </c:barChart>
      <c:lineChart>
        <c:grouping val="stacked"/>
        <c:varyColors val="0"/>
        <c:ser>
          <c:idx val="0"/>
          <c:order val="0"/>
          <c:tx>
            <c:strRef>
              <c:f>'Carencias indíg'!$B$2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'Carencias indíg'!$A$43:$A$59</c:f>
              <c:strCache>
                <c:ptCount val="17"/>
                <c:pt idx="0">
                  <c:v>Jalisco</c:v>
                </c:pt>
                <c:pt idx="1">
                  <c:v>Nayarit</c:v>
                </c:pt>
                <c:pt idx="2">
                  <c:v>Durango</c:v>
                </c:pt>
                <c:pt idx="3">
                  <c:v>Chiapas</c:v>
                </c:pt>
                <c:pt idx="4">
                  <c:v>Puebla</c:v>
                </c:pt>
                <c:pt idx="5">
                  <c:v>Oaxaca</c:v>
                </c:pt>
                <c:pt idx="6">
                  <c:v>Guerrero</c:v>
                </c:pt>
                <c:pt idx="7">
                  <c:v>Veracruz</c:v>
                </c:pt>
                <c:pt idx="8">
                  <c:v>Chihuahua</c:v>
                </c:pt>
                <c:pt idx="9">
                  <c:v>Michoacán</c:v>
                </c:pt>
                <c:pt idx="10">
                  <c:v>Yucatán</c:v>
                </c:pt>
                <c:pt idx="11">
                  <c:v>México</c:v>
                </c:pt>
                <c:pt idx="12">
                  <c:v>Campeche</c:v>
                </c:pt>
                <c:pt idx="13">
                  <c:v>San Luis Potosí</c:v>
                </c:pt>
                <c:pt idx="14">
                  <c:v>Hidalgo</c:v>
                </c:pt>
                <c:pt idx="15">
                  <c:v>Querétaro</c:v>
                </c:pt>
                <c:pt idx="16">
                  <c:v>Quintana Roo</c:v>
                </c:pt>
              </c:strCache>
            </c:strRef>
          </c:cat>
          <c:val>
            <c:numRef>
              <c:f>'Carencias indíg'!$B$43:$B$59</c:f>
              <c:numCache>
                <c:formatCode>General</c:formatCode>
                <c:ptCount val="17"/>
                <c:pt idx="0">
                  <c:v>40.1</c:v>
                </c:pt>
                <c:pt idx="1">
                  <c:v>41.2</c:v>
                </c:pt>
                <c:pt idx="2">
                  <c:v>42.9</c:v>
                </c:pt>
                <c:pt idx="3">
                  <c:v>42.3</c:v>
                </c:pt>
                <c:pt idx="4">
                  <c:v>39.700000000000003</c:v>
                </c:pt>
                <c:pt idx="5">
                  <c:v>40.1</c:v>
                </c:pt>
                <c:pt idx="6">
                  <c:v>40.9</c:v>
                </c:pt>
                <c:pt idx="7">
                  <c:v>34.299999999999997</c:v>
                </c:pt>
                <c:pt idx="8">
                  <c:v>39.299999999999997</c:v>
                </c:pt>
                <c:pt idx="9">
                  <c:v>34.4</c:v>
                </c:pt>
                <c:pt idx="10">
                  <c:v>33.9</c:v>
                </c:pt>
                <c:pt idx="11">
                  <c:v>36.799999999999997</c:v>
                </c:pt>
                <c:pt idx="12">
                  <c:v>29.6</c:v>
                </c:pt>
                <c:pt idx="13">
                  <c:v>29.2</c:v>
                </c:pt>
                <c:pt idx="14">
                  <c:v>30.2</c:v>
                </c:pt>
                <c:pt idx="15">
                  <c:v>21.4</c:v>
                </c:pt>
                <c:pt idx="16">
                  <c:v>25.2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45-40F2-B76B-5DE13BEED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61570832"/>
        <c:axId val="-961574640"/>
      </c:lineChart>
      <c:catAx>
        <c:axId val="-96157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961574640"/>
        <c:crosses val="autoZero"/>
        <c:auto val="1"/>
        <c:lblAlgn val="ctr"/>
        <c:lblOffset val="100"/>
        <c:noMultiLvlLbl val="0"/>
      </c:catAx>
      <c:valAx>
        <c:axId val="-9615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96157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'Carencias indíg'!$C$2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'Carencias indíg'!$A$63:$A$79</c:f>
              <c:strCache>
                <c:ptCount val="17"/>
                <c:pt idx="0">
                  <c:v>Durango</c:v>
                </c:pt>
                <c:pt idx="1">
                  <c:v>Nayarit</c:v>
                </c:pt>
                <c:pt idx="2">
                  <c:v>Michoacán</c:v>
                </c:pt>
                <c:pt idx="3">
                  <c:v>Chiapas</c:v>
                </c:pt>
                <c:pt idx="4">
                  <c:v>Veracruz</c:v>
                </c:pt>
                <c:pt idx="5">
                  <c:v>Oaxaca</c:v>
                </c:pt>
                <c:pt idx="6">
                  <c:v>Hidalgo</c:v>
                </c:pt>
                <c:pt idx="7">
                  <c:v>Yucatán</c:v>
                </c:pt>
                <c:pt idx="8">
                  <c:v>Puebla</c:v>
                </c:pt>
                <c:pt idx="9">
                  <c:v>Guerrero</c:v>
                </c:pt>
                <c:pt idx="10">
                  <c:v>Chihuahua</c:v>
                </c:pt>
                <c:pt idx="11">
                  <c:v>Campeche</c:v>
                </c:pt>
                <c:pt idx="12">
                  <c:v>México</c:v>
                </c:pt>
                <c:pt idx="13">
                  <c:v>Quintana Roo</c:v>
                </c:pt>
                <c:pt idx="14">
                  <c:v>Jalisco</c:v>
                </c:pt>
                <c:pt idx="15">
                  <c:v>Querétaro</c:v>
                </c:pt>
                <c:pt idx="16">
                  <c:v>San Luis Potosí</c:v>
                </c:pt>
              </c:strCache>
            </c:strRef>
          </c:cat>
          <c:val>
            <c:numRef>
              <c:f>'Carencias indíg'!$C$63:$C$79</c:f>
              <c:numCache>
                <c:formatCode>General</c:formatCode>
                <c:ptCount val="17"/>
                <c:pt idx="0">
                  <c:v>29.5</c:v>
                </c:pt>
                <c:pt idx="1">
                  <c:v>24</c:v>
                </c:pt>
                <c:pt idx="2">
                  <c:v>21.7</c:v>
                </c:pt>
                <c:pt idx="3">
                  <c:v>17.2</c:v>
                </c:pt>
                <c:pt idx="4">
                  <c:v>15.8</c:v>
                </c:pt>
                <c:pt idx="5">
                  <c:v>15</c:v>
                </c:pt>
                <c:pt idx="6">
                  <c:v>13.6</c:v>
                </c:pt>
                <c:pt idx="7">
                  <c:v>11.9</c:v>
                </c:pt>
                <c:pt idx="8">
                  <c:v>11.8</c:v>
                </c:pt>
                <c:pt idx="9">
                  <c:v>11.6</c:v>
                </c:pt>
                <c:pt idx="10">
                  <c:v>11.2</c:v>
                </c:pt>
                <c:pt idx="11">
                  <c:v>10.6</c:v>
                </c:pt>
                <c:pt idx="12">
                  <c:v>10.1</c:v>
                </c:pt>
                <c:pt idx="13">
                  <c:v>9.6999999999999993</c:v>
                </c:pt>
                <c:pt idx="14">
                  <c:v>8.8000000000000007</c:v>
                </c:pt>
                <c:pt idx="15">
                  <c:v>8.4</c:v>
                </c:pt>
                <c:pt idx="16">
                  <c:v>6.2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545-40F2-B76B-5DE13BEED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61575184"/>
        <c:axId val="-961575728"/>
      </c:barChart>
      <c:lineChart>
        <c:grouping val="stacked"/>
        <c:varyColors val="0"/>
        <c:ser>
          <c:idx val="0"/>
          <c:order val="0"/>
          <c:tx>
            <c:strRef>
              <c:f>'Carencias indíg'!$B$2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'Carencias indíg'!$A$63:$A$79</c:f>
              <c:strCache>
                <c:ptCount val="17"/>
                <c:pt idx="0">
                  <c:v>Durango</c:v>
                </c:pt>
                <c:pt idx="1">
                  <c:v>Nayarit</c:v>
                </c:pt>
                <c:pt idx="2">
                  <c:v>Michoacán</c:v>
                </c:pt>
                <c:pt idx="3">
                  <c:v>Chiapas</c:v>
                </c:pt>
                <c:pt idx="4">
                  <c:v>Veracruz</c:v>
                </c:pt>
                <c:pt idx="5">
                  <c:v>Oaxaca</c:v>
                </c:pt>
                <c:pt idx="6">
                  <c:v>Hidalgo</c:v>
                </c:pt>
                <c:pt idx="7">
                  <c:v>Yucatán</c:v>
                </c:pt>
                <c:pt idx="8">
                  <c:v>Puebla</c:v>
                </c:pt>
                <c:pt idx="9">
                  <c:v>Guerrero</c:v>
                </c:pt>
                <c:pt idx="10">
                  <c:v>Chihuahua</c:v>
                </c:pt>
                <c:pt idx="11">
                  <c:v>Campeche</c:v>
                </c:pt>
                <c:pt idx="12">
                  <c:v>México</c:v>
                </c:pt>
                <c:pt idx="13">
                  <c:v>Quintana Roo</c:v>
                </c:pt>
                <c:pt idx="14">
                  <c:v>Jalisco</c:v>
                </c:pt>
                <c:pt idx="15">
                  <c:v>Querétaro</c:v>
                </c:pt>
                <c:pt idx="16">
                  <c:v>San Luis Potosí</c:v>
                </c:pt>
              </c:strCache>
            </c:strRef>
          </c:cat>
          <c:val>
            <c:numRef>
              <c:f>'Carencias indíg'!$B$63:$B$79</c:f>
              <c:numCache>
                <c:formatCode>General</c:formatCode>
                <c:ptCount val="17"/>
                <c:pt idx="0">
                  <c:v>38.799999999999997</c:v>
                </c:pt>
                <c:pt idx="1">
                  <c:v>22.8</c:v>
                </c:pt>
                <c:pt idx="2">
                  <c:v>44.7</c:v>
                </c:pt>
                <c:pt idx="3">
                  <c:v>38.200000000000003</c:v>
                </c:pt>
                <c:pt idx="4">
                  <c:v>39.5</c:v>
                </c:pt>
                <c:pt idx="5">
                  <c:v>44.7</c:v>
                </c:pt>
                <c:pt idx="6">
                  <c:v>24.3</c:v>
                </c:pt>
                <c:pt idx="7">
                  <c:v>22.2</c:v>
                </c:pt>
                <c:pt idx="8">
                  <c:v>44.9</c:v>
                </c:pt>
                <c:pt idx="9">
                  <c:v>41.6</c:v>
                </c:pt>
                <c:pt idx="10">
                  <c:v>49.3</c:v>
                </c:pt>
                <c:pt idx="11">
                  <c:v>23.6</c:v>
                </c:pt>
                <c:pt idx="12">
                  <c:v>20.8</c:v>
                </c:pt>
                <c:pt idx="13">
                  <c:v>18</c:v>
                </c:pt>
                <c:pt idx="14">
                  <c:v>26.6</c:v>
                </c:pt>
                <c:pt idx="15">
                  <c:v>15.4</c:v>
                </c:pt>
                <c:pt idx="16">
                  <c:v>21.3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45-40F2-B76B-5DE13BEED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61575184"/>
        <c:axId val="-961575728"/>
      </c:lineChart>
      <c:catAx>
        <c:axId val="-9615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961575728"/>
        <c:crosses val="autoZero"/>
        <c:auto val="1"/>
        <c:lblAlgn val="ctr"/>
        <c:lblOffset val="100"/>
        <c:noMultiLvlLbl val="0"/>
      </c:catAx>
      <c:valAx>
        <c:axId val="-96157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9615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'Carencias indíg'!$C$2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'Carencias indíg'!$A$83:$A$99</c:f>
              <c:strCache>
                <c:ptCount val="17"/>
                <c:pt idx="0">
                  <c:v>Durango</c:v>
                </c:pt>
                <c:pt idx="1">
                  <c:v>México</c:v>
                </c:pt>
                <c:pt idx="2">
                  <c:v>Guerrero</c:v>
                </c:pt>
                <c:pt idx="3">
                  <c:v>Chiapas</c:v>
                </c:pt>
                <c:pt idx="4">
                  <c:v>Nayarit</c:v>
                </c:pt>
                <c:pt idx="5">
                  <c:v>Querétaro</c:v>
                </c:pt>
                <c:pt idx="6">
                  <c:v>Puebla</c:v>
                </c:pt>
                <c:pt idx="7">
                  <c:v>Jalisco</c:v>
                </c:pt>
                <c:pt idx="8">
                  <c:v>Oaxaca</c:v>
                </c:pt>
                <c:pt idx="9">
                  <c:v>Veracruz</c:v>
                </c:pt>
                <c:pt idx="10">
                  <c:v>Quintana Roo</c:v>
                </c:pt>
                <c:pt idx="11">
                  <c:v>San Luis Potosí</c:v>
                </c:pt>
                <c:pt idx="12">
                  <c:v>Michoacán</c:v>
                </c:pt>
                <c:pt idx="13">
                  <c:v>Hidalgo</c:v>
                </c:pt>
                <c:pt idx="14">
                  <c:v>Campeche</c:v>
                </c:pt>
                <c:pt idx="15">
                  <c:v>Chihuahua</c:v>
                </c:pt>
                <c:pt idx="16">
                  <c:v>Yucatán</c:v>
                </c:pt>
              </c:strCache>
            </c:strRef>
          </c:cat>
          <c:val>
            <c:numRef>
              <c:f>'Carencias indíg'!$C$83:$C$99</c:f>
              <c:numCache>
                <c:formatCode>General</c:formatCode>
                <c:ptCount val="17"/>
                <c:pt idx="0">
                  <c:v>92.2</c:v>
                </c:pt>
                <c:pt idx="1">
                  <c:v>92.1</c:v>
                </c:pt>
                <c:pt idx="2">
                  <c:v>90.1</c:v>
                </c:pt>
                <c:pt idx="3">
                  <c:v>88.6</c:v>
                </c:pt>
                <c:pt idx="4">
                  <c:v>87.9</c:v>
                </c:pt>
                <c:pt idx="5">
                  <c:v>86.6</c:v>
                </c:pt>
                <c:pt idx="6">
                  <c:v>86.1</c:v>
                </c:pt>
                <c:pt idx="7">
                  <c:v>85.4</c:v>
                </c:pt>
                <c:pt idx="8">
                  <c:v>82.5</c:v>
                </c:pt>
                <c:pt idx="9">
                  <c:v>82.5</c:v>
                </c:pt>
                <c:pt idx="10">
                  <c:v>82.4</c:v>
                </c:pt>
                <c:pt idx="11">
                  <c:v>82.1</c:v>
                </c:pt>
                <c:pt idx="12">
                  <c:v>81.900000000000006</c:v>
                </c:pt>
                <c:pt idx="13">
                  <c:v>81.3</c:v>
                </c:pt>
                <c:pt idx="14">
                  <c:v>73.599999999999994</c:v>
                </c:pt>
                <c:pt idx="15">
                  <c:v>68.3</c:v>
                </c:pt>
                <c:pt idx="16">
                  <c:v>65.099999999999994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545-40F2-B76B-5DE13BEED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61574096"/>
        <c:axId val="-961576272"/>
      </c:barChart>
      <c:lineChart>
        <c:grouping val="stacked"/>
        <c:varyColors val="0"/>
        <c:ser>
          <c:idx val="0"/>
          <c:order val="0"/>
          <c:tx>
            <c:strRef>
              <c:f>'Carencias indíg'!$B$2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'Carencias indíg'!$A$83:$A$99</c:f>
              <c:strCache>
                <c:ptCount val="17"/>
                <c:pt idx="0">
                  <c:v>Durango</c:v>
                </c:pt>
                <c:pt idx="1">
                  <c:v>México</c:v>
                </c:pt>
                <c:pt idx="2">
                  <c:v>Guerrero</c:v>
                </c:pt>
                <c:pt idx="3">
                  <c:v>Chiapas</c:v>
                </c:pt>
                <c:pt idx="4">
                  <c:v>Nayarit</c:v>
                </c:pt>
                <c:pt idx="5">
                  <c:v>Querétaro</c:v>
                </c:pt>
                <c:pt idx="6">
                  <c:v>Puebla</c:v>
                </c:pt>
                <c:pt idx="7">
                  <c:v>Jalisco</c:v>
                </c:pt>
                <c:pt idx="8">
                  <c:v>Oaxaca</c:v>
                </c:pt>
                <c:pt idx="9">
                  <c:v>Veracruz</c:v>
                </c:pt>
                <c:pt idx="10">
                  <c:v>Quintana Roo</c:v>
                </c:pt>
                <c:pt idx="11">
                  <c:v>San Luis Potosí</c:v>
                </c:pt>
                <c:pt idx="12">
                  <c:v>Michoacán</c:v>
                </c:pt>
                <c:pt idx="13">
                  <c:v>Hidalgo</c:v>
                </c:pt>
                <c:pt idx="14">
                  <c:v>Campeche</c:v>
                </c:pt>
                <c:pt idx="15">
                  <c:v>Chihuahua</c:v>
                </c:pt>
                <c:pt idx="16">
                  <c:v>Yucatán</c:v>
                </c:pt>
              </c:strCache>
            </c:strRef>
          </c:cat>
          <c:val>
            <c:numRef>
              <c:f>'Carencias indíg'!$B$83:$B$99</c:f>
              <c:numCache>
                <c:formatCode>General</c:formatCode>
                <c:ptCount val="17"/>
                <c:pt idx="0">
                  <c:v>81.8</c:v>
                </c:pt>
                <c:pt idx="1">
                  <c:v>91.6</c:v>
                </c:pt>
                <c:pt idx="2">
                  <c:v>91.8</c:v>
                </c:pt>
                <c:pt idx="3">
                  <c:v>87.9</c:v>
                </c:pt>
                <c:pt idx="4">
                  <c:v>77</c:v>
                </c:pt>
                <c:pt idx="5">
                  <c:v>84.8</c:v>
                </c:pt>
                <c:pt idx="6">
                  <c:v>87.8</c:v>
                </c:pt>
                <c:pt idx="7">
                  <c:v>87.3</c:v>
                </c:pt>
                <c:pt idx="8">
                  <c:v>81.900000000000006</c:v>
                </c:pt>
                <c:pt idx="9">
                  <c:v>85.8</c:v>
                </c:pt>
                <c:pt idx="10">
                  <c:v>86.6</c:v>
                </c:pt>
                <c:pt idx="11">
                  <c:v>80.599999999999994</c:v>
                </c:pt>
                <c:pt idx="12">
                  <c:v>81</c:v>
                </c:pt>
                <c:pt idx="13">
                  <c:v>80.900000000000006</c:v>
                </c:pt>
                <c:pt idx="14">
                  <c:v>76.5</c:v>
                </c:pt>
                <c:pt idx="15">
                  <c:v>88.8</c:v>
                </c:pt>
                <c:pt idx="16">
                  <c:v>69.599999999999994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45-40F2-B76B-5DE13BEED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61574096"/>
        <c:axId val="-961576272"/>
      </c:lineChart>
      <c:catAx>
        <c:axId val="-96157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961576272"/>
        <c:crosses val="autoZero"/>
        <c:auto val="1"/>
        <c:lblAlgn val="ctr"/>
        <c:lblOffset val="100"/>
        <c:noMultiLvlLbl val="0"/>
      </c:catAx>
      <c:valAx>
        <c:axId val="-96157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96157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'Carencias indíg'!$C$2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'Carencias indíg'!$A$143:$A$159</c:f>
              <c:strCache>
                <c:ptCount val="17"/>
                <c:pt idx="0">
                  <c:v>Durango</c:v>
                </c:pt>
                <c:pt idx="1">
                  <c:v>Michoacán</c:v>
                </c:pt>
                <c:pt idx="2">
                  <c:v>Guerrero</c:v>
                </c:pt>
                <c:pt idx="3">
                  <c:v>Oaxaca</c:v>
                </c:pt>
                <c:pt idx="4">
                  <c:v>Jalisco</c:v>
                </c:pt>
                <c:pt idx="5">
                  <c:v>Veracruz</c:v>
                </c:pt>
                <c:pt idx="6">
                  <c:v>Nayarit</c:v>
                </c:pt>
                <c:pt idx="7">
                  <c:v>México</c:v>
                </c:pt>
                <c:pt idx="8">
                  <c:v>Hidalgo</c:v>
                </c:pt>
                <c:pt idx="9">
                  <c:v>Puebla</c:v>
                </c:pt>
                <c:pt idx="10">
                  <c:v>Querétaro</c:v>
                </c:pt>
                <c:pt idx="11">
                  <c:v>Chihuahua</c:v>
                </c:pt>
                <c:pt idx="12">
                  <c:v>San Luis Potosí</c:v>
                </c:pt>
                <c:pt idx="13">
                  <c:v>Chiapas</c:v>
                </c:pt>
                <c:pt idx="14">
                  <c:v>Campeche</c:v>
                </c:pt>
                <c:pt idx="15">
                  <c:v>Quintana Roo</c:v>
                </c:pt>
                <c:pt idx="16">
                  <c:v>Yucatán</c:v>
                </c:pt>
              </c:strCache>
            </c:strRef>
          </c:cat>
          <c:val>
            <c:numRef>
              <c:f>'Carencias indíg'!$C$143:$C$159</c:f>
              <c:numCache>
                <c:formatCode>General</c:formatCode>
                <c:ptCount val="17"/>
                <c:pt idx="0">
                  <c:v>54.9</c:v>
                </c:pt>
                <c:pt idx="1">
                  <c:v>42</c:v>
                </c:pt>
                <c:pt idx="2">
                  <c:v>40.4</c:v>
                </c:pt>
                <c:pt idx="3">
                  <c:v>37.6</c:v>
                </c:pt>
                <c:pt idx="4">
                  <c:v>37.1</c:v>
                </c:pt>
                <c:pt idx="5">
                  <c:v>37.1</c:v>
                </c:pt>
                <c:pt idx="6">
                  <c:v>34.299999999999997</c:v>
                </c:pt>
                <c:pt idx="7">
                  <c:v>32.9</c:v>
                </c:pt>
                <c:pt idx="8">
                  <c:v>28.8</c:v>
                </c:pt>
                <c:pt idx="9">
                  <c:v>27.7</c:v>
                </c:pt>
                <c:pt idx="10">
                  <c:v>27.5</c:v>
                </c:pt>
                <c:pt idx="11">
                  <c:v>27.2</c:v>
                </c:pt>
                <c:pt idx="12">
                  <c:v>27</c:v>
                </c:pt>
                <c:pt idx="13">
                  <c:v>25.2</c:v>
                </c:pt>
                <c:pt idx="14">
                  <c:v>23</c:v>
                </c:pt>
                <c:pt idx="15">
                  <c:v>22.2</c:v>
                </c:pt>
                <c:pt idx="16">
                  <c:v>19.7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545-40F2-B76B-5DE13BEED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61576816"/>
        <c:axId val="-961571376"/>
      </c:barChart>
      <c:lineChart>
        <c:grouping val="stacked"/>
        <c:varyColors val="0"/>
        <c:ser>
          <c:idx val="0"/>
          <c:order val="0"/>
          <c:tx>
            <c:strRef>
              <c:f>'Carencias indíg'!$B$2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'Carencias indíg'!$A$143:$A$159</c:f>
              <c:strCache>
                <c:ptCount val="17"/>
                <c:pt idx="0">
                  <c:v>Durango</c:v>
                </c:pt>
                <c:pt idx="1">
                  <c:v>Michoacán</c:v>
                </c:pt>
                <c:pt idx="2">
                  <c:v>Guerrero</c:v>
                </c:pt>
                <c:pt idx="3">
                  <c:v>Oaxaca</c:v>
                </c:pt>
                <c:pt idx="4">
                  <c:v>Jalisco</c:v>
                </c:pt>
                <c:pt idx="5">
                  <c:v>Veracruz</c:v>
                </c:pt>
                <c:pt idx="6">
                  <c:v>Nayarit</c:v>
                </c:pt>
                <c:pt idx="7">
                  <c:v>México</c:v>
                </c:pt>
                <c:pt idx="8">
                  <c:v>Hidalgo</c:v>
                </c:pt>
                <c:pt idx="9">
                  <c:v>Puebla</c:v>
                </c:pt>
                <c:pt idx="10">
                  <c:v>Querétaro</c:v>
                </c:pt>
                <c:pt idx="11">
                  <c:v>Chihuahua</c:v>
                </c:pt>
                <c:pt idx="12">
                  <c:v>San Luis Potosí</c:v>
                </c:pt>
                <c:pt idx="13">
                  <c:v>Chiapas</c:v>
                </c:pt>
                <c:pt idx="14">
                  <c:v>Campeche</c:v>
                </c:pt>
                <c:pt idx="15">
                  <c:v>Quintana Roo</c:v>
                </c:pt>
                <c:pt idx="16">
                  <c:v>Yucatán</c:v>
                </c:pt>
              </c:strCache>
            </c:strRef>
          </c:cat>
          <c:val>
            <c:numRef>
              <c:f>'Carencias indíg'!$B$143:$B$159</c:f>
              <c:numCache>
                <c:formatCode>General</c:formatCode>
                <c:ptCount val="17"/>
                <c:pt idx="0">
                  <c:v>72.3</c:v>
                </c:pt>
                <c:pt idx="1">
                  <c:v>42.6</c:v>
                </c:pt>
                <c:pt idx="2">
                  <c:v>68.099999999999994</c:v>
                </c:pt>
                <c:pt idx="3">
                  <c:v>42.7</c:v>
                </c:pt>
                <c:pt idx="4">
                  <c:v>92.8</c:v>
                </c:pt>
                <c:pt idx="5">
                  <c:v>51.5</c:v>
                </c:pt>
                <c:pt idx="6">
                  <c:v>58.7</c:v>
                </c:pt>
                <c:pt idx="7">
                  <c:v>65</c:v>
                </c:pt>
                <c:pt idx="8">
                  <c:v>44.5</c:v>
                </c:pt>
                <c:pt idx="9">
                  <c:v>45.4</c:v>
                </c:pt>
                <c:pt idx="10">
                  <c:v>41.8</c:v>
                </c:pt>
                <c:pt idx="11">
                  <c:v>43.2</c:v>
                </c:pt>
                <c:pt idx="12">
                  <c:v>65.8</c:v>
                </c:pt>
                <c:pt idx="13">
                  <c:v>40.4</c:v>
                </c:pt>
                <c:pt idx="14">
                  <c:v>44.6</c:v>
                </c:pt>
                <c:pt idx="15">
                  <c:v>36.1</c:v>
                </c:pt>
                <c:pt idx="16">
                  <c:v>28.6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45-40F2-B76B-5DE13BEED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61576816"/>
        <c:axId val="-961571376"/>
      </c:lineChart>
      <c:catAx>
        <c:axId val="-96157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961571376"/>
        <c:crosses val="autoZero"/>
        <c:auto val="1"/>
        <c:lblAlgn val="ctr"/>
        <c:lblOffset val="100"/>
        <c:noMultiLvlLbl val="0"/>
      </c:catAx>
      <c:valAx>
        <c:axId val="-96157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96157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5358705161854769E-2"/>
          <c:y val="2.5428331875182269E-2"/>
          <c:w val="0.92908573928258964"/>
          <c:h val="0.6697980460775735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'Pob indíg 2015'!$P$5</c:f>
              <c:strCache>
                <c:ptCount val="1"/>
                <c:pt idx="0">
                  <c:v>Población ocupada con menos de 1 salario mínimo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rlow" panose="000005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'Pob indíg 2015'!$Q$3:$R$3</c:f>
              <c:strCache>
                <c:ptCount val="2"/>
                <c:pt idx="0">
                  <c:v>Nacional</c:v>
                </c:pt>
                <c:pt idx="1">
                  <c:v>Yucatán</c:v>
                </c:pt>
              </c:strCache>
            </c:strRef>
          </c:cat>
          <c:val>
            <c:numRef>
              <c:f>'Pob indíg 2015'!$Q$5:$R$5</c:f>
              <c:numCache>
                <c:formatCode>0.0</c:formatCode>
                <c:ptCount val="2"/>
                <c:pt idx="0">
                  <c:v>18.092686912489317</c:v>
                </c:pt>
                <c:pt idx="1">
                  <c:v>69.515367376340649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6DE-4EC5-869D-AA7403A5F81C}"/>
            </c:ext>
          </c:extLst>
        </c:ser>
        <c:ser>
          <c:idx val="1"/>
          <c:order val="1"/>
          <c:tx>
            <c:strRef>
              <c:f>'Pob indíg 2015'!$P$6</c:f>
              <c:strCache>
                <c:ptCount val="1"/>
                <c:pt idx="0">
                  <c:v>Población de 15 años y más con primaria incompleta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rlow" panose="000005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'Pob indíg 2015'!$Q$3:$R$3</c:f>
              <c:strCache>
                <c:ptCount val="2"/>
                <c:pt idx="0">
                  <c:v>Nacional</c:v>
                </c:pt>
                <c:pt idx="1">
                  <c:v>Yucatán</c:v>
                </c:pt>
              </c:strCache>
            </c:strRef>
          </c:cat>
          <c:val>
            <c:numRef>
              <c:f>'Pob indíg 2015'!$Q$6:$R$6</c:f>
              <c:numCache>
                <c:formatCode>0.0</c:formatCode>
                <c:ptCount val="2"/>
                <c:pt idx="0">
                  <c:v>16.507380158733511</c:v>
                </c:pt>
                <c:pt idx="1">
                  <c:v>75.851330125521116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6DE-4EC5-869D-AA7403A5F81C}"/>
            </c:ext>
          </c:extLst>
        </c:ser>
        <c:ser>
          <c:idx val="2"/>
          <c:order val="2"/>
          <c:tx>
            <c:strRef>
              <c:f>'Pob indíg 2015'!$P$7</c:f>
              <c:strCache>
                <c:ptCount val="1"/>
                <c:pt idx="0">
                  <c:v>Población de 15 años y más analfabeta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rlow" panose="000005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'Pob indíg 2015'!$Q$3:$R$3</c:f>
              <c:strCache>
                <c:ptCount val="2"/>
                <c:pt idx="0">
                  <c:v>Nacional</c:v>
                </c:pt>
                <c:pt idx="1">
                  <c:v>Yucatán</c:v>
                </c:pt>
              </c:strCache>
            </c:strRef>
          </c:cat>
          <c:val>
            <c:numRef>
              <c:f>'Pob indíg 2015'!$Q$7:$R$7</c:f>
              <c:numCache>
                <c:formatCode>0.0</c:formatCode>
                <c:ptCount val="2"/>
                <c:pt idx="0">
                  <c:v>30.749136091649355</c:v>
                </c:pt>
                <c:pt idx="1">
                  <c:v>87.615435356200535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6DE-4EC5-869D-AA7403A5F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960634048"/>
        <c:axId val="-960636768"/>
        <c:axId val="0"/>
      </c:bar3DChart>
      <c:catAx>
        <c:axId val="-96063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rlow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960636768"/>
        <c:crosses val="autoZero"/>
        <c:auto val="1"/>
        <c:lblAlgn val="ctr"/>
        <c:lblOffset val="100"/>
        <c:noMultiLvlLbl val="0"/>
      </c:catAx>
      <c:valAx>
        <c:axId val="-96063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rlow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96063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80205599300089E-2"/>
          <c:y val="0.78182706328375617"/>
          <c:w val="0.81706255468066491"/>
          <c:h val="0.190395158938466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rlow" panose="00000500000000000000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Barlow" panose="00000500000000000000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4570997375328086"/>
          <c:y val="2.3148148148148147E-2"/>
          <c:w val="0.51919969378827646"/>
          <c:h val="0.763926071741032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'VIV indíg(2005-2015)'!$I$25</c:f>
              <c:strCache>
                <c:ptCount val="1"/>
                <c:pt idx="0">
                  <c:v>Viviendas no indígena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rlow" panose="000005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'VIV indíg(2005-2015)'!$F$26:$F$30</c:f>
              <c:strCache>
                <c:ptCount val="5"/>
                <c:pt idx="0">
                  <c:v>Viviendas que no disponen de agua entubada</c:v>
                </c:pt>
                <c:pt idx="1">
                  <c:v>Viviendas que no disponen de drenaje</c:v>
                </c:pt>
                <c:pt idx="2">
                  <c:v>Viviendas que no disponen de electricidad</c:v>
                </c:pt>
                <c:pt idx="3">
                  <c:v>Viviendas con piso de tierra</c:v>
                </c:pt>
                <c:pt idx="4">
                  <c:v>Se cocina con leña o carbón</c:v>
                </c:pt>
              </c:strCache>
            </c:strRef>
          </c:cat>
          <c:val>
            <c:numRef>
              <c:f>'VIV indíg(2005-2015)'!$L$26:$L$30</c:f>
              <c:numCache>
                <c:formatCode>0.0</c:formatCode>
                <c:ptCount val="5"/>
                <c:pt idx="0">
                  <c:v>35.862785862785863</c:v>
                </c:pt>
                <c:pt idx="1">
                  <c:v>20.86160643837778</c:v>
                </c:pt>
                <c:pt idx="2">
                  <c:v>20.744248985115021</c:v>
                </c:pt>
                <c:pt idx="3">
                  <c:v>15.617237282643915</c:v>
                </c:pt>
                <c:pt idx="4">
                  <c:v>17.470405478955005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736-4E77-9D3F-1A39FABFFCEA}"/>
            </c:ext>
          </c:extLst>
        </c:ser>
        <c:ser>
          <c:idx val="1"/>
          <c:order val="1"/>
          <c:tx>
            <c:strRef>
              <c:f>'VIV indíg(2005-2015)'!$J$25</c:f>
              <c:strCache>
                <c:ptCount val="1"/>
                <c:pt idx="0">
                  <c:v>Viviendas indígena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rlow" panose="000005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'VIV indíg(2005-2015)'!$F$26:$F$30</c:f>
              <c:strCache>
                <c:ptCount val="5"/>
                <c:pt idx="0">
                  <c:v>Viviendas que no disponen de agua entubada</c:v>
                </c:pt>
                <c:pt idx="1">
                  <c:v>Viviendas que no disponen de drenaje</c:v>
                </c:pt>
                <c:pt idx="2">
                  <c:v>Viviendas que no disponen de electricidad</c:v>
                </c:pt>
                <c:pt idx="3">
                  <c:v>Viviendas con piso de tierra</c:v>
                </c:pt>
                <c:pt idx="4">
                  <c:v>Se cocina con leña o carbón</c:v>
                </c:pt>
              </c:strCache>
            </c:strRef>
          </c:cat>
          <c:val>
            <c:numRef>
              <c:f>'VIV indíg(2005-2015)'!$K$26:$K$30</c:f>
              <c:numCache>
                <c:formatCode>0.0</c:formatCode>
                <c:ptCount val="5"/>
                <c:pt idx="0">
                  <c:v>64.137214137214144</c:v>
                </c:pt>
                <c:pt idx="1">
                  <c:v>79.138393561622223</c:v>
                </c:pt>
                <c:pt idx="2">
                  <c:v>79.255751014884979</c:v>
                </c:pt>
                <c:pt idx="3">
                  <c:v>84.382762717356087</c:v>
                </c:pt>
                <c:pt idx="4">
                  <c:v>82.529594521044984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736-4E77-9D3F-1A39FABFF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-960637856"/>
        <c:axId val="-960630784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2"/>
                <c:order val="2"/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Barlow" panose="00000500000000000000" pitchFamily="2" charset="0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'VIV indíg(2005-2015)'!$F$26:$F$30</c15:sqref>
                        </c15:formulaRef>
                      </c:ext>
                    </c:extLst>
                    <c:strCache>
                      <c:ptCount val="5"/>
                      <c:pt idx="0">
                        <c:v>Viviendas que no disponen de agua entubada</c:v>
                      </c:pt>
                      <c:pt idx="1">
                        <c:v>Viviendas que no disponen de drenaje</c:v>
                      </c:pt>
                      <c:pt idx="2">
                        <c:v>Viviendas que no disponen de electricidad</c:v>
                      </c:pt>
                      <c:pt idx="3">
                        <c:v>Viviendas con piso de tierra</c:v>
                      </c:pt>
                      <c:pt idx="4">
                        <c:v>Se cocina con leña o carbón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'VIV indíg(2005-2015)'!$I$26:$I$30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1380</c:v>
                      </c:pt>
                      <c:pt idx="1">
                        <c:v>14542</c:v>
                      </c:pt>
                      <c:pt idx="2">
                        <c:v>1533</c:v>
                      </c:pt>
                      <c:pt idx="3">
                        <c:v>1446</c:v>
                      </c:pt>
                      <c:pt idx="4">
                        <c:v>30815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3736-4E77-9D3F-1A39FABFFCEA}"/>
                  </c:ext>
                </c:extLst>
              </c15:ser>
            </c15:filteredBarSeries>
          </c:ext>
        </c:extLst>
      </c:barChart>
      <c:catAx>
        <c:axId val="-960637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rlow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960630784"/>
        <c:crosses val="autoZero"/>
        <c:auto val="1"/>
        <c:lblAlgn val="ctr"/>
        <c:lblOffset val="100"/>
        <c:noMultiLvlLbl val="0"/>
      </c:catAx>
      <c:valAx>
        <c:axId val="-96063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rlow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96063785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rlow" panose="00000500000000000000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Barlow" panose="00000500000000000000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Educación!$L$2</c:f>
              <c:strCache>
                <c:ptCount val="1"/>
                <c:pt idx="0">
                  <c:v>Rezago educativo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  <a:effectLst/>
            </c:spPr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rlow" panose="000005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Educación!$K$3:$K$34</c:f>
              <c:strCache>
                <c:ptCount val="32"/>
                <c:pt idx="0">
                  <c:v>Chiapas</c:v>
                </c:pt>
                <c:pt idx="1">
                  <c:v>Michoacán</c:v>
                </c:pt>
                <c:pt idx="2">
                  <c:v>Oaxaca</c:v>
                </c:pt>
                <c:pt idx="3">
                  <c:v>Veracruz</c:v>
                </c:pt>
                <c:pt idx="4">
                  <c:v>Guerrero</c:v>
                </c:pt>
                <c:pt idx="5">
                  <c:v>Yucatán</c:v>
                </c:pt>
                <c:pt idx="6">
                  <c:v>Guanajuato</c:v>
                </c:pt>
                <c:pt idx="7">
                  <c:v>Puebla</c:v>
                </c:pt>
                <c:pt idx="8">
                  <c:v>Hidalgo</c:v>
                </c:pt>
                <c:pt idx="9">
                  <c:v>Zacatecas</c:v>
                </c:pt>
                <c:pt idx="10">
                  <c:v>San Luis Potosí</c:v>
                </c:pt>
                <c:pt idx="11">
                  <c:v>Campeche</c:v>
                </c:pt>
                <c:pt idx="12">
                  <c:v>Nayarit</c:v>
                </c:pt>
                <c:pt idx="13">
                  <c:v>Tabasco</c:v>
                </c:pt>
                <c:pt idx="14">
                  <c:v>Morelos</c:v>
                </c:pt>
                <c:pt idx="15">
                  <c:v>Jalisco</c:v>
                </c:pt>
                <c:pt idx="16">
                  <c:v>Colima</c:v>
                </c:pt>
                <c:pt idx="17">
                  <c:v>Sinaloa</c:v>
                </c:pt>
                <c:pt idx="18">
                  <c:v>Chihuahua</c:v>
                </c:pt>
                <c:pt idx="19">
                  <c:v>Quintana Roo</c:v>
                </c:pt>
                <c:pt idx="20">
                  <c:v>Durango</c:v>
                </c:pt>
                <c:pt idx="21">
                  <c:v>Tamaulipas</c:v>
                </c:pt>
                <c:pt idx="22">
                  <c:v>Querétaro</c:v>
                </c:pt>
                <c:pt idx="23">
                  <c:v>Aguascalientes</c:v>
                </c:pt>
                <c:pt idx="24">
                  <c:v>México</c:v>
                </c:pt>
                <c:pt idx="25">
                  <c:v>Baja California Sur</c:v>
                </c:pt>
                <c:pt idx="26">
                  <c:v>Baja California</c:v>
                </c:pt>
                <c:pt idx="27">
                  <c:v>Tlaxcala</c:v>
                </c:pt>
                <c:pt idx="28">
                  <c:v>Coahuila</c:v>
                </c:pt>
                <c:pt idx="29">
                  <c:v>Sonora</c:v>
                </c:pt>
                <c:pt idx="30">
                  <c:v>Nuevo León</c:v>
                </c:pt>
                <c:pt idx="31">
                  <c:v>Ciudad de México</c:v>
                </c:pt>
              </c:strCache>
            </c:strRef>
          </c:cat>
          <c:val>
            <c:numRef>
              <c:f>Educación!$L$3:$L$34</c:f>
              <c:numCache>
                <c:formatCode>0.0</c:formatCode>
                <c:ptCount val="32"/>
                <c:pt idx="0">
                  <c:v>29.011901668137174</c:v>
                </c:pt>
                <c:pt idx="1">
                  <c:v>27.354097611821132</c:v>
                </c:pt>
                <c:pt idx="2">
                  <c:v>27.291464486562468</c:v>
                </c:pt>
                <c:pt idx="3">
                  <c:v>25.695401299184589</c:v>
                </c:pt>
                <c:pt idx="4">
                  <c:v>25.169948965920607</c:v>
                </c:pt>
                <c:pt idx="5">
                  <c:v>20.556187748882596</c:v>
                </c:pt>
                <c:pt idx="6">
                  <c:v>20.109624299599371</c:v>
                </c:pt>
                <c:pt idx="7">
                  <c:v>19.913223347364575</c:v>
                </c:pt>
                <c:pt idx="8">
                  <c:v>18.536454958484331</c:v>
                </c:pt>
                <c:pt idx="9">
                  <c:v>17.695616949386725</c:v>
                </c:pt>
                <c:pt idx="10">
                  <c:v>17.475280534558777</c:v>
                </c:pt>
                <c:pt idx="11">
                  <c:v>17.192175237000239</c:v>
                </c:pt>
                <c:pt idx="12">
                  <c:v>16.821795826558656</c:v>
                </c:pt>
                <c:pt idx="13">
                  <c:v>16.493460569215774</c:v>
                </c:pt>
                <c:pt idx="14">
                  <c:v>16.400404625285592</c:v>
                </c:pt>
                <c:pt idx="15">
                  <c:v>16.312865209714602</c:v>
                </c:pt>
                <c:pt idx="16">
                  <c:v>16.263486302055298</c:v>
                </c:pt>
                <c:pt idx="17">
                  <c:v>15.829174952225147</c:v>
                </c:pt>
                <c:pt idx="18">
                  <c:v>15.747008526989001</c:v>
                </c:pt>
                <c:pt idx="19">
                  <c:v>14.996693000183722</c:v>
                </c:pt>
                <c:pt idx="20">
                  <c:v>14.42736526932708</c:v>
                </c:pt>
                <c:pt idx="21">
                  <c:v>14.323016488074144</c:v>
                </c:pt>
                <c:pt idx="22">
                  <c:v>14.237207651543892</c:v>
                </c:pt>
                <c:pt idx="23">
                  <c:v>13.945783362469749</c:v>
                </c:pt>
                <c:pt idx="24">
                  <c:v>13.740622048371328</c:v>
                </c:pt>
                <c:pt idx="25">
                  <c:v>13.383428337479922</c:v>
                </c:pt>
                <c:pt idx="26">
                  <c:v>13.302660791362852</c:v>
                </c:pt>
                <c:pt idx="27">
                  <c:v>13.046071864821629</c:v>
                </c:pt>
                <c:pt idx="28">
                  <c:v>12.333742873387582</c:v>
                </c:pt>
                <c:pt idx="29">
                  <c:v>12.305242757230705</c:v>
                </c:pt>
                <c:pt idx="30">
                  <c:v>10.683541517423551</c:v>
                </c:pt>
                <c:pt idx="31">
                  <c:v>8.436602547426304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60635680"/>
        <c:axId val="-960634592"/>
      </c:barChart>
      <c:lineChart>
        <c:grouping val="standard"/>
        <c:varyColors val="0"/>
        <c:ser>
          <c:idx val="1"/>
          <c:order val="1"/>
          <c:tx>
            <c:strRef>
              <c:f>Educación!$M$2</c:f>
              <c:strCache>
                <c:ptCount val="1"/>
                <c:pt idx="0">
                  <c:v>Nacional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6"/>
              <c:layout>
                <c:manualLayout>
                  <c:x val="-3.493449781659403E-2"/>
                  <c:y val="-6.35866964864908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rlow" panose="000005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Educación!$K$3:$K$34</c:f>
              <c:strCache>
                <c:ptCount val="32"/>
                <c:pt idx="0">
                  <c:v>Chiapas</c:v>
                </c:pt>
                <c:pt idx="1">
                  <c:v>Michoacán</c:v>
                </c:pt>
                <c:pt idx="2">
                  <c:v>Oaxaca</c:v>
                </c:pt>
                <c:pt idx="3">
                  <c:v>Veracruz</c:v>
                </c:pt>
                <c:pt idx="4">
                  <c:v>Guerrero</c:v>
                </c:pt>
                <c:pt idx="5">
                  <c:v>Yucatán</c:v>
                </c:pt>
                <c:pt idx="6">
                  <c:v>Guanajuato</c:v>
                </c:pt>
                <c:pt idx="7">
                  <c:v>Puebla</c:v>
                </c:pt>
                <c:pt idx="8">
                  <c:v>Hidalgo</c:v>
                </c:pt>
                <c:pt idx="9">
                  <c:v>Zacatecas</c:v>
                </c:pt>
                <c:pt idx="10">
                  <c:v>San Luis Potosí</c:v>
                </c:pt>
                <c:pt idx="11">
                  <c:v>Campeche</c:v>
                </c:pt>
                <c:pt idx="12">
                  <c:v>Nayarit</c:v>
                </c:pt>
                <c:pt idx="13">
                  <c:v>Tabasco</c:v>
                </c:pt>
                <c:pt idx="14">
                  <c:v>Morelos</c:v>
                </c:pt>
                <c:pt idx="15">
                  <c:v>Jalisco</c:v>
                </c:pt>
                <c:pt idx="16">
                  <c:v>Colima</c:v>
                </c:pt>
                <c:pt idx="17">
                  <c:v>Sinaloa</c:v>
                </c:pt>
                <c:pt idx="18">
                  <c:v>Chihuahua</c:v>
                </c:pt>
                <c:pt idx="19">
                  <c:v>Quintana Roo</c:v>
                </c:pt>
                <c:pt idx="20">
                  <c:v>Durango</c:v>
                </c:pt>
                <c:pt idx="21">
                  <c:v>Tamaulipas</c:v>
                </c:pt>
                <c:pt idx="22">
                  <c:v>Querétaro</c:v>
                </c:pt>
                <c:pt idx="23">
                  <c:v>Aguascalientes</c:v>
                </c:pt>
                <c:pt idx="24">
                  <c:v>México</c:v>
                </c:pt>
                <c:pt idx="25">
                  <c:v>Baja California Sur</c:v>
                </c:pt>
                <c:pt idx="26">
                  <c:v>Baja California</c:v>
                </c:pt>
                <c:pt idx="27">
                  <c:v>Tlaxcala</c:v>
                </c:pt>
                <c:pt idx="28">
                  <c:v>Coahuila</c:v>
                </c:pt>
                <c:pt idx="29">
                  <c:v>Sonora</c:v>
                </c:pt>
                <c:pt idx="30">
                  <c:v>Nuevo León</c:v>
                </c:pt>
                <c:pt idx="31">
                  <c:v>Ciudad de México</c:v>
                </c:pt>
              </c:strCache>
            </c:strRef>
          </c:cat>
          <c:val>
            <c:numRef>
              <c:f>Educación!$M$3:$M$34</c:f>
              <c:numCache>
                <c:formatCode>General</c:formatCode>
                <c:ptCount val="32"/>
                <c:pt idx="0">
                  <c:v>17.399999999999999</c:v>
                </c:pt>
                <c:pt idx="1">
                  <c:v>17.399999999999999</c:v>
                </c:pt>
                <c:pt idx="2">
                  <c:v>17.399999999999999</c:v>
                </c:pt>
                <c:pt idx="3">
                  <c:v>17.399999999999999</c:v>
                </c:pt>
                <c:pt idx="4">
                  <c:v>17.399999999999999</c:v>
                </c:pt>
                <c:pt idx="5">
                  <c:v>17.399999999999999</c:v>
                </c:pt>
                <c:pt idx="6">
                  <c:v>17.399999999999999</c:v>
                </c:pt>
                <c:pt idx="7">
                  <c:v>17.399999999999999</c:v>
                </c:pt>
                <c:pt idx="8">
                  <c:v>17.399999999999999</c:v>
                </c:pt>
                <c:pt idx="9">
                  <c:v>17.399999999999999</c:v>
                </c:pt>
                <c:pt idx="10">
                  <c:v>17.399999999999999</c:v>
                </c:pt>
                <c:pt idx="11">
                  <c:v>17.399999999999999</c:v>
                </c:pt>
                <c:pt idx="12">
                  <c:v>17.399999999999999</c:v>
                </c:pt>
                <c:pt idx="13">
                  <c:v>17.399999999999999</c:v>
                </c:pt>
                <c:pt idx="14">
                  <c:v>17.399999999999999</c:v>
                </c:pt>
                <c:pt idx="15">
                  <c:v>17.399999999999999</c:v>
                </c:pt>
                <c:pt idx="16">
                  <c:v>17.399999999999999</c:v>
                </c:pt>
                <c:pt idx="17">
                  <c:v>17.399999999999999</c:v>
                </c:pt>
                <c:pt idx="18">
                  <c:v>17.399999999999999</c:v>
                </c:pt>
                <c:pt idx="19">
                  <c:v>17.399999999999999</c:v>
                </c:pt>
                <c:pt idx="20">
                  <c:v>17.399999999999999</c:v>
                </c:pt>
                <c:pt idx="21">
                  <c:v>17.399999999999999</c:v>
                </c:pt>
                <c:pt idx="22">
                  <c:v>17.399999999999999</c:v>
                </c:pt>
                <c:pt idx="23">
                  <c:v>17.399999999999999</c:v>
                </c:pt>
                <c:pt idx="24">
                  <c:v>17.399999999999999</c:v>
                </c:pt>
                <c:pt idx="25">
                  <c:v>17.399999999999999</c:v>
                </c:pt>
                <c:pt idx="26">
                  <c:v>17.399999999999999</c:v>
                </c:pt>
                <c:pt idx="27">
                  <c:v>17.399999999999999</c:v>
                </c:pt>
                <c:pt idx="28">
                  <c:v>17.399999999999999</c:v>
                </c:pt>
                <c:pt idx="29">
                  <c:v>17.399999999999999</c:v>
                </c:pt>
                <c:pt idx="30">
                  <c:v>17.399999999999999</c:v>
                </c:pt>
                <c:pt idx="31">
                  <c:v>17.399999999999999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60635680"/>
        <c:axId val="-960634592"/>
      </c:lineChart>
      <c:catAx>
        <c:axId val="-96063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rlow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960634592"/>
        <c:crosses val="autoZero"/>
        <c:auto val="1"/>
        <c:lblAlgn val="ctr"/>
        <c:lblOffset val="100"/>
        <c:noMultiLvlLbl val="0"/>
      </c:catAx>
      <c:valAx>
        <c:axId val="-960634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rlow" panose="00000500000000000000" pitchFamily="2" charset="0"/>
                    <a:ea typeface="+mn-ea"/>
                    <a:cs typeface="+mn-cs"/>
                  </a:defRPr>
                </a:pPr>
                <a:r>
                  <a:rPr lang="en-US"/>
                  <a:t>Porcentaje</a:t>
                </a:r>
              </a:p>
            </c:rich>
          </c:tx>
          <c:layout>
            <c:manualLayout>
              <c:xMode val="edge"/>
              <c:yMode val="edge"/>
              <c:x val="5.822416302765648E-3"/>
              <c:y val="0.216435408652484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rlow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96063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rlow" panose="00000500000000000000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Barlow" panose="00000500000000000000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661490911766865E-2"/>
          <c:y val="5.0925925925925923E-2"/>
          <c:w val="0.89738523806019577"/>
          <c:h val="0.7357713619130942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'Marg municipal'!$A$3</c:f>
              <c:strCache>
                <c:ptCount val="1"/>
                <c:pt idx="0">
                  <c:v>Muy bajo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'Marg municipal'!$B$2:$E$2</c:f>
              <c:numCache>
                <c:formatCode>General</c:formatCode>
                <c:ptCount val="4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</c:numCache>
            </c:numRef>
          </c:cat>
          <c:val>
            <c:numRef>
              <c:f>'Marg municipal'!$B$3:$E$3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'Marg municipal'!$A$4</c:f>
              <c:strCache>
                <c:ptCount val="1"/>
                <c:pt idx="0">
                  <c:v>Bajo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'Marg municipal'!$B$2:$E$2</c:f>
              <c:numCache>
                <c:formatCode>General</c:formatCode>
                <c:ptCount val="4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</c:numCache>
            </c:numRef>
          </c:cat>
          <c:val>
            <c:numRef>
              <c:f>'Marg municipal'!$B$4:$E$4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</c:ser>
        <c:ser>
          <c:idx val="2"/>
          <c:order val="2"/>
          <c:tx>
            <c:strRef>
              <c:f>'Marg municipal'!$A$5</c:f>
              <c:strCache>
                <c:ptCount val="1"/>
                <c:pt idx="0">
                  <c:v>Medio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'Marg municipal'!$B$2:$E$2</c:f>
              <c:numCache>
                <c:formatCode>General</c:formatCode>
                <c:ptCount val="4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</c:numCache>
            </c:numRef>
          </c:cat>
          <c:val>
            <c:numRef>
              <c:f>'Marg municipal'!$B$5:$E$5</c:f>
              <c:numCache>
                <c:formatCode>General</c:formatCode>
                <c:ptCount val="4"/>
                <c:pt idx="0">
                  <c:v>21</c:v>
                </c:pt>
                <c:pt idx="1">
                  <c:v>26</c:v>
                </c:pt>
                <c:pt idx="2">
                  <c:v>68</c:v>
                </c:pt>
                <c:pt idx="3">
                  <c:v>31</c:v>
                </c:pt>
              </c:numCache>
            </c:numRef>
          </c:val>
        </c:ser>
        <c:ser>
          <c:idx val="3"/>
          <c:order val="3"/>
          <c:tx>
            <c:strRef>
              <c:f>'Marg municipal'!$A$6</c:f>
              <c:strCache>
                <c:ptCount val="1"/>
                <c:pt idx="0">
                  <c:v>Alto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'Marg municipal'!$B$2:$E$2</c:f>
              <c:numCache>
                <c:formatCode>General</c:formatCode>
                <c:ptCount val="4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</c:numCache>
            </c:numRef>
          </c:cat>
          <c:val>
            <c:numRef>
              <c:f>'Marg municipal'!$B$6:$E$6</c:f>
              <c:numCache>
                <c:formatCode>General</c:formatCode>
                <c:ptCount val="4"/>
                <c:pt idx="0">
                  <c:v>77</c:v>
                </c:pt>
                <c:pt idx="1">
                  <c:v>69</c:v>
                </c:pt>
                <c:pt idx="2">
                  <c:v>23</c:v>
                </c:pt>
                <c:pt idx="3">
                  <c:v>63</c:v>
                </c:pt>
              </c:numCache>
            </c:numRef>
          </c:val>
        </c:ser>
        <c:ser>
          <c:idx val="4"/>
          <c:order val="4"/>
          <c:tx>
            <c:strRef>
              <c:f>'Marg municipal'!$A$7</c:f>
              <c:strCache>
                <c:ptCount val="1"/>
                <c:pt idx="0">
                  <c:v>Muy alto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'Marg municipal'!$B$2:$E$2</c:f>
              <c:numCache>
                <c:formatCode>General</c:formatCode>
                <c:ptCount val="4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</c:numCache>
            </c:numRef>
          </c:cat>
          <c:val>
            <c:numRef>
              <c:f>'Marg municipal'!$B$7:$E$7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989135264"/>
        <c:axId val="-989134720"/>
        <c:axId val="0"/>
      </c:bar3DChart>
      <c:catAx>
        <c:axId val="-98913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989134720"/>
        <c:crosses val="autoZero"/>
        <c:auto val="1"/>
        <c:lblAlgn val="ctr"/>
        <c:lblOffset val="100"/>
        <c:noMultiLvlLbl val="0"/>
      </c:catAx>
      <c:valAx>
        <c:axId val="-9891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municipios</a:t>
                </a:r>
              </a:p>
            </c:rich>
          </c:tx>
          <c:layout>
            <c:manualLayout>
              <c:xMode val="edge"/>
              <c:yMode val="edge"/>
              <c:x val="1.3654966026442956E-2"/>
              <c:y val="0.178498833479148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98913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7584300317723442"/>
          <c:y val="2.5437206153533901E-2"/>
          <c:w val="0.78912418842381549"/>
          <c:h val="0.76068462804929349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Educación!$J$41</c:f>
              <c:strCache>
                <c:ptCount val="1"/>
                <c:pt idx="0">
                  <c:v>Yucatán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Educación!$K$40:$M$40</c:f>
              <c:strCache>
                <c:ptCount val="3"/>
                <c:pt idx="0">
                  <c:v>Población de 3 a 15 años</c:v>
                </c:pt>
                <c:pt idx="1">
                  <c:v>Población de 16 años o más nacida hasta 1981</c:v>
                </c:pt>
                <c:pt idx="2">
                  <c:v>Población de 16 años o más nacida a partir de 1982</c:v>
                </c:pt>
              </c:strCache>
            </c:strRef>
          </c:cat>
          <c:val>
            <c:numRef>
              <c:f>Educación!$K$41:$M$41</c:f>
              <c:numCache>
                <c:formatCode>0.0</c:formatCode>
                <c:ptCount val="3"/>
                <c:pt idx="0">
                  <c:v>7.116390539562313</c:v>
                </c:pt>
                <c:pt idx="1">
                  <c:v>34.32596927280327</c:v>
                </c:pt>
                <c:pt idx="2">
                  <c:v>19.57480909273038</c:v>
                </c:pt>
              </c:numCache>
            </c:numRef>
          </c:val>
        </c:ser>
        <c:ser>
          <c:idx val="1"/>
          <c:order val="1"/>
          <c:tx>
            <c:strRef>
              <c:f>Educación!$J$42</c:f>
              <c:strCache>
                <c:ptCount val="1"/>
                <c:pt idx="0">
                  <c:v>Nacional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Educación!$K$40:$M$40</c:f>
              <c:strCache>
                <c:ptCount val="3"/>
                <c:pt idx="0">
                  <c:v>Población de 3 a 15 años</c:v>
                </c:pt>
                <c:pt idx="1">
                  <c:v>Población de 16 años o más nacida hasta 1981</c:v>
                </c:pt>
                <c:pt idx="2">
                  <c:v>Población de 16 años o más nacida a partir de 1982</c:v>
                </c:pt>
              </c:strCache>
            </c:strRef>
          </c:cat>
          <c:val>
            <c:numRef>
              <c:f>Educación!$K$42:$M$42</c:f>
              <c:numCache>
                <c:formatCode>0.0</c:formatCode>
                <c:ptCount val="3"/>
                <c:pt idx="0">
                  <c:v>8.1714435191739074</c:v>
                </c:pt>
                <c:pt idx="1">
                  <c:v>26.103290291309577</c:v>
                </c:pt>
                <c:pt idx="2">
                  <c:v>17.119309855033539</c:v>
                </c:pt>
              </c:numCache>
            </c:numRef>
          </c:val>
        </c:ser>
        <c:ser>
          <c:idx val="2"/>
          <c:order val="2"/>
          <c:tx>
            <c:strRef>
              <c:f>Educación!$J$43</c:f>
              <c:strCache>
                <c:ptCount val="1"/>
                <c:pt idx="0">
                  <c:v>Ciudad de México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Educación!$K$40:$M$40</c:f>
              <c:strCache>
                <c:ptCount val="3"/>
                <c:pt idx="0">
                  <c:v>Población de 3 a 15 años</c:v>
                </c:pt>
                <c:pt idx="1">
                  <c:v>Población de 16 años o más nacida hasta 1981</c:v>
                </c:pt>
                <c:pt idx="2">
                  <c:v>Población de 16 años o más nacida a partir de 1982</c:v>
                </c:pt>
              </c:strCache>
            </c:strRef>
          </c:cat>
          <c:val>
            <c:numRef>
              <c:f>Educación!$K$43:$M$43</c:f>
              <c:numCache>
                <c:formatCode>0.0</c:formatCode>
                <c:ptCount val="3"/>
                <c:pt idx="0">
                  <c:v>6.0951029868911686</c:v>
                </c:pt>
                <c:pt idx="1">
                  <c:v>11.640188395809551</c:v>
                </c:pt>
                <c:pt idx="2">
                  <c:v>6.6342004492669862</c:v>
                </c:pt>
              </c:numCache>
            </c:numRef>
          </c:val>
        </c:ser>
        <c:ser>
          <c:idx val="3"/>
          <c:order val="3"/>
          <c:tx>
            <c:strRef>
              <c:f>Educación!$J$44</c:f>
              <c:strCache>
                <c:ptCount val="1"/>
                <c:pt idx="0">
                  <c:v>Chiapas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Educación!$K$40:$M$40</c:f>
              <c:strCache>
                <c:ptCount val="3"/>
                <c:pt idx="0">
                  <c:v>Población de 3 a 15 años</c:v>
                </c:pt>
                <c:pt idx="1">
                  <c:v>Población de 16 años o más nacida hasta 1981</c:v>
                </c:pt>
                <c:pt idx="2">
                  <c:v>Población de 16 años o más nacida a partir de 1982</c:v>
                </c:pt>
              </c:strCache>
            </c:strRef>
          </c:cat>
          <c:val>
            <c:numRef>
              <c:f>Educación!$K$44:$M$44</c:f>
              <c:numCache>
                <c:formatCode>0.0</c:formatCode>
                <c:ptCount val="3"/>
                <c:pt idx="0">
                  <c:v>11.45405720593082</c:v>
                </c:pt>
                <c:pt idx="1">
                  <c:v>46.849106737996941</c:v>
                </c:pt>
                <c:pt idx="2">
                  <c:v>34.134058154202776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960632960"/>
        <c:axId val="-960633504"/>
        <c:axId val="0"/>
      </c:bar3DChart>
      <c:catAx>
        <c:axId val="-960632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960633504"/>
        <c:crosses val="autoZero"/>
        <c:auto val="1"/>
        <c:lblAlgn val="ctr"/>
        <c:lblOffset val="100"/>
        <c:noMultiLvlLbl val="0"/>
      </c:catAx>
      <c:valAx>
        <c:axId val="-96063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960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5016749551042963E-2"/>
          <c:y val="0.87599261853671306"/>
          <c:w val="0.94338755352949288"/>
          <c:h val="9.85701753097530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557107988647699E-2"/>
          <c:y val="4.0018184354637311E-2"/>
          <c:w val="0.88224593671889018"/>
          <c:h val="0.589599912687597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'Grado de esc'!$B$2</c:f>
              <c:strCache>
                <c:ptCount val="1"/>
                <c:pt idx="0">
                  <c:v>Grado de escolaridad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"/>
              <c:layout>
                <c:manualLayout>
                  <c:x val="-1.3888722231475358E-16"/>
                  <c:y val="1.45520670380499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'Grado de esc'!$A$3:$A$34</c:f>
              <c:strCache>
                <c:ptCount val="32"/>
                <c:pt idx="0">
                  <c:v>Chiapas</c:v>
                </c:pt>
                <c:pt idx="1">
                  <c:v>Oaxaca</c:v>
                </c:pt>
                <c:pt idx="2">
                  <c:v>Guerrero</c:v>
                </c:pt>
                <c:pt idx="3">
                  <c:v>Michoacán</c:v>
                </c:pt>
                <c:pt idx="4">
                  <c:v>Veracruz</c:v>
                </c:pt>
                <c:pt idx="5">
                  <c:v>Guanajuato</c:v>
                </c:pt>
                <c:pt idx="6">
                  <c:v>Puebla</c:v>
                </c:pt>
                <c:pt idx="7">
                  <c:v>Zacatecas</c:v>
                </c:pt>
                <c:pt idx="8">
                  <c:v>Hidalgo</c:v>
                </c:pt>
                <c:pt idx="9">
                  <c:v>San Luis Potosí</c:v>
                </c:pt>
                <c:pt idx="10">
                  <c:v>Yucatán</c:v>
                </c:pt>
                <c:pt idx="11">
                  <c:v>Durango</c:v>
                </c:pt>
                <c:pt idx="12">
                  <c:v>Nayarit</c:v>
                </c:pt>
                <c:pt idx="13">
                  <c:v>Tlaxcala</c:v>
                </c:pt>
                <c:pt idx="14">
                  <c:v>Tabasco</c:v>
                </c:pt>
                <c:pt idx="15">
                  <c:v>Campeche</c:v>
                </c:pt>
                <c:pt idx="16">
                  <c:v>Jalisco</c:v>
                </c:pt>
                <c:pt idx="17">
                  <c:v>Chihuahua</c:v>
                </c:pt>
                <c:pt idx="18">
                  <c:v>Morelos</c:v>
                </c:pt>
                <c:pt idx="19">
                  <c:v>México</c:v>
                </c:pt>
                <c:pt idx="20">
                  <c:v>Colima</c:v>
                </c:pt>
                <c:pt idx="21">
                  <c:v>Tamaulipas</c:v>
                </c:pt>
                <c:pt idx="22">
                  <c:v>Querétaro</c:v>
                </c:pt>
                <c:pt idx="23">
                  <c:v>Baja California</c:v>
                </c:pt>
                <c:pt idx="24">
                  <c:v>Sinaloa</c:v>
                </c:pt>
                <c:pt idx="25">
                  <c:v>Aguascalientes</c:v>
                </c:pt>
                <c:pt idx="26">
                  <c:v>Quintana Roo</c:v>
                </c:pt>
                <c:pt idx="27">
                  <c:v>Baja California Sur</c:v>
                </c:pt>
                <c:pt idx="28">
                  <c:v>Coahuila</c:v>
                </c:pt>
                <c:pt idx="29">
                  <c:v>Sonora</c:v>
                </c:pt>
                <c:pt idx="30">
                  <c:v>Nuevo León</c:v>
                </c:pt>
                <c:pt idx="31">
                  <c:v>Ciudad de México</c:v>
                </c:pt>
              </c:strCache>
            </c:strRef>
          </c:cat>
          <c:val>
            <c:numRef>
              <c:f>'Grado de esc'!$B$3:$B$34</c:f>
              <c:numCache>
                <c:formatCode>0.0</c:formatCode>
                <c:ptCount val="32"/>
                <c:pt idx="0">
                  <c:v>7.4968974750574606</c:v>
                </c:pt>
                <c:pt idx="1">
                  <c:v>7.7006512484439451</c:v>
                </c:pt>
                <c:pt idx="2">
                  <c:v>7.9476974710037869</c:v>
                </c:pt>
                <c:pt idx="3">
                  <c:v>8.1095016245404654</c:v>
                </c:pt>
                <c:pt idx="4">
                  <c:v>8.3859763988995457</c:v>
                </c:pt>
                <c:pt idx="5">
                  <c:v>8.539078848616672</c:v>
                </c:pt>
                <c:pt idx="6">
                  <c:v>8.6961254143897175</c:v>
                </c:pt>
                <c:pt idx="7">
                  <c:v>8.8865400784441704</c:v>
                </c:pt>
                <c:pt idx="8">
                  <c:v>9.000648571999541</c:v>
                </c:pt>
                <c:pt idx="9">
                  <c:v>9.0167578319993336</c:v>
                </c:pt>
                <c:pt idx="10">
                  <c:v>9.0857417122804627</c:v>
                </c:pt>
                <c:pt idx="11">
                  <c:v>9.3704617564601698</c:v>
                </c:pt>
                <c:pt idx="12">
                  <c:v>9.4361068891286894</c:v>
                </c:pt>
                <c:pt idx="13">
                  <c:v>9.4806752661792597</c:v>
                </c:pt>
                <c:pt idx="14">
                  <c:v>9.4836047680261686</c:v>
                </c:pt>
                <c:pt idx="15">
                  <c:v>9.4876028878560348</c:v>
                </c:pt>
                <c:pt idx="16">
                  <c:v>9.5221217485707115</c:v>
                </c:pt>
                <c:pt idx="17">
                  <c:v>9.5378679503097228</c:v>
                </c:pt>
                <c:pt idx="18">
                  <c:v>9.5790395387708074</c:v>
                </c:pt>
                <c:pt idx="19">
                  <c:v>9.670962544973932</c:v>
                </c:pt>
                <c:pt idx="20">
                  <c:v>9.6921018753217751</c:v>
                </c:pt>
                <c:pt idx="21">
                  <c:v>9.6989551873461721</c:v>
                </c:pt>
                <c:pt idx="22">
                  <c:v>9.7487911882227571</c:v>
                </c:pt>
                <c:pt idx="23">
                  <c:v>9.8339144355361459</c:v>
                </c:pt>
                <c:pt idx="24">
                  <c:v>9.862381356926619</c:v>
                </c:pt>
                <c:pt idx="25">
                  <c:v>9.9713801720645403</c:v>
                </c:pt>
                <c:pt idx="26">
                  <c:v>9.9766602804502167</c:v>
                </c:pt>
                <c:pt idx="27">
                  <c:v>10.051706434436515</c:v>
                </c:pt>
                <c:pt idx="28">
                  <c:v>10.085110931728813</c:v>
                </c:pt>
                <c:pt idx="29">
                  <c:v>10.163359216810166</c:v>
                </c:pt>
                <c:pt idx="30">
                  <c:v>10.306646370809901</c:v>
                </c:pt>
                <c:pt idx="31">
                  <c:v>11.098425885244497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60878304"/>
        <c:axId val="-960888096"/>
      </c:barChart>
      <c:lineChart>
        <c:grouping val="standard"/>
        <c:varyColors val="0"/>
        <c:ser>
          <c:idx val="1"/>
          <c:order val="1"/>
          <c:tx>
            <c:strRef>
              <c:f>'Grado de esc'!$C$2</c:f>
              <c:strCache>
                <c:ptCount val="1"/>
                <c:pt idx="0">
                  <c:v>Escolaridad nacional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3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'Grado de esc'!$A$3:$A$34</c:f>
              <c:strCache>
                <c:ptCount val="32"/>
                <c:pt idx="0">
                  <c:v>Chiapas</c:v>
                </c:pt>
                <c:pt idx="1">
                  <c:v>Oaxaca</c:v>
                </c:pt>
                <c:pt idx="2">
                  <c:v>Guerrero</c:v>
                </c:pt>
                <c:pt idx="3">
                  <c:v>Michoacán</c:v>
                </c:pt>
                <c:pt idx="4">
                  <c:v>Veracruz</c:v>
                </c:pt>
                <c:pt idx="5">
                  <c:v>Guanajuato</c:v>
                </c:pt>
                <c:pt idx="6">
                  <c:v>Puebla</c:v>
                </c:pt>
                <c:pt idx="7">
                  <c:v>Zacatecas</c:v>
                </c:pt>
                <c:pt idx="8">
                  <c:v>Hidalgo</c:v>
                </c:pt>
                <c:pt idx="9">
                  <c:v>San Luis Potosí</c:v>
                </c:pt>
                <c:pt idx="10">
                  <c:v>Yucatán</c:v>
                </c:pt>
                <c:pt idx="11">
                  <c:v>Durango</c:v>
                </c:pt>
                <c:pt idx="12">
                  <c:v>Nayarit</c:v>
                </c:pt>
                <c:pt idx="13">
                  <c:v>Tlaxcala</c:v>
                </c:pt>
                <c:pt idx="14">
                  <c:v>Tabasco</c:v>
                </c:pt>
                <c:pt idx="15">
                  <c:v>Campeche</c:v>
                </c:pt>
                <c:pt idx="16">
                  <c:v>Jalisco</c:v>
                </c:pt>
                <c:pt idx="17">
                  <c:v>Chihuahua</c:v>
                </c:pt>
                <c:pt idx="18">
                  <c:v>Morelos</c:v>
                </c:pt>
                <c:pt idx="19">
                  <c:v>México</c:v>
                </c:pt>
                <c:pt idx="20">
                  <c:v>Colima</c:v>
                </c:pt>
                <c:pt idx="21">
                  <c:v>Tamaulipas</c:v>
                </c:pt>
                <c:pt idx="22">
                  <c:v>Querétaro</c:v>
                </c:pt>
                <c:pt idx="23">
                  <c:v>Baja California</c:v>
                </c:pt>
                <c:pt idx="24">
                  <c:v>Sinaloa</c:v>
                </c:pt>
                <c:pt idx="25">
                  <c:v>Aguascalientes</c:v>
                </c:pt>
                <c:pt idx="26">
                  <c:v>Quintana Roo</c:v>
                </c:pt>
                <c:pt idx="27">
                  <c:v>Baja California Sur</c:v>
                </c:pt>
                <c:pt idx="28">
                  <c:v>Coahuila</c:v>
                </c:pt>
                <c:pt idx="29">
                  <c:v>Sonora</c:v>
                </c:pt>
                <c:pt idx="30">
                  <c:v>Nuevo León</c:v>
                </c:pt>
                <c:pt idx="31">
                  <c:v>Ciudad de México</c:v>
                </c:pt>
              </c:strCache>
            </c:strRef>
          </c:cat>
          <c:val>
            <c:numRef>
              <c:f>'Grado de esc'!$C$3:$C$34</c:f>
              <c:numCache>
                <c:formatCode>General</c:formatCode>
                <c:ptCount val="32"/>
                <c:pt idx="0">
                  <c:v>9.4</c:v>
                </c:pt>
                <c:pt idx="1">
                  <c:v>9.4</c:v>
                </c:pt>
                <c:pt idx="2">
                  <c:v>9.4</c:v>
                </c:pt>
                <c:pt idx="3">
                  <c:v>9.4</c:v>
                </c:pt>
                <c:pt idx="4">
                  <c:v>9.4</c:v>
                </c:pt>
                <c:pt idx="5">
                  <c:v>9.4</c:v>
                </c:pt>
                <c:pt idx="6">
                  <c:v>9.4</c:v>
                </c:pt>
                <c:pt idx="7">
                  <c:v>9.4</c:v>
                </c:pt>
                <c:pt idx="8">
                  <c:v>9.4</c:v>
                </c:pt>
                <c:pt idx="9">
                  <c:v>9.4</c:v>
                </c:pt>
                <c:pt idx="10">
                  <c:v>9.4</c:v>
                </c:pt>
                <c:pt idx="11">
                  <c:v>9.4</c:v>
                </c:pt>
                <c:pt idx="12">
                  <c:v>9.4</c:v>
                </c:pt>
                <c:pt idx="13">
                  <c:v>9.4</c:v>
                </c:pt>
                <c:pt idx="14">
                  <c:v>9.4</c:v>
                </c:pt>
                <c:pt idx="15">
                  <c:v>9.4</c:v>
                </c:pt>
                <c:pt idx="16">
                  <c:v>9.4</c:v>
                </c:pt>
                <c:pt idx="17">
                  <c:v>9.4</c:v>
                </c:pt>
                <c:pt idx="18">
                  <c:v>9.4</c:v>
                </c:pt>
                <c:pt idx="19">
                  <c:v>9.4</c:v>
                </c:pt>
                <c:pt idx="20">
                  <c:v>9.4</c:v>
                </c:pt>
                <c:pt idx="21">
                  <c:v>9.4</c:v>
                </c:pt>
                <c:pt idx="22">
                  <c:v>9.4</c:v>
                </c:pt>
                <c:pt idx="23">
                  <c:v>9.4</c:v>
                </c:pt>
                <c:pt idx="24">
                  <c:v>9.4</c:v>
                </c:pt>
                <c:pt idx="25">
                  <c:v>9.4</c:v>
                </c:pt>
                <c:pt idx="26">
                  <c:v>9.4</c:v>
                </c:pt>
                <c:pt idx="27">
                  <c:v>9.4</c:v>
                </c:pt>
                <c:pt idx="28">
                  <c:v>9.4</c:v>
                </c:pt>
                <c:pt idx="29">
                  <c:v>9.4</c:v>
                </c:pt>
                <c:pt idx="30">
                  <c:v>9.4</c:v>
                </c:pt>
                <c:pt idx="31">
                  <c:v>9.4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'Grado de esc'!$D$2</c:f>
              <c:strCache>
                <c:ptCount val="1"/>
                <c:pt idx="0">
                  <c:v>Límite de primaria completa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3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'Grado de esc'!$A$3:$A$34</c:f>
              <c:strCache>
                <c:ptCount val="32"/>
                <c:pt idx="0">
                  <c:v>Chiapas</c:v>
                </c:pt>
                <c:pt idx="1">
                  <c:v>Oaxaca</c:v>
                </c:pt>
                <c:pt idx="2">
                  <c:v>Guerrero</c:v>
                </c:pt>
                <c:pt idx="3">
                  <c:v>Michoacán</c:v>
                </c:pt>
                <c:pt idx="4">
                  <c:v>Veracruz</c:v>
                </c:pt>
                <c:pt idx="5">
                  <c:v>Guanajuato</c:v>
                </c:pt>
                <c:pt idx="6">
                  <c:v>Puebla</c:v>
                </c:pt>
                <c:pt idx="7">
                  <c:v>Zacatecas</c:v>
                </c:pt>
                <c:pt idx="8">
                  <c:v>Hidalgo</c:v>
                </c:pt>
                <c:pt idx="9">
                  <c:v>San Luis Potosí</c:v>
                </c:pt>
                <c:pt idx="10">
                  <c:v>Yucatán</c:v>
                </c:pt>
                <c:pt idx="11">
                  <c:v>Durango</c:v>
                </c:pt>
                <c:pt idx="12">
                  <c:v>Nayarit</c:v>
                </c:pt>
                <c:pt idx="13">
                  <c:v>Tlaxcala</c:v>
                </c:pt>
                <c:pt idx="14">
                  <c:v>Tabasco</c:v>
                </c:pt>
                <c:pt idx="15">
                  <c:v>Campeche</c:v>
                </c:pt>
                <c:pt idx="16">
                  <c:v>Jalisco</c:v>
                </c:pt>
                <c:pt idx="17">
                  <c:v>Chihuahua</c:v>
                </c:pt>
                <c:pt idx="18">
                  <c:v>Morelos</c:v>
                </c:pt>
                <c:pt idx="19">
                  <c:v>México</c:v>
                </c:pt>
                <c:pt idx="20">
                  <c:v>Colima</c:v>
                </c:pt>
                <c:pt idx="21">
                  <c:v>Tamaulipas</c:v>
                </c:pt>
                <c:pt idx="22">
                  <c:v>Querétaro</c:v>
                </c:pt>
                <c:pt idx="23">
                  <c:v>Baja California</c:v>
                </c:pt>
                <c:pt idx="24">
                  <c:v>Sinaloa</c:v>
                </c:pt>
                <c:pt idx="25">
                  <c:v>Aguascalientes</c:v>
                </c:pt>
                <c:pt idx="26">
                  <c:v>Quintana Roo</c:v>
                </c:pt>
                <c:pt idx="27">
                  <c:v>Baja California Sur</c:v>
                </c:pt>
                <c:pt idx="28">
                  <c:v>Coahuila</c:v>
                </c:pt>
                <c:pt idx="29">
                  <c:v>Sonora</c:v>
                </c:pt>
                <c:pt idx="30">
                  <c:v>Nuevo León</c:v>
                </c:pt>
                <c:pt idx="31">
                  <c:v>Ciudad de México</c:v>
                </c:pt>
              </c:strCache>
            </c:strRef>
          </c:cat>
          <c:val>
            <c:numRef>
              <c:f>'Grado de esc'!$D$3:$D$34</c:f>
              <c:numCache>
                <c:formatCode>General</c:formatCode>
                <c:ptCount val="3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'Grado de esc'!$E$2</c:f>
              <c:strCache>
                <c:ptCount val="1"/>
                <c:pt idx="0">
                  <c:v>Límite de preparatoria completa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3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'Grado de esc'!$A$3:$A$34</c:f>
              <c:strCache>
                <c:ptCount val="32"/>
                <c:pt idx="0">
                  <c:v>Chiapas</c:v>
                </c:pt>
                <c:pt idx="1">
                  <c:v>Oaxaca</c:v>
                </c:pt>
                <c:pt idx="2">
                  <c:v>Guerrero</c:v>
                </c:pt>
                <c:pt idx="3">
                  <c:v>Michoacán</c:v>
                </c:pt>
                <c:pt idx="4">
                  <c:v>Veracruz</c:v>
                </c:pt>
                <c:pt idx="5">
                  <c:v>Guanajuato</c:v>
                </c:pt>
                <c:pt idx="6">
                  <c:v>Puebla</c:v>
                </c:pt>
                <c:pt idx="7">
                  <c:v>Zacatecas</c:v>
                </c:pt>
                <c:pt idx="8">
                  <c:v>Hidalgo</c:v>
                </c:pt>
                <c:pt idx="9">
                  <c:v>San Luis Potosí</c:v>
                </c:pt>
                <c:pt idx="10">
                  <c:v>Yucatán</c:v>
                </c:pt>
                <c:pt idx="11">
                  <c:v>Durango</c:v>
                </c:pt>
                <c:pt idx="12">
                  <c:v>Nayarit</c:v>
                </c:pt>
                <c:pt idx="13">
                  <c:v>Tlaxcala</c:v>
                </c:pt>
                <c:pt idx="14">
                  <c:v>Tabasco</c:v>
                </c:pt>
                <c:pt idx="15">
                  <c:v>Campeche</c:v>
                </c:pt>
                <c:pt idx="16">
                  <c:v>Jalisco</c:v>
                </c:pt>
                <c:pt idx="17">
                  <c:v>Chihuahua</c:v>
                </c:pt>
                <c:pt idx="18">
                  <c:v>Morelos</c:v>
                </c:pt>
                <c:pt idx="19">
                  <c:v>México</c:v>
                </c:pt>
                <c:pt idx="20">
                  <c:v>Colima</c:v>
                </c:pt>
                <c:pt idx="21">
                  <c:v>Tamaulipas</c:v>
                </c:pt>
                <c:pt idx="22">
                  <c:v>Querétaro</c:v>
                </c:pt>
                <c:pt idx="23">
                  <c:v>Baja California</c:v>
                </c:pt>
                <c:pt idx="24">
                  <c:v>Sinaloa</c:v>
                </c:pt>
                <c:pt idx="25">
                  <c:v>Aguascalientes</c:v>
                </c:pt>
                <c:pt idx="26">
                  <c:v>Quintana Roo</c:v>
                </c:pt>
                <c:pt idx="27">
                  <c:v>Baja California Sur</c:v>
                </c:pt>
                <c:pt idx="28">
                  <c:v>Coahuila</c:v>
                </c:pt>
                <c:pt idx="29">
                  <c:v>Sonora</c:v>
                </c:pt>
                <c:pt idx="30">
                  <c:v>Nuevo León</c:v>
                </c:pt>
                <c:pt idx="31">
                  <c:v>Ciudad de México</c:v>
                </c:pt>
              </c:strCache>
            </c:strRef>
          </c:cat>
          <c:val>
            <c:numRef>
              <c:f>'Grado de esc'!$E$3:$E$34</c:f>
              <c:numCache>
                <c:formatCode>General</c:formatCode>
                <c:ptCount val="32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60878304"/>
        <c:axId val="-960888096"/>
      </c:lineChart>
      <c:catAx>
        <c:axId val="-96087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960888096"/>
        <c:crosses val="autoZero"/>
        <c:auto val="1"/>
        <c:lblAlgn val="ctr"/>
        <c:lblOffset val="100"/>
        <c:noMultiLvlLbl val="0"/>
      </c:catAx>
      <c:valAx>
        <c:axId val="-9608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</a:t>
                </a:r>
              </a:p>
            </c:rich>
          </c:tx>
          <c:layout>
            <c:manualLayout>
              <c:xMode val="edge"/>
              <c:yMode val="edge"/>
              <c:x val="3.78787709323084E-3"/>
              <c:y val="0.227978468669943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96087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'Eficiencia term'!$K$2</c:f>
              <c:strCache>
                <c:ptCount val="1"/>
                <c:pt idx="0">
                  <c:v>Ciclo 2007-2008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'Eficiencia term'!$I$3:$J$8</c:f>
              <c:multiLvlStrCache>
                <c:ptCount val="6"/>
                <c:lvl>
                  <c:pt idx="0">
                    <c:v>Yucatán</c:v>
                  </c:pt>
                  <c:pt idx="1">
                    <c:v>Nacional</c:v>
                  </c:pt>
                  <c:pt idx="2">
                    <c:v>Yucatán</c:v>
                  </c:pt>
                  <c:pt idx="3">
                    <c:v>Nacional</c:v>
                  </c:pt>
                  <c:pt idx="4">
                    <c:v>Yucatán</c:v>
                  </c:pt>
                  <c:pt idx="5">
                    <c:v>Nacional</c:v>
                  </c:pt>
                </c:lvl>
                <c:lvl>
                  <c:pt idx="0">
                    <c:v>Eficiencia Terminal Primaria</c:v>
                  </c:pt>
                  <c:pt idx="2">
                    <c:v>Eficiencia Terminal Secundaria</c:v>
                  </c:pt>
                  <c:pt idx="4">
                    <c:v>Eficiencia Terminal Media Superior</c:v>
                  </c:pt>
                </c:lvl>
              </c:multiLvlStrCache>
            </c:multiLvlStrRef>
          </c:cat>
          <c:val>
            <c:numRef>
              <c:f>'Eficiencia term'!$K$3:$K$8</c:f>
              <c:numCache>
                <c:formatCode>0.0</c:formatCode>
                <c:ptCount val="6"/>
                <c:pt idx="0">
                  <c:v>92.298865562654839</c:v>
                </c:pt>
                <c:pt idx="1">
                  <c:v>92.427786532995327</c:v>
                </c:pt>
                <c:pt idx="2">
                  <c:v>73.349355945019028</c:v>
                </c:pt>
                <c:pt idx="3">
                  <c:v>78.636186404782137</c:v>
                </c:pt>
                <c:pt idx="4">
                  <c:v>57.252479880217109</c:v>
                </c:pt>
                <c:pt idx="5">
                  <c:v>58.941145489943104</c:v>
                </c:pt>
              </c:numCache>
            </c:numRef>
          </c:val>
        </c:ser>
        <c:ser>
          <c:idx val="1"/>
          <c:order val="1"/>
          <c:tx>
            <c:strRef>
              <c:f>'Eficiencia term'!$L$2</c:f>
              <c:strCache>
                <c:ptCount val="1"/>
                <c:pt idx="0">
                  <c:v>Ciclo 2017-2018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'Eficiencia term'!$I$3:$J$8</c:f>
              <c:multiLvlStrCache>
                <c:ptCount val="6"/>
                <c:lvl>
                  <c:pt idx="0">
                    <c:v>Yucatán</c:v>
                  </c:pt>
                  <c:pt idx="1">
                    <c:v>Nacional</c:v>
                  </c:pt>
                  <c:pt idx="2">
                    <c:v>Yucatán</c:v>
                  </c:pt>
                  <c:pt idx="3">
                    <c:v>Nacional</c:v>
                  </c:pt>
                  <c:pt idx="4">
                    <c:v>Yucatán</c:v>
                  </c:pt>
                  <c:pt idx="5">
                    <c:v>Nacional</c:v>
                  </c:pt>
                </c:lvl>
                <c:lvl>
                  <c:pt idx="0">
                    <c:v>Eficiencia Terminal Primaria</c:v>
                  </c:pt>
                  <c:pt idx="2">
                    <c:v>Eficiencia Terminal Secundaria</c:v>
                  </c:pt>
                  <c:pt idx="4">
                    <c:v>Eficiencia Terminal Media Superior</c:v>
                  </c:pt>
                </c:lvl>
              </c:multiLvlStrCache>
            </c:multiLvlStrRef>
          </c:cat>
          <c:val>
            <c:numRef>
              <c:f>'Eficiencia term'!$L$3:$L$8</c:f>
              <c:numCache>
                <c:formatCode>0.0</c:formatCode>
                <c:ptCount val="6"/>
                <c:pt idx="0">
                  <c:v>100.278770163473</c:v>
                </c:pt>
                <c:pt idx="1">
                  <c:v>96.869214767816331</c:v>
                </c:pt>
                <c:pt idx="2">
                  <c:v>84.444558944765049</c:v>
                </c:pt>
                <c:pt idx="3">
                  <c:v>85.753589653363562</c:v>
                </c:pt>
                <c:pt idx="4">
                  <c:v>64.762891795748018</c:v>
                </c:pt>
                <c:pt idx="5">
                  <c:v>66.612975795454162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960886464"/>
        <c:axId val="-960874496"/>
        <c:axId val="0"/>
      </c:bar3DChart>
      <c:catAx>
        <c:axId val="-960886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960874496"/>
        <c:crosses val="autoZero"/>
        <c:auto val="1"/>
        <c:lblAlgn val="ctr"/>
        <c:lblOffset val="100"/>
        <c:noMultiLvlLbl val="0"/>
      </c:catAx>
      <c:valAx>
        <c:axId val="-9608744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96088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strRef>
              <c:f>'PLANEA 6Prim'!$K$3</c:f>
              <c:strCache>
                <c:ptCount val="1"/>
                <c:pt idx="0">
                  <c:v>Promedio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'PLANEA 6Prim'!$H$4:$H$33</c:f>
              <c:strCache>
                <c:ptCount val="30"/>
                <c:pt idx="0">
                  <c:v>Ciudad de México</c:v>
                </c:pt>
                <c:pt idx="1">
                  <c:v>Aguascalientes</c:v>
                </c:pt>
                <c:pt idx="2">
                  <c:v>Jalisco</c:v>
                </c:pt>
                <c:pt idx="3">
                  <c:v>Nuevo León</c:v>
                </c:pt>
                <c:pt idx="4">
                  <c:v>Colima</c:v>
                </c:pt>
                <c:pt idx="5">
                  <c:v>Querétaro</c:v>
                </c:pt>
                <c:pt idx="6">
                  <c:v>México</c:v>
                </c:pt>
                <c:pt idx="7">
                  <c:v>Coahuila</c:v>
                </c:pt>
                <c:pt idx="8">
                  <c:v>Sonora</c:v>
                </c:pt>
                <c:pt idx="9">
                  <c:v>Hidalgo</c:v>
                </c:pt>
                <c:pt idx="10">
                  <c:v>Puebla</c:v>
                </c:pt>
                <c:pt idx="11">
                  <c:v>Quintana Roo</c:v>
                </c:pt>
                <c:pt idx="12">
                  <c:v>Yucatán</c:v>
                </c:pt>
                <c:pt idx="13">
                  <c:v>Nayarit</c:v>
                </c:pt>
                <c:pt idx="14">
                  <c:v>Baja California</c:v>
                </c:pt>
                <c:pt idx="15">
                  <c:v>Sinaloa</c:v>
                </c:pt>
                <c:pt idx="16">
                  <c:v>Nacional</c:v>
                </c:pt>
                <c:pt idx="17">
                  <c:v>Campeche</c:v>
                </c:pt>
                <c:pt idx="18">
                  <c:v>Tamaulipas</c:v>
                </c:pt>
                <c:pt idx="19">
                  <c:v>Tlaxcala</c:v>
                </c:pt>
                <c:pt idx="20">
                  <c:v>Baja California Sur</c:v>
                </c:pt>
                <c:pt idx="21">
                  <c:v>San Luis Potosí</c:v>
                </c:pt>
                <c:pt idx="22">
                  <c:v>Guanajuato</c:v>
                </c:pt>
                <c:pt idx="23">
                  <c:v>Morelos</c:v>
                </c:pt>
                <c:pt idx="24">
                  <c:v>Durango</c:v>
                </c:pt>
                <c:pt idx="25">
                  <c:v>Chihuahua</c:v>
                </c:pt>
                <c:pt idx="26">
                  <c:v>Veracruz</c:v>
                </c:pt>
                <c:pt idx="27">
                  <c:v>Zacatecas</c:v>
                </c:pt>
                <c:pt idx="28">
                  <c:v>Tabasco</c:v>
                </c:pt>
                <c:pt idx="29">
                  <c:v>Guerrero</c:v>
                </c:pt>
              </c:strCache>
            </c:strRef>
          </c:cat>
          <c:val>
            <c:numRef>
              <c:f>'PLANEA 6Prim'!$K$4:$K$33</c:f>
              <c:numCache>
                <c:formatCode>0</c:formatCode>
                <c:ptCount val="30"/>
                <c:pt idx="0">
                  <c:v>537.5</c:v>
                </c:pt>
                <c:pt idx="1">
                  <c:v>526</c:v>
                </c:pt>
                <c:pt idx="2">
                  <c:v>524</c:v>
                </c:pt>
                <c:pt idx="3">
                  <c:v>521.5</c:v>
                </c:pt>
                <c:pt idx="4">
                  <c:v>521</c:v>
                </c:pt>
                <c:pt idx="5">
                  <c:v>519</c:v>
                </c:pt>
                <c:pt idx="6">
                  <c:v>515.5</c:v>
                </c:pt>
                <c:pt idx="7">
                  <c:v>515</c:v>
                </c:pt>
                <c:pt idx="8">
                  <c:v>513</c:v>
                </c:pt>
                <c:pt idx="9">
                  <c:v>512.5</c:v>
                </c:pt>
                <c:pt idx="10">
                  <c:v>509</c:v>
                </c:pt>
                <c:pt idx="11">
                  <c:v>508</c:v>
                </c:pt>
                <c:pt idx="12">
                  <c:v>507</c:v>
                </c:pt>
                <c:pt idx="13">
                  <c:v>506</c:v>
                </c:pt>
                <c:pt idx="14">
                  <c:v>503.5</c:v>
                </c:pt>
                <c:pt idx="15">
                  <c:v>502.5</c:v>
                </c:pt>
                <c:pt idx="16">
                  <c:v>502</c:v>
                </c:pt>
                <c:pt idx="17">
                  <c:v>501</c:v>
                </c:pt>
                <c:pt idx="18">
                  <c:v>500.5</c:v>
                </c:pt>
                <c:pt idx="19">
                  <c:v>498.5</c:v>
                </c:pt>
                <c:pt idx="20">
                  <c:v>498</c:v>
                </c:pt>
                <c:pt idx="21">
                  <c:v>497.5</c:v>
                </c:pt>
                <c:pt idx="22">
                  <c:v>496.5</c:v>
                </c:pt>
                <c:pt idx="23">
                  <c:v>494</c:v>
                </c:pt>
                <c:pt idx="24">
                  <c:v>492</c:v>
                </c:pt>
                <c:pt idx="25">
                  <c:v>491</c:v>
                </c:pt>
                <c:pt idx="26">
                  <c:v>489.5</c:v>
                </c:pt>
                <c:pt idx="27">
                  <c:v>486</c:v>
                </c:pt>
                <c:pt idx="28">
                  <c:v>481</c:v>
                </c:pt>
                <c:pt idx="29">
                  <c:v>453.5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60881568"/>
        <c:axId val="-960884288"/>
      </c:lineChart>
      <c:scatterChart>
        <c:scatterStyle val="lineMarker"/>
        <c:varyColors val="0"/>
        <c:ser>
          <c:idx val="0"/>
          <c:order val="0"/>
          <c:tx>
            <c:strRef>
              <c:f>'PLANEA 6Prim'!$I$3</c:f>
              <c:strCache>
                <c:ptCount val="1"/>
                <c:pt idx="0">
                  <c:v>Lenguaje y comunicación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'PLANEA 6Prim'!$H$4:$H$33</c:f>
              <c:strCache>
                <c:ptCount val="30"/>
                <c:pt idx="0">
                  <c:v>Ciudad de México</c:v>
                </c:pt>
                <c:pt idx="1">
                  <c:v>Aguascalientes</c:v>
                </c:pt>
                <c:pt idx="2">
                  <c:v>Jalisco</c:v>
                </c:pt>
                <c:pt idx="3">
                  <c:v>Nuevo León</c:v>
                </c:pt>
                <c:pt idx="4">
                  <c:v>Colima</c:v>
                </c:pt>
                <c:pt idx="5">
                  <c:v>Querétaro</c:v>
                </c:pt>
                <c:pt idx="6">
                  <c:v>México</c:v>
                </c:pt>
                <c:pt idx="7">
                  <c:v>Coahuila</c:v>
                </c:pt>
                <c:pt idx="8">
                  <c:v>Sonora</c:v>
                </c:pt>
                <c:pt idx="9">
                  <c:v>Hidalgo</c:v>
                </c:pt>
                <c:pt idx="10">
                  <c:v>Puebla</c:v>
                </c:pt>
                <c:pt idx="11">
                  <c:v>Quintana Roo</c:v>
                </c:pt>
                <c:pt idx="12">
                  <c:v>Yucatán</c:v>
                </c:pt>
                <c:pt idx="13">
                  <c:v>Nayarit</c:v>
                </c:pt>
                <c:pt idx="14">
                  <c:v>Baja California</c:v>
                </c:pt>
                <c:pt idx="15">
                  <c:v>Sinaloa</c:v>
                </c:pt>
                <c:pt idx="16">
                  <c:v>Nacional</c:v>
                </c:pt>
                <c:pt idx="17">
                  <c:v>Campeche</c:v>
                </c:pt>
                <c:pt idx="18">
                  <c:v>Tamaulipas</c:v>
                </c:pt>
                <c:pt idx="19">
                  <c:v>Tlaxcala</c:v>
                </c:pt>
                <c:pt idx="20">
                  <c:v>Baja California Sur</c:v>
                </c:pt>
                <c:pt idx="21">
                  <c:v>San Luis Potosí</c:v>
                </c:pt>
                <c:pt idx="22">
                  <c:v>Guanajuato</c:v>
                </c:pt>
                <c:pt idx="23">
                  <c:v>Morelos</c:v>
                </c:pt>
                <c:pt idx="24">
                  <c:v>Durango</c:v>
                </c:pt>
                <c:pt idx="25">
                  <c:v>Chihuahua</c:v>
                </c:pt>
                <c:pt idx="26">
                  <c:v>Veracruz</c:v>
                </c:pt>
                <c:pt idx="27">
                  <c:v>Zacatecas</c:v>
                </c:pt>
                <c:pt idx="28">
                  <c:v>Tabasco</c:v>
                </c:pt>
                <c:pt idx="29">
                  <c:v>Guerrero</c:v>
                </c:pt>
              </c:strCache>
            </c:strRef>
          </c:xVal>
          <c:yVal>
            <c:numRef>
              <c:f>'PLANEA 6Prim'!$I$4:$I$33</c:f>
              <c:numCache>
                <c:formatCode>General</c:formatCode>
                <c:ptCount val="30"/>
                <c:pt idx="0">
                  <c:v>541</c:v>
                </c:pt>
                <c:pt idx="1">
                  <c:v>519</c:v>
                </c:pt>
                <c:pt idx="2">
                  <c:v>513</c:v>
                </c:pt>
                <c:pt idx="3">
                  <c:v>517</c:v>
                </c:pt>
                <c:pt idx="4">
                  <c:v>519</c:v>
                </c:pt>
                <c:pt idx="5">
                  <c:v>518</c:v>
                </c:pt>
                <c:pt idx="6">
                  <c:v>517</c:v>
                </c:pt>
                <c:pt idx="7">
                  <c:v>516</c:v>
                </c:pt>
                <c:pt idx="8">
                  <c:v>514</c:v>
                </c:pt>
                <c:pt idx="9">
                  <c:v>510</c:v>
                </c:pt>
                <c:pt idx="10">
                  <c:v>505</c:v>
                </c:pt>
                <c:pt idx="11">
                  <c:v>516</c:v>
                </c:pt>
                <c:pt idx="12">
                  <c:v>510</c:v>
                </c:pt>
                <c:pt idx="13">
                  <c:v>504</c:v>
                </c:pt>
                <c:pt idx="14">
                  <c:v>511</c:v>
                </c:pt>
                <c:pt idx="15">
                  <c:v>498</c:v>
                </c:pt>
                <c:pt idx="16">
                  <c:v>501</c:v>
                </c:pt>
                <c:pt idx="17">
                  <c:v>498</c:v>
                </c:pt>
                <c:pt idx="18">
                  <c:v>498</c:v>
                </c:pt>
                <c:pt idx="19">
                  <c:v>499</c:v>
                </c:pt>
                <c:pt idx="20">
                  <c:v>505</c:v>
                </c:pt>
                <c:pt idx="21">
                  <c:v>493</c:v>
                </c:pt>
                <c:pt idx="22">
                  <c:v>498</c:v>
                </c:pt>
                <c:pt idx="23">
                  <c:v>499</c:v>
                </c:pt>
                <c:pt idx="24">
                  <c:v>489</c:v>
                </c:pt>
                <c:pt idx="25">
                  <c:v>493</c:v>
                </c:pt>
                <c:pt idx="26">
                  <c:v>492</c:v>
                </c:pt>
                <c:pt idx="27">
                  <c:v>482</c:v>
                </c:pt>
                <c:pt idx="28">
                  <c:v>483</c:v>
                </c:pt>
                <c:pt idx="29">
                  <c:v>454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'PLANEA 6Prim'!$J$3</c:f>
              <c:strCache>
                <c:ptCount val="1"/>
                <c:pt idx="0">
                  <c:v>Matemáticas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'PLANEA 6Prim'!$H$4:$H$33</c:f>
              <c:strCache>
                <c:ptCount val="30"/>
                <c:pt idx="0">
                  <c:v>Ciudad de México</c:v>
                </c:pt>
                <c:pt idx="1">
                  <c:v>Aguascalientes</c:v>
                </c:pt>
                <c:pt idx="2">
                  <c:v>Jalisco</c:v>
                </c:pt>
                <c:pt idx="3">
                  <c:v>Nuevo León</c:v>
                </c:pt>
                <c:pt idx="4">
                  <c:v>Colima</c:v>
                </c:pt>
                <c:pt idx="5">
                  <c:v>Querétaro</c:v>
                </c:pt>
                <c:pt idx="6">
                  <c:v>México</c:v>
                </c:pt>
                <c:pt idx="7">
                  <c:v>Coahuila</c:v>
                </c:pt>
                <c:pt idx="8">
                  <c:v>Sonora</c:v>
                </c:pt>
                <c:pt idx="9">
                  <c:v>Hidalgo</c:v>
                </c:pt>
                <c:pt idx="10">
                  <c:v>Puebla</c:v>
                </c:pt>
                <c:pt idx="11">
                  <c:v>Quintana Roo</c:v>
                </c:pt>
                <c:pt idx="12">
                  <c:v>Yucatán</c:v>
                </c:pt>
                <c:pt idx="13">
                  <c:v>Nayarit</c:v>
                </c:pt>
                <c:pt idx="14">
                  <c:v>Baja California</c:v>
                </c:pt>
                <c:pt idx="15">
                  <c:v>Sinaloa</c:v>
                </c:pt>
                <c:pt idx="16">
                  <c:v>Nacional</c:v>
                </c:pt>
                <c:pt idx="17">
                  <c:v>Campeche</c:v>
                </c:pt>
                <c:pt idx="18">
                  <c:v>Tamaulipas</c:v>
                </c:pt>
                <c:pt idx="19">
                  <c:v>Tlaxcala</c:v>
                </c:pt>
                <c:pt idx="20">
                  <c:v>Baja California Sur</c:v>
                </c:pt>
                <c:pt idx="21">
                  <c:v>San Luis Potosí</c:v>
                </c:pt>
                <c:pt idx="22">
                  <c:v>Guanajuato</c:v>
                </c:pt>
                <c:pt idx="23">
                  <c:v>Morelos</c:v>
                </c:pt>
                <c:pt idx="24">
                  <c:v>Durango</c:v>
                </c:pt>
                <c:pt idx="25">
                  <c:v>Chihuahua</c:v>
                </c:pt>
                <c:pt idx="26">
                  <c:v>Veracruz</c:v>
                </c:pt>
                <c:pt idx="27">
                  <c:v>Zacatecas</c:v>
                </c:pt>
                <c:pt idx="28">
                  <c:v>Tabasco</c:v>
                </c:pt>
                <c:pt idx="29">
                  <c:v>Guerrero</c:v>
                </c:pt>
              </c:strCache>
            </c:strRef>
          </c:xVal>
          <c:yVal>
            <c:numRef>
              <c:f>'PLANEA 6Prim'!$J$4:$J$33</c:f>
              <c:numCache>
                <c:formatCode>General</c:formatCode>
                <c:ptCount val="30"/>
                <c:pt idx="0">
                  <c:v>534</c:v>
                </c:pt>
                <c:pt idx="1">
                  <c:v>533</c:v>
                </c:pt>
                <c:pt idx="2">
                  <c:v>535</c:v>
                </c:pt>
                <c:pt idx="3">
                  <c:v>526</c:v>
                </c:pt>
                <c:pt idx="4">
                  <c:v>523</c:v>
                </c:pt>
                <c:pt idx="5">
                  <c:v>520</c:v>
                </c:pt>
                <c:pt idx="6">
                  <c:v>514</c:v>
                </c:pt>
                <c:pt idx="7">
                  <c:v>514</c:v>
                </c:pt>
                <c:pt idx="8">
                  <c:v>512</c:v>
                </c:pt>
                <c:pt idx="9">
                  <c:v>515</c:v>
                </c:pt>
                <c:pt idx="10">
                  <c:v>513</c:v>
                </c:pt>
                <c:pt idx="11">
                  <c:v>500</c:v>
                </c:pt>
                <c:pt idx="12">
                  <c:v>504</c:v>
                </c:pt>
                <c:pt idx="13">
                  <c:v>508</c:v>
                </c:pt>
                <c:pt idx="14">
                  <c:v>496</c:v>
                </c:pt>
                <c:pt idx="15">
                  <c:v>507</c:v>
                </c:pt>
                <c:pt idx="16">
                  <c:v>503</c:v>
                </c:pt>
                <c:pt idx="17">
                  <c:v>504</c:v>
                </c:pt>
                <c:pt idx="18">
                  <c:v>503</c:v>
                </c:pt>
                <c:pt idx="19">
                  <c:v>498</c:v>
                </c:pt>
                <c:pt idx="20">
                  <c:v>491</c:v>
                </c:pt>
                <c:pt idx="21">
                  <c:v>502</c:v>
                </c:pt>
                <c:pt idx="22">
                  <c:v>495</c:v>
                </c:pt>
                <c:pt idx="23">
                  <c:v>489</c:v>
                </c:pt>
                <c:pt idx="24">
                  <c:v>495</c:v>
                </c:pt>
                <c:pt idx="25">
                  <c:v>489</c:v>
                </c:pt>
                <c:pt idx="26">
                  <c:v>487</c:v>
                </c:pt>
                <c:pt idx="27">
                  <c:v>490</c:v>
                </c:pt>
                <c:pt idx="28">
                  <c:v>479</c:v>
                </c:pt>
                <c:pt idx="29">
                  <c:v>453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0881568"/>
        <c:axId val="-960884288"/>
      </c:scatterChart>
      <c:catAx>
        <c:axId val="-96088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960884288"/>
        <c:crosses val="autoZero"/>
        <c:auto val="1"/>
        <c:lblAlgn val="ctr"/>
        <c:lblOffset val="100"/>
        <c:noMultiLvlLbl val="0"/>
      </c:catAx>
      <c:valAx>
        <c:axId val="-960884288"/>
        <c:scaling>
          <c:orientation val="minMax"/>
          <c:min val="4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96088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516081129579237E-2"/>
          <c:y val="2.77136287458601E-2"/>
          <c:w val="0.91176963375873821"/>
          <c:h val="0.592970963349427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'Cuadro 5D'!$C$49</c:f>
              <c:strCache>
                <c:ptCount val="1"/>
                <c:pt idx="0">
                  <c:v>Viviendas con piso de tierra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1"/>
            <c:invertIfNegative val="0"/>
            <c:bubble3D val="0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  <a:effectLst/>
            </c:spPr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rlow" panose="000005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5D'!$B$50:$B$81</c:f>
              <c:strCache>
                <c:ptCount val="32"/>
                <c:pt idx="0">
                  <c:v>Guerrero</c:v>
                </c:pt>
                <c:pt idx="1">
                  <c:v>Chiapas</c:v>
                </c:pt>
                <c:pt idx="2">
                  <c:v>Oaxaca</c:v>
                </c:pt>
                <c:pt idx="3">
                  <c:v>Veracruz</c:v>
                </c:pt>
                <c:pt idx="4">
                  <c:v>San Luis Potosí</c:v>
                </c:pt>
                <c:pt idx="5">
                  <c:v>Michoacán</c:v>
                </c:pt>
                <c:pt idx="6">
                  <c:v>Morelos</c:v>
                </c:pt>
                <c:pt idx="7">
                  <c:v>Baja California Sur</c:v>
                </c:pt>
                <c:pt idx="8">
                  <c:v>Quintana Roo</c:v>
                </c:pt>
                <c:pt idx="9">
                  <c:v>Puebla</c:v>
                </c:pt>
                <c:pt idx="10">
                  <c:v>Nayarit</c:v>
                </c:pt>
                <c:pt idx="11">
                  <c:v>Campeche</c:v>
                </c:pt>
                <c:pt idx="12">
                  <c:v>Tabasco</c:v>
                </c:pt>
                <c:pt idx="13">
                  <c:v>Hidalgo</c:v>
                </c:pt>
                <c:pt idx="14">
                  <c:v>Tamaulipas</c:v>
                </c:pt>
                <c:pt idx="15">
                  <c:v>Sinaloa</c:v>
                </c:pt>
                <c:pt idx="16">
                  <c:v>Colima</c:v>
                </c:pt>
                <c:pt idx="17">
                  <c:v>Baja California</c:v>
                </c:pt>
                <c:pt idx="18">
                  <c:v>Guanajuato</c:v>
                </c:pt>
                <c:pt idx="19">
                  <c:v>Querétaro</c:v>
                </c:pt>
                <c:pt idx="20">
                  <c:v>Sonora</c:v>
                </c:pt>
                <c:pt idx="21">
                  <c:v>Yucatán</c:v>
                </c:pt>
                <c:pt idx="22">
                  <c:v>Tlaxcala</c:v>
                </c:pt>
                <c:pt idx="23">
                  <c:v>Jalisco</c:v>
                </c:pt>
                <c:pt idx="24">
                  <c:v>Durango</c:v>
                </c:pt>
                <c:pt idx="25">
                  <c:v>México</c:v>
                </c:pt>
                <c:pt idx="26">
                  <c:v>Zacatecas</c:v>
                </c:pt>
                <c:pt idx="27">
                  <c:v>Nuevo León</c:v>
                </c:pt>
                <c:pt idx="28">
                  <c:v>Coahuila</c:v>
                </c:pt>
                <c:pt idx="29">
                  <c:v>Chihuahua</c:v>
                </c:pt>
                <c:pt idx="30">
                  <c:v>Aguascalientes</c:v>
                </c:pt>
                <c:pt idx="31">
                  <c:v>Ciudad de México</c:v>
                </c:pt>
              </c:strCache>
            </c:strRef>
          </c:cat>
          <c:val>
            <c:numRef>
              <c:f>'Cuadro 5D'!$C$50:$C$81</c:f>
              <c:numCache>
                <c:formatCode>0.0</c:formatCode>
                <c:ptCount val="32"/>
                <c:pt idx="0">
                  <c:v>11.954770768019598</c:v>
                </c:pt>
                <c:pt idx="1">
                  <c:v>10.946651402317267</c:v>
                </c:pt>
                <c:pt idx="2">
                  <c:v>8.834924646867707</c:v>
                </c:pt>
                <c:pt idx="3">
                  <c:v>7.0623092785039132</c:v>
                </c:pt>
                <c:pt idx="4">
                  <c:v>5.2151348155961426</c:v>
                </c:pt>
                <c:pt idx="5">
                  <c:v>4.9384962191517676</c:v>
                </c:pt>
                <c:pt idx="6">
                  <c:v>3.8834679417495375</c:v>
                </c:pt>
                <c:pt idx="7">
                  <c:v>3.1387491480315473</c:v>
                </c:pt>
                <c:pt idx="8">
                  <c:v>3.1131507910759453</c:v>
                </c:pt>
                <c:pt idx="9">
                  <c:v>3.0500590881427647</c:v>
                </c:pt>
                <c:pt idx="10">
                  <c:v>2.6962724770657114</c:v>
                </c:pt>
                <c:pt idx="11">
                  <c:v>2.643446218634848</c:v>
                </c:pt>
                <c:pt idx="12">
                  <c:v>2.5980972965919551</c:v>
                </c:pt>
                <c:pt idx="13">
                  <c:v>2.505168615254235</c:v>
                </c:pt>
                <c:pt idx="14">
                  <c:v>2.3622293085538626</c:v>
                </c:pt>
                <c:pt idx="15">
                  <c:v>2.1107627445463106</c:v>
                </c:pt>
                <c:pt idx="16">
                  <c:v>2.0997624311215231</c:v>
                </c:pt>
                <c:pt idx="17">
                  <c:v>1.9640600557485792</c:v>
                </c:pt>
                <c:pt idx="18">
                  <c:v>1.9289615874542385</c:v>
                </c:pt>
                <c:pt idx="19">
                  <c:v>1.7884212303932767</c:v>
                </c:pt>
                <c:pt idx="20">
                  <c:v>1.7615247937925862</c:v>
                </c:pt>
                <c:pt idx="21">
                  <c:v>1.523565441271558</c:v>
                </c:pt>
                <c:pt idx="22">
                  <c:v>1.4921349085074833</c:v>
                </c:pt>
                <c:pt idx="23">
                  <c:v>1.4529427492963825</c:v>
                </c:pt>
                <c:pt idx="24">
                  <c:v>1.387903131018146</c:v>
                </c:pt>
                <c:pt idx="25">
                  <c:v>1.1685414643954912</c:v>
                </c:pt>
                <c:pt idx="26">
                  <c:v>1.0727117129206469</c:v>
                </c:pt>
                <c:pt idx="27">
                  <c:v>1.0163104273833627</c:v>
                </c:pt>
                <c:pt idx="28">
                  <c:v>0.76345696438143618</c:v>
                </c:pt>
                <c:pt idx="29">
                  <c:v>0.56751492431208139</c:v>
                </c:pt>
                <c:pt idx="30">
                  <c:v>0.48533287538455705</c:v>
                </c:pt>
                <c:pt idx="31">
                  <c:v>0.14117966239645949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60880480"/>
        <c:axId val="-960873408"/>
      </c:barChart>
      <c:lineChart>
        <c:grouping val="standard"/>
        <c:varyColors val="0"/>
        <c:ser>
          <c:idx val="1"/>
          <c:order val="1"/>
          <c:tx>
            <c:strRef>
              <c:f>'Cuadro 5D'!$D$49</c:f>
              <c:strCache>
                <c:ptCount val="1"/>
                <c:pt idx="0">
                  <c:v>Nacional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6"/>
              <c:layout>
                <c:manualLayout>
                  <c:x val="-2.7857141290374664E-2"/>
                  <c:y val="-5.93863473125573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rlow" panose="000005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5D'!$B$50:$B$81</c:f>
              <c:strCache>
                <c:ptCount val="32"/>
                <c:pt idx="0">
                  <c:v>Guerrero</c:v>
                </c:pt>
                <c:pt idx="1">
                  <c:v>Chiapas</c:v>
                </c:pt>
                <c:pt idx="2">
                  <c:v>Oaxaca</c:v>
                </c:pt>
                <c:pt idx="3">
                  <c:v>Veracruz</c:v>
                </c:pt>
                <c:pt idx="4">
                  <c:v>San Luis Potosí</c:v>
                </c:pt>
                <c:pt idx="5">
                  <c:v>Michoacán</c:v>
                </c:pt>
                <c:pt idx="6">
                  <c:v>Morelos</c:v>
                </c:pt>
                <c:pt idx="7">
                  <c:v>Baja California Sur</c:v>
                </c:pt>
                <c:pt idx="8">
                  <c:v>Quintana Roo</c:v>
                </c:pt>
                <c:pt idx="9">
                  <c:v>Puebla</c:v>
                </c:pt>
                <c:pt idx="10">
                  <c:v>Nayarit</c:v>
                </c:pt>
                <c:pt idx="11">
                  <c:v>Campeche</c:v>
                </c:pt>
                <c:pt idx="12">
                  <c:v>Tabasco</c:v>
                </c:pt>
                <c:pt idx="13">
                  <c:v>Hidalgo</c:v>
                </c:pt>
                <c:pt idx="14">
                  <c:v>Tamaulipas</c:v>
                </c:pt>
                <c:pt idx="15">
                  <c:v>Sinaloa</c:v>
                </c:pt>
                <c:pt idx="16">
                  <c:v>Colima</c:v>
                </c:pt>
                <c:pt idx="17">
                  <c:v>Baja California</c:v>
                </c:pt>
                <c:pt idx="18">
                  <c:v>Guanajuato</c:v>
                </c:pt>
                <c:pt idx="19">
                  <c:v>Querétaro</c:v>
                </c:pt>
                <c:pt idx="20">
                  <c:v>Sonora</c:v>
                </c:pt>
                <c:pt idx="21">
                  <c:v>Yucatán</c:v>
                </c:pt>
                <c:pt idx="22">
                  <c:v>Tlaxcala</c:v>
                </c:pt>
                <c:pt idx="23">
                  <c:v>Jalisco</c:v>
                </c:pt>
                <c:pt idx="24">
                  <c:v>Durango</c:v>
                </c:pt>
                <c:pt idx="25">
                  <c:v>México</c:v>
                </c:pt>
                <c:pt idx="26">
                  <c:v>Zacatecas</c:v>
                </c:pt>
                <c:pt idx="27">
                  <c:v>Nuevo León</c:v>
                </c:pt>
                <c:pt idx="28">
                  <c:v>Coahuila</c:v>
                </c:pt>
                <c:pt idx="29">
                  <c:v>Chihuahua</c:v>
                </c:pt>
                <c:pt idx="30">
                  <c:v>Aguascalientes</c:v>
                </c:pt>
                <c:pt idx="31">
                  <c:v>Ciudad de México</c:v>
                </c:pt>
              </c:strCache>
            </c:strRef>
          </c:cat>
          <c:val>
            <c:numRef>
              <c:f>'Cuadro 5D'!$D$50:$D$81</c:f>
              <c:numCache>
                <c:formatCode>0.0</c:formatCode>
                <c:ptCount val="32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  <c:pt idx="3">
                  <c:v>3.1</c:v>
                </c:pt>
                <c:pt idx="4">
                  <c:v>3.1</c:v>
                </c:pt>
                <c:pt idx="5">
                  <c:v>3.1</c:v>
                </c:pt>
                <c:pt idx="6">
                  <c:v>3.1</c:v>
                </c:pt>
                <c:pt idx="7">
                  <c:v>3.1</c:v>
                </c:pt>
                <c:pt idx="8">
                  <c:v>3.1</c:v>
                </c:pt>
                <c:pt idx="9">
                  <c:v>3.1</c:v>
                </c:pt>
                <c:pt idx="10">
                  <c:v>3.1</c:v>
                </c:pt>
                <c:pt idx="11">
                  <c:v>3.1</c:v>
                </c:pt>
                <c:pt idx="12">
                  <c:v>3.1</c:v>
                </c:pt>
                <c:pt idx="13">
                  <c:v>3.1</c:v>
                </c:pt>
                <c:pt idx="14">
                  <c:v>3.1</c:v>
                </c:pt>
                <c:pt idx="15">
                  <c:v>3.1</c:v>
                </c:pt>
                <c:pt idx="16">
                  <c:v>3.1</c:v>
                </c:pt>
                <c:pt idx="17">
                  <c:v>3.1</c:v>
                </c:pt>
                <c:pt idx="18">
                  <c:v>3.1</c:v>
                </c:pt>
                <c:pt idx="19">
                  <c:v>3.1</c:v>
                </c:pt>
                <c:pt idx="20">
                  <c:v>3.1</c:v>
                </c:pt>
                <c:pt idx="21">
                  <c:v>3.1</c:v>
                </c:pt>
                <c:pt idx="22">
                  <c:v>3.1</c:v>
                </c:pt>
                <c:pt idx="23">
                  <c:v>3.1</c:v>
                </c:pt>
                <c:pt idx="24">
                  <c:v>3.1</c:v>
                </c:pt>
                <c:pt idx="25">
                  <c:v>3.1</c:v>
                </c:pt>
                <c:pt idx="26">
                  <c:v>3.1</c:v>
                </c:pt>
                <c:pt idx="27">
                  <c:v>3.1</c:v>
                </c:pt>
                <c:pt idx="28">
                  <c:v>3.1</c:v>
                </c:pt>
                <c:pt idx="29">
                  <c:v>3.1</c:v>
                </c:pt>
                <c:pt idx="30">
                  <c:v>3.1</c:v>
                </c:pt>
                <c:pt idx="31">
                  <c:v>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60880480"/>
        <c:axId val="-960873408"/>
      </c:lineChart>
      <c:catAx>
        <c:axId val="-96088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rlow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960873408"/>
        <c:crosses val="autoZero"/>
        <c:auto val="1"/>
        <c:lblAlgn val="ctr"/>
        <c:lblOffset val="100"/>
        <c:noMultiLvlLbl val="0"/>
      </c:catAx>
      <c:valAx>
        <c:axId val="-960873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rlow" panose="00000500000000000000" pitchFamily="2" charset="0"/>
                    <a:ea typeface="+mn-ea"/>
                    <a:cs typeface="+mn-cs"/>
                  </a:defRPr>
                </a:pPr>
                <a:r>
                  <a:rPr lang="en-US"/>
                  <a:t>Porcentaje de viviendas</a:t>
                </a:r>
              </a:p>
            </c:rich>
          </c:tx>
          <c:layout>
            <c:manualLayout>
              <c:xMode val="edge"/>
              <c:yMode val="edge"/>
              <c:x val="8.4303707294504648E-3"/>
              <c:y val="0.124014591895774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rlow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96088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750054794710076"/>
          <c:y val="0.92995590758549151"/>
          <c:w val="0.48499873537689903"/>
          <c:h val="6.60850025936714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rlow" panose="00000500000000000000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Barlow" panose="00000500000000000000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516081129579237E-2"/>
          <c:y val="4.354998802920873E-2"/>
          <c:w val="0.90748391971406539"/>
          <c:h val="0.577134604066078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'Cuadro 5D'!$C$49</c:f>
              <c:strCache>
                <c:ptCount val="1"/>
                <c:pt idx="0">
                  <c:v>Viviendas con piso de tierra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5D'!$B$85:$B$116</c:f>
              <c:strCache>
                <c:ptCount val="32"/>
                <c:pt idx="0">
                  <c:v>Michoacán</c:v>
                </c:pt>
                <c:pt idx="1">
                  <c:v>Guerrero</c:v>
                </c:pt>
                <c:pt idx="2">
                  <c:v>Quintana Roo</c:v>
                </c:pt>
                <c:pt idx="3">
                  <c:v>Yucatán</c:v>
                </c:pt>
                <c:pt idx="4">
                  <c:v>México</c:v>
                </c:pt>
                <c:pt idx="5">
                  <c:v>Puebla</c:v>
                </c:pt>
                <c:pt idx="6">
                  <c:v>Nayarit</c:v>
                </c:pt>
                <c:pt idx="7">
                  <c:v>Sinaloa</c:v>
                </c:pt>
                <c:pt idx="8">
                  <c:v>Morelos</c:v>
                </c:pt>
                <c:pt idx="9">
                  <c:v>Tamaulipas</c:v>
                </c:pt>
                <c:pt idx="10">
                  <c:v>Baja California Sur</c:v>
                </c:pt>
                <c:pt idx="11">
                  <c:v>Hidalgo</c:v>
                </c:pt>
                <c:pt idx="12">
                  <c:v>Ciudad de México</c:v>
                </c:pt>
                <c:pt idx="13">
                  <c:v>Sonora</c:v>
                </c:pt>
                <c:pt idx="14">
                  <c:v>Durango</c:v>
                </c:pt>
                <c:pt idx="15">
                  <c:v>Oaxaca</c:v>
                </c:pt>
                <c:pt idx="16">
                  <c:v>Veracruz</c:v>
                </c:pt>
                <c:pt idx="17">
                  <c:v>Campeche</c:v>
                </c:pt>
                <c:pt idx="18">
                  <c:v>Colima</c:v>
                </c:pt>
                <c:pt idx="19">
                  <c:v>San Luis Potosí</c:v>
                </c:pt>
                <c:pt idx="20">
                  <c:v>Baja California</c:v>
                </c:pt>
                <c:pt idx="21">
                  <c:v>Jalisco</c:v>
                </c:pt>
                <c:pt idx="22">
                  <c:v>Tlaxcala</c:v>
                </c:pt>
                <c:pt idx="23">
                  <c:v>Coahuila</c:v>
                </c:pt>
                <c:pt idx="24">
                  <c:v>Chihuahua</c:v>
                </c:pt>
                <c:pt idx="25">
                  <c:v>Chiapas</c:v>
                </c:pt>
                <c:pt idx="26">
                  <c:v>Guanajuato</c:v>
                </c:pt>
                <c:pt idx="27">
                  <c:v>Querétaro</c:v>
                </c:pt>
                <c:pt idx="28">
                  <c:v>Tabasco</c:v>
                </c:pt>
                <c:pt idx="29">
                  <c:v>Zacatecas</c:v>
                </c:pt>
                <c:pt idx="30">
                  <c:v>Aguascalientes</c:v>
                </c:pt>
                <c:pt idx="31">
                  <c:v>Nuevo León</c:v>
                </c:pt>
              </c:strCache>
            </c:strRef>
          </c:cat>
          <c:val>
            <c:numRef>
              <c:f>'Cuadro 5D'!$C$85:$C$116</c:f>
              <c:numCache>
                <c:formatCode>0.0</c:formatCode>
                <c:ptCount val="32"/>
                <c:pt idx="0">
                  <c:v>5.5086032778713401</c:v>
                </c:pt>
                <c:pt idx="1">
                  <c:v>4.3985391731343935</c:v>
                </c:pt>
                <c:pt idx="2">
                  <c:v>3.3652619543339877</c:v>
                </c:pt>
                <c:pt idx="3">
                  <c:v>3.0359389144261177</c:v>
                </c:pt>
                <c:pt idx="4">
                  <c:v>3.0208347723292914</c:v>
                </c:pt>
                <c:pt idx="5">
                  <c:v>2.6420288968388648</c:v>
                </c:pt>
                <c:pt idx="6">
                  <c:v>2.257501296480239</c:v>
                </c:pt>
                <c:pt idx="7">
                  <c:v>2.0824909152520168</c:v>
                </c:pt>
                <c:pt idx="8">
                  <c:v>1.8236348682930372</c:v>
                </c:pt>
                <c:pt idx="9">
                  <c:v>1.5309401634394231</c:v>
                </c:pt>
                <c:pt idx="10">
                  <c:v>1.4431209632923305</c:v>
                </c:pt>
                <c:pt idx="11">
                  <c:v>1.4207979815743887</c:v>
                </c:pt>
                <c:pt idx="12">
                  <c:v>1.3894479817548262</c:v>
                </c:pt>
                <c:pt idx="13">
                  <c:v>1.1848096588747976</c:v>
                </c:pt>
                <c:pt idx="14">
                  <c:v>1.019411770024321</c:v>
                </c:pt>
                <c:pt idx="15">
                  <c:v>0.96595799728340626</c:v>
                </c:pt>
                <c:pt idx="16">
                  <c:v>0.96496242298292445</c:v>
                </c:pt>
                <c:pt idx="17">
                  <c:v>0.74760922968941912</c:v>
                </c:pt>
                <c:pt idx="18">
                  <c:v>0.70390778807976162</c:v>
                </c:pt>
                <c:pt idx="19">
                  <c:v>0.67887742897359904</c:v>
                </c:pt>
                <c:pt idx="20">
                  <c:v>0.59343602487596026</c:v>
                </c:pt>
                <c:pt idx="21">
                  <c:v>0.5845913222180027</c:v>
                </c:pt>
                <c:pt idx="22">
                  <c:v>0.5838721013863164</c:v>
                </c:pt>
                <c:pt idx="23">
                  <c:v>0.54516766826761198</c:v>
                </c:pt>
                <c:pt idx="24">
                  <c:v>0.50257928343412783</c:v>
                </c:pt>
                <c:pt idx="25">
                  <c:v>0.4441227702821629</c:v>
                </c:pt>
                <c:pt idx="26">
                  <c:v>0.36628045363282852</c:v>
                </c:pt>
                <c:pt idx="27">
                  <c:v>0.27933682338800203</c:v>
                </c:pt>
                <c:pt idx="28">
                  <c:v>0.16875650088936978</c:v>
                </c:pt>
                <c:pt idx="29">
                  <c:v>8.8743837936788056E-2</c:v>
                </c:pt>
                <c:pt idx="30">
                  <c:v>7.4261963718389348E-2</c:v>
                </c:pt>
                <c:pt idx="31">
                  <c:v>6.8884480647631599E-2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60879936"/>
        <c:axId val="-960885920"/>
      </c:barChart>
      <c:lineChart>
        <c:grouping val="standard"/>
        <c:varyColors val="0"/>
        <c:ser>
          <c:idx val="1"/>
          <c:order val="1"/>
          <c:tx>
            <c:strRef>
              <c:f>'Cuadro 5D'!$D$49</c:f>
              <c:strCache>
                <c:ptCount val="1"/>
                <c:pt idx="0">
                  <c:v>Nacional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6"/>
              <c:layout>
                <c:manualLayout>
                  <c:x val="-7.2857138759441178E-2"/>
                  <c:y val="-0.1741999521168349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 nivel nacional el porcentaje de viviendas con techos de material endeble</a:t>
                    </a:r>
                    <a:r>
                      <a:rPr lang="en-US" baseline="0"/>
                      <a:t> es </a:t>
                    </a:r>
                    <a:fld id="{F4A85B4B-EC4B-476C-9AD2-42A002E4818E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5D'!$B$85:$B$116</c:f>
              <c:strCache>
                <c:ptCount val="32"/>
                <c:pt idx="0">
                  <c:v>Michoacán</c:v>
                </c:pt>
                <c:pt idx="1">
                  <c:v>Guerrero</c:v>
                </c:pt>
                <c:pt idx="2">
                  <c:v>Quintana Roo</c:v>
                </c:pt>
                <c:pt idx="3">
                  <c:v>Yucatán</c:v>
                </c:pt>
                <c:pt idx="4">
                  <c:v>México</c:v>
                </c:pt>
                <c:pt idx="5">
                  <c:v>Puebla</c:v>
                </c:pt>
                <c:pt idx="6">
                  <c:v>Nayarit</c:v>
                </c:pt>
                <c:pt idx="7">
                  <c:v>Sinaloa</c:v>
                </c:pt>
                <c:pt idx="8">
                  <c:v>Morelos</c:v>
                </c:pt>
                <c:pt idx="9">
                  <c:v>Tamaulipas</c:v>
                </c:pt>
                <c:pt idx="10">
                  <c:v>Baja California Sur</c:v>
                </c:pt>
                <c:pt idx="11">
                  <c:v>Hidalgo</c:v>
                </c:pt>
                <c:pt idx="12">
                  <c:v>Ciudad de México</c:v>
                </c:pt>
                <c:pt idx="13">
                  <c:v>Sonora</c:v>
                </c:pt>
                <c:pt idx="14">
                  <c:v>Durango</c:v>
                </c:pt>
                <c:pt idx="15">
                  <c:v>Oaxaca</c:v>
                </c:pt>
                <c:pt idx="16">
                  <c:v>Veracruz</c:v>
                </c:pt>
                <c:pt idx="17">
                  <c:v>Campeche</c:v>
                </c:pt>
                <c:pt idx="18">
                  <c:v>Colima</c:v>
                </c:pt>
                <c:pt idx="19">
                  <c:v>San Luis Potosí</c:v>
                </c:pt>
                <c:pt idx="20">
                  <c:v>Baja California</c:v>
                </c:pt>
                <c:pt idx="21">
                  <c:v>Jalisco</c:v>
                </c:pt>
                <c:pt idx="22">
                  <c:v>Tlaxcala</c:v>
                </c:pt>
                <c:pt idx="23">
                  <c:v>Coahuila</c:v>
                </c:pt>
                <c:pt idx="24">
                  <c:v>Chihuahua</c:v>
                </c:pt>
                <c:pt idx="25">
                  <c:v>Chiapas</c:v>
                </c:pt>
                <c:pt idx="26">
                  <c:v>Guanajuato</c:v>
                </c:pt>
                <c:pt idx="27">
                  <c:v>Querétaro</c:v>
                </c:pt>
                <c:pt idx="28">
                  <c:v>Tabasco</c:v>
                </c:pt>
                <c:pt idx="29">
                  <c:v>Zacatecas</c:v>
                </c:pt>
                <c:pt idx="30">
                  <c:v>Aguascalientes</c:v>
                </c:pt>
                <c:pt idx="31">
                  <c:v>Nuevo León</c:v>
                </c:pt>
              </c:strCache>
            </c:strRef>
          </c:cat>
          <c:val>
            <c:numRef>
              <c:f>'Cuadro 5D'!$D$85:$D$116</c:f>
              <c:numCache>
                <c:formatCode>0.0</c:formatCode>
                <c:ptCount val="32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1.6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1.6</c:v>
                </c:pt>
                <c:pt idx="14">
                  <c:v>1.6</c:v>
                </c:pt>
                <c:pt idx="15">
                  <c:v>1.6</c:v>
                </c:pt>
                <c:pt idx="16">
                  <c:v>1.6</c:v>
                </c:pt>
                <c:pt idx="17">
                  <c:v>1.6</c:v>
                </c:pt>
                <c:pt idx="18">
                  <c:v>1.6</c:v>
                </c:pt>
                <c:pt idx="19">
                  <c:v>1.6</c:v>
                </c:pt>
                <c:pt idx="20">
                  <c:v>1.6</c:v>
                </c:pt>
                <c:pt idx="21">
                  <c:v>1.6</c:v>
                </c:pt>
                <c:pt idx="22">
                  <c:v>1.6</c:v>
                </c:pt>
                <c:pt idx="23">
                  <c:v>1.6</c:v>
                </c:pt>
                <c:pt idx="24">
                  <c:v>1.6</c:v>
                </c:pt>
                <c:pt idx="25">
                  <c:v>1.6</c:v>
                </c:pt>
                <c:pt idx="26">
                  <c:v>1.6</c:v>
                </c:pt>
                <c:pt idx="27">
                  <c:v>1.6</c:v>
                </c:pt>
                <c:pt idx="28">
                  <c:v>1.6</c:v>
                </c:pt>
                <c:pt idx="29">
                  <c:v>1.6</c:v>
                </c:pt>
                <c:pt idx="30">
                  <c:v>1.6</c:v>
                </c:pt>
                <c:pt idx="31">
                  <c:v>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60879936"/>
        <c:axId val="-960885920"/>
      </c:lineChart>
      <c:catAx>
        <c:axId val="-96087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960885920"/>
        <c:crosses val="autoZero"/>
        <c:auto val="1"/>
        <c:lblAlgn val="ctr"/>
        <c:lblOffset val="100"/>
        <c:noMultiLvlLbl val="0"/>
      </c:catAx>
      <c:valAx>
        <c:axId val="-96088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 de viviendas</a:t>
                </a:r>
              </a:p>
            </c:rich>
          </c:tx>
          <c:layout>
            <c:manualLayout>
              <c:xMode val="edge"/>
              <c:yMode val="edge"/>
              <c:x val="1.0573227751786964E-2"/>
              <c:y val="0.124014591895774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9608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516081129579237E-2"/>
          <c:y val="4.354998802920873E-2"/>
          <c:w val="0.90748391971406539"/>
          <c:h val="0.577134604066078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'Cuadro 5D'!$C$49</c:f>
              <c:strCache>
                <c:ptCount val="1"/>
                <c:pt idx="0">
                  <c:v>Viviendas con piso de tierra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5D'!$B$120:$B$151</c:f>
              <c:strCache>
                <c:ptCount val="32"/>
                <c:pt idx="0">
                  <c:v>Veracruz</c:v>
                </c:pt>
                <c:pt idx="1">
                  <c:v>San Luis Potosí</c:v>
                </c:pt>
                <c:pt idx="2">
                  <c:v>Guerrero</c:v>
                </c:pt>
                <c:pt idx="3">
                  <c:v>Oaxaca</c:v>
                </c:pt>
                <c:pt idx="4">
                  <c:v>Chiapas</c:v>
                </c:pt>
                <c:pt idx="5">
                  <c:v>Yucatán</c:v>
                </c:pt>
                <c:pt idx="6">
                  <c:v>Tabasco</c:v>
                </c:pt>
                <c:pt idx="7">
                  <c:v>Campeche</c:v>
                </c:pt>
                <c:pt idx="8">
                  <c:v>Quintana Roo</c:v>
                </c:pt>
                <c:pt idx="9">
                  <c:v>Baja California</c:v>
                </c:pt>
                <c:pt idx="10">
                  <c:v>Morelos</c:v>
                </c:pt>
                <c:pt idx="11">
                  <c:v>Hidalgo</c:v>
                </c:pt>
                <c:pt idx="12">
                  <c:v>Sonora</c:v>
                </c:pt>
                <c:pt idx="13">
                  <c:v>Colima</c:v>
                </c:pt>
                <c:pt idx="14">
                  <c:v>Tamaulipas</c:v>
                </c:pt>
                <c:pt idx="15">
                  <c:v>Sinaloa</c:v>
                </c:pt>
                <c:pt idx="16">
                  <c:v>Baja California Sur</c:v>
                </c:pt>
                <c:pt idx="17">
                  <c:v>Nayarit</c:v>
                </c:pt>
                <c:pt idx="18">
                  <c:v>Michoacán</c:v>
                </c:pt>
                <c:pt idx="19">
                  <c:v>Guanajuato</c:v>
                </c:pt>
                <c:pt idx="20">
                  <c:v>México</c:v>
                </c:pt>
                <c:pt idx="21">
                  <c:v>Coahuila</c:v>
                </c:pt>
                <c:pt idx="22">
                  <c:v>Puebla</c:v>
                </c:pt>
                <c:pt idx="23">
                  <c:v>Chihuahua</c:v>
                </c:pt>
                <c:pt idx="24">
                  <c:v>Ciudad de México</c:v>
                </c:pt>
                <c:pt idx="25">
                  <c:v>Nuevo León</c:v>
                </c:pt>
                <c:pt idx="26">
                  <c:v>Jalisco</c:v>
                </c:pt>
                <c:pt idx="27">
                  <c:v>Querétaro</c:v>
                </c:pt>
                <c:pt idx="28">
                  <c:v>Durango</c:v>
                </c:pt>
                <c:pt idx="29">
                  <c:v>Aguascalientes</c:v>
                </c:pt>
                <c:pt idx="30">
                  <c:v>Zacatecas</c:v>
                </c:pt>
                <c:pt idx="31">
                  <c:v>Tlaxcala</c:v>
                </c:pt>
              </c:strCache>
            </c:strRef>
          </c:cat>
          <c:val>
            <c:numRef>
              <c:f>'Cuadro 5D'!$C$120:$C$151</c:f>
              <c:numCache>
                <c:formatCode>0.0</c:formatCode>
                <c:ptCount val="32"/>
                <c:pt idx="0">
                  <c:v>6.1733564627385533</c:v>
                </c:pt>
                <c:pt idx="1">
                  <c:v>5.1122636226452824</c:v>
                </c:pt>
                <c:pt idx="2">
                  <c:v>4.8938091670410868</c:v>
                </c:pt>
                <c:pt idx="3">
                  <c:v>4.2491056635503792</c:v>
                </c:pt>
                <c:pt idx="4">
                  <c:v>3.9904476429780953</c:v>
                </c:pt>
                <c:pt idx="5">
                  <c:v>3.3150797662853719</c:v>
                </c:pt>
                <c:pt idx="6">
                  <c:v>3.127495013632263</c:v>
                </c:pt>
                <c:pt idx="7">
                  <c:v>2.9936173012809264</c:v>
                </c:pt>
                <c:pt idx="8">
                  <c:v>2.2150756427984213</c:v>
                </c:pt>
                <c:pt idx="9">
                  <c:v>2.0846276464714761</c:v>
                </c:pt>
                <c:pt idx="10">
                  <c:v>1.8730849758327517</c:v>
                </c:pt>
                <c:pt idx="11">
                  <c:v>1.6259847371795495</c:v>
                </c:pt>
                <c:pt idx="12">
                  <c:v>1.6019110183766399</c:v>
                </c:pt>
                <c:pt idx="13">
                  <c:v>1.4934668558418847</c:v>
                </c:pt>
                <c:pt idx="14">
                  <c:v>1.1391198416067052</c:v>
                </c:pt>
                <c:pt idx="15">
                  <c:v>1.0517722025760115</c:v>
                </c:pt>
                <c:pt idx="16">
                  <c:v>0.96147479796176694</c:v>
                </c:pt>
                <c:pt idx="17">
                  <c:v>0.89071037363016092</c:v>
                </c:pt>
                <c:pt idx="18">
                  <c:v>0.85234902388787426</c:v>
                </c:pt>
                <c:pt idx="19">
                  <c:v>0.76432041848472143</c:v>
                </c:pt>
                <c:pt idx="20">
                  <c:v>0.67092928263203011</c:v>
                </c:pt>
                <c:pt idx="21">
                  <c:v>0.65547396690541671</c:v>
                </c:pt>
                <c:pt idx="22">
                  <c:v>0.61897647100494924</c:v>
                </c:pt>
                <c:pt idx="23">
                  <c:v>0.5484857712733433</c:v>
                </c:pt>
                <c:pt idx="24">
                  <c:v>0.51731963249653101</c:v>
                </c:pt>
                <c:pt idx="25">
                  <c:v>0.42194191969181732</c:v>
                </c:pt>
                <c:pt idx="26">
                  <c:v>0.39765132667559949</c:v>
                </c:pt>
                <c:pt idx="27">
                  <c:v>0.394667567325936</c:v>
                </c:pt>
                <c:pt idx="28">
                  <c:v>0.33611204036056885</c:v>
                </c:pt>
                <c:pt idx="29">
                  <c:v>0.31383415292240169</c:v>
                </c:pt>
                <c:pt idx="30">
                  <c:v>0.16495466595097694</c:v>
                </c:pt>
                <c:pt idx="31">
                  <c:v>8.5091196411832049E-2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60872864"/>
        <c:axId val="-960875040"/>
      </c:barChart>
      <c:lineChart>
        <c:grouping val="standard"/>
        <c:varyColors val="0"/>
        <c:ser>
          <c:idx val="1"/>
          <c:order val="1"/>
          <c:tx>
            <c:strRef>
              <c:f>'Cuadro 5D'!$D$49</c:f>
              <c:strCache>
                <c:ptCount val="1"/>
                <c:pt idx="0">
                  <c:v>Nacional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6"/>
              <c:layout>
                <c:manualLayout>
                  <c:x val="-7.2857138759441178E-2"/>
                  <c:y val="-0.1741999521168349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 nivel nacional el porcentaje de viviendas con muros de material endeble</a:t>
                    </a:r>
                    <a:r>
                      <a:rPr lang="en-US" baseline="0"/>
                      <a:t> es </a:t>
                    </a:r>
                    <a:fld id="{F4A85B4B-EC4B-476C-9AD2-42A002E4818E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5D'!$B$120:$B$151</c:f>
              <c:strCache>
                <c:ptCount val="32"/>
                <c:pt idx="0">
                  <c:v>Veracruz</c:v>
                </c:pt>
                <c:pt idx="1">
                  <c:v>San Luis Potosí</c:v>
                </c:pt>
                <c:pt idx="2">
                  <c:v>Guerrero</c:v>
                </c:pt>
                <c:pt idx="3">
                  <c:v>Oaxaca</c:v>
                </c:pt>
                <c:pt idx="4">
                  <c:v>Chiapas</c:v>
                </c:pt>
                <c:pt idx="5">
                  <c:v>Yucatán</c:v>
                </c:pt>
                <c:pt idx="6">
                  <c:v>Tabasco</c:v>
                </c:pt>
                <c:pt idx="7">
                  <c:v>Campeche</c:v>
                </c:pt>
                <c:pt idx="8">
                  <c:v>Quintana Roo</c:v>
                </c:pt>
                <c:pt idx="9">
                  <c:v>Baja California</c:v>
                </c:pt>
                <c:pt idx="10">
                  <c:v>Morelos</c:v>
                </c:pt>
                <c:pt idx="11">
                  <c:v>Hidalgo</c:v>
                </c:pt>
                <c:pt idx="12">
                  <c:v>Sonora</c:v>
                </c:pt>
                <c:pt idx="13">
                  <c:v>Colima</c:v>
                </c:pt>
                <c:pt idx="14">
                  <c:v>Tamaulipas</c:v>
                </c:pt>
                <c:pt idx="15">
                  <c:v>Sinaloa</c:v>
                </c:pt>
                <c:pt idx="16">
                  <c:v>Baja California Sur</c:v>
                </c:pt>
                <c:pt idx="17">
                  <c:v>Nayarit</c:v>
                </c:pt>
                <c:pt idx="18">
                  <c:v>Michoacán</c:v>
                </c:pt>
                <c:pt idx="19">
                  <c:v>Guanajuato</c:v>
                </c:pt>
                <c:pt idx="20">
                  <c:v>México</c:v>
                </c:pt>
                <c:pt idx="21">
                  <c:v>Coahuila</c:v>
                </c:pt>
                <c:pt idx="22">
                  <c:v>Puebla</c:v>
                </c:pt>
                <c:pt idx="23">
                  <c:v>Chihuahua</c:v>
                </c:pt>
                <c:pt idx="24">
                  <c:v>Ciudad de México</c:v>
                </c:pt>
                <c:pt idx="25">
                  <c:v>Nuevo León</c:v>
                </c:pt>
                <c:pt idx="26">
                  <c:v>Jalisco</c:v>
                </c:pt>
                <c:pt idx="27">
                  <c:v>Querétaro</c:v>
                </c:pt>
                <c:pt idx="28">
                  <c:v>Durango</c:v>
                </c:pt>
                <c:pt idx="29">
                  <c:v>Aguascalientes</c:v>
                </c:pt>
                <c:pt idx="30">
                  <c:v>Zacatecas</c:v>
                </c:pt>
                <c:pt idx="31">
                  <c:v>Tlaxcala</c:v>
                </c:pt>
              </c:strCache>
            </c:strRef>
          </c:cat>
          <c:val>
            <c:numRef>
              <c:f>'Cuadro 5D'!$D$120:$D$151</c:f>
              <c:numCache>
                <c:formatCode>0.0</c:formatCode>
                <c:ptCount val="32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1.7</c:v>
                </c:pt>
                <c:pt idx="4">
                  <c:v>1.7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1.7</c:v>
                </c:pt>
                <c:pt idx="9">
                  <c:v>1.7</c:v>
                </c:pt>
                <c:pt idx="10">
                  <c:v>1.7</c:v>
                </c:pt>
                <c:pt idx="11">
                  <c:v>1.7</c:v>
                </c:pt>
                <c:pt idx="12">
                  <c:v>1.7</c:v>
                </c:pt>
                <c:pt idx="13">
                  <c:v>1.7</c:v>
                </c:pt>
                <c:pt idx="14">
                  <c:v>1.7</c:v>
                </c:pt>
                <c:pt idx="15">
                  <c:v>1.7</c:v>
                </c:pt>
                <c:pt idx="16">
                  <c:v>1.7</c:v>
                </c:pt>
                <c:pt idx="17">
                  <c:v>1.7</c:v>
                </c:pt>
                <c:pt idx="18">
                  <c:v>1.7</c:v>
                </c:pt>
                <c:pt idx="19">
                  <c:v>1.7</c:v>
                </c:pt>
                <c:pt idx="20">
                  <c:v>1.7</c:v>
                </c:pt>
                <c:pt idx="21">
                  <c:v>1.7</c:v>
                </c:pt>
                <c:pt idx="22">
                  <c:v>1.7</c:v>
                </c:pt>
                <c:pt idx="23">
                  <c:v>1.7</c:v>
                </c:pt>
                <c:pt idx="24">
                  <c:v>1.7</c:v>
                </c:pt>
                <c:pt idx="25">
                  <c:v>1.7</c:v>
                </c:pt>
                <c:pt idx="26">
                  <c:v>1.7</c:v>
                </c:pt>
                <c:pt idx="27">
                  <c:v>1.7</c:v>
                </c:pt>
                <c:pt idx="28">
                  <c:v>1.7</c:v>
                </c:pt>
                <c:pt idx="29">
                  <c:v>1.7</c:v>
                </c:pt>
                <c:pt idx="30">
                  <c:v>1.7</c:v>
                </c:pt>
                <c:pt idx="31">
                  <c:v>1.7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60872864"/>
        <c:axId val="-960875040"/>
      </c:lineChart>
      <c:catAx>
        <c:axId val="-96087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960875040"/>
        <c:crosses val="autoZero"/>
        <c:auto val="1"/>
        <c:lblAlgn val="ctr"/>
        <c:lblOffset val="100"/>
        <c:noMultiLvlLbl val="0"/>
      </c:catAx>
      <c:valAx>
        <c:axId val="-9608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 de viviendas</a:t>
                </a:r>
              </a:p>
            </c:rich>
          </c:tx>
          <c:layout>
            <c:manualLayout>
              <c:xMode val="edge"/>
              <c:yMode val="edge"/>
              <c:x val="1.0573227751786964E-2"/>
              <c:y val="0.124014591895774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96087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'Cuadro 5D'!$AG$47</c:f>
              <c:strCache>
                <c:ptCount val="1"/>
                <c:pt idx="0">
                  <c:v>Hacinamiento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'Cuadro 5D'!$AF$48:$AF$79</c:f>
              <c:strCache>
                <c:ptCount val="32"/>
                <c:pt idx="0">
                  <c:v>Guerrero</c:v>
                </c:pt>
                <c:pt idx="1">
                  <c:v>Chiapas</c:v>
                </c:pt>
                <c:pt idx="2">
                  <c:v>Campeche</c:v>
                </c:pt>
                <c:pt idx="3">
                  <c:v>Quintana Roo</c:v>
                </c:pt>
                <c:pt idx="4">
                  <c:v>Yucatán</c:v>
                </c:pt>
                <c:pt idx="5">
                  <c:v>Oaxaca</c:v>
                </c:pt>
                <c:pt idx="6">
                  <c:v>Veracruz</c:v>
                </c:pt>
                <c:pt idx="7">
                  <c:v>Baja California Sur</c:v>
                </c:pt>
                <c:pt idx="8">
                  <c:v>Morelos</c:v>
                </c:pt>
                <c:pt idx="9">
                  <c:v>Puebla</c:v>
                </c:pt>
                <c:pt idx="10">
                  <c:v>Tlaxcala</c:v>
                </c:pt>
                <c:pt idx="11">
                  <c:v>Michoacán</c:v>
                </c:pt>
                <c:pt idx="12">
                  <c:v>Tabasco</c:v>
                </c:pt>
                <c:pt idx="13">
                  <c:v>Querétaro</c:v>
                </c:pt>
                <c:pt idx="14">
                  <c:v>Guanajuato</c:v>
                </c:pt>
                <c:pt idx="15">
                  <c:v>San Luis Potosí</c:v>
                </c:pt>
                <c:pt idx="16">
                  <c:v>México</c:v>
                </c:pt>
                <c:pt idx="17">
                  <c:v>Colima</c:v>
                </c:pt>
                <c:pt idx="18">
                  <c:v>Sinaloa</c:v>
                </c:pt>
                <c:pt idx="19">
                  <c:v>Baja California</c:v>
                </c:pt>
                <c:pt idx="20">
                  <c:v>Jalisco</c:v>
                </c:pt>
                <c:pt idx="21">
                  <c:v>Sonora</c:v>
                </c:pt>
                <c:pt idx="22">
                  <c:v>Hidalgo</c:v>
                </c:pt>
                <c:pt idx="23">
                  <c:v>Tamaulipas</c:v>
                </c:pt>
                <c:pt idx="24">
                  <c:v>Nayarit</c:v>
                </c:pt>
                <c:pt idx="25">
                  <c:v>Coahuila</c:v>
                </c:pt>
                <c:pt idx="26">
                  <c:v>Aguascalientes</c:v>
                </c:pt>
                <c:pt idx="27">
                  <c:v>Ciudad de México</c:v>
                </c:pt>
                <c:pt idx="28">
                  <c:v>Chihuahua</c:v>
                </c:pt>
                <c:pt idx="29">
                  <c:v>Durango</c:v>
                </c:pt>
                <c:pt idx="30">
                  <c:v>Nuevo León</c:v>
                </c:pt>
                <c:pt idx="31">
                  <c:v>Zacatecas</c:v>
                </c:pt>
              </c:strCache>
            </c:strRef>
          </c:cat>
          <c:val>
            <c:numRef>
              <c:f>'Cuadro 5D'!$AG$48:$AG$79</c:f>
              <c:numCache>
                <c:formatCode>0.0</c:formatCode>
                <c:ptCount val="32"/>
                <c:pt idx="0">
                  <c:v>24.26850946756587</c:v>
                </c:pt>
                <c:pt idx="1">
                  <c:v>21.142489515243106</c:v>
                </c:pt>
                <c:pt idx="2">
                  <c:v>15.107365327250394</c:v>
                </c:pt>
                <c:pt idx="3">
                  <c:v>14.836130893696906</c:v>
                </c:pt>
                <c:pt idx="4">
                  <c:v>14.631194084245426</c:v>
                </c:pt>
                <c:pt idx="5">
                  <c:v>12.131132859339161</c:v>
                </c:pt>
                <c:pt idx="6">
                  <c:v>11.871336690320987</c:v>
                </c:pt>
                <c:pt idx="7">
                  <c:v>10.554022913894388</c:v>
                </c:pt>
                <c:pt idx="8">
                  <c:v>10.393188027158642</c:v>
                </c:pt>
                <c:pt idx="9">
                  <c:v>9.6557270417609882</c:v>
                </c:pt>
                <c:pt idx="10">
                  <c:v>9.2087064190086867</c:v>
                </c:pt>
                <c:pt idx="11">
                  <c:v>9.1066455607572507</c:v>
                </c:pt>
                <c:pt idx="12">
                  <c:v>8.2841248856659035</c:v>
                </c:pt>
                <c:pt idx="13">
                  <c:v>7.2815321803570185</c:v>
                </c:pt>
                <c:pt idx="14">
                  <c:v>6.7197775325123414</c:v>
                </c:pt>
                <c:pt idx="15">
                  <c:v>6.7134320075747977</c:v>
                </c:pt>
                <c:pt idx="16">
                  <c:v>6.3243208204738748</c:v>
                </c:pt>
                <c:pt idx="17">
                  <c:v>6.320322037813046</c:v>
                </c:pt>
                <c:pt idx="18">
                  <c:v>5.8936404424842053</c:v>
                </c:pt>
                <c:pt idx="19">
                  <c:v>5.853372206069702</c:v>
                </c:pt>
                <c:pt idx="20">
                  <c:v>5.7009219029287266</c:v>
                </c:pt>
                <c:pt idx="21">
                  <c:v>5.6688020952194655</c:v>
                </c:pt>
                <c:pt idx="22">
                  <c:v>5.6546658782768606</c:v>
                </c:pt>
                <c:pt idx="23">
                  <c:v>5.3794145534950069</c:v>
                </c:pt>
                <c:pt idx="24">
                  <c:v>4.8852513383415133</c:v>
                </c:pt>
                <c:pt idx="25">
                  <c:v>4.1739283857568843</c:v>
                </c:pt>
                <c:pt idx="26">
                  <c:v>4.1029734954410122</c:v>
                </c:pt>
                <c:pt idx="27">
                  <c:v>3.9894530686991834</c:v>
                </c:pt>
                <c:pt idx="28">
                  <c:v>3.7330199077731137</c:v>
                </c:pt>
                <c:pt idx="29">
                  <c:v>3.6845745594604122</c:v>
                </c:pt>
                <c:pt idx="30">
                  <c:v>3.5549522126153374</c:v>
                </c:pt>
                <c:pt idx="31">
                  <c:v>3.2378208260646093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60885376"/>
        <c:axId val="-960878848"/>
      </c:barChart>
      <c:lineChart>
        <c:grouping val="standard"/>
        <c:varyColors val="0"/>
        <c:ser>
          <c:idx val="1"/>
          <c:order val="1"/>
          <c:tx>
            <c:strRef>
              <c:f>'Cuadro 5D'!$AH$47</c:f>
              <c:strCache>
                <c:ptCount val="1"/>
                <c:pt idx="0">
                  <c:v>Nacional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'Cuadro 5D'!$AF$48:$AF$79</c:f>
              <c:strCache>
                <c:ptCount val="32"/>
                <c:pt idx="0">
                  <c:v>Guerrero</c:v>
                </c:pt>
                <c:pt idx="1">
                  <c:v>Chiapas</c:v>
                </c:pt>
                <c:pt idx="2">
                  <c:v>Campeche</c:v>
                </c:pt>
                <c:pt idx="3">
                  <c:v>Quintana Roo</c:v>
                </c:pt>
                <c:pt idx="4">
                  <c:v>Yucatán</c:v>
                </c:pt>
                <c:pt idx="5">
                  <c:v>Oaxaca</c:v>
                </c:pt>
                <c:pt idx="6">
                  <c:v>Veracruz</c:v>
                </c:pt>
                <c:pt idx="7">
                  <c:v>Baja California Sur</c:v>
                </c:pt>
                <c:pt idx="8">
                  <c:v>Morelos</c:v>
                </c:pt>
                <c:pt idx="9">
                  <c:v>Puebla</c:v>
                </c:pt>
                <c:pt idx="10">
                  <c:v>Tlaxcala</c:v>
                </c:pt>
                <c:pt idx="11">
                  <c:v>Michoacán</c:v>
                </c:pt>
                <c:pt idx="12">
                  <c:v>Tabasco</c:v>
                </c:pt>
                <c:pt idx="13">
                  <c:v>Querétaro</c:v>
                </c:pt>
                <c:pt idx="14">
                  <c:v>Guanajuato</c:v>
                </c:pt>
                <c:pt idx="15">
                  <c:v>San Luis Potosí</c:v>
                </c:pt>
                <c:pt idx="16">
                  <c:v>México</c:v>
                </c:pt>
                <c:pt idx="17">
                  <c:v>Colima</c:v>
                </c:pt>
                <c:pt idx="18">
                  <c:v>Sinaloa</c:v>
                </c:pt>
                <c:pt idx="19">
                  <c:v>Baja California</c:v>
                </c:pt>
                <c:pt idx="20">
                  <c:v>Jalisco</c:v>
                </c:pt>
                <c:pt idx="21">
                  <c:v>Sonora</c:v>
                </c:pt>
                <c:pt idx="22">
                  <c:v>Hidalgo</c:v>
                </c:pt>
                <c:pt idx="23">
                  <c:v>Tamaulipas</c:v>
                </c:pt>
                <c:pt idx="24">
                  <c:v>Nayarit</c:v>
                </c:pt>
                <c:pt idx="25">
                  <c:v>Coahuila</c:v>
                </c:pt>
                <c:pt idx="26">
                  <c:v>Aguascalientes</c:v>
                </c:pt>
                <c:pt idx="27">
                  <c:v>Ciudad de México</c:v>
                </c:pt>
                <c:pt idx="28">
                  <c:v>Chihuahua</c:v>
                </c:pt>
                <c:pt idx="29">
                  <c:v>Durango</c:v>
                </c:pt>
                <c:pt idx="30">
                  <c:v>Nuevo León</c:v>
                </c:pt>
                <c:pt idx="31">
                  <c:v>Zacatecas</c:v>
                </c:pt>
              </c:strCache>
            </c:strRef>
          </c:cat>
          <c:val>
            <c:numRef>
              <c:f>'Cuadro 5D'!$AH$48:$AH$79</c:f>
              <c:numCache>
                <c:formatCode>General</c:formatCode>
                <c:ptCount val="32"/>
                <c:pt idx="0">
                  <c:v>8.1999999999999993</c:v>
                </c:pt>
                <c:pt idx="1">
                  <c:v>8.1999999999999993</c:v>
                </c:pt>
                <c:pt idx="2">
                  <c:v>8.1999999999999993</c:v>
                </c:pt>
                <c:pt idx="3">
                  <c:v>8.1999999999999993</c:v>
                </c:pt>
                <c:pt idx="4">
                  <c:v>8.1999999999999993</c:v>
                </c:pt>
                <c:pt idx="5">
                  <c:v>8.1999999999999993</c:v>
                </c:pt>
                <c:pt idx="6">
                  <c:v>8.1999999999999993</c:v>
                </c:pt>
                <c:pt idx="7">
                  <c:v>8.1999999999999993</c:v>
                </c:pt>
                <c:pt idx="8">
                  <c:v>8.1999999999999993</c:v>
                </c:pt>
                <c:pt idx="9">
                  <c:v>8.1999999999999993</c:v>
                </c:pt>
                <c:pt idx="10">
                  <c:v>8.1999999999999993</c:v>
                </c:pt>
                <c:pt idx="11">
                  <c:v>8.1999999999999993</c:v>
                </c:pt>
                <c:pt idx="12">
                  <c:v>8.1999999999999993</c:v>
                </c:pt>
                <c:pt idx="13">
                  <c:v>8.1999999999999993</c:v>
                </c:pt>
                <c:pt idx="14">
                  <c:v>8.1999999999999993</c:v>
                </c:pt>
                <c:pt idx="15">
                  <c:v>8.1999999999999993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8.1999999999999993</c:v>
                </c:pt>
                <c:pt idx="19">
                  <c:v>8.1999999999999993</c:v>
                </c:pt>
                <c:pt idx="20">
                  <c:v>8.1999999999999993</c:v>
                </c:pt>
                <c:pt idx="21">
                  <c:v>8.1999999999999993</c:v>
                </c:pt>
                <c:pt idx="22">
                  <c:v>8.1999999999999993</c:v>
                </c:pt>
                <c:pt idx="23">
                  <c:v>8.1999999999999993</c:v>
                </c:pt>
                <c:pt idx="24">
                  <c:v>8.1999999999999993</c:v>
                </c:pt>
                <c:pt idx="25">
                  <c:v>8.1999999999999993</c:v>
                </c:pt>
                <c:pt idx="26">
                  <c:v>8.1999999999999993</c:v>
                </c:pt>
                <c:pt idx="27">
                  <c:v>8.1999999999999993</c:v>
                </c:pt>
                <c:pt idx="28">
                  <c:v>8.1999999999999993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8.1999999999999993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60885376"/>
        <c:axId val="-960878848"/>
      </c:lineChart>
      <c:catAx>
        <c:axId val="-96088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960878848"/>
        <c:crosses val="autoZero"/>
        <c:auto val="1"/>
        <c:lblAlgn val="ctr"/>
        <c:lblOffset val="100"/>
        <c:noMultiLvlLbl val="0"/>
      </c:catAx>
      <c:valAx>
        <c:axId val="-9608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96088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'Cuadro 5E'!$C$48</c:f>
              <c:strCache>
                <c:ptCount val="1"/>
                <c:pt idx="0">
                  <c:v>Viviendas sin acceso al agua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'Cuadro 5E'!$B$49:$B$80</c:f>
              <c:strCache>
                <c:ptCount val="32"/>
                <c:pt idx="0">
                  <c:v>Guerrero</c:v>
                </c:pt>
                <c:pt idx="1">
                  <c:v>Tabasco</c:v>
                </c:pt>
                <c:pt idx="2">
                  <c:v>Oaxaca</c:v>
                </c:pt>
                <c:pt idx="3">
                  <c:v>Chiapas</c:v>
                </c:pt>
                <c:pt idx="4">
                  <c:v>Veracruz</c:v>
                </c:pt>
                <c:pt idx="5">
                  <c:v>San Luis Potosí</c:v>
                </c:pt>
                <c:pt idx="6">
                  <c:v>Morelos</c:v>
                </c:pt>
                <c:pt idx="7">
                  <c:v>Puebla</c:v>
                </c:pt>
                <c:pt idx="8">
                  <c:v>Baja California</c:v>
                </c:pt>
                <c:pt idx="9">
                  <c:v>Querétaro</c:v>
                </c:pt>
                <c:pt idx="10">
                  <c:v>Baja California Sur</c:v>
                </c:pt>
                <c:pt idx="11">
                  <c:v>Campeche</c:v>
                </c:pt>
                <c:pt idx="12">
                  <c:v>Hidalgo</c:v>
                </c:pt>
                <c:pt idx="13">
                  <c:v>Nayarit</c:v>
                </c:pt>
                <c:pt idx="14">
                  <c:v>Michoacán</c:v>
                </c:pt>
                <c:pt idx="15">
                  <c:v>Zacatecas</c:v>
                </c:pt>
                <c:pt idx="16">
                  <c:v>Quintana Roo</c:v>
                </c:pt>
                <c:pt idx="17">
                  <c:v>Sinaloa</c:v>
                </c:pt>
                <c:pt idx="18">
                  <c:v>Jalisco</c:v>
                </c:pt>
                <c:pt idx="19">
                  <c:v>Guanajuato</c:v>
                </c:pt>
                <c:pt idx="20">
                  <c:v>México</c:v>
                </c:pt>
                <c:pt idx="21">
                  <c:v>Tamaulipas</c:v>
                </c:pt>
                <c:pt idx="22">
                  <c:v>Nuevo León</c:v>
                </c:pt>
                <c:pt idx="23">
                  <c:v>Coahuila</c:v>
                </c:pt>
                <c:pt idx="24">
                  <c:v>Aguascalientes</c:v>
                </c:pt>
                <c:pt idx="25">
                  <c:v>Durango</c:v>
                </c:pt>
                <c:pt idx="26">
                  <c:v>Sonora</c:v>
                </c:pt>
                <c:pt idx="27">
                  <c:v>Colima</c:v>
                </c:pt>
                <c:pt idx="28">
                  <c:v>Yucatán</c:v>
                </c:pt>
                <c:pt idx="29">
                  <c:v>Ciudad de México</c:v>
                </c:pt>
                <c:pt idx="30">
                  <c:v>Chihuahua</c:v>
                </c:pt>
                <c:pt idx="31">
                  <c:v>Tlaxcala</c:v>
                </c:pt>
              </c:strCache>
            </c:strRef>
          </c:cat>
          <c:val>
            <c:numRef>
              <c:f>'Cuadro 5E'!$C$49:$C$80</c:f>
              <c:numCache>
                <c:formatCode>0.0</c:formatCode>
                <c:ptCount val="32"/>
                <c:pt idx="0">
                  <c:v>34.00411927661429</c:v>
                </c:pt>
                <c:pt idx="1">
                  <c:v>23.632267246726187</c:v>
                </c:pt>
                <c:pt idx="2">
                  <c:v>21.696204232114518</c:v>
                </c:pt>
                <c:pt idx="3">
                  <c:v>17.593111014001931</c:v>
                </c:pt>
                <c:pt idx="4">
                  <c:v>14.181073979791117</c:v>
                </c:pt>
                <c:pt idx="5">
                  <c:v>9.8143464745245286</c:v>
                </c:pt>
                <c:pt idx="6">
                  <c:v>9.5649895314174227</c:v>
                </c:pt>
                <c:pt idx="7">
                  <c:v>8.5460935814498651</c:v>
                </c:pt>
                <c:pt idx="8">
                  <c:v>8.2937871254731697</c:v>
                </c:pt>
                <c:pt idx="9">
                  <c:v>8.0162317343320044</c:v>
                </c:pt>
                <c:pt idx="10">
                  <c:v>7.7606049787413589</c:v>
                </c:pt>
                <c:pt idx="11">
                  <c:v>7.6937839971924893</c:v>
                </c:pt>
                <c:pt idx="12">
                  <c:v>7.3309520083861042</c:v>
                </c:pt>
                <c:pt idx="13">
                  <c:v>7.1926610277227301</c:v>
                </c:pt>
                <c:pt idx="14">
                  <c:v>6.9584368311001121</c:v>
                </c:pt>
                <c:pt idx="15">
                  <c:v>6.8308701959960194</c:v>
                </c:pt>
                <c:pt idx="16">
                  <c:v>5.5885271151792715</c:v>
                </c:pt>
                <c:pt idx="17">
                  <c:v>5.3024049769113395</c:v>
                </c:pt>
                <c:pt idx="18">
                  <c:v>4.7521929402778822</c:v>
                </c:pt>
                <c:pt idx="19">
                  <c:v>4.2029048634581105</c:v>
                </c:pt>
                <c:pt idx="20">
                  <c:v>3.6671225405861798</c:v>
                </c:pt>
                <c:pt idx="21">
                  <c:v>2.9514786927658943</c:v>
                </c:pt>
                <c:pt idx="22">
                  <c:v>2.4780986316894849</c:v>
                </c:pt>
                <c:pt idx="23">
                  <c:v>2.4643491120275618</c:v>
                </c:pt>
                <c:pt idx="24">
                  <c:v>2.4019877452288623</c:v>
                </c:pt>
                <c:pt idx="25">
                  <c:v>2.1763650172237643</c:v>
                </c:pt>
                <c:pt idx="26">
                  <c:v>2.0377245460176701</c:v>
                </c:pt>
                <c:pt idx="27">
                  <c:v>2.0035250382199932</c:v>
                </c:pt>
                <c:pt idx="28">
                  <c:v>1.5944322309871739</c:v>
                </c:pt>
                <c:pt idx="29">
                  <c:v>1.3917427588760114</c:v>
                </c:pt>
                <c:pt idx="30">
                  <c:v>1.3888593984798718</c:v>
                </c:pt>
                <c:pt idx="31">
                  <c:v>1.3146278156263904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60875584"/>
        <c:axId val="-960882112"/>
      </c:barChart>
      <c:lineChart>
        <c:grouping val="standard"/>
        <c:varyColors val="0"/>
        <c:ser>
          <c:idx val="1"/>
          <c:order val="1"/>
          <c:tx>
            <c:strRef>
              <c:f>'Cuadro 5E'!$D$48</c:f>
              <c:strCache>
                <c:ptCount val="1"/>
                <c:pt idx="0">
                  <c:v>Nacional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'Cuadro 5E'!$B$49:$B$80</c:f>
              <c:strCache>
                <c:ptCount val="32"/>
                <c:pt idx="0">
                  <c:v>Guerrero</c:v>
                </c:pt>
                <c:pt idx="1">
                  <c:v>Tabasco</c:v>
                </c:pt>
                <c:pt idx="2">
                  <c:v>Oaxaca</c:v>
                </c:pt>
                <c:pt idx="3">
                  <c:v>Chiapas</c:v>
                </c:pt>
                <c:pt idx="4">
                  <c:v>Veracruz</c:v>
                </c:pt>
                <c:pt idx="5">
                  <c:v>San Luis Potosí</c:v>
                </c:pt>
                <c:pt idx="6">
                  <c:v>Morelos</c:v>
                </c:pt>
                <c:pt idx="7">
                  <c:v>Puebla</c:v>
                </c:pt>
                <c:pt idx="8">
                  <c:v>Baja California</c:v>
                </c:pt>
                <c:pt idx="9">
                  <c:v>Querétaro</c:v>
                </c:pt>
                <c:pt idx="10">
                  <c:v>Baja California Sur</c:v>
                </c:pt>
                <c:pt idx="11">
                  <c:v>Campeche</c:v>
                </c:pt>
                <c:pt idx="12">
                  <c:v>Hidalgo</c:v>
                </c:pt>
                <c:pt idx="13">
                  <c:v>Nayarit</c:v>
                </c:pt>
                <c:pt idx="14">
                  <c:v>Michoacán</c:v>
                </c:pt>
                <c:pt idx="15">
                  <c:v>Zacatecas</c:v>
                </c:pt>
                <c:pt idx="16">
                  <c:v>Quintana Roo</c:v>
                </c:pt>
                <c:pt idx="17">
                  <c:v>Sinaloa</c:v>
                </c:pt>
                <c:pt idx="18">
                  <c:v>Jalisco</c:v>
                </c:pt>
                <c:pt idx="19">
                  <c:v>Guanajuato</c:v>
                </c:pt>
                <c:pt idx="20">
                  <c:v>México</c:v>
                </c:pt>
                <c:pt idx="21">
                  <c:v>Tamaulipas</c:v>
                </c:pt>
                <c:pt idx="22">
                  <c:v>Nuevo León</c:v>
                </c:pt>
                <c:pt idx="23">
                  <c:v>Coahuila</c:v>
                </c:pt>
                <c:pt idx="24">
                  <c:v>Aguascalientes</c:v>
                </c:pt>
                <c:pt idx="25">
                  <c:v>Durango</c:v>
                </c:pt>
                <c:pt idx="26">
                  <c:v>Sonora</c:v>
                </c:pt>
                <c:pt idx="27">
                  <c:v>Colima</c:v>
                </c:pt>
                <c:pt idx="28">
                  <c:v>Yucatán</c:v>
                </c:pt>
                <c:pt idx="29">
                  <c:v>Ciudad de México</c:v>
                </c:pt>
                <c:pt idx="30">
                  <c:v>Chihuahua</c:v>
                </c:pt>
                <c:pt idx="31">
                  <c:v>Tlaxcala</c:v>
                </c:pt>
              </c:strCache>
            </c:strRef>
          </c:cat>
          <c:val>
            <c:numRef>
              <c:f>'Cuadro 5E'!$D$49:$D$80</c:f>
              <c:numCache>
                <c:formatCode>0.0</c:formatCode>
                <c:ptCount val="32"/>
                <c:pt idx="0">
                  <c:v>7.6</c:v>
                </c:pt>
                <c:pt idx="1">
                  <c:v>7.6</c:v>
                </c:pt>
                <c:pt idx="2">
                  <c:v>7.6</c:v>
                </c:pt>
                <c:pt idx="3">
                  <c:v>7.6</c:v>
                </c:pt>
                <c:pt idx="4">
                  <c:v>7.6</c:v>
                </c:pt>
                <c:pt idx="5">
                  <c:v>7.6</c:v>
                </c:pt>
                <c:pt idx="6">
                  <c:v>7.6</c:v>
                </c:pt>
                <c:pt idx="7">
                  <c:v>7.6</c:v>
                </c:pt>
                <c:pt idx="8">
                  <c:v>7.6</c:v>
                </c:pt>
                <c:pt idx="9">
                  <c:v>7.6</c:v>
                </c:pt>
                <c:pt idx="10">
                  <c:v>7.6</c:v>
                </c:pt>
                <c:pt idx="11">
                  <c:v>7.6</c:v>
                </c:pt>
                <c:pt idx="12">
                  <c:v>7.6</c:v>
                </c:pt>
                <c:pt idx="13">
                  <c:v>7.6</c:v>
                </c:pt>
                <c:pt idx="14">
                  <c:v>7.6</c:v>
                </c:pt>
                <c:pt idx="15">
                  <c:v>7.6</c:v>
                </c:pt>
                <c:pt idx="16">
                  <c:v>7.6</c:v>
                </c:pt>
                <c:pt idx="17">
                  <c:v>7.6</c:v>
                </c:pt>
                <c:pt idx="18">
                  <c:v>7.6</c:v>
                </c:pt>
                <c:pt idx="19">
                  <c:v>7.6</c:v>
                </c:pt>
                <c:pt idx="20">
                  <c:v>7.6</c:v>
                </c:pt>
                <c:pt idx="21">
                  <c:v>7.6</c:v>
                </c:pt>
                <c:pt idx="22">
                  <c:v>7.6</c:v>
                </c:pt>
                <c:pt idx="23">
                  <c:v>7.6</c:v>
                </c:pt>
                <c:pt idx="24">
                  <c:v>7.6</c:v>
                </c:pt>
                <c:pt idx="25">
                  <c:v>7.6</c:v>
                </c:pt>
                <c:pt idx="26">
                  <c:v>7.6</c:v>
                </c:pt>
                <c:pt idx="27">
                  <c:v>7.6</c:v>
                </c:pt>
                <c:pt idx="28">
                  <c:v>7.6</c:v>
                </c:pt>
                <c:pt idx="29">
                  <c:v>7.6</c:v>
                </c:pt>
                <c:pt idx="30">
                  <c:v>7.6</c:v>
                </c:pt>
                <c:pt idx="31">
                  <c:v>7.6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60875584"/>
        <c:axId val="-960882112"/>
      </c:lineChart>
      <c:catAx>
        <c:axId val="-96087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960882112"/>
        <c:crosses val="autoZero"/>
        <c:auto val="1"/>
        <c:lblAlgn val="ctr"/>
        <c:lblOffset val="100"/>
        <c:noMultiLvlLbl val="0"/>
      </c:catAx>
      <c:valAx>
        <c:axId val="-96088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</a:t>
                </a:r>
              </a:p>
            </c:rich>
          </c:tx>
          <c:layout>
            <c:manualLayout>
              <c:xMode val="edge"/>
              <c:yMode val="edge"/>
              <c:x val="8.5637828184218431E-3"/>
              <c:y val="0.213008074789566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96087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'Cuadro 5E'!$C$48</c:f>
              <c:strCache>
                <c:ptCount val="1"/>
                <c:pt idx="0">
                  <c:v>Viviendas sin acceso al agua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'Cuadro 5E'!$B$84:$B$115</c:f>
              <c:strCache>
                <c:ptCount val="32"/>
                <c:pt idx="0">
                  <c:v>Oaxaca</c:v>
                </c:pt>
                <c:pt idx="1">
                  <c:v>San Luis Potosí</c:v>
                </c:pt>
                <c:pt idx="2">
                  <c:v>Guerrero</c:v>
                </c:pt>
                <c:pt idx="3">
                  <c:v>Veracruz</c:v>
                </c:pt>
                <c:pt idx="4">
                  <c:v>Yucatán</c:v>
                </c:pt>
                <c:pt idx="5">
                  <c:v>Michoacán</c:v>
                </c:pt>
                <c:pt idx="6">
                  <c:v>Hidalgo</c:v>
                </c:pt>
                <c:pt idx="7">
                  <c:v>Tamaulipas</c:v>
                </c:pt>
                <c:pt idx="8">
                  <c:v>Chiapas</c:v>
                </c:pt>
                <c:pt idx="9">
                  <c:v>Puebla</c:v>
                </c:pt>
                <c:pt idx="10">
                  <c:v>Zacatecas</c:v>
                </c:pt>
                <c:pt idx="11">
                  <c:v>Querétaro</c:v>
                </c:pt>
                <c:pt idx="12">
                  <c:v>Durango</c:v>
                </c:pt>
                <c:pt idx="13">
                  <c:v>Baja California</c:v>
                </c:pt>
                <c:pt idx="14">
                  <c:v>Guanajuato</c:v>
                </c:pt>
                <c:pt idx="15">
                  <c:v>Campeche</c:v>
                </c:pt>
                <c:pt idx="16">
                  <c:v>Nayarit</c:v>
                </c:pt>
                <c:pt idx="17">
                  <c:v>Sinaloa</c:v>
                </c:pt>
                <c:pt idx="18">
                  <c:v>Tabasco</c:v>
                </c:pt>
                <c:pt idx="19">
                  <c:v>Sonora</c:v>
                </c:pt>
                <c:pt idx="20">
                  <c:v>México</c:v>
                </c:pt>
                <c:pt idx="21">
                  <c:v>Morelos</c:v>
                </c:pt>
                <c:pt idx="22">
                  <c:v>Tlaxcala</c:v>
                </c:pt>
                <c:pt idx="23">
                  <c:v>Jalisco</c:v>
                </c:pt>
                <c:pt idx="24">
                  <c:v>Chihuahua</c:v>
                </c:pt>
                <c:pt idx="25">
                  <c:v>Nuevo León</c:v>
                </c:pt>
                <c:pt idx="26">
                  <c:v>Coahuila</c:v>
                </c:pt>
                <c:pt idx="27">
                  <c:v>Quintana Roo</c:v>
                </c:pt>
                <c:pt idx="28">
                  <c:v>Aguascalientes</c:v>
                </c:pt>
                <c:pt idx="29">
                  <c:v>Baja California Sur</c:v>
                </c:pt>
                <c:pt idx="30">
                  <c:v>Colima</c:v>
                </c:pt>
                <c:pt idx="31">
                  <c:v>Ciudad de México</c:v>
                </c:pt>
              </c:strCache>
            </c:strRef>
          </c:cat>
          <c:val>
            <c:numRef>
              <c:f>'Cuadro 5E'!$C$84:$C$115</c:f>
              <c:numCache>
                <c:formatCode>0.0</c:formatCode>
                <c:ptCount val="32"/>
                <c:pt idx="0">
                  <c:v>20.956255877245791</c:v>
                </c:pt>
                <c:pt idx="1">
                  <c:v>17.584164211401752</c:v>
                </c:pt>
                <c:pt idx="2">
                  <c:v>17.156014943988023</c:v>
                </c:pt>
                <c:pt idx="3">
                  <c:v>15.307206529138462</c:v>
                </c:pt>
                <c:pt idx="4">
                  <c:v>13.597065635249997</c:v>
                </c:pt>
                <c:pt idx="5">
                  <c:v>12.442528479842604</c:v>
                </c:pt>
                <c:pt idx="6">
                  <c:v>11.003957642972969</c:v>
                </c:pt>
                <c:pt idx="7">
                  <c:v>8.4323221106204684</c:v>
                </c:pt>
                <c:pt idx="8">
                  <c:v>8.3537414346667642</c:v>
                </c:pt>
                <c:pt idx="9">
                  <c:v>7.8640682910807485</c:v>
                </c:pt>
                <c:pt idx="10">
                  <c:v>7.7609081494947549</c:v>
                </c:pt>
                <c:pt idx="11">
                  <c:v>7.6441137612127106</c:v>
                </c:pt>
                <c:pt idx="12">
                  <c:v>7.2791877254685682</c:v>
                </c:pt>
                <c:pt idx="13">
                  <c:v>6.3386717618071371</c:v>
                </c:pt>
                <c:pt idx="14">
                  <c:v>5.7612988062402293</c:v>
                </c:pt>
                <c:pt idx="15">
                  <c:v>5.0870766801193197</c:v>
                </c:pt>
                <c:pt idx="16">
                  <c:v>4.9132130438104653</c:v>
                </c:pt>
                <c:pt idx="17">
                  <c:v>4.6501812271043299</c:v>
                </c:pt>
                <c:pt idx="18">
                  <c:v>4.5206667115568724</c:v>
                </c:pt>
                <c:pt idx="19">
                  <c:v>4.4642614568730377</c:v>
                </c:pt>
                <c:pt idx="20">
                  <c:v>4.4393394279461225</c:v>
                </c:pt>
                <c:pt idx="21">
                  <c:v>3.742745285246174</c:v>
                </c:pt>
                <c:pt idx="22">
                  <c:v>3.2432057562791772</c:v>
                </c:pt>
                <c:pt idx="23">
                  <c:v>3.148916292340413</c:v>
                </c:pt>
                <c:pt idx="24">
                  <c:v>3.0617853484659898</c:v>
                </c:pt>
                <c:pt idx="25">
                  <c:v>2.8597045564597212</c:v>
                </c:pt>
                <c:pt idx="26">
                  <c:v>2.7938201535937766</c:v>
                </c:pt>
                <c:pt idx="27">
                  <c:v>2.7772545585692283</c:v>
                </c:pt>
                <c:pt idx="28">
                  <c:v>1.8850935352639895</c:v>
                </c:pt>
                <c:pt idx="29">
                  <c:v>1.8541430008763102</c:v>
                </c:pt>
                <c:pt idx="30">
                  <c:v>1.0018312601049262</c:v>
                </c:pt>
                <c:pt idx="31">
                  <c:v>0.2840662772328153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60877216"/>
        <c:axId val="-960877760"/>
      </c:barChart>
      <c:lineChart>
        <c:grouping val="standard"/>
        <c:varyColors val="0"/>
        <c:ser>
          <c:idx val="1"/>
          <c:order val="1"/>
          <c:tx>
            <c:strRef>
              <c:f>'Cuadro 5E'!$D$48</c:f>
              <c:strCache>
                <c:ptCount val="1"/>
                <c:pt idx="0">
                  <c:v>Nacional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'Cuadro 5E'!$B$84:$B$115</c:f>
              <c:strCache>
                <c:ptCount val="32"/>
                <c:pt idx="0">
                  <c:v>Oaxaca</c:v>
                </c:pt>
                <c:pt idx="1">
                  <c:v>San Luis Potosí</c:v>
                </c:pt>
                <c:pt idx="2">
                  <c:v>Guerrero</c:v>
                </c:pt>
                <c:pt idx="3">
                  <c:v>Veracruz</c:v>
                </c:pt>
                <c:pt idx="4">
                  <c:v>Yucatán</c:v>
                </c:pt>
                <c:pt idx="5">
                  <c:v>Michoacán</c:v>
                </c:pt>
                <c:pt idx="6">
                  <c:v>Hidalgo</c:v>
                </c:pt>
                <c:pt idx="7">
                  <c:v>Tamaulipas</c:v>
                </c:pt>
                <c:pt idx="8">
                  <c:v>Chiapas</c:v>
                </c:pt>
                <c:pt idx="9">
                  <c:v>Puebla</c:v>
                </c:pt>
                <c:pt idx="10">
                  <c:v>Zacatecas</c:v>
                </c:pt>
                <c:pt idx="11">
                  <c:v>Querétaro</c:v>
                </c:pt>
                <c:pt idx="12">
                  <c:v>Durango</c:v>
                </c:pt>
                <c:pt idx="13">
                  <c:v>Baja California</c:v>
                </c:pt>
                <c:pt idx="14">
                  <c:v>Guanajuato</c:v>
                </c:pt>
                <c:pt idx="15">
                  <c:v>Campeche</c:v>
                </c:pt>
                <c:pt idx="16">
                  <c:v>Nayarit</c:v>
                </c:pt>
                <c:pt idx="17">
                  <c:v>Sinaloa</c:v>
                </c:pt>
                <c:pt idx="18">
                  <c:v>Tabasco</c:v>
                </c:pt>
                <c:pt idx="19">
                  <c:v>Sonora</c:v>
                </c:pt>
                <c:pt idx="20">
                  <c:v>México</c:v>
                </c:pt>
                <c:pt idx="21">
                  <c:v>Morelos</c:v>
                </c:pt>
                <c:pt idx="22">
                  <c:v>Tlaxcala</c:v>
                </c:pt>
                <c:pt idx="23">
                  <c:v>Jalisco</c:v>
                </c:pt>
                <c:pt idx="24">
                  <c:v>Chihuahua</c:v>
                </c:pt>
                <c:pt idx="25">
                  <c:v>Nuevo León</c:v>
                </c:pt>
                <c:pt idx="26">
                  <c:v>Coahuila</c:v>
                </c:pt>
                <c:pt idx="27">
                  <c:v>Quintana Roo</c:v>
                </c:pt>
                <c:pt idx="28">
                  <c:v>Aguascalientes</c:v>
                </c:pt>
                <c:pt idx="29">
                  <c:v>Baja California Sur</c:v>
                </c:pt>
                <c:pt idx="30">
                  <c:v>Colima</c:v>
                </c:pt>
                <c:pt idx="31">
                  <c:v>Ciudad de México</c:v>
                </c:pt>
              </c:strCache>
            </c:strRef>
          </c:cat>
          <c:val>
            <c:numRef>
              <c:f>'Cuadro 5E'!$D$84:$D$115</c:f>
              <c:numCache>
                <c:formatCode>0.0</c:formatCode>
                <c:ptCount val="32"/>
                <c:pt idx="0">
                  <c:v>7.1</c:v>
                </c:pt>
                <c:pt idx="1">
                  <c:v>7.1</c:v>
                </c:pt>
                <c:pt idx="2">
                  <c:v>7.1</c:v>
                </c:pt>
                <c:pt idx="3">
                  <c:v>7.1</c:v>
                </c:pt>
                <c:pt idx="4">
                  <c:v>7.1</c:v>
                </c:pt>
                <c:pt idx="5">
                  <c:v>7.1</c:v>
                </c:pt>
                <c:pt idx="6">
                  <c:v>7.1</c:v>
                </c:pt>
                <c:pt idx="7">
                  <c:v>7.1</c:v>
                </c:pt>
                <c:pt idx="8">
                  <c:v>7.1</c:v>
                </c:pt>
                <c:pt idx="9">
                  <c:v>7.1</c:v>
                </c:pt>
                <c:pt idx="10">
                  <c:v>7.1</c:v>
                </c:pt>
                <c:pt idx="11">
                  <c:v>7.1</c:v>
                </c:pt>
                <c:pt idx="12">
                  <c:v>7.1</c:v>
                </c:pt>
                <c:pt idx="13">
                  <c:v>7.1</c:v>
                </c:pt>
                <c:pt idx="14">
                  <c:v>7.1</c:v>
                </c:pt>
                <c:pt idx="15">
                  <c:v>7.1</c:v>
                </c:pt>
                <c:pt idx="16">
                  <c:v>7.1</c:v>
                </c:pt>
                <c:pt idx="17">
                  <c:v>7.1</c:v>
                </c:pt>
                <c:pt idx="18">
                  <c:v>7.1</c:v>
                </c:pt>
                <c:pt idx="19">
                  <c:v>7.1</c:v>
                </c:pt>
                <c:pt idx="20">
                  <c:v>7.1</c:v>
                </c:pt>
                <c:pt idx="21">
                  <c:v>7.1</c:v>
                </c:pt>
                <c:pt idx="22">
                  <c:v>7.1</c:v>
                </c:pt>
                <c:pt idx="23">
                  <c:v>7.1</c:v>
                </c:pt>
                <c:pt idx="24">
                  <c:v>7.1</c:v>
                </c:pt>
                <c:pt idx="25">
                  <c:v>7.1</c:v>
                </c:pt>
                <c:pt idx="26">
                  <c:v>7.1</c:v>
                </c:pt>
                <c:pt idx="27">
                  <c:v>7.1</c:v>
                </c:pt>
                <c:pt idx="28">
                  <c:v>7.1</c:v>
                </c:pt>
                <c:pt idx="29">
                  <c:v>7.1</c:v>
                </c:pt>
                <c:pt idx="30">
                  <c:v>7.1</c:v>
                </c:pt>
                <c:pt idx="31">
                  <c:v>7.1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60877216"/>
        <c:axId val="-960877760"/>
      </c:lineChart>
      <c:catAx>
        <c:axId val="-96087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960877760"/>
        <c:crosses val="autoZero"/>
        <c:auto val="1"/>
        <c:lblAlgn val="ctr"/>
        <c:lblOffset val="100"/>
        <c:noMultiLvlLbl val="0"/>
      </c:catAx>
      <c:valAx>
        <c:axId val="-9608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</a:t>
                </a:r>
              </a:p>
            </c:rich>
          </c:tx>
          <c:layout>
            <c:manualLayout>
              <c:xMode val="edge"/>
              <c:yMode val="edge"/>
              <c:x val="8.5637828184218431E-3"/>
              <c:y val="0.213008074789566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96087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IDH!$C$2</c:f>
              <c:strCache>
                <c:ptCount val="1"/>
                <c:pt idx="0">
                  <c:v>Índice de Desarrollo Humano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-2.0806244713111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>
                <c:manualLayout>
                  <c:x val="-6.1916184012948849E-2"/>
                  <c:y val="5.89510266871488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"/>
              <c:layout>
                <c:manualLayout>
                  <c:x val="-1.7080326624261729E-2"/>
                  <c:y val="2.77416596174818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IDH!$A$3:$A$34</c:f>
              <c:strCache>
                <c:ptCount val="32"/>
                <c:pt idx="0">
                  <c:v>Distrito Federal </c:v>
                </c:pt>
                <c:pt idx="1">
                  <c:v>Nuevo León</c:v>
                </c:pt>
                <c:pt idx="2">
                  <c:v>Sonora</c:v>
                </c:pt>
                <c:pt idx="3">
                  <c:v>Baja California Sur</c:v>
                </c:pt>
                <c:pt idx="4">
                  <c:v>Coahuila</c:v>
                </c:pt>
                <c:pt idx="5">
                  <c:v>Colima</c:v>
                </c:pt>
                <c:pt idx="6">
                  <c:v>Querétaro </c:v>
                </c:pt>
                <c:pt idx="7">
                  <c:v>Baja California</c:v>
                </c:pt>
                <c:pt idx="8">
                  <c:v>Aguascalientes</c:v>
                </c:pt>
                <c:pt idx="9">
                  <c:v>Tamaulipas</c:v>
                </c:pt>
                <c:pt idx="10">
                  <c:v>Sinaloa</c:v>
                </c:pt>
                <c:pt idx="11">
                  <c:v>Quintana Roo</c:v>
                </c:pt>
                <c:pt idx="12">
                  <c:v>Jalisco </c:v>
                </c:pt>
                <c:pt idx="13">
                  <c:v>Morelos</c:v>
                </c:pt>
                <c:pt idx="14">
                  <c:v>Campeche</c:v>
                </c:pt>
                <c:pt idx="15">
                  <c:v>Estado de México</c:v>
                </c:pt>
                <c:pt idx="16">
                  <c:v>Tabasco</c:v>
                </c:pt>
                <c:pt idx="17">
                  <c:v>Yucatán</c:v>
                </c:pt>
                <c:pt idx="18">
                  <c:v>Chihuahua</c:v>
                </c:pt>
                <c:pt idx="19">
                  <c:v>Nayarit</c:v>
                </c:pt>
                <c:pt idx="20">
                  <c:v>Durango</c:v>
                </c:pt>
                <c:pt idx="21">
                  <c:v>Tlaxcala</c:v>
                </c:pt>
                <c:pt idx="22">
                  <c:v>San Luis Potosí</c:v>
                </c:pt>
                <c:pt idx="23">
                  <c:v>Hidalgo</c:v>
                </c:pt>
                <c:pt idx="24">
                  <c:v>Zacatecas</c:v>
                </c:pt>
                <c:pt idx="25">
                  <c:v>Guanajuato</c:v>
                </c:pt>
                <c:pt idx="26">
                  <c:v>Puebla </c:v>
                </c:pt>
                <c:pt idx="27">
                  <c:v>Veracruz</c:v>
                </c:pt>
                <c:pt idx="28">
                  <c:v>Michoacán</c:v>
                </c:pt>
                <c:pt idx="29">
                  <c:v>Oaxaca</c:v>
                </c:pt>
                <c:pt idx="30">
                  <c:v>Guerrero </c:v>
                </c:pt>
                <c:pt idx="31">
                  <c:v>Chiapas</c:v>
                </c:pt>
              </c:strCache>
            </c:strRef>
          </c:cat>
          <c:val>
            <c:numRef>
              <c:f>IDH!$C$3:$C$34</c:f>
              <c:numCache>
                <c:formatCode>0.000</c:formatCode>
                <c:ptCount val="32"/>
                <c:pt idx="0">
                  <c:v>0.83006688897625447</c:v>
                </c:pt>
                <c:pt idx="1">
                  <c:v>0.78960052508142575</c:v>
                </c:pt>
                <c:pt idx="2">
                  <c:v>0.77928277047212346</c:v>
                </c:pt>
                <c:pt idx="3">
                  <c:v>0.77622066558879876</c:v>
                </c:pt>
                <c:pt idx="4">
                  <c:v>0.76827099513605346</c:v>
                </c:pt>
                <c:pt idx="5">
                  <c:v>0.76316650287842713</c:v>
                </c:pt>
                <c:pt idx="6">
                  <c:v>0.7601928152864974</c:v>
                </c:pt>
                <c:pt idx="7">
                  <c:v>0.75981807470051366</c:v>
                </c:pt>
                <c:pt idx="8">
                  <c:v>0.75959347216778506</c:v>
                </c:pt>
                <c:pt idx="9">
                  <c:v>0.75805044654397402</c:v>
                </c:pt>
                <c:pt idx="10">
                  <c:v>0.75747356858999859</c:v>
                </c:pt>
                <c:pt idx="11">
                  <c:v>0.75362991370820698</c:v>
                </c:pt>
                <c:pt idx="12">
                  <c:v>0.75142187279397632</c:v>
                </c:pt>
                <c:pt idx="13">
                  <c:v>0.74949641902953201</c:v>
                </c:pt>
                <c:pt idx="14">
                  <c:v>0.74902115823536553</c:v>
                </c:pt>
                <c:pt idx="15">
                  <c:v>0.74458534000059307</c:v>
                </c:pt>
                <c:pt idx="16">
                  <c:v>0.74165116959299271</c:v>
                </c:pt>
                <c:pt idx="17">
                  <c:v>0.73930171779199583</c:v>
                </c:pt>
                <c:pt idx="18">
                  <c:v>0.73442832497013066</c:v>
                </c:pt>
                <c:pt idx="19">
                  <c:v>0.73309387784221092</c:v>
                </c:pt>
                <c:pt idx="20">
                  <c:v>0.73094965855585015</c:v>
                </c:pt>
                <c:pt idx="21">
                  <c:v>0.72714300551694033</c:v>
                </c:pt>
                <c:pt idx="22">
                  <c:v>0.72620223906813197</c:v>
                </c:pt>
                <c:pt idx="23">
                  <c:v>0.72297204299510165</c:v>
                </c:pt>
                <c:pt idx="24">
                  <c:v>0.72004964686843775</c:v>
                </c:pt>
                <c:pt idx="25">
                  <c:v>0.71970290591336472</c:v>
                </c:pt>
                <c:pt idx="26">
                  <c:v>0.71718831948610029</c:v>
                </c:pt>
                <c:pt idx="27">
                  <c:v>0.7134706896100641</c:v>
                </c:pt>
                <c:pt idx="28">
                  <c:v>0.70016729565063063</c:v>
                </c:pt>
                <c:pt idx="29">
                  <c:v>0.6813597486498062</c:v>
                </c:pt>
                <c:pt idx="30">
                  <c:v>0.67948749378679074</c:v>
                </c:pt>
                <c:pt idx="31">
                  <c:v>0.66728077091174354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IDH!$D$2</c:f>
              <c:strCache>
                <c:ptCount val="1"/>
                <c:pt idx="0">
                  <c:v>IDH nacional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8"/>
              <c:layout>
                <c:manualLayout>
                  <c:x val="-4.2700816560654484E-2"/>
                  <c:y val="-5.54833192349637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IDH</a:t>
                    </a:r>
                    <a:r>
                      <a:rPr lang="en-US" baseline="0"/>
                      <a:t> nacional, </a:t>
                    </a:r>
                    <a:fld id="{DBF1CD96-175E-4515-9B2A-21AB17AED751}" type="VALUE">
                      <a:rPr lang="en-US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IDH!$A$3:$A$34</c:f>
              <c:strCache>
                <c:ptCount val="32"/>
                <c:pt idx="0">
                  <c:v>Distrito Federal </c:v>
                </c:pt>
                <c:pt idx="1">
                  <c:v>Nuevo León</c:v>
                </c:pt>
                <c:pt idx="2">
                  <c:v>Sonora</c:v>
                </c:pt>
                <c:pt idx="3">
                  <c:v>Baja California Sur</c:v>
                </c:pt>
                <c:pt idx="4">
                  <c:v>Coahuila</c:v>
                </c:pt>
                <c:pt idx="5">
                  <c:v>Colima</c:v>
                </c:pt>
                <c:pt idx="6">
                  <c:v>Querétaro </c:v>
                </c:pt>
                <c:pt idx="7">
                  <c:v>Baja California</c:v>
                </c:pt>
                <c:pt idx="8">
                  <c:v>Aguascalientes</c:v>
                </c:pt>
                <c:pt idx="9">
                  <c:v>Tamaulipas</c:v>
                </c:pt>
                <c:pt idx="10">
                  <c:v>Sinaloa</c:v>
                </c:pt>
                <c:pt idx="11">
                  <c:v>Quintana Roo</c:v>
                </c:pt>
                <c:pt idx="12">
                  <c:v>Jalisco </c:v>
                </c:pt>
                <c:pt idx="13">
                  <c:v>Morelos</c:v>
                </c:pt>
                <c:pt idx="14">
                  <c:v>Campeche</c:v>
                </c:pt>
                <c:pt idx="15">
                  <c:v>Estado de México</c:v>
                </c:pt>
                <c:pt idx="16">
                  <c:v>Tabasco</c:v>
                </c:pt>
                <c:pt idx="17">
                  <c:v>Yucatán</c:v>
                </c:pt>
                <c:pt idx="18">
                  <c:v>Chihuahua</c:v>
                </c:pt>
                <c:pt idx="19">
                  <c:v>Nayarit</c:v>
                </c:pt>
                <c:pt idx="20">
                  <c:v>Durango</c:v>
                </c:pt>
                <c:pt idx="21">
                  <c:v>Tlaxcala</c:v>
                </c:pt>
                <c:pt idx="22">
                  <c:v>San Luis Potosí</c:v>
                </c:pt>
                <c:pt idx="23">
                  <c:v>Hidalgo</c:v>
                </c:pt>
                <c:pt idx="24">
                  <c:v>Zacatecas</c:v>
                </c:pt>
                <c:pt idx="25">
                  <c:v>Guanajuato</c:v>
                </c:pt>
                <c:pt idx="26">
                  <c:v>Puebla </c:v>
                </c:pt>
                <c:pt idx="27">
                  <c:v>Veracruz</c:v>
                </c:pt>
                <c:pt idx="28">
                  <c:v>Michoacán</c:v>
                </c:pt>
                <c:pt idx="29">
                  <c:v>Oaxaca</c:v>
                </c:pt>
                <c:pt idx="30">
                  <c:v>Guerrero </c:v>
                </c:pt>
                <c:pt idx="31">
                  <c:v>Chiapas</c:v>
                </c:pt>
              </c:strCache>
            </c:strRef>
          </c:cat>
          <c:val>
            <c:numRef>
              <c:f>IDH!$D$3:$D$34</c:f>
              <c:numCache>
                <c:formatCode>0.000</c:formatCode>
                <c:ptCount val="32"/>
                <c:pt idx="0">
                  <c:v>0.746</c:v>
                </c:pt>
                <c:pt idx="1">
                  <c:v>0.746</c:v>
                </c:pt>
                <c:pt idx="2">
                  <c:v>0.746</c:v>
                </c:pt>
                <c:pt idx="3">
                  <c:v>0.746</c:v>
                </c:pt>
                <c:pt idx="4">
                  <c:v>0.746</c:v>
                </c:pt>
                <c:pt idx="5">
                  <c:v>0.746</c:v>
                </c:pt>
                <c:pt idx="6">
                  <c:v>0.746</c:v>
                </c:pt>
                <c:pt idx="7">
                  <c:v>0.746</c:v>
                </c:pt>
                <c:pt idx="8">
                  <c:v>0.746</c:v>
                </c:pt>
                <c:pt idx="9">
                  <c:v>0.746</c:v>
                </c:pt>
                <c:pt idx="10">
                  <c:v>0.746</c:v>
                </c:pt>
                <c:pt idx="11">
                  <c:v>0.746</c:v>
                </c:pt>
                <c:pt idx="12">
                  <c:v>0.746</c:v>
                </c:pt>
                <c:pt idx="13">
                  <c:v>0.746</c:v>
                </c:pt>
                <c:pt idx="14">
                  <c:v>0.746</c:v>
                </c:pt>
                <c:pt idx="15">
                  <c:v>0.746</c:v>
                </c:pt>
                <c:pt idx="16">
                  <c:v>0.746</c:v>
                </c:pt>
                <c:pt idx="17">
                  <c:v>0.746</c:v>
                </c:pt>
                <c:pt idx="18">
                  <c:v>0.746</c:v>
                </c:pt>
                <c:pt idx="19">
                  <c:v>0.746</c:v>
                </c:pt>
                <c:pt idx="20">
                  <c:v>0.746</c:v>
                </c:pt>
                <c:pt idx="21">
                  <c:v>0.746</c:v>
                </c:pt>
                <c:pt idx="22">
                  <c:v>0.746</c:v>
                </c:pt>
                <c:pt idx="23">
                  <c:v>0.746</c:v>
                </c:pt>
                <c:pt idx="24">
                  <c:v>0.746</c:v>
                </c:pt>
                <c:pt idx="25">
                  <c:v>0.746</c:v>
                </c:pt>
                <c:pt idx="26">
                  <c:v>0.746</c:v>
                </c:pt>
                <c:pt idx="27">
                  <c:v>0.746</c:v>
                </c:pt>
                <c:pt idx="28">
                  <c:v>0.746</c:v>
                </c:pt>
                <c:pt idx="29">
                  <c:v>0.746</c:v>
                </c:pt>
                <c:pt idx="30">
                  <c:v>0.746</c:v>
                </c:pt>
                <c:pt idx="31">
                  <c:v>0.746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IDH!$E$2</c:f>
              <c:strCache>
                <c:ptCount val="1"/>
                <c:pt idx="0">
                  <c:v>DH alto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7.8996510637210512E-2"/>
                  <c:y val="4.854790433059314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Umbral IDH alto, </a:t>
                    </a:r>
                    <a:fld id="{FA6DA7E1-D46E-4C6D-A582-5713F5B91AF4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IDH!$A$3:$A$34</c:f>
              <c:strCache>
                <c:ptCount val="32"/>
                <c:pt idx="0">
                  <c:v>Distrito Federal </c:v>
                </c:pt>
                <c:pt idx="1">
                  <c:v>Nuevo León</c:v>
                </c:pt>
                <c:pt idx="2">
                  <c:v>Sonora</c:v>
                </c:pt>
                <c:pt idx="3">
                  <c:v>Baja California Sur</c:v>
                </c:pt>
                <c:pt idx="4">
                  <c:v>Coahuila</c:v>
                </c:pt>
                <c:pt idx="5">
                  <c:v>Colima</c:v>
                </c:pt>
                <c:pt idx="6">
                  <c:v>Querétaro </c:v>
                </c:pt>
                <c:pt idx="7">
                  <c:v>Baja California</c:v>
                </c:pt>
                <c:pt idx="8">
                  <c:v>Aguascalientes</c:v>
                </c:pt>
                <c:pt idx="9">
                  <c:v>Tamaulipas</c:v>
                </c:pt>
                <c:pt idx="10">
                  <c:v>Sinaloa</c:v>
                </c:pt>
                <c:pt idx="11">
                  <c:v>Quintana Roo</c:v>
                </c:pt>
                <c:pt idx="12">
                  <c:v>Jalisco </c:v>
                </c:pt>
                <c:pt idx="13">
                  <c:v>Morelos</c:v>
                </c:pt>
                <c:pt idx="14">
                  <c:v>Campeche</c:v>
                </c:pt>
                <c:pt idx="15">
                  <c:v>Estado de México</c:v>
                </c:pt>
                <c:pt idx="16">
                  <c:v>Tabasco</c:v>
                </c:pt>
                <c:pt idx="17">
                  <c:v>Yucatán</c:v>
                </c:pt>
                <c:pt idx="18">
                  <c:v>Chihuahua</c:v>
                </c:pt>
                <c:pt idx="19">
                  <c:v>Nayarit</c:v>
                </c:pt>
                <c:pt idx="20">
                  <c:v>Durango</c:v>
                </c:pt>
                <c:pt idx="21">
                  <c:v>Tlaxcala</c:v>
                </c:pt>
                <c:pt idx="22">
                  <c:v>San Luis Potosí</c:v>
                </c:pt>
                <c:pt idx="23">
                  <c:v>Hidalgo</c:v>
                </c:pt>
                <c:pt idx="24">
                  <c:v>Zacatecas</c:v>
                </c:pt>
                <c:pt idx="25">
                  <c:v>Guanajuato</c:v>
                </c:pt>
                <c:pt idx="26">
                  <c:v>Puebla </c:v>
                </c:pt>
                <c:pt idx="27">
                  <c:v>Veracruz</c:v>
                </c:pt>
                <c:pt idx="28">
                  <c:v>Michoacán</c:v>
                </c:pt>
                <c:pt idx="29">
                  <c:v>Oaxaca</c:v>
                </c:pt>
                <c:pt idx="30">
                  <c:v>Guerrero </c:v>
                </c:pt>
                <c:pt idx="31">
                  <c:v>Chiapas</c:v>
                </c:pt>
              </c:strCache>
            </c:strRef>
          </c:cat>
          <c:val>
            <c:numRef>
              <c:f>IDH!$E$3:$E$34</c:f>
              <c:numCache>
                <c:formatCode>0.000</c:formatCode>
                <c:ptCount val="32"/>
                <c:pt idx="0">
                  <c:v>0.73299999999999998</c:v>
                </c:pt>
                <c:pt idx="1">
                  <c:v>0.73299999999999998</c:v>
                </c:pt>
                <c:pt idx="2">
                  <c:v>0.73299999999999998</c:v>
                </c:pt>
                <c:pt idx="3">
                  <c:v>0.73299999999999998</c:v>
                </c:pt>
                <c:pt idx="4">
                  <c:v>0.73299999999999998</c:v>
                </c:pt>
                <c:pt idx="5">
                  <c:v>0.73299999999999998</c:v>
                </c:pt>
                <c:pt idx="6">
                  <c:v>0.73299999999999998</c:v>
                </c:pt>
                <c:pt idx="7">
                  <c:v>0.73299999999999998</c:v>
                </c:pt>
                <c:pt idx="8">
                  <c:v>0.73299999999999998</c:v>
                </c:pt>
                <c:pt idx="9">
                  <c:v>0.73299999999999998</c:v>
                </c:pt>
                <c:pt idx="10">
                  <c:v>0.73299999999999998</c:v>
                </c:pt>
                <c:pt idx="11">
                  <c:v>0.73299999999999998</c:v>
                </c:pt>
                <c:pt idx="12">
                  <c:v>0.73299999999999998</c:v>
                </c:pt>
                <c:pt idx="13">
                  <c:v>0.73299999999999998</c:v>
                </c:pt>
                <c:pt idx="14">
                  <c:v>0.73299999999999998</c:v>
                </c:pt>
                <c:pt idx="15">
                  <c:v>0.73299999999999998</c:v>
                </c:pt>
                <c:pt idx="16">
                  <c:v>0.73299999999999998</c:v>
                </c:pt>
                <c:pt idx="17">
                  <c:v>0.73299999999999998</c:v>
                </c:pt>
                <c:pt idx="18">
                  <c:v>0.73299999999999998</c:v>
                </c:pt>
                <c:pt idx="19">
                  <c:v>0.73299999999999998</c:v>
                </c:pt>
                <c:pt idx="20">
                  <c:v>0.73299999999999998</c:v>
                </c:pt>
                <c:pt idx="21">
                  <c:v>0.73299999999999998</c:v>
                </c:pt>
                <c:pt idx="22">
                  <c:v>0.73299999999999998</c:v>
                </c:pt>
                <c:pt idx="23">
                  <c:v>0.73299999999999998</c:v>
                </c:pt>
                <c:pt idx="24">
                  <c:v>0.73299999999999998</c:v>
                </c:pt>
                <c:pt idx="25">
                  <c:v>0.73299999999999998</c:v>
                </c:pt>
                <c:pt idx="26">
                  <c:v>0.73299999999999998</c:v>
                </c:pt>
                <c:pt idx="27">
                  <c:v>0.73299999999999998</c:v>
                </c:pt>
                <c:pt idx="28">
                  <c:v>0.73299999999999998</c:v>
                </c:pt>
                <c:pt idx="29">
                  <c:v>0.73299999999999998</c:v>
                </c:pt>
                <c:pt idx="30">
                  <c:v>0.73299999999999998</c:v>
                </c:pt>
                <c:pt idx="31">
                  <c:v>0.73299999999999998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IDH!$F$2</c:f>
              <c:strCache>
                <c:ptCount val="1"/>
                <c:pt idx="0">
                  <c:v>Promedio mundial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0.12169732719786483"/>
                  <c:y val="8.322484232852993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IDH promedio mundial, </a:t>
                    </a:r>
                    <a:fld id="{0FC39C9C-766D-4825-A5B4-0212A7DC1079}" type="VALUE">
                      <a:rPr lang="en-US"/>
                      <a:pPr>
                        <a:defRPr/>
                      </a:pPr>
                      <a:t>[VALOR]</a:t>
                    </a:fld>
                    <a:r>
                      <a:rPr lang="en-US"/>
                      <a:t>00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64717895542371"/>
                      <c:h val="0.11091475938205998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IDH!$A$3:$A$34</c:f>
              <c:strCache>
                <c:ptCount val="32"/>
                <c:pt idx="0">
                  <c:v>Distrito Federal </c:v>
                </c:pt>
                <c:pt idx="1">
                  <c:v>Nuevo León</c:v>
                </c:pt>
                <c:pt idx="2">
                  <c:v>Sonora</c:v>
                </c:pt>
                <c:pt idx="3">
                  <c:v>Baja California Sur</c:v>
                </c:pt>
                <c:pt idx="4">
                  <c:v>Coahuila</c:v>
                </c:pt>
                <c:pt idx="5">
                  <c:v>Colima</c:v>
                </c:pt>
                <c:pt idx="6">
                  <c:v>Querétaro </c:v>
                </c:pt>
                <c:pt idx="7">
                  <c:v>Baja California</c:v>
                </c:pt>
                <c:pt idx="8">
                  <c:v>Aguascalientes</c:v>
                </c:pt>
                <c:pt idx="9">
                  <c:v>Tamaulipas</c:v>
                </c:pt>
                <c:pt idx="10">
                  <c:v>Sinaloa</c:v>
                </c:pt>
                <c:pt idx="11">
                  <c:v>Quintana Roo</c:v>
                </c:pt>
                <c:pt idx="12">
                  <c:v>Jalisco </c:v>
                </c:pt>
                <c:pt idx="13">
                  <c:v>Morelos</c:v>
                </c:pt>
                <c:pt idx="14">
                  <c:v>Campeche</c:v>
                </c:pt>
                <c:pt idx="15">
                  <c:v>Estado de México</c:v>
                </c:pt>
                <c:pt idx="16">
                  <c:v>Tabasco</c:v>
                </c:pt>
                <c:pt idx="17">
                  <c:v>Yucatán</c:v>
                </c:pt>
                <c:pt idx="18">
                  <c:v>Chihuahua</c:v>
                </c:pt>
                <c:pt idx="19">
                  <c:v>Nayarit</c:v>
                </c:pt>
                <c:pt idx="20">
                  <c:v>Durango</c:v>
                </c:pt>
                <c:pt idx="21">
                  <c:v>Tlaxcala</c:v>
                </c:pt>
                <c:pt idx="22">
                  <c:v>San Luis Potosí</c:v>
                </c:pt>
                <c:pt idx="23">
                  <c:v>Hidalgo</c:v>
                </c:pt>
                <c:pt idx="24">
                  <c:v>Zacatecas</c:v>
                </c:pt>
                <c:pt idx="25">
                  <c:v>Guanajuato</c:v>
                </c:pt>
                <c:pt idx="26">
                  <c:v>Puebla </c:v>
                </c:pt>
                <c:pt idx="27">
                  <c:v>Veracruz</c:v>
                </c:pt>
                <c:pt idx="28">
                  <c:v>Michoacán</c:v>
                </c:pt>
                <c:pt idx="29">
                  <c:v>Oaxaca</c:v>
                </c:pt>
                <c:pt idx="30">
                  <c:v>Guerrero </c:v>
                </c:pt>
                <c:pt idx="31">
                  <c:v>Chiapas</c:v>
                </c:pt>
              </c:strCache>
            </c:strRef>
          </c:cat>
          <c:val>
            <c:numRef>
              <c:f>IDH!$F$3:$F$34</c:f>
              <c:numCache>
                <c:formatCode>General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9134176"/>
        <c:axId val="-98913689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IDH!#REF!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IDH!$A$3:$A$34</c15:sqref>
                        </c15:formulaRef>
                      </c:ext>
                    </c:extLst>
                    <c:strCache>
                      <c:ptCount val="32"/>
                      <c:pt idx="0">
                        <c:v>Distrito Federal </c:v>
                      </c:pt>
                      <c:pt idx="1">
                        <c:v>Nuevo León</c:v>
                      </c:pt>
                      <c:pt idx="2">
                        <c:v>Sonora</c:v>
                      </c:pt>
                      <c:pt idx="3">
                        <c:v>Baja California Sur</c:v>
                      </c:pt>
                      <c:pt idx="4">
                        <c:v>Coahuila</c:v>
                      </c:pt>
                      <c:pt idx="5">
                        <c:v>Colima</c:v>
                      </c:pt>
                      <c:pt idx="6">
                        <c:v>Querétaro </c:v>
                      </c:pt>
                      <c:pt idx="7">
                        <c:v>Baja California</c:v>
                      </c:pt>
                      <c:pt idx="8">
                        <c:v>Aguascalientes</c:v>
                      </c:pt>
                      <c:pt idx="9">
                        <c:v>Tamaulipas</c:v>
                      </c:pt>
                      <c:pt idx="10">
                        <c:v>Sinaloa</c:v>
                      </c:pt>
                      <c:pt idx="11">
                        <c:v>Quintana Roo</c:v>
                      </c:pt>
                      <c:pt idx="12">
                        <c:v>Jalisco </c:v>
                      </c:pt>
                      <c:pt idx="13">
                        <c:v>Morelos</c:v>
                      </c:pt>
                      <c:pt idx="14">
                        <c:v>Campeche</c:v>
                      </c:pt>
                      <c:pt idx="15">
                        <c:v>Estado de México</c:v>
                      </c:pt>
                      <c:pt idx="16">
                        <c:v>Tabasco</c:v>
                      </c:pt>
                      <c:pt idx="17">
                        <c:v>Yucatán</c:v>
                      </c:pt>
                      <c:pt idx="18">
                        <c:v>Chihuahua</c:v>
                      </c:pt>
                      <c:pt idx="19">
                        <c:v>Nayarit</c:v>
                      </c:pt>
                      <c:pt idx="20">
                        <c:v>Durango</c:v>
                      </c:pt>
                      <c:pt idx="21">
                        <c:v>Tlaxcala</c:v>
                      </c:pt>
                      <c:pt idx="22">
                        <c:v>San Luis Potosí</c:v>
                      </c:pt>
                      <c:pt idx="23">
                        <c:v>Hidalgo</c:v>
                      </c:pt>
                      <c:pt idx="24">
                        <c:v>Zacatecas</c:v>
                      </c:pt>
                      <c:pt idx="25">
                        <c:v>Guanajuato</c:v>
                      </c:pt>
                      <c:pt idx="26">
                        <c:v>Puebla </c:v>
                      </c:pt>
                      <c:pt idx="27">
                        <c:v>Veracruz</c:v>
                      </c:pt>
                      <c:pt idx="28">
                        <c:v>Michoacán</c:v>
                      </c:pt>
                      <c:pt idx="29">
                        <c:v>Oaxaca</c:v>
                      </c:pt>
                      <c:pt idx="30">
                        <c:v>Guerrero </c:v>
                      </c:pt>
                      <c:pt idx="31">
                        <c:v>Chiapas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IDH!#REF!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98913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989136896"/>
        <c:crosses val="autoZero"/>
        <c:auto val="1"/>
        <c:lblAlgn val="ctr"/>
        <c:lblOffset val="100"/>
        <c:noMultiLvlLbl val="0"/>
      </c:catAx>
      <c:valAx>
        <c:axId val="-989136896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98913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'Cuadro 5E'!$C$48</c:f>
              <c:strCache>
                <c:ptCount val="1"/>
                <c:pt idx="0">
                  <c:v>Viviendas sin acceso al agua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'Cuadro 5E'!$B$154:$B$185</c:f>
              <c:strCache>
                <c:ptCount val="32"/>
                <c:pt idx="0">
                  <c:v>Oaxaca</c:v>
                </c:pt>
                <c:pt idx="1">
                  <c:v>Chiapas</c:v>
                </c:pt>
                <c:pt idx="2">
                  <c:v>Guerrero</c:v>
                </c:pt>
                <c:pt idx="3">
                  <c:v>Yucatán</c:v>
                </c:pt>
                <c:pt idx="4">
                  <c:v>Tabasco</c:v>
                </c:pt>
                <c:pt idx="5">
                  <c:v>Veracruz</c:v>
                </c:pt>
                <c:pt idx="6">
                  <c:v>Campeche</c:v>
                </c:pt>
                <c:pt idx="7">
                  <c:v>Puebla</c:v>
                </c:pt>
                <c:pt idx="8">
                  <c:v>San Luis Potosí</c:v>
                </c:pt>
                <c:pt idx="9">
                  <c:v>Hidalgo</c:v>
                </c:pt>
                <c:pt idx="10">
                  <c:v>Michoacán</c:v>
                </c:pt>
                <c:pt idx="11">
                  <c:v>Morelos</c:v>
                </c:pt>
                <c:pt idx="12">
                  <c:v>Quintana Roo</c:v>
                </c:pt>
                <c:pt idx="13">
                  <c:v>Sinaloa</c:v>
                </c:pt>
                <c:pt idx="14">
                  <c:v>Nayarit</c:v>
                </c:pt>
                <c:pt idx="15">
                  <c:v>Colima</c:v>
                </c:pt>
                <c:pt idx="16">
                  <c:v>Querétaro</c:v>
                </c:pt>
                <c:pt idx="17">
                  <c:v>Tlaxcala</c:v>
                </c:pt>
                <c:pt idx="18">
                  <c:v>Guanajuato</c:v>
                </c:pt>
                <c:pt idx="19">
                  <c:v>México</c:v>
                </c:pt>
                <c:pt idx="20">
                  <c:v>Sonora</c:v>
                </c:pt>
                <c:pt idx="21">
                  <c:v>Jalisco</c:v>
                </c:pt>
                <c:pt idx="22">
                  <c:v>Durango</c:v>
                </c:pt>
                <c:pt idx="23">
                  <c:v>Zacatecas</c:v>
                </c:pt>
                <c:pt idx="24">
                  <c:v>Baja California Sur</c:v>
                </c:pt>
                <c:pt idx="25">
                  <c:v>Aguascalientes</c:v>
                </c:pt>
                <c:pt idx="26">
                  <c:v>Tamaulipas</c:v>
                </c:pt>
                <c:pt idx="27">
                  <c:v>Nuevo León</c:v>
                </c:pt>
                <c:pt idx="28">
                  <c:v>Coahuila</c:v>
                </c:pt>
                <c:pt idx="29">
                  <c:v>Baja California</c:v>
                </c:pt>
                <c:pt idx="30">
                  <c:v>Chihuahua</c:v>
                </c:pt>
                <c:pt idx="31">
                  <c:v>Ciudad de México</c:v>
                </c:pt>
              </c:strCache>
            </c:strRef>
          </c:cat>
          <c:val>
            <c:numRef>
              <c:f>'Cuadro 5E'!$C$154:$C$185</c:f>
              <c:numCache>
                <c:formatCode>0.0</c:formatCode>
                <c:ptCount val="32"/>
                <c:pt idx="0">
                  <c:v>48.040171752401896</c:v>
                </c:pt>
                <c:pt idx="1">
                  <c:v>47.377995211303507</c:v>
                </c:pt>
                <c:pt idx="2">
                  <c:v>44.490565446531939</c:v>
                </c:pt>
                <c:pt idx="3">
                  <c:v>36.373426129483548</c:v>
                </c:pt>
                <c:pt idx="4">
                  <c:v>32.656202230095204</c:v>
                </c:pt>
                <c:pt idx="5">
                  <c:v>29.543991955133254</c:v>
                </c:pt>
                <c:pt idx="6">
                  <c:v>28.605457097736448</c:v>
                </c:pt>
                <c:pt idx="7">
                  <c:v>19.238519672970476</c:v>
                </c:pt>
                <c:pt idx="8">
                  <c:v>18.812424521884395</c:v>
                </c:pt>
                <c:pt idx="9">
                  <c:v>17.852286307358476</c:v>
                </c:pt>
                <c:pt idx="10">
                  <c:v>14.948207513845595</c:v>
                </c:pt>
                <c:pt idx="11">
                  <c:v>13.635932015182689</c:v>
                </c:pt>
                <c:pt idx="12">
                  <c:v>13.317668255223181</c:v>
                </c:pt>
                <c:pt idx="13">
                  <c:v>9.1598053454476673</c:v>
                </c:pt>
                <c:pt idx="14">
                  <c:v>8.4041181739705788</c:v>
                </c:pt>
                <c:pt idx="15">
                  <c:v>8.1064880500654404</c:v>
                </c:pt>
                <c:pt idx="16">
                  <c:v>8.0882016946963766</c:v>
                </c:pt>
                <c:pt idx="17">
                  <c:v>7.3848561047089252</c:v>
                </c:pt>
                <c:pt idx="18">
                  <c:v>6.2433334179339033</c:v>
                </c:pt>
                <c:pt idx="19">
                  <c:v>5.3999865634674844</c:v>
                </c:pt>
                <c:pt idx="20">
                  <c:v>4.7525850639541831</c:v>
                </c:pt>
                <c:pt idx="21">
                  <c:v>4.2175578780481455</c:v>
                </c:pt>
                <c:pt idx="22">
                  <c:v>3.9938451036590328</c:v>
                </c:pt>
                <c:pt idx="23">
                  <c:v>3.3451109867656479</c:v>
                </c:pt>
                <c:pt idx="24">
                  <c:v>2.6345136477232156</c:v>
                </c:pt>
                <c:pt idx="25">
                  <c:v>1.9390881713842352</c:v>
                </c:pt>
                <c:pt idx="26">
                  <c:v>1.8976704833285094</c:v>
                </c:pt>
                <c:pt idx="27">
                  <c:v>0.65614523777775291</c:v>
                </c:pt>
                <c:pt idx="28">
                  <c:v>0.47466052866212866</c:v>
                </c:pt>
                <c:pt idx="29">
                  <c:v>0.43206006260712909</c:v>
                </c:pt>
                <c:pt idx="30">
                  <c:v>0.2110677101881494</c:v>
                </c:pt>
                <c:pt idx="31">
                  <c:v>2.3422552685200101E-2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60887008"/>
        <c:axId val="-960884832"/>
      </c:barChart>
      <c:lineChart>
        <c:grouping val="standard"/>
        <c:varyColors val="0"/>
        <c:ser>
          <c:idx val="1"/>
          <c:order val="1"/>
          <c:tx>
            <c:strRef>
              <c:f>'Cuadro 5E'!$D$48</c:f>
              <c:strCache>
                <c:ptCount val="1"/>
                <c:pt idx="0">
                  <c:v>Nacional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'Cuadro 5E'!$B$154:$B$185</c:f>
              <c:strCache>
                <c:ptCount val="32"/>
                <c:pt idx="0">
                  <c:v>Oaxaca</c:v>
                </c:pt>
                <c:pt idx="1">
                  <c:v>Chiapas</c:v>
                </c:pt>
                <c:pt idx="2">
                  <c:v>Guerrero</c:v>
                </c:pt>
                <c:pt idx="3">
                  <c:v>Yucatán</c:v>
                </c:pt>
                <c:pt idx="4">
                  <c:v>Tabasco</c:v>
                </c:pt>
                <c:pt idx="5">
                  <c:v>Veracruz</c:v>
                </c:pt>
                <c:pt idx="6">
                  <c:v>Campeche</c:v>
                </c:pt>
                <c:pt idx="7">
                  <c:v>Puebla</c:v>
                </c:pt>
                <c:pt idx="8">
                  <c:v>San Luis Potosí</c:v>
                </c:pt>
                <c:pt idx="9">
                  <c:v>Hidalgo</c:v>
                </c:pt>
                <c:pt idx="10">
                  <c:v>Michoacán</c:v>
                </c:pt>
                <c:pt idx="11">
                  <c:v>Morelos</c:v>
                </c:pt>
                <c:pt idx="12">
                  <c:v>Quintana Roo</c:v>
                </c:pt>
                <c:pt idx="13">
                  <c:v>Sinaloa</c:v>
                </c:pt>
                <c:pt idx="14">
                  <c:v>Nayarit</c:v>
                </c:pt>
                <c:pt idx="15">
                  <c:v>Colima</c:v>
                </c:pt>
                <c:pt idx="16">
                  <c:v>Querétaro</c:v>
                </c:pt>
                <c:pt idx="17">
                  <c:v>Tlaxcala</c:v>
                </c:pt>
                <c:pt idx="18">
                  <c:v>Guanajuato</c:v>
                </c:pt>
                <c:pt idx="19">
                  <c:v>México</c:v>
                </c:pt>
                <c:pt idx="20">
                  <c:v>Sonora</c:v>
                </c:pt>
                <c:pt idx="21">
                  <c:v>Jalisco</c:v>
                </c:pt>
                <c:pt idx="22">
                  <c:v>Durango</c:v>
                </c:pt>
                <c:pt idx="23">
                  <c:v>Zacatecas</c:v>
                </c:pt>
                <c:pt idx="24">
                  <c:v>Baja California Sur</c:v>
                </c:pt>
                <c:pt idx="25">
                  <c:v>Aguascalientes</c:v>
                </c:pt>
                <c:pt idx="26">
                  <c:v>Tamaulipas</c:v>
                </c:pt>
                <c:pt idx="27">
                  <c:v>Nuevo León</c:v>
                </c:pt>
                <c:pt idx="28">
                  <c:v>Coahuila</c:v>
                </c:pt>
                <c:pt idx="29">
                  <c:v>Baja California</c:v>
                </c:pt>
                <c:pt idx="30">
                  <c:v>Chihuahua</c:v>
                </c:pt>
                <c:pt idx="31">
                  <c:v>Ciudad de México</c:v>
                </c:pt>
              </c:strCache>
            </c:strRef>
          </c:cat>
          <c:val>
            <c:numRef>
              <c:f>'Cuadro 5E'!$D$154:$D$185</c:f>
              <c:numCache>
                <c:formatCode>0.0</c:formatCode>
                <c:ptCount val="32"/>
                <c:pt idx="0">
                  <c:v>13.5</c:v>
                </c:pt>
                <c:pt idx="1">
                  <c:v>13.5</c:v>
                </c:pt>
                <c:pt idx="2">
                  <c:v>13.5</c:v>
                </c:pt>
                <c:pt idx="3">
                  <c:v>13.5</c:v>
                </c:pt>
                <c:pt idx="4">
                  <c:v>13.5</c:v>
                </c:pt>
                <c:pt idx="5">
                  <c:v>13.5</c:v>
                </c:pt>
                <c:pt idx="6">
                  <c:v>13.5</c:v>
                </c:pt>
                <c:pt idx="7">
                  <c:v>13.5</c:v>
                </c:pt>
                <c:pt idx="8">
                  <c:v>13.5</c:v>
                </c:pt>
                <c:pt idx="9">
                  <c:v>13.5</c:v>
                </c:pt>
                <c:pt idx="10">
                  <c:v>13.5</c:v>
                </c:pt>
                <c:pt idx="11">
                  <c:v>13.5</c:v>
                </c:pt>
                <c:pt idx="12">
                  <c:v>13.5</c:v>
                </c:pt>
                <c:pt idx="13">
                  <c:v>13.5</c:v>
                </c:pt>
                <c:pt idx="14">
                  <c:v>13.5</c:v>
                </c:pt>
                <c:pt idx="15">
                  <c:v>13.5</c:v>
                </c:pt>
                <c:pt idx="16">
                  <c:v>13.5</c:v>
                </c:pt>
                <c:pt idx="17">
                  <c:v>13.5</c:v>
                </c:pt>
                <c:pt idx="18">
                  <c:v>13.5</c:v>
                </c:pt>
                <c:pt idx="19">
                  <c:v>13.5</c:v>
                </c:pt>
                <c:pt idx="20">
                  <c:v>13.5</c:v>
                </c:pt>
                <c:pt idx="21">
                  <c:v>13.5</c:v>
                </c:pt>
                <c:pt idx="22">
                  <c:v>13.5</c:v>
                </c:pt>
                <c:pt idx="23">
                  <c:v>13.5</c:v>
                </c:pt>
                <c:pt idx="24">
                  <c:v>13.5</c:v>
                </c:pt>
                <c:pt idx="25">
                  <c:v>13.5</c:v>
                </c:pt>
                <c:pt idx="26">
                  <c:v>13.5</c:v>
                </c:pt>
                <c:pt idx="27">
                  <c:v>13.5</c:v>
                </c:pt>
                <c:pt idx="28">
                  <c:v>13.5</c:v>
                </c:pt>
                <c:pt idx="29">
                  <c:v>13.5</c:v>
                </c:pt>
                <c:pt idx="30">
                  <c:v>13.5</c:v>
                </c:pt>
                <c:pt idx="31">
                  <c:v>13.5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60887008"/>
        <c:axId val="-960884832"/>
      </c:lineChart>
      <c:catAx>
        <c:axId val="-96088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960884832"/>
        <c:crosses val="autoZero"/>
        <c:auto val="1"/>
        <c:lblAlgn val="ctr"/>
        <c:lblOffset val="100"/>
        <c:noMultiLvlLbl val="0"/>
      </c:catAx>
      <c:valAx>
        <c:axId val="-96088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</a:t>
                </a:r>
              </a:p>
            </c:rich>
          </c:tx>
          <c:layout>
            <c:manualLayout>
              <c:xMode val="edge"/>
              <c:yMode val="edge"/>
              <c:x val="8.5637828184218431E-3"/>
              <c:y val="0.213008074789566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96088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7"/>
            <c:invertIfNegative val="0"/>
            <c:bubble3D val="0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  <a:effectLst/>
            </c:spPr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>
                <c:manualLayout>
                  <c:x val="-7.4198127111582141E-17"/>
                  <c:y val="-3.79626662585430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rlow" panose="000005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'Desagregado seg soc'!$B$49:$B$80</c:f>
              <c:strCache>
                <c:ptCount val="32"/>
                <c:pt idx="0">
                  <c:v>Chiapas</c:v>
                </c:pt>
                <c:pt idx="1">
                  <c:v>Oaxaca</c:v>
                </c:pt>
                <c:pt idx="2">
                  <c:v>Guerrero</c:v>
                </c:pt>
                <c:pt idx="3">
                  <c:v>Tabasco</c:v>
                </c:pt>
                <c:pt idx="4">
                  <c:v>Puebla</c:v>
                </c:pt>
                <c:pt idx="5">
                  <c:v>Veracruz</c:v>
                </c:pt>
                <c:pt idx="6">
                  <c:v>Michoacán</c:v>
                </c:pt>
                <c:pt idx="7">
                  <c:v>Hidalgo</c:v>
                </c:pt>
                <c:pt idx="8">
                  <c:v>Tlaxcala</c:v>
                </c:pt>
                <c:pt idx="9">
                  <c:v>Morelos</c:v>
                </c:pt>
                <c:pt idx="10">
                  <c:v>México</c:v>
                </c:pt>
                <c:pt idx="11">
                  <c:v>Zacatecas</c:v>
                </c:pt>
                <c:pt idx="12">
                  <c:v>Campeche</c:v>
                </c:pt>
                <c:pt idx="13">
                  <c:v>Nayarit</c:v>
                </c:pt>
                <c:pt idx="14">
                  <c:v>Guanajuato</c:v>
                </c:pt>
                <c:pt idx="15">
                  <c:v>San Luis Potosí</c:v>
                </c:pt>
                <c:pt idx="16">
                  <c:v>Colima</c:v>
                </c:pt>
                <c:pt idx="17">
                  <c:v>Yucatán</c:v>
                </c:pt>
                <c:pt idx="18">
                  <c:v>Quintana Roo</c:v>
                </c:pt>
                <c:pt idx="19">
                  <c:v>Durango</c:v>
                </c:pt>
                <c:pt idx="20">
                  <c:v>Jalisco</c:v>
                </c:pt>
                <c:pt idx="21">
                  <c:v>Querétaro</c:v>
                </c:pt>
                <c:pt idx="22">
                  <c:v>Baja California</c:v>
                </c:pt>
                <c:pt idx="23">
                  <c:v>Sinaloa</c:v>
                </c:pt>
                <c:pt idx="24">
                  <c:v>Tamaulipas</c:v>
                </c:pt>
                <c:pt idx="25">
                  <c:v>Baja California Sur</c:v>
                </c:pt>
                <c:pt idx="26">
                  <c:v>Ciudad de México</c:v>
                </c:pt>
                <c:pt idx="27">
                  <c:v>Aguascalientes</c:v>
                </c:pt>
                <c:pt idx="28">
                  <c:v>Chihuahua</c:v>
                </c:pt>
                <c:pt idx="29">
                  <c:v>Sonora</c:v>
                </c:pt>
                <c:pt idx="30">
                  <c:v>Coahuila</c:v>
                </c:pt>
                <c:pt idx="31">
                  <c:v>Nuevo León</c:v>
                </c:pt>
              </c:strCache>
            </c:strRef>
          </c:cat>
          <c:val>
            <c:numRef>
              <c:f>'Desagregado seg soc'!$C$49:$C$80</c:f>
              <c:numCache>
                <c:formatCode>0.0</c:formatCode>
                <c:ptCount val="32"/>
                <c:pt idx="0">
                  <c:v>81.279273615412222</c:v>
                </c:pt>
                <c:pt idx="1">
                  <c:v>78.638651367135452</c:v>
                </c:pt>
                <c:pt idx="2">
                  <c:v>77.367294401606202</c:v>
                </c:pt>
                <c:pt idx="3">
                  <c:v>73.710539454081456</c:v>
                </c:pt>
                <c:pt idx="4">
                  <c:v>72.774940992999674</c:v>
                </c:pt>
                <c:pt idx="5">
                  <c:v>70.497358600187638</c:v>
                </c:pt>
                <c:pt idx="6">
                  <c:v>70.309990218967286</c:v>
                </c:pt>
                <c:pt idx="7">
                  <c:v>69.743828816546014</c:v>
                </c:pt>
                <c:pt idx="8">
                  <c:v>69.43448951321956</c:v>
                </c:pt>
                <c:pt idx="9">
                  <c:v>63.110403235074855</c:v>
                </c:pt>
                <c:pt idx="10">
                  <c:v>62.252184650982656</c:v>
                </c:pt>
                <c:pt idx="11">
                  <c:v>61.689489908490124</c:v>
                </c:pt>
                <c:pt idx="12">
                  <c:v>59.811141784600522</c:v>
                </c:pt>
                <c:pt idx="13">
                  <c:v>58.22965343993949</c:v>
                </c:pt>
                <c:pt idx="14">
                  <c:v>56.91100109233291</c:v>
                </c:pt>
                <c:pt idx="15">
                  <c:v>56.064551315697244</c:v>
                </c:pt>
                <c:pt idx="16">
                  <c:v>55.567559434246164</c:v>
                </c:pt>
                <c:pt idx="17">
                  <c:v>54.680960532839407</c:v>
                </c:pt>
                <c:pt idx="18">
                  <c:v>53.64705090467573</c:v>
                </c:pt>
                <c:pt idx="19">
                  <c:v>51.506162159809463</c:v>
                </c:pt>
                <c:pt idx="20">
                  <c:v>50.705216855676881</c:v>
                </c:pt>
                <c:pt idx="21">
                  <c:v>50.148154849460603</c:v>
                </c:pt>
                <c:pt idx="22">
                  <c:v>49.790459300545756</c:v>
                </c:pt>
                <c:pt idx="23">
                  <c:v>49.501277008347799</c:v>
                </c:pt>
                <c:pt idx="24">
                  <c:v>46.674911911157494</c:v>
                </c:pt>
                <c:pt idx="25">
                  <c:v>46.212695258782787</c:v>
                </c:pt>
                <c:pt idx="26">
                  <c:v>45.002900917549475</c:v>
                </c:pt>
                <c:pt idx="27">
                  <c:v>43.481397877724355</c:v>
                </c:pt>
                <c:pt idx="28">
                  <c:v>40.955656485729513</c:v>
                </c:pt>
                <c:pt idx="29">
                  <c:v>38.732582432766122</c:v>
                </c:pt>
                <c:pt idx="30">
                  <c:v>33.60531541949976</c:v>
                </c:pt>
                <c:pt idx="31">
                  <c:v>30.848726091941259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60883744"/>
        <c:axId val="-95129803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6"/>
              <c:layout>
                <c:manualLayout>
                  <c:x val="-3.4401347245350759E-2"/>
                  <c:y val="-5.31477327619603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rlow" panose="000005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'Desagregado seg soc'!$B$49:$B$80</c:f>
              <c:strCache>
                <c:ptCount val="32"/>
                <c:pt idx="0">
                  <c:v>Chiapas</c:v>
                </c:pt>
                <c:pt idx="1">
                  <c:v>Oaxaca</c:v>
                </c:pt>
                <c:pt idx="2">
                  <c:v>Guerrero</c:v>
                </c:pt>
                <c:pt idx="3">
                  <c:v>Tabasco</c:v>
                </c:pt>
                <c:pt idx="4">
                  <c:v>Puebla</c:v>
                </c:pt>
                <c:pt idx="5">
                  <c:v>Veracruz</c:v>
                </c:pt>
                <c:pt idx="6">
                  <c:v>Michoacán</c:v>
                </c:pt>
                <c:pt idx="7">
                  <c:v>Hidalgo</c:v>
                </c:pt>
                <c:pt idx="8">
                  <c:v>Tlaxcala</c:v>
                </c:pt>
                <c:pt idx="9">
                  <c:v>Morelos</c:v>
                </c:pt>
                <c:pt idx="10">
                  <c:v>México</c:v>
                </c:pt>
                <c:pt idx="11">
                  <c:v>Zacatecas</c:v>
                </c:pt>
                <c:pt idx="12">
                  <c:v>Campeche</c:v>
                </c:pt>
                <c:pt idx="13">
                  <c:v>Nayarit</c:v>
                </c:pt>
                <c:pt idx="14">
                  <c:v>Guanajuato</c:v>
                </c:pt>
                <c:pt idx="15">
                  <c:v>San Luis Potosí</c:v>
                </c:pt>
                <c:pt idx="16">
                  <c:v>Colima</c:v>
                </c:pt>
                <c:pt idx="17">
                  <c:v>Yucatán</c:v>
                </c:pt>
                <c:pt idx="18">
                  <c:v>Quintana Roo</c:v>
                </c:pt>
                <c:pt idx="19">
                  <c:v>Durango</c:v>
                </c:pt>
                <c:pt idx="20">
                  <c:v>Jalisco</c:v>
                </c:pt>
                <c:pt idx="21">
                  <c:v>Querétaro</c:v>
                </c:pt>
                <c:pt idx="22">
                  <c:v>Baja California</c:v>
                </c:pt>
                <c:pt idx="23">
                  <c:v>Sinaloa</c:v>
                </c:pt>
                <c:pt idx="24">
                  <c:v>Tamaulipas</c:v>
                </c:pt>
                <c:pt idx="25">
                  <c:v>Baja California Sur</c:v>
                </c:pt>
                <c:pt idx="26">
                  <c:v>Ciudad de México</c:v>
                </c:pt>
                <c:pt idx="27">
                  <c:v>Aguascalientes</c:v>
                </c:pt>
                <c:pt idx="28">
                  <c:v>Chihuahua</c:v>
                </c:pt>
                <c:pt idx="29">
                  <c:v>Sonora</c:v>
                </c:pt>
                <c:pt idx="30">
                  <c:v>Coahuila</c:v>
                </c:pt>
                <c:pt idx="31">
                  <c:v>Nuevo León</c:v>
                </c:pt>
              </c:strCache>
            </c:strRef>
          </c:cat>
          <c:val>
            <c:numRef>
              <c:f>'Desagregado seg soc'!$D$49:$D$80</c:f>
              <c:numCache>
                <c:formatCode>0.0</c:formatCode>
                <c:ptCount val="32"/>
                <c:pt idx="0">
                  <c:v>58.1</c:v>
                </c:pt>
                <c:pt idx="1">
                  <c:v>58.1</c:v>
                </c:pt>
                <c:pt idx="2">
                  <c:v>58.1</c:v>
                </c:pt>
                <c:pt idx="3">
                  <c:v>58.1</c:v>
                </c:pt>
                <c:pt idx="4">
                  <c:v>58.1</c:v>
                </c:pt>
                <c:pt idx="5">
                  <c:v>58.1</c:v>
                </c:pt>
                <c:pt idx="6">
                  <c:v>58.1</c:v>
                </c:pt>
                <c:pt idx="7">
                  <c:v>58.1</c:v>
                </c:pt>
                <c:pt idx="8">
                  <c:v>58.1</c:v>
                </c:pt>
                <c:pt idx="9">
                  <c:v>58.1</c:v>
                </c:pt>
                <c:pt idx="10">
                  <c:v>58.1</c:v>
                </c:pt>
                <c:pt idx="11">
                  <c:v>58.1</c:v>
                </c:pt>
                <c:pt idx="12">
                  <c:v>58.1</c:v>
                </c:pt>
                <c:pt idx="13">
                  <c:v>58.1</c:v>
                </c:pt>
                <c:pt idx="14">
                  <c:v>58.1</c:v>
                </c:pt>
                <c:pt idx="15">
                  <c:v>58.1</c:v>
                </c:pt>
                <c:pt idx="16">
                  <c:v>58.1</c:v>
                </c:pt>
                <c:pt idx="17">
                  <c:v>58.1</c:v>
                </c:pt>
                <c:pt idx="18">
                  <c:v>58.1</c:v>
                </c:pt>
                <c:pt idx="19">
                  <c:v>58.1</c:v>
                </c:pt>
                <c:pt idx="20">
                  <c:v>58.1</c:v>
                </c:pt>
                <c:pt idx="21">
                  <c:v>58.1</c:v>
                </c:pt>
                <c:pt idx="22">
                  <c:v>58.1</c:v>
                </c:pt>
                <c:pt idx="23">
                  <c:v>58.1</c:v>
                </c:pt>
                <c:pt idx="24">
                  <c:v>58.1</c:v>
                </c:pt>
                <c:pt idx="25">
                  <c:v>58.1</c:v>
                </c:pt>
                <c:pt idx="26">
                  <c:v>58.1</c:v>
                </c:pt>
                <c:pt idx="27">
                  <c:v>58.1</c:v>
                </c:pt>
                <c:pt idx="28">
                  <c:v>58.1</c:v>
                </c:pt>
                <c:pt idx="29">
                  <c:v>58.1</c:v>
                </c:pt>
                <c:pt idx="30">
                  <c:v>58.1</c:v>
                </c:pt>
                <c:pt idx="31">
                  <c:v>58.1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60883744"/>
        <c:axId val="-951298032"/>
      </c:lineChart>
      <c:catAx>
        <c:axId val="-96088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rlow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951298032"/>
        <c:crosses val="autoZero"/>
        <c:auto val="1"/>
        <c:lblAlgn val="ctr"/>
        <c:lblOffset val="100"/>
        <c:noMultiLvlLbl val="0"/>
      </c:catAx>
      <c:valAx>
        <c:axId val="-951298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rlow" panose="00000500000000000000" pitchFamily="2" charset="0"/>
                    <a:ea typeface="+mn-ea"/>
                    <a:cs typeface="+mn-cs"/>
                  </a:defRPr>
                </a:pPr>
                <a:r>
                  <a:rPr lang="en-US"/>
                  <a:t>Porcentaje</a:t>
                </a:r>
              </a:p>
            </c:rich>
          </c:tx>
          <c:layout>
            <c:manualLayout>
              <c:xMode val="edge"/>
              <c:yMode val="edge"/>
              <c:x val="4.0472173229824425E-3"/>
              <c:y val="0.276345492546164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rlow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96088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Barlow" panose="00000500000000000000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959602716224579E-2"/>
          <c:y val="2.2777599755125857E-2"/>
          <c:w val="0.90194596263781057"/>
          <c:h val="0.65899870628016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9"/>
            <c:invertIfNegative val="0"/>
            <c:bubble3D val="0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  <a:effectLst/>
            </c:spPr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>
                <c:manualLayout>
                  <c:x val="0"/>
                  <c:y val="-4.17589328843974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rlow" panose="000005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'Desagregado seg soc'!$B$84:$B$115</c:f>
              <c:strCache>
                <c:ptCount val="32"/>
                <c:pt idx="0">
                  <c:v>Chiapas</c:v>
                </c:pt>
                <c:pt idx="1">
                  <c:v>Oaxaca</c:v>
                </c:pt>
                <c:pt idx="2">
                  <c:v>Guerrero</c:v>
                </c:pt>
                <c:pt idx="3">
                  <c:v>Tabasco</c:v>
                </c:pt>
                <c:pt idx="4">
                  <c:v>Hidalgo</c:v>
                </c:pt>
                <c:pt idx="5">
                  <c:v>Veracruz</c:v>
                </c:pt>
                <c:pt idx="6">
                  <c:v>Michoacán</c:v>
                </c:pt>
                <c:pt idx="7">
                  <c:v>Puebla</c:v>
                </c:pt>
                <c:pt idx="8">
                  <c:v>Tlaxcala</c:v>
                </c:pt>
                <c:pt idx="9">
                  <c:v>Zacatecas</c:v>
                </c:pt>
                <c:pt idx="10">
                  <c:v>Guanajuato</c:v>
                </c:pt>
                <c:pt idx="11">
                  <c:v>San Luis Potosí</c:v>
                </c:pt>
                <c:pt idx="12">
                  <c:v>Nayarit</c:v>
                </c:pt>
                <c:pt idx="13">
                  <c:v>Quintana Roo</c:v>
                </c:pt>
                <c:pt idx="14">
                  <c:v>México</c:v>
                </c:pt>
                <c:pt idx="15">
                  <c:v>Campeche</c:v>
                </c:pt>
                <c:pt idx="16">
                  <c:v>Morelos</c:v>
                </c:pt>
                <c:pt idx="17">
                  <c:v>Querétaro</c:v>
                </c:pt>
                <c:pt idx="18">
                  <c:v>Durango</c:v>
                </c:pt>
                <c:pt idx="19">
                  <c:v>Yucatán</c:v>
                </c:pt>
                <c:pt idx="20">
                  <c:v>Sinaloa</c:v>
                </c:pt>
                <c:pt idx="21">
                  <c:v>Colima</c:v>
                </c:pt>
                <c:pt idx="22">
                  <c:v>Baja California</c:v>
                </c:pt>
                <c:pt idx="23">
                  <c:v>Jalisco</c:v>
                </c:pt>
                <c:pt idx="24">
                  <c:v>Tamaulipas</c:v>
                </c:pt>
                <c:pt idx="25">
                  <c:v>Baja California Sur</c:v>
                </c:pt>
                <c:pt idx="26">
                  <c:v>Aguascalientes</c:v>
                </c:pt>
                <c:pt idx="27">
                  <c:v>Ciudad de México</c:v>
                </c:pt>
                <c:pt idx="28">
                  <c:v>Chihuahua</c:v>
                </c:pt>
                <c:pt idx="29">
                  <c:v>Sonora</c:v>
                </c:pt>
                <c:pt idx="30">
                  <c:v>Nuevo León</c:v>
                </c:pt>
                <c:pt idx="31">
                  <c:v>Coahuila</c:v>
                </c:pt>
              </c:strCache>
            </c:strRef>
          </c:cat>
          <c:val>
            <c:numRef>
              <c:f>'Desagregado seg soc'!$C$84:$C$115</c:f>
              <c:numCache>
                <c:formatCode>0.0</c:formatCode>
                <c:ptCount val="32"/>
                <c:pt idx="0">
                  <c:v>68.265931733213833</c:v>
                </c:pt>
                <c:pt idx="1">
                  <c:v>63.414978947002119</c:v>
                </c:pt>
                <c:pt idx="2">
                  <c:v>62.528914536455652</c:v>
                </c:pt>
                <c:pt idx="3">
                  <c:v>59.917414118437719</c:v>
                </c:pt>
                <c:pt idx="4">
                  <c:v>58.262531108442502</c:v>
                </c:pt>
                <c:pt idx="5">
                  <c:v>57.182263633183339</c:v>
                </c:pt>
                <c:pt idx="6">
                  <c:v>57.158833760747754</c:v>
                </c:pt>
                <c:pt idx="7">
                  <c:v>57.059043527860709</c:v>
                </c:pt>
                <c:pt idx="8">
                  <c:v>56.935866565899786</c:v>
                </c:pt>
                <c:pt idx="9">
                  <c:v>53.666000339158991</c:v>
                </c:pt>
                <c:pt idx="10">
                  <c:v>50.552236750920265</c:v>
                </c:pt>
                <c:pt idx="11">
                  <c:v>49.875604266242298</c:v>
                </c:pt>
                <c:pt idx="12">
                  <c:v>48.473449811579307</c:v>
                </c:pt>
                <c:pt idx="13">
                  <c:v>45.818044131409152</c:v>
                </c:pt>
                <c:pt idx="14">
                  <c:v>45.728470406768473</c:v>
                </c:pt>
                <c:pt idx="15">
                  <c:v>44.722314783960904</c:v>
                </c:pt>
                <c:pt idx="16">
                  <c:v>44.636961758388594</c:v>
                </c:pt>
                <c:pt idx="17">
                  <c:v>44.228962822097955</c:v>
                </c:pt>
                <c:pt idx="18">
                  <c:v>42.335282537563799</c:v>
                </c:pt>
                <c:pt idx="19">
                  <c:v>42.106965386756734</c:v>
                </c:pt>
                <c:pt idx="20">
                  <c:v>41.623153593215619</c:v>
                </c:pt>
                <c:pt idx="21">
                  <c:v>41.370855514567822</c:v>
                </c:pt>
                <c:pt idx="22">
                  <c:v>41.191106014918461</c:v>
                </c:pt>
                <c:pt idx="23">
                  <c:v>38.950680614736768</c:v>
                </c:pt>
                <c:pt idx="24">
                  <c:v>38.839973709181372</c:v>
                </c:pt>
                <c:pt idx="25">
                  <c:v>37.137669516035736</c:v>
                </c:pt>
                <c:pt idx="26">
                  <c:v>36.696539273051577</c:v>
                </c:pt>
                <c:pt idx="27">
                  <c:v>36.347271315608296</c:v>
                </c:pt>
                <c:pt idx="28">
                  <c:v>33.681232383379964</c:v>
                </c:pt>
                <c:pt idx="29">
                  <c:v>30.628194518145001</c:v>
                </c:pt>
                <c:pt idx="30">
                  <c:v>26.553616227552112</c:v>
                </c:pt>
                <c:pt idx="31">
                  <c:v>24.450819167071742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51300208"/>
        <c:axId val="-95130728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8"/>
              <c:layout>
                <c:manualLayout>
                  <c:x val="-2.8330521260877244E-2"/>
                  <c:y val="-6.83327992653775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rlow" panose="000005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'Desagregado seg soc'!$B$84:$B$115</c:f>
              <c:strCache>
                <c:ptCount val="32"/>
                <c:pt idx="0">
                  <c:v>Chiapas</c:v>
                </c:pt>
                <c:pt idx="1">
                  <c:v>Oaxaca</c:v>
                </c:pt>
                <c:pt idx="2">
                  <c:v>Guerrero</c:v>
                </c:pt>
                <c:pt idx="3">
                  <c:v>Tabasco</c:v>
                </c:pt>
                <c:pt idx="4">
                  <c:v>Hidalgo</c:v>
                </c:pt>
                <c:pt idx="5">
                  <c:v>Veracruz</c:v>
                </c:pt>
                <c:pt idx="6">
                  <c:v>Michoacán</c:v>
                </c:pt>
                <c:pt idx="7">
                  <c:v>Puebla</c:v>
                </c:pt>
                <c:pt idx="8">
                  <c:v>Tlaxcala</c:v>
                </c:pt>
                <c:pt idx="9">
                  <c:v>Zacatecas</c:v>
                </c:pt>
                <c:pt idx="10">
                  <c:v>Guanajuato</c:v>
                </c:pt>
                <c:pt idx="11">
                  <c:v>San Luis Potosí</c:v>
                </c:pt>
                <c:pt idx="12">
                  <c:v>Nayarit</c:v>
                </c:pt>
                <c:pt idx="13">
                  <c:v>Quintana Roo</c:v>
                </c:pt>
                <c:pt idx="14">
                  <c:v>México</c:v>
                </c:pt>
                <c:pt idx="15">
                  <c:v>Campeche</c:v>
                </c:pt>
                <c:pt idx="16">
                  <c:v>Morelos</c:v>
                </c:pt>
                <c:pt idx="17">
                  <c:v>Querétaro</c:v>
                </c:pt>
                <c:pt idx="18">
                  <c:v>Durango</c:v>
                </c:pt>
                <c:pt idx="19">
                  <c:v>Yucatán</c:v>
                </c:pt>
                <c:pt idx="20">
                  <c:v>Sinaloa</c:v>
                </c:pt>
                <c:pt idx="21">
                  <c:v>Colima</c:v>
                </c:pt>
                <c:pt idx="22">
                  <c:v>Baja California</c:v>
                </c:pt>
                <c:pt idx="23">
                  <c:v>Jalisco</c:v>
                </c:pt>
                <c:pt idx="24">
                  <c:v>Tamaulipas</c:v>
                </c:pt>
                <c:pt idx="25">
                  <c:v>Baja California Sur</c:v>
                </c:pt>
                <c:pt idx="26">
                  <c:v>Aguascalientes</c:v>
                </c:pt>
                <c:pt idx="27">
                  <c:v>Ciudad de México</c:v>
                </c:pt>
                <c:pt idx="28">
                  <c:v>Chihuahua</c:v>
                </c:pt>
                <c:pt idx="29">
                  <c:v>Sonora</c:v>
                </c:pt>
                <c:pt idx="30">
                  <c:v>Nuevo León</c:v>
                </c:pt>
                <c:pt idx="31">
                  <c:v>Coahuila</c:v>
                </c:pt>
              </c:strCache>
            </c:strRef>
          </c:cat>
          <c:val>
            <c:numRef>
              <c:f>'Desagregado seg soc'!$D$84:$D$115</c:f>
              <c:numCache>
                <c:formatCode>0.0</c:formatCode>
                <c:ptCount val="32"/>
                <c:pt idx="0">
                  <c:v>46.1</c:v>
                </c:pt>
                <c:pt idx="1">
                  <c:v>46.1</c:v>
                </c:pt>
                <c:pt idx="2">
                  <c:v>46.1</c:v>
                </c:pt>
                <c:pt idx="3">
                  <c:v>46.1</c:v>
                </c:pt>
                <c:pt idx="4">
                  <c:v>46.1</c:v>
                </c:pt>
                <c:pt idx="5">
                  <c:v>46.1</c:v>
                </c:pt>
                <c:pt idx="6">
                  <c:v>46.1</c:v>
                </c:pt>
                <c:pt idx="7">
                  <c:v>46.1</c:v>
                </c:pt>
                <c:pt idx="8">
                  <c:v>46.1</c:v>
                </c:pt>
                <c:pt idx="9">
                  <c:v>46.1</c:v>
                </c:pt>
                <c:pt idx="10">
                  <c:v>46.1</c:v>
                </c:pt>
                <c:pt idx="11">
                  <c:v>46.1</c:v>
                </c:pt>
                <c:pt idx="12">
                  <c:v>46.1</c:v>
                </c:pt>
                <c:pt idx="13">
                  <c:v>46.1</c:v>
                </c:pt>
                <c:pt idx="14">
                  <c:v>46.1</c:v>
                </c:pt>
                <c:pt idx="15">
                  <c:v>46.1</c:v>
                </c:pt>
                <c:pt idx="16">
                  <c:v>46.1</c:v>
                </c:pt>
                <c:pt idx="17">
                  <c:v>46.1</c:v>
                </c:pt>
                <c:pt idx="18">
                  <c:v>46.1</c:v>
                </c:pt>
                <c:pt idx="19">
                  <c:v>46.1</c:v>
                </c:pt>
                <c:pt idx="20">
                  <c:v>46.1</c:v>
                </c:pt>
                <c:pt idx="21">
                  <c:v>46.1</c:v>
                </c:pt>
                <c:pt idx="22">
                  <c:v>46.1</c:v>
                </c:pt>
                <c:pt idx="23">
                  <c:v>46.1</c:v>
                </c:pt>
                <c:pt idx="24">
                  <c:v>46.1</c:v>
                </c:pt>
                <c:pt idx="25">
                  <c:v>46.1</c:v>
                </c:pt>
                <c:pt idx="26">
                  <c:v>46.1</c:v>
                </c:pt>
                <c:pt idx="27">
                  <c:v>46.1</c:v>
                </c:pt>
                <c:pt idx="28">
                  <c:v>46.1</c:v>
                </c:pt>
                <c:pt idx="29">
                  <c:v>46.1</c:v>
                </c:pt>
                <c:pt idx="30">
                  <c:v>46.1</c:v>
                </c:pt>
                <c:pt idx="31">
                  <c:v>46.1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51300208"/>
        <c:axId val="-951307280"/>
      </c:lineChart>
      <c:catAx>
        <c:axId val="-95130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rlow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951307280"/>
        <c:crosses val="autoZero"/>
        <c:auto val="1"/>
        <c:lblAlgn val="ctr"/>
        <c:lblOffset val="100"/>
        <c:noMultiLvlLbl val="0"/>
      </c:catAx>
      <c:valAx>
        <c:axId val="-951307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rlow" panose="00000500000000000000" pitchFamily="2" charset="0"/>
                    <a:ea typeface="+mn-ea"/>
                    <a:cs typeface="+mn-cs"/>
                  </a:defRPr>
                </a:pPr>
                <a:r>
                  <a:rPr lang="en-US"/>
                  <a:t>Porcentaje</a:t>
                </a:r>
              </a:p>
            </c:rich>
          </c:tx>
          <c:layout>
            <c:manualLayout>
              <c:xMode val="edge"/>
              <c:yMode val="edge"/>
              <c:x val="4.0472173229824425E-3"/>
              <c:y val="0.276345492546164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rlow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95130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Barlow" panose="00000500000000000000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131689759440737E-2"/>
          <c:y val="2.6573866380980166E-2"/>
          <c:w val="0.90972665827161192"/>
          <c:h val="0.655202439654306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7"/>
            <c:invertIfNegative val="0"/>
            <c:bubble3D val="0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  <a:effectLst/>
            </c:spPr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rlow" panose="000005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'Desagregado seg soc'!$B$119:$B$150</c:f>
              <c:strCache>
                <c:ptCount val="32"/>
                <c:pt idx="0">
                  <c:v>México</c:v>
                </c:pt>
                <c:pt idx="1">
                  <c:v>Guerrero</c:v>
                </c:pt>
                <c:pt idx="2">
                  <c:v>Tabasco</c:v>
                </c:pt>
                <c:pt idx="3">
                  <c:v>Oaxaca</c:v>
                </c:pt>
                <c:pt idx="4">
                  <c:v>Tlaxcala</c:v>
                </c:pt>
                <c:pt idx="5">
                  <c:v>Chiapas</c:v>
                </c:pt>
                <c:pt idx="6">
                  <c:v>Baja California</c:v>
                </c:pt>
                <c:pt idx="7">
                  <c:v>Veracruz</c:v>
                </c:pt>
                <c:pt idx="8">
                  <c:v>Hidalgo</c:v>
                </c:pt>
                <c:pt idx="9">
                  <c:v>Puebla</c:v>
                </c:pt>
                <c:pt idx="10">
                  <c:v>Guanajuato</c:v>
                </c:pt>
                <c:pt idx="11">
                  <c:v>Quintana Roo</c:v>
                </c:pt>
                <c:pt idx="12">
                  <c:v>Michoacán</c:v>
                </c:pt>
                <c:pt idx="13">
                  <c:v>San Luis Potosí</c:v>
                </c:pt>
                <c:pt idx="14">
                  <c:v>Querétaro</c:v>
                </c:pt>
                <c:pt idx="15">
                  <c:v>Tamaulipas</c:v>
                </c:pt>
                <c:pt idx="16">
                  <c:v>Campeche</c:v>
                </c:pt>
                <c:pt idx="17">
                  <c:v>Yucatán</c:v>
                </c:pt>
                <c:pt idx="18">
                  <c:v>Colima</c:v>
                </c:pt>
                <c:pt idx="19">
                  <c:v>Jalisco</c:v>
                </c:pt>
                <c:pt idx="20">
                  <c:v>Chihuahua</c:v>
                </c:pt>
                <c:pt idx="21">
                  <c:v>Durango</c:v>
                </c:pt>
                <c:pt idx="22">
                  <c:v>Ciudad de México</c:v>
                </c:pt>
                <c:pt idx="23">
                  <c:v>Morelos</c:v>
                </c:pt>
                <c:pt idx="24">
                  <c:v>Baja California Sur</c:v>
                </c:pt>
                <c:pt idx="25">
                  <c:v>Aguascalientes</c:v>
                </c:pt>
                <c:pt idx="26">
                  <c:v>Nayarit</c:v>
                </c:pt>
                <c:pt idx="27">
                  <c:v>Sinaloa</c:v>
                </c:pt>
                <c:pt idx="28">
                  <c:v>Sonora</c:v>
                </c:pt>
                <c:pt idx="29">
                  <c:v>Nuevo León</c:v>
                </c:pt>
                <c:pt idx="30">
                  <c:v>Coahuila</c:v>
                </c:pt>
                <c:pt idx="31">
                  <c:v>Zacatecas</c:v>
                </c:pt>
              </c:strCache>
            </c:strRef>
          </c:cat>
          <c:val>
            <c:numRef>
              <c:f>'Desagregado seg soc'!$C$119:$C$150</c:f>
              <c:numCache>
                <c:formatCode>0.0</c:formatCode>
                <c:ptCount val="32"/>
                <c:pt idx="0">
                  <c:v>21.656155724943783</c:v>
                </c:pt>
                <c:pt idx="1">
                  <c:v>21.381563402777999</c:v>
                </c:pt>
                <c:pt idx="2">
                  <c:v>20.615156162516126</c:v>
                </c:pt>
                <c:pt idx="3">
                  <c:v>20.105150372385687</c:v>
                </c:pt>
                <c:pt idx="4">
                  <c:v>19.795032252944711</c:v>
                </c:pt>
                <c:pt idx="5">
                  <c:v>19.070299578426376</c:v>
                </c:pt>
                <c:pt idx="6">
                  <c:v>18.883171649369867</c:v>
                </c:pt>
                <c:pt idx="7">
                  <c:v>18.258479226266392</c:v>
                </c:pt>
                <c:pt idx="8">
                  <c:v>17.837181044957472</c:v>
                </c:pt>
                <c:pt idx="9">
                  <c:v>17.157640093779346</c:v>
                </c:pt>
                <c:pt idx="10">
                  <c:v>16.322621343289708</c:v>
                </c:pt>
                <c:pt idx="11">
                  <c:v>15.257531584062194</c:v>
                </c:pt>
                <c:pt idx="12">
                  <c:v>14.164483382855048</c:v>
                </c:pt>
                <c:pt idx="13">
                  <c:v>13.811920485763327</c:v>
                </c:pt>
                <c:pt idx="14">
                  <c:v>12.9747708003033</c:v>
                </c:pt>
                <c:pt idx="15">
                  <c:v>12.468653301852205</c:v>
                </c:pt>
                <c:pt idx="16">
                  <c:v>12.246112008158409</c:v>
                </c:pt>
                <c:pt idx="17">
                  <c:v>12.136396213824977</c:v>
                </c:pt>
                <c:pt idx="18">
                  <c:v>11.325057830775746</c:v>
                </c:pt>
                <c:pt idx="19">
                  <c:v>11.323554033422461</c:v>
                </c:pt>
                <c:pt idx="20">
                  <c:v>10.47180368934773</c:v>
                </c:pt>
                <c:pt idx="21">
                  <c:v>10.413563982128537</c:v>
                </c:pt>
                <c:pt idx="22">
                  <c:v>10.384823744403043</c:v>
                </c:pt>
                <c:pt idx="23">
                  <c:v>10.173560033297983</c:v>
                </c:pt>
                <c:pt idx="24">
                  <c:v>8.9712947538688113</c:v>
                </c:pt>
                <c:pt idx="25">
                  <c:v>8.9575433579909234</c:v>
                </c:pt>
                <c:pt idx="26">
                  <c:v>8.956476355188963</c:v>
                </c:pt>
                <c:pt idx="27">
                  <c:v>7.7022412371943325</c:v>
                </c:pt>
                <c:pt idx="28">
                  <c:v>7.1837245255262268</c:v>
                </c:pt>
                <c:pt idx="29">
                  <c:v>5.5500465120671665</c:v>
                </c:pt>
                <c:pt idx="30">
                  <c:v>5.2007270745966032</c:v>
                </c:pt>
                <c:pt idx="31">
                  <c:v>11.024807502172154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51297488"/>
        <c:axId val="-95130238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2.6306912599385876E-2"/>
                  <c:y val="-5.69439993878146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rlow" panose="000005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'Desagregado seg soc'!$B$119:$B$150</c:f>
              <c:strCache>
                <c:ptCount val="32"/>
                <c:pt idx="0">
                  <c:v>México</c:v>
                </c:pt>
                <c:pt idx="1">
                  <c:v>Guerrero</c:v>
                </c:pt>
                <c:pt idx="2">
                  <c:v>Tabasco</c:v>
                </c:pt>
                <c:pt idx="3">
                  <c:v>Oaxaca</c:v>
                </c:pt>
                <c:pt idx="4">
                  <c:v>Tlaxcala</c:v>
                </c:pt>
                <c:pt idx="5">
                  <c:v>Chiapas</c:v>
                </c:pt>
                <c:pt idx="6">
                  <c:v>Baja California</c:v>
                </c:pt>
                <c:pt idx="7">
                  <c:v>Veracruz</c:v>
                </c:pt>
                <c:pt idx="8">
                  <c:v>Hidalgo</c:v>
                </c:pt>
                <c:pt idx="9">
                  <c:v>Puebla</c:v>
                </c:pt>
                <c:pt idx="10">
                  <c:v>Guanajuato</c:v>
                </c:pt>
                <c:pt idx="11">
                  <c:v>Quintana Roo</c:v>
                </c:pt>
                <c:pt idx="12">
                  <c:v>Michoacán</c:v>
                </c:pt>
                <c:pt idx="13">
                  <c:v>San Luis Potosí</c:v>
                </c:pt>
                <c:pt idx="14">
                  <c:v>Querétaro</c:v>
                </c:pt>
                <c:pt idx="15">
                  <c:v>Tamaulipas</c:v>
                </c:pt>
                <c:pt idx="16">
                  <c:v>Campeche</c:v>
                </c:pt>
                <c:pt idx="17">
                  <c:v>Yucatán</c:v>
                </c:pt>
                <c:pt idx="18">
                  <c:v>Colima</c:v>
                </c:pt>
                <c:pt idx="19">
                  <c:v>Jalisco</c:v>
                </c:pt>
                <c:pt idx="20">
                  <c:v>Chihuahua</c:v>
                </c:pt>
                <c:pt idx="21">
                  <c:v>Durango</c:v>
                </c:pt>
                <c:pt idx="22">
                  <c:v>Ciudad de México</c:v>
                </c:pt>
                <c:pt idx="23">
                  <c:v>Morelos</c:v>
                </c:pt>
                <c:pt idx="24">
                  <c:v>Baja California Sur</c:v>
                </c:pt>
                <c:pt idx="25">
                  <c:v>Aguascalientes</c:v>
                </c:pt>
                <c:pt idx="26">
                  <c:v>Nayarit</c:v>
                </c:pt>
                <c:pt idx="27">
                  <c:v>Sinaloa</c:v>
                </c:pt>
                <c:pt idx="28">
                  <c:v>Sonora</c:v>
                </c:pt>
                <c:pt idx="29">
                  <c:v>Nuevo León</c:v>
                </c:pt>
                <c:pt idx="30">
                  <c:v>Coahuila</c:v>
                </c:pt>
                <c:pt idx="31">
                  <c:v>Zacatecas</c:v>
                </c:pt>
              </c:strCache>
            </c:strRef>
          </c:cat>
          <c:val>
            <c:numRef>
              <c:f>'Desagregado seg soc'!$D$119:$D$150</c:f>
              <c:numCache>
                <c:formatCode>0.0</c:formatCode>
                <c:ptCount val="32"/>
                <c:pt idx="0">
                  <c:v>14.6</c:v>
                </c:pt>
                <c:pt idx="1">
                  <c:v>14.6</c:v>
                </c:pt>
                <c:pt idx="2">
                  <c:v>14.6</c:v>
                </c:pt>
                <c:pt idx="3">
                  <c:v>14.6</c:v>
                </c:pt>
                <c:pt idx="4">
                  <c:v>14.6</c:v>
                </c:pt>
                <c:pt idx="5">
                  <c:v>14.6</c:v>
                </c:pt>
                <c:pt idx="6">
                  <c:v>14.6</c:v>
                </c:pt>
                <c:pt idx="7">
                  <c:v>14.6</c:v>
                </c:pt>
                <c:pt idx="8">
                  <c:v>14.6</c:v>
                </c:pt>
                <c:pt idx="9">
                  <c:v>14.6</c:v>
                </c:pt>
                <c:pt idx="10">
                  <c:v>14.6</c:v>
                </c:pt>
                <c:pt idx="11">
                  <c:v>14.6</c:v>
                </c:pt>
                <c:pt idx="12">
                  <c:v>14.6</c:v>
                </c:pt>
                <c:pt idx="13">
                  <c:v>14.6</c:v>
                </c:pt>
                <c:pt idx="14">
                  <c:v>14.6</c:v>
                </c:pt>
                <c:pt idx="15">
                  <c:v>14.6</c:v>
                </c:pt>
                <c:pt idx="16">
                  <c:v>14.6</c:v>
                </c:pt>
                <c:pt idx="17">
                  <c:v>14.6</c:v>
                </c:pt>
                <c:pt idx="18">
                  <c:v>14.6</c:v>
                </c:pt>
                <c:pt idx="19">
                  <c:v>14.6</c:v>
                </c:pt>
                <c:pt idx="20">
                  <c:v>14.6</c:v>
                </c:pt>
                <c:pt idx="21">
                  <c:v>14.6</c:v>
                </c:pt>
                <c:pt idx="22">
                  <c:v>14.6</c:v>
                </c:pt>
                <c:pt idx="23">
                  <c:v>14.6</c:v>
                </c:pt>
                <c:pt idx="24">
                  <c:v>14.6</c:v>
                </c:pt>
                <c:pt idx="25">
                  <c:v>14.6</c:v>
                </c:pt>
                <c:pt idx="26">
                  <c:v>14.6</c:v>
                </c:pt>
                <c:pt idx="27">
                  <c:v>14.6</c:v>
                </c:pt>
                <c:pt idx="28">
                  <c:v>14.6</c:v>
                </c:pt>
                <c:pt idx="29">
                  <c:v>14.6</c:v>
                </c:pt>
                <c:pt idx="30">
                  <c:v>14.6</c:v>
                </c:pt>
                <c:pt idx="31">
                  <c:v>14.6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51297488"/>
        <c:axId val="-951302384"/>
      </c:lineChart>
      <c:catAx>
        <c:axId val="-95129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rlow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951302384"/>
        <c:crosses val="autoZero"/>
        <c:auto val="1"/>
        <c:lblAlgn val="ctr"/>
        <c:lblOffset val="100"/>
        <c:noMultiLvlLbl val="0"/>
      </c:catAx>
      <c:valAx>
        <c:axId val="-951302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rlow" panose="00000500000000000000" pitchFamily="2" charset="0"/>
                    <a:ea typeface="+mn-ea"/>
                    <a:cs typeface="+mn-cs"/>
                  </a:defRPr>
                </a:pPr>
                <a:r>
                  <a:rPr lang="en-US"/>
                  <a:t>Porcentaje</a:t>
                </a:r>
              </a:p>
            </c:rich>
          </c:tx>
          <c:layout>
            <c:manualLayout>
              <c:xMode val="edge"/>
              <c:yMode val="edge"/>
              <c:x val="4.0472173229824425E-3"/>
              <c:y val="0.276345492546164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rlow" panose="00000500000000000000" pitchFamily="2" charset="0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rlow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95129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Barlow" panose="00000500000000000000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Mortalidadgeneral!$F$8</c:f>
              <c:strCache>
                <c:ptCount val="1"/>
                <c:pt idx="0">
                  <c:v>Tasa de mortalidad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Mortalidadgeneral!$E$9:$E$40</c:f>
              <c:strCache>
                <c:ptCount val="32"/>
                <c:pt idx="0">
                  <c:v>Ciudad de México</c:v>
                </c:pt>
                <c:pt idx="1">
                  <c:v>Colima</c:v>
                </c:pt>
                <c:pt idx="2">
                  <c:v>Veracruz</c:v>
                </c:pt>
                <c:pt idx="3">
                  <c:v>Morelos</c:v>
                </c:pt>
                <c:pt idx="4">
                  <c:v>Chihuahua</c:v>
                </c:pt>
                <c:pt idx="5">
                  <c:v>Yucatán</c:v>
                </c:pt>
                <c:pt idx="6">
                  <c:v>Puebla</c:v>
                </c:pt>
                <c:pt idx="7">
                  <c:v>Oaxaca</c:v>
                </c:pt>
                <c:pt idx="8">
                  <c:v>Guanajuato</c:v>
                </c:pt>
                <c:pt idx="9">
                  <c:v>Jalisco</c:v>
                </c:pt>
                <c:pt idx="10">
                  <c:v>Zacatecas</c:v>
                </c:pt>
                <c:pt idx="11">
                  <c:v>Baja California</c:v>
                </c:pt>
                <c:pt idx="12">
                  <c:v>San Luis Potosí</c:v>
                </c:pt>
                <c:pt idx="13">
                  <c:v>Michoacán</c:v>
                </c:pt>
                <c:pt idx="14">
                  <c:v>Sonora</c:v>
                </c:pt>
                <c:pt idx="15">
                  <c:v>Tamaulipas</c:v>
                </c:pt>
                <c:pt idx="16">
                  <c:v>Tabasco</c:v>
                </c:pt>
                <c:pt idx="17">
                  <c:v>Coahuila</c:v>
                </c:pt>
                <c:pt idx="18">
                  <c:v>Guerrero</c:v>
                </c:pt>
                <c:pt idx="19">
                  <c:v>Sinaloa</c:v>
                </c:pt>
                <c:pt idx="20">
                  <c:v>Nayarit</c:v>
                </c:pt>
                <c:pt idx="21">
                  <c:v>Nuevo León</c:v>
                </c:pt>
                <c:pt idx="22">
                  <c:v>Hidalgo</c:v>
                </c:pt>
                <c:pt idx="23">
                  <c:v>Querétaro</c:v>
                </c:pt>
                <c:pt idx="24">
                  <c:v>Durango</c:v>
                </c:pt>
                <c:pt idx="25">
                  <c:v>Chiapas</c:v>
                </c:pt>
                <c:pt idx="26">
                  <c:v>Baja California Sur</c:v>
                </c:pt>
                <c:pt idx="27">
                  <c:v>Tlaxcala</c:v>
                </c:pt>
                <c:pt idx="28">
                  <c:v>Aguascalientes</c:v>
                </c:pt>
                <c:pt idx="29">
                  <c:v>Campeche</c:v>
                </c:pt>
                <c:pt idx="30">
                  <c:v>México</c:v>
                </c:pt>
                <c:pt idx="31">
                  <c:v>Quintana Roo</c:v>
                </c:pt>
              </c:strCache>
            </c:strRef>
          </c:cat>
          <c:val>
            <c:numRef>
              <c:f>Mortalidadgeneral!$F$9:$F$40</c:f>
              <c:numCache>
                <c:formatCode>0.0</c:formatCode>
                <c:ptCount val="32"/>
                <c:pt idx="0">
                  <c:v>858.0946256758109</c:v>
                </c:pt>
                <c:pt idx="1">
                  <c:v>651.64395340471594</c:v>
                </c:pt>
                <c:pt idx="2">
                  <c:v>636.5168484962511</c:v>
                </c:pt>
                <c:pt idx="3">
                  <c:v>631.54831347141953</c:v>
                </c:pt>
                <c:pt idx="4">
                  <c:v>630.72148255243621</c:v>
                </c:pt>
                <c:pt idx="5">
                  <c:v>602.29957212660486</c:v>
                </c:pt>
                <c:pt idx="6">
                  <c:v>599.56073920113579</c:v>
                </c:pt>
                <c:pt idx="7">
                  <c:v>598.79399147654169</c:v>
                </c:pt>
                <c:pt idx="8">
                  <c:v>589.15067157794795</c:v>
                </c:pt>
                <c:pt idx="9">
                  <c:v>583.95182902900444</c:v>
                </c:pt>
                <c:pt idx="10">
                  <c:v>579.91281000591721</c:v>
                </c:pt>
                <c:pt idx="11">
                  <c:v>579.70125020748446</c:v>
                </c:pt>
                <c:pt idx="12">
                  <c:v>576.76404675643391</c:v>
                </c:pt>
                <c:pt idx="13">
                  <c:v>571.64214446093399</c:v>
                </c:pt>
                <c:pt idx="14">
                  <c:v>566.37038857032815</c:v>
                </c:pt>
                <c:pt idx="15">
                  <c:v>553.57953737710852</c:v>
                </c:pt>
                <c:pt idx="16">
                  <c:v>549.86161946153959</c:v>
                </c:pt>
                <c:pt idx="17">
                  <c:v>549.71713744413717</c:v>
                </c:pt>
                <c:pt idx="18">
                  <c:v>541.83149858200659</c:v>
                </c:pt>
                <c:pt idx="19">
                  <c:v>540.89995789046384</c:v>
                </c:pt>
                <c:pt idx="20">
                  <c:v>540.89210538763541</c:v>
                </c:pt>
                <c:pt idx="21">
                  <c:v>533.95243744516677</c:v>
                </c:pt>
                <c:pt idx="22">
                  <c:v>518.15176814922336</c:v>
                </c:pt>
                <c:pt idx="23">
                  <c:v>518.04330081991213</c:v>
                </c:pt>
                <c:pt idx="24">
                  <c:v>506.80256985972483</c:v>
                </c:pt>
                <c:pt idx="25">
                  <c:v>494.19527718171577</c:v>
                </c:pt>
                <c:pt idx="26">
                  <c:v>490.71845676824722</c:v>
                </c:pt>
                <c:pt idx="27">
                  <c:v>486.3422810869514</c:v>
                </c:pt>
                <c:pt idx="28">
                  <c:v>483.86132537441745</c:v>
                </c:pt>
                <c:pt idx="29">
                  <c:v>480.61755184498742</c:v>
                </c:pt>
                <c:pt idx="30">
                  <c:v>429.4956968936994</c:v>
                </c:pt>
                <c:pt idx="31">
                  <c:v>390.58862823615777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07985216"/>
        <c:axId val="-1107989568"/>
      </c:barChart>
      <c:lineChart>
        <c:grouping val="standard"/>
        <c:varyColors val="0"/>
        <c:ser>
          <c:idx val="1"/>
          <c:order val="1"/>
          <c:tx>
            <c:strRef>
              <c:f>Mortalidadgeneral!$G$8</c:f>
              <c:strCache>
                <c:ptCount val="1"/>
                <c:pt idx="0">
                  <c:v>Nacional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6"/>
              <c:layout>
                <c:manualLayout>
                  <c:x val="-3.5555552627817191E-2"/>
                  <c:y val="-7.9960007404170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Mortalidadgeneral!$E$9:$E$40</c:f>
              <c:strCache>
                <c:ptCount val="32"/>
                <c:pt idx="0">
                  <c:v>Ciudad de México</c:v>
                </c:pt>
                <c:pt idx="1">
                  <c:v>Colima</c:v>
                </c:pt>
                <c:pt idx="2">
                  <c:v>Veracruz</c:v>
                </c:pt>
                <c:pt idx="3">
                  <c:v>Morelos</c:v>
                </c:pt>
                <c:pt idx="4">
                  <c:v>Chihuahua</c:v>
                </c:pt>
                <c:pt idx="5">
                  <c:v>Yucatán</c:v>
                </c:pt>
                <c:pt idx="6">
                  <c:v>Puebla</c:v>
                </c:pt>
                <c:pt idx="7">
                  <c:v>Oaxaca</c:v>
                </c:pt>
                <c:pt idx="8">
                  <c:v>Guanajuato</c:v>
                </c:pt>
                <c:pt idx="9">
                  <c:v>Jalisco</c:v>
                </c:pt>
                <c:pt idx="10">
                  <c:v>Zacatecas</c:v>
                </c:pt>
                <c:pt idx="11">
                  <c:v>Baja California</c:v>
                </c:pt>
                <c:pt idx="12">
                  <c:v>San Luis Potosí</c:v>
                </c:pt>
                <c:pt idx="13">
                  <c:v>Michoacán</c:v>
                </c:pt>
                <c:pt idx="14">
                  <c:v>Sonora</c:v>
                </c:pt>
                <c:pt idx="15">
                  <c:v>Tamaulipas</c:v>
                </c:pt>
                <c:pt idx="16">
                  <c:v>Tabasco</c:v>
                </c:pt>
                <c:pt idx="17">
                  <c:v>Coahuila</c:v>
                </c:pt>
                <c:pt idx="18">
                  <c:v>Guerrero</c:v>
                </c:pt>
                <c:pt idx="19">
                  <c:v>Sinaloa</c:v>
                </c:pt>
                <c:pt idx="20">
                  <c:v>Nayarit</c:v>
                </c:pt>
                <c:pt idx="21">
                  <c:v>Nuevo León</c:v>
                </c:pt>
                <c:pt idx="22">
                  <c:v>Hidalgo</c:v>
                </c:pt>
                <c:pt idx="23">
                  <c:v>Querétaro</c:v>
                </c:pt>
                <c:pt idx="24">
                  <c:v>Durango</c:v>
                </c:pt>
                <c:pt idx="25">
                  <c:v>Chiapas</c:v>
                </c:pt>
                <c:pt idx="26">
                  <c:v>Baja California Sur</c:v>
                </c:pt>
                <c:pt idx="27">
                  <c:v>Tlaxcala</c:v>
                </c:pt>
                <c:pt idx="28">
                  <c:v>Aguascalientes</c:v>
                </c:pt>
                <c:pt idx="29">
                  <c:v>Campeche</c:v>
                </c:pt>
                <c:pt idx="30">
                  <c:v>México</c:v>
                </c:pt>
                <c:pt idx="31">
                  <c:v>Quintana Roo</c:v>
                </c:pt>
              </c:strCache>
            </c:strRef>
          </c:cat>
          <c:val>
            <c:numRef>
              <c:f>Mortalidadgeneral!$G$9:$G$40</c:f>
              <c:numCache>
                <c:formatCode>0.0</c:formatCode>
                <c:ptCount val="32"/>
                <c:pt idx="0">
                  <c:v>569.20000000000005</c:v>
                </c:pt>
                <c:pt idx="1">
                  <c:v>569.20000000000005</c:v>
                </c:pt>
                <c:pt idx="2">
                  <c:v>569.20000000000005</c:v>
                </c:pt>
                <c:pt idx="3">
                  <c:v>569.20000000000005</c:v>
                </c:pt>
                <c:pt idx="4">
                  <c:v>569.20000000000005</c:v>
                </c:pt>
                <c:pt idx="5">
                  <c:v>569.20000000000005</c:v>
                </c:pt>
                <c:pt idx="6">
                  <c:v>569.20000000000005</c:v>
                </c:pt>
                <c:pt idx="7">
                  <c:v>569.20000000000005</c:v>
                </c:pt>
                <c:pt idx="8">
                  <c:v>569.20000000000005</c:v>
                </c:pt>
                <c:pt idx="9">
                  <c:v>569.20000000000005</c:v>
                </c:pt>
                <c:pt idx="10">
                  <c:v>569.20000000000005</c:v>
                </c:pt>
                <c:pt idx="11">
                  <c:v>569.20000000000005</c:v>
                </c:pt>
                <c:pt idx="12">
                  <c:v>569.20000000000005</c:v>
                </c:pt>
                <c:pt idx="13">
                  <c:v>569.20000000000005</c:v>
                </c:pt>
                <c:pt idx="14">
                  <c:v>569.20000000000005</c:v>
                </c:pt>
                <c:pt idx="15">
                  <c:v>569.20000000000005</c:v>
                </c:pt>
                <c:pt idx="16">
                  <c:v>569.20000000000005</c:v>
                </c:pt>
                <c:pt idx="17">
                  <c:v>569.20000000000005</c:v>
                </c:pt>
                <c:pt idx="18">
                  <c:v>569.20000000000005</c:v>
                </c:pt>
                <c:pt idx="19">
                  <c:v>569.20000000000005</c:v>
                </c:pt>
                <c:pt idx="20">
                  <c:v>569.20000000000005</c:v>
                </c:pt>
                <c:pt idx="21">
                  <c:v>569.20000000000005</c:v>
                </c:pt>
                <c:pt idx="22">
                  <c:v>569.20000000000005</c:v>
                </c:pt>
                <c:pt idx="23">
                  <c:v>569.20000000000005</c:v>
                </c:pt>
                <c:pt idx="24">
                  <c:v>569.20000000000005</c:v>
                </c:pt>
                <c:pt idx="25">
                  <c:v>569.20000000000005</c:v>
                </c:pt>
                <c:pt idx="26">
                  <c:v>569.20000000000005</c:v>
                </c:pt>
                <c:pt idx="27">
                  <c:v>569.20000000000005</c:v>
                </c:pt>
                <c:pt idx="28">
                  <c:v>569.20000000000005</c:v>
                </c:pt>
                <c:pt idx="29">
                  <c:v>569.20000000000005</c:v>
                </c:pt>
                <c:pt idx="30">
                  <c:v>569.20000000000005</c:v>
                </c:pt>
                <c:pt idx="31">
                  <c:v>569.20000000000005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07985216"/>
        <c:axId val="-1107989568"/>
      </c:lineChart>
      <c:catAx>
        <c:axId val="-110798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107989568"/>
        <c:crosses val="autoZero"/>
        <c:auto val="1"/>
        <c:lblAlgn val="ctr"/>
        <c:lblOffset val="100"/>
        <c:noMultiLvlLbl val="0"/>
      </c:catAx>
      <c:valAx>
        <c:axId val="-1107989568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10798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969321966216555E-2"/>
          <c:y val="2.6781440251028556E-2"/>
          <c:w val="0.89724436587228684"/>
          <c:h val="0.58370646095467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'Mortal mater'!$T$2</c:f>
              <c:strCache>
                <c:ptCount val="1"/>
                <c:pt idx="0">
                  <c:v>Tasa de mortalidad materna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'Mortal mater'!$S$3:$S$34</c:f>
              <c:strCache>
                <c:ptCount val="32"/>
                <c:pt idx="0">
                  <c:v>Chiapas</c:v>
                </c:pt>
                <c:pt idx="1">
                  <c:v>Nayarit</c:v>
                </c:pt>
                <c:pt idx="2">
                  <c:v>Durango</c:v>
                </c:pt>
                <c:pt idx="3">
                  <c:v>Yucatán</c:v>
                </c:pt>
                <c:pt idx="4">
                  <c:v>Quintana Roo</c:v>
                </c:pt>
                <c:pt idx="5">
                  <c:v>Chihuahua</c:v>
                </c:pt>
                <c:pt idx="6">
                  <c:v>Sinaloa</c:v>
                </c:pt>
                <c:pt idx="7">
                  <c:v>Oaxaca</c:v>
                </c:pt>
                <c:pt idx="8">
                  <c:v>Campeche</c:v>
                </c:pt>
                <c:pt idx="9">
                  <c:v>Coahuila</c:v>
                </c:pt>
                <c:pt idx="10">
                  <c:v>Michoacán</c:v>
                </c:pt>
                <c:pt idx="11">
                  <c:v>Tamaulipas</c:v>
                </c:pt>
                <c:pt idx="12">
                  <c:v>Zacatecas</c:v>
                </c:pt>
                <c:pt idx="13">
                  <c:v>Nuevo León</c:v>
                </c:pt>
                <c:pt idx="14">
                  <c:v>Querétaro</c:v>
                </c:pt>
                <c:pt idx="15">
                  <c:v>Guerrero</c:v>
                </c:pt>
                <c:pt idx="16">
                  <c:v>Baja California</c:v>
                </c:pt>
                <c:pt idx="17">
                  <c:v>Jalisco</c:v>
                </c:pt>
                <c:pt idx="18">
                  <c:v>Baja California Sur</c:v>
                </c:pt>
                <c:pt idx="19">
                  <c:v>Ciudad de México</c:v>
                </c:pt>
                <c:pt idx="20">
                  <c:v>Veracruz</c:v>
                </c:pt>
                <c:pt idx="21">
                  <c:v>Tlaxcala</c:v>
                </c:pt>
                <c:pt idx="22">
                  <c:v>Hidalgo</c:v>
                </c:pt>
                <c:pt idx="23">
                  <c:v>Puebla</c:v>
                </c:pt>
                <c:pt idx="24">
                  <c:v>Tabasco</c:v>
                </c:pt>
                <c:pt idx="25">
                  <c:v>Sonora</c:v>
                </c:pt>
                <c:pt idx="26">
                  <c:v>México</c:v>
                </c:pt>
                <c:pt idx="27">
                  <c:v>Guanajuato</c:v>
                </c:pt>
                <c:pt idx="28">
                  <c:v>Morelos</c:v>
                </c:pt>
                <c:pt idx="29">
                  <c:v>Colima</c:v>
                </c:pt>
                <c:pt idx="30">
                  <c:v>San Luis Potosí</c:v>
                </c:pt>
                <c:pt idx="31">
                  <c:v>Aguascalientes</c:v>
                </c:pt>
              </c:strCache>
            </c:strRef>
          </c:cat>
          <c:val>
            <c:numRef>
              <c:f>'Mortal mater'!$T$3:$T$34</c:f>
              <c:numCache>
                <c:formatCode>0.0</c:formatCode>
                <c:ptCount val="32"/>
                <c:pt idx="0">
                  <c:v>69.900000000000006</c:v>
                </c:pt>
                <c:pt idx="1">
                  <c:v>52.8</c:v>
                </c:pt>
                <c:pt idx="2">
                  <c:v>45.8</c:v>
                </c:pt>
                <c:pt idx="3">
                  <c:v>43.3</c:v>
                </c:pt>
                <c:pt idx="4">
                  <c:v>42.7</c:v>
                </c:pt>
                <c:pt idx="5">
                  <c:v>41.9</c:v>
                </c:pt>
                <c:pt idx="6">
                  <c:v>41.8</c:v>
                </c:pt>
                <c:pt idx="7">
                  <c:v>39.1</c:v>
                </c:pt>
                <c:pt idx="8">
                  <c:v>38.6</c:v>
                </c:pt>
                <c:pt idx="9">
                  <c:v>36.1</c:v>
                </c:pt>
                <c:pt idx="10">
                  <c:v>36.1</c:v>
                </c:pt>
                <c:pt idx="11">
                  <c:v>34.299999999999997</c:v>
                </c:pt>
                <c:pt idx="12">
                  <c:v>29.3</c:v>
                </c:pt>
                <c:pt idx="13">
                  <c:v>29</c:v>
                </c:pt>
                <c:pt idx="14">
                  <c:v>28.3</c:v>
                </c:pt>
                <c:pt idx="15">
                  <c:v>28</c:v>
                </c:pt>
                <c:pt idx="16">
                  <c:v>27.8</c:v>
                </c:pt>
                <c:pt idx="17">
                  <c:v>27.3</c:v>
                </c:pt>
                <c:pt idx="18">
                  <c:v>26.1</c:v>
                </c:pt>
                <c:pt idx="19">
                  <c:v>26</c:v>
                </c:pt>
                <c:pt idx="20">
                  <c:v>26</c:v>
                </c:pt>
                <c:pt idx="21">
                  <c:v>25.9</c:v>
                </c:pt>
                <c:pt idx="22">
                  <c:v>25.2</c:v>
                </c:pt>
                <c:pt idx="23">
                  <c:v>24.3</c:v>
                </c:pt>
                <c:pt idx="24">
                  <c:v>24</c:v>
                </c:pt>
                <c:pt idx="25">
                  <c:v>23.1</c:v>
                </c:pt>
                <c:pt idx="26">
                  <c:v>22</c:v>
                </c:pt>
                <c:pt idx="27">
                  <c:v>21.2</c:v>
                </c:pt>
                <c:pt idx="28">
                  <c:v>16.100000000000001</c:v>
                </c:pt>
                <c:pt idx="29">
                  <c:v>14.6</c:v>
                </c:pt>
                <c:pt idx="30">
                  <c:v>13.4</c:v>
                </c:pt>
                <c:pt idx="31">
                  <c:v>11.2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07989024"/>
        <c:axId val="-1107990656"/>
      </c:barChart>
      <c:lineChart>
        <c:grouping val="standard"/>
        <c:varyColors val="0"/>
        <c:ser>
          <c:idx val="1"/>
          <c:order val="1"/>
          <c:tx>
            <c:strRef>
              <c:f>'Mortal mater'!$U$2</c:f>
              <c:strCache>
                <c:ptCount val="1"/>
                <c:pt idx="0">
                  <c:v>Nacional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6"/>
              <c:layout>
                <c:manualLayout>
                  <c:x val="-2.9542097488921712E-2"/>
                  <c:y val="-4.59110404303347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'Mortal mater'!$S$3:$S$34</c:f>
              <c:strCache>
                <c:ptCount val="32"/>
                <c:pt idx="0">
                  <c:v>Chiapas</c:v>
                </c:pt>
                <c:pt idx="1">
                  <c:v>Nayarit</c:v>
                </c:pt>
                <c:pt idx="2">
                  <c:v>Durango</c:v>
                </c:pt>
                <c:pt idx="3">
                  <c:v>Yucatán</c:v>
                </c:pt>
                <c:pt idx="4">
                  <c:v>Quintana Roo</c:v>
                </c:pt>
                <c:pt idx="5">
                  <c:v>Chihuahua</c:v>
                </c:pt>
                <c:pt idx="6">
                  <c:v>Sinaloa</c:v>
                </c:pt>
                <c:pt idx="7">
                  <c:v>Oaxaca</c:v>
                </c:pt>
                <c:pt idx="8">
                  <c:v>Campeche</c:v>
                </c:pt>
                <c:pt idx="9">
                  <c:v>Coahuila</c:v>
                </c:pt>
                <c:pt idx="10">
                  <c:v>Michoacán</c:v>
                </c:pt>
                <c:pt idx="11">
                  <c:v>Tamaulipas</c:v>
                </c:pt>
                <c:pt idx="12">
                  <c:v>Zacatecas</c:v>
                </c:pt>
                <c:pt idx="13">
                  <c:v>Nuevo León</c:v>
                </c:pt>
                <c:pt idx="14">
                  <c:v>Querétaro</c:v>
                </c:pt>
                <c:pt idx="15">
                  <c:v>Guerrero</c:v>
                </c:pt>
                <c:pt idx="16">
                  <c:v>Baja California</c:v>
                </c:pt>
                <c:pt idx="17">
                  <c:v>Jalisco</c:v>
                </c:pt>
                <c:pt idx="18">
                  <c:v>Baja California Sur</c:v>
                </c:pt>
                <c:pt idx="19">
                  <c:v>Ciudad de México</c:v>
                </c:pt>
                <c:pt idx="20">
                  <c:v>Veracruz</c:v>
                </c:pt>
                <c:pt idx="21">
                  <c:v>Tlaxcala</c:v>
                </c:pt>
                <c:pt idx="22">
                  <c:v>Hidalgo</c:v>
                </c:pt>
                <c:pt idx="23">
                  <c:v>Puebla</c:v>
                </c:pt>
                <c:pt idx="24">
                  <c:v>Tabasco</c:v>
                </c:pt>
                <c:pt idx="25">
                  <c:v>Sonora</c:v>
                </c:pt>
                <c:pt idx="26">
                  <c:v>México</c:v>
                </c:pt>
                <c:pt idx="27">
                  <c:v>Guanajuato</c:v>
                </c:pt>
                <c:pt idx="28">
                  <c:v>Morelos</c:v>
                </c:pt>
                <c:pt idx="29">
                  <c:v>Colima</c:v>
                </c:pt>
                <c:pt idx="30">
                  <c:v>San Luis Potosí</c:v>
                </c:pt>
                <c:pt idx="31">
                  <c:v>Aguascalientes</c:v>
                </c:pt>
              </c:strCache>
            </c:strRef>
          </c:cat>
          <c:val>
            <c:numRef>
              <c:f>'Mortal mater'!$U$3:$U$34</c:f>
              <c:numCache>
                <c:formatCode>0.0</c:formatCode>
                <c:ptCount val="32"/>
                <c:pt idx="0">
                  <c:v>30.2</c:v>
                </c:pt>
                <c:pt idx="1">
                  <c:v>30.2</c:v>
                </c:pt>
                <c:pt idx="2">
                  <c:v>30.2</c:v>
                </c:pt>
                <c:pt idx="3">
                  <c:v>30.2</c:v>
                </c:pt>
                <c:pt idx="4">
                  <c:v>30.2</c:v>
                </c:pt>
                <c:pt idx="5">
                  <c:v>30.2</c:v>
                </c:pt>
                <c:pt idx="6">
                  <c:v>30.2</c:v>
                </c:pt>
                <c:pt idx="7">
                  <c:v>30.2</c:v>
                </c:pt>
                <c:pt idx="8">
                  <c:v>30.2</c:v>
                </c:pt>
                <c:pt idx="9">
                  <c:v>30.2</c:v>
                </c:pt>
                <c:pt idx="10">
                  <c:v>30.2</c:v>
                </c:pt>
                <c:pt idx="11">
                  <c:v>30.2</c:v>
                </c:pt>
                <c:pt idx="12">
                  <c:v>30.2</c:v>
                </c:pt>
                <c:pt idx="13">
                  <c:v>30.2</c:v>
                </c:pt>
                <c:pt idx="14">
                  <c:v>30.2</c:v>
                </c:pt>
                <c:pt idx="15">
                  <c:v>30.2</c:v>
                </c:pt>
                <c:pt idx="16">
                  <c:v>30.2</c:v>
                </c:pt>
                <c:pt idx="17">
                  <c:v>30.2</c:v>
                </c:pt>
                <c:pt idx="18">
                  <c:v>30.2</c:v>
                </c:pt>
                <c:pt idx="19">
                  <c:v>30.2</c:v>
                </c:pt>
                <c:pt idx="20">
                  <c:v>30.2</c:v>
                </c:pt>
                <c:pt idx="21">
                  <c:v>30.2</c:v>
                </c:pt>
                <c:pt idx="22">
                  <c:v>30.2</c:v>
                </c:pt>
                <c:pt idx="23">
                  <c:v>30.2</c:v>
                </c:pt>
                <c:pt idx="24">
                  <c:v>30.2</c:v>
                </c:pt>
                <c:pt idx="25">
                  <c:v>30.2</c:v>
                </c:pt>
                <c:pt idx="26">
                  <c:v>30.2</c:v>
                </c:pt>
                <c:pt idx="27">
                  <c:v>30.2</c:v>
                </c:pt>
                <c:pt idx="28">
                  <c:v>30.2</c:v>
                </c:pt>
                <c:pt idx="29">
                  <c:v>30.2</c:v>
                </c:pt>
                <c:pt idx="30">
                  <c:v>30.2</c:v>
                </c:pt>
                <c:pt idx="31">
                  <c:v>30.2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07989024"/>
        <c:axId val="-1107990656"/>
      </c:lineChart>
      <c:catAx>
        <c:axId val="-110798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107990656"/>
        <c:crosses val="autoZero"/>
        <c:auto val="1"/>
        <c:lblAlgn val="ctr"/>
        <c:lblOffset val="100"/>
        <c:noMultiLvlLbl val="0"/>
      </c:catAx>
      <c:valAx>
        <c:axId val="-110799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Fallecimientos por cada mil nacidos vivos</a:t>
                </a:r>
              </a:p>
            </c:rich>
          </c:tx>
          <c:layout>
            <c:manualLayout>
              <c:xMode val="edge"/>
              <c:yMode val="edge"/>
              <c:x val="9.8473658296405718E-3"/>
              <c:y val="4.20851203944734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10798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cancermama!$S$8</c:f>
              <c:strCache>
                <c:ptCount val="1"/>
                <c:pt idx="0">
                  <c:v>Tasa de mortalidad por cáncer de mama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cancermama!$R$9:$R$40</c:f>
              <c:strCache>
                <c:ptCount val="32"/>
                <c:pt idx="0">
                  <c:v>Chihuahua</c:v>
                </c:pt>
                <c:pt idx="1">
                  <c:v>Nuevo León</c:v>
                </c:pt>
                <c:pt idx="2">
                  <c:v>Sonora</c:v>
                </c:pt>
                <c:pt idx="3">
                  <c:v>Aguascalientes</c:v>
                </c:pt>
                <c:pt idx="4">
                  <c:v>Ciudad de México</c:v>
                </c:pt>
                <c:pt idx="5">
                  <c:v>Baja California Sur</c:v>
                </c:pt>
                <c:pt idx="6">
                  <c:v>Coahuila</c:v>
                </c:pt>
                <c:pt idx="7">
                  <c:v>Tamaulipas</c:v>
                </c:pt>
                <c:pt idx="8">
                  <c:v>Durango</c:v>
                </c:pt>
                <c:pt idx="9">
                  <c:v>Jalisco</c:v>
                </c:pt>
                <c:pt idx="10">
                  <c:v>Sinaloa</c:v>
                </c:pt>
                <c:pt idx="11">
                  <c:v>Querétaro</c:v>
                </c:pt>
                <c:pt idx="12">
                  <c:v>Nayarit</c:v>
                </c:pt>
                <c:pt idx="13">
                  <c:v>Baja California</c:v>
                </c:pt>
                <c:pt idx="14">
                  <c:v>Colima</c:v>
                </c:pt>
                <c:pt idx="15">
                  <c:v>San Luis Potosí</c:v>
                </c:pt>
                <c:pt idx="16">
                  <c:v>Veracruz</c:v>
                </c:pt>
                <c:pt idx="17">
                  <c:v>Morelos</c:v>
                </c:pt>
                <c:pt idx="18">
                  <c:v>Guanajuato</c:v>
                </c:pt>
                <c:pt idx="19">
                  <c:v>Tlaxcala</c:v>
                </c:pt>
                <c:pt idx="20">
                  <c:v>Tabasco</c:v>
                </c:pt>
                <c:pt idx="21">
                  <c:v>México</c:v>
                </c:pt>
                <c:pt idx="22">
                  <c:v>Yucatán</c:v>
                </c:pt>
                <c:pt idx="23">
                  <c:v>Puebla</c:v>
                </c:pt>
                <c:pt idx="24">
                  <c:v>Hidalgo</c:v>
                </c:pt>
                <c:pt idx="25">
                  <c:v>Zacatecas</c:v>
                </c:pt>
                <c:pt idx="26">
                  <c:v>Michoacán</c:v>
                </c:pt>
                <c:pt idx="27">
                  <c:v>Guerrero</c:v>
                </c:pt>
                <c:pt idx="28">
                  <c:v>Quintana Roo</c:v>
                </c:pt>
                <c:pt idx="29">
                  <c:v>Chiapas</c:v>
                </c:pt>
                <c:pt idx="30">
                  <c:v>Oaxaca</c:v>
                </c:pt>
                <c:pt idx="31">
                  <c:v>Campeche</c:v>
                </c:pt>
              </c:strCache>
            </c:strRef>
          </c:cat>
          <c:val>
            <c:numRef>
              <c:f>cancermama!$S$9:$S$40</c:f>
              <c:numCache>
                <c:formatCode>0.0</c:formatCode>
                <c:ptCount val="32"/>
                <c:pt idx="0">
                  <c:v>25.5</c:v>
                </c:pt>
                <c:pt idx="1">
                  <c:v>25.4</c:v>
                </c:pt>
                <c:pt idx="2">
                  <c:v>24.8</c:v>
                </c:pt>
                <c:pt idx="3">
                  <c:v>24.3</c:v>
                </c:pt>
                <c:pt idx="4">
                  <c:v>23.6</c:v>
                </c:pt>
                <c:pt idx="5">
                  <c:v>23.3</c:v>
                </c:pt>
                <c:pt idx="6">
                  <c:v>23</c:v>
                </c:pt>
                <c:pt idx="7">
                  <c:v>22.9</c:v>
                </c:pt>
                <c:pt idx="8">
                  <c:v>22.8</c:v>
                </c:pt>
                <c:pt idx="9">
                  <c:v>22.5</c:v>
                </c:pt>
                <c:pt idx="10">
                  <c:v>21.3</c:v>
                </c:pt>
                <c:pt idx="11">
                  <c:v>20.7</c:v>
                </c:pt>
                <c:pt idx="12">
                  <c:v>20.5</c:v>
                </c:pt>
                <c:pt idx="13">
                  <c:v>19.600000000000001</c:v>
                </c:pt>
                <c:pt idx="14">
                  <c:v>19.399999999999999</c:v>
                </c:pt>
                <c:pt idx="15">
                  <c:v>19.399999999999999</c:v>
                </c:pt>
                <c:pt idx="16">
                  <c:v>18.399999999999999</c:v>
                </c:pt>
                <c:pt idx="17">
                  <c:v>18.100000000000001</c:v>
                </c:pt>
                <c:pt idx="18">
                  <c:v>17.899999999999999</c:v>
                </c:pt>
                <c:pt idx="19">
                  <c:v>17.2</c:v>
                </c:pt>
                <c:pt idx="20">
                  <c:v>15.5</c:v>
                </c:pt>
                <c:pt idx="21">
                  <c:v>14.9</c:v>
                </c:pt>
                <c:pt idx="22">
                  <c:v>14.5</c:v>
                </c:pt>
                <c:pt idx="23">
                  <c:v>13.6</c:v>
                </c:pt>
                <c:pt idx="24">
                  <c:v>13</c:v>
                </c:pt>
                <c:pt idx="25">
                  <c:v>12.7</c:v>
                </c:pt>
                <c:pt idx="26">
                  <c:v>12.5</c:v>
                </c:pt>
                <c:pt idx="27">
                  <c:v>11.7</c:v>
                </c:pt>
                <c:pt idx="28">
                  <c:v>11.5</c:v>
                </c:pt>
                <c:pt idx="29">
                  <c:v>9.8000000000000007</c:v>
                </c:pt>
                <c:pt idx="30">
                  <c:v>9.1999999999999993</c:v>
                </c:pt>
                <c:pt idx="31">
                  <c:v>8.3000000000000007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07986304"/>
        <c:axId val="-1107988480"/>
      </c:barChart>
      <c:lineChart>
        <c:grouping val="standard"/>
        <c:varyColors val="0"/>
        <c:ser>
          <c:idx val="1"/>
          <c:order val="1"/>
          <c:tx>
            <c:strRef>
              <c:f>cancermama!$T$8</c:f>
              <c:strCache>
                <c:ptCount val="1"/>
                <c:pt idx="0">
                  <c:v>Nacional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8"/>
              <c:layout>
                <c:manualLayout>
                  <c:x val="-3.2948923460948E-2"/>
                  <c:y val="-5.37170182643904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cancermama!$R$9:$R$40</c:f>
              <c:strCache>
                <c:ptCount val="32"/>
                <c:pt idx="0">
                  <c:v>Chihuahua</c:v>
                </c:pt>
                <c:pt idx="1">
                  <c:v>Nuevo León</c:v>
                </c:pt>
                <c:pt idx="2">
                  <c:v>Sonora</c:v>
                </c:pt>
                <c:pt idx="3">
                  <c:v>Aguascalientes</c:v>
                </c:pt>
                <c:pt idx="4">
                  <c:v>Ciudad de México</c:v>
                </c:pt>
                <c:pt idx="5">
                  <c:v>Baja California Sur</c:v>
                </c:pt>
                <c:pt idx="6">
                  <c:v>Coahuila</c:v>
                </c:pt>
                <c:pt idx="7">
                  <c:v>Tamaulipas</c:v>
                </c:pt>
                <c:pt idx="8">
                  <c:v>Durango</c:v>
                </c:pt>
                <c:pt idx="9">
                  <c:v>Jalisco</c:v>
                </c:pt>
                <c:pt idx="10">
                  <c:v>Sinaloa</c:v>
                </c:pt>
                <c:pt idx="11">
                  <c:v>Querétaro</c:v>
                </c:pt>
                <c:pt idx="12">
                  <c:v>Nayarit</c:v>
                </c:pt>
                <c:pt idx="13">
                  <c:v>Baja California</c:v>
                </c:pt>
                <c:pt idx="14">
                  <c:v>Colima</c:v>
                </c:pt>
                <c:pt idx="15">
                  <c:v>San Luis Potosí</c:v>
                </c:pt>
                <c:pt idx="16">
                  <c:v>Veracruz</c:v>
                </c:pt>
                <c:pt idx="17">
                  <c:v>Morelos</c:v>
                </c:pt>
                <c:pt idx="18">
                  <c:v>Guanajuato</c:v>
                </c:pt>
                <c:pt idx="19">
                  <c:v>Tlaxcala</c:v>
                </c:pt>
                <c:pt idx="20">
                  <c:v>Tabasco</c:v>
                </c:pt>
                <c:pt idx="21">
                  <c:v>México</c:v>
                </c:pt>
                <c:pt idx="22">
                  <c:v>Yucatán</c:v>
                </c:pt>
                <c:pt idx="23">
                  <c:v>Puebla</c:v>
                </c:pt>
                <c:pt idx="24">
                  <c:v>Hidalgo</c:v>
                </c:pt>
                <c:pt idx="25">
                  <c:v>Zacatecas</c:v>
                </c:pt>
                <c:pt idx="26">
                  <c:v>Michoacán</c:v>
                </c:pt>
                <c:pt idx="27">
                  <c:v>Guerrero</c:v>
                </c:pt>
                <c:pt idx="28">
                  <c:v>Quintana Roo</c:v>
                </c:pt>
                <c:pt idx="29">
                  <c:v>Chiapas</c:v>
                </c:pt>
                <c:pt idx="30">
                  <c:v>Oaxaca</c:v>
                </c:pt>
                <c:pt idx="31">
                  <c:v>Campeche</c:v>
                </c:pt>
              </c:strCache>
            </c:strRef>
          </c:cat>
          <c:val>
            <c:numRef>
              <c:f>cancermama!$T$9:$T$40</c:f>
              <c:numCache>
                <c:formatCode>0.0</c:formatCode>
                <c:ptCount val="32"/>
                <c:pt idx="0">
                  <c:v>18.100000000000001</c:v>
                </c:pt>
                <c:pt idx="1">
                  <c:v>18.100000000000001</c:v>
                </c:pt>
                <c:pt idx="2">
                  <c:v>18.100000000000001</c:v>
                </c:pt>
                <c:pt idx="3">
                  <c:v>18.100000000000001</c:v>
                </c:pt>
                <c:pt idx="4">
                  <c:v>18.100000000000001</c:v>
                </c:pt>
                <c:pt idx="5">
                  <c:v>18.100000000000001</c:v>
                </c:pt>
                <c:pt idx="6">
                  <c:v>18.100000000000001</c:v>
                </c:pt>
                <c:pt idx="7">
                  <c:v>18.100000000000001</c:v>
                </c:pt>
                <c:pt idx="8">
                  <c:v>18.100000000000001</c:v>
                </c:pt>
                <c:pt idx="9">
                  <c:v>18.100000000000001</c:v>
                </c:pt>
                <c:pt idx="10">
                  <c:v>18.100000000000001</c:v>
                </c:pt>
                <c:pt idx="11">
                  <c:v>18.100000000000001</c:v>
                </c:pt>
                <c:pt idx="12">
                  <c:v>18.100000000000001</c:v>
                </c:pt>
                <c:pt idx="13">
                  <c:v>18.100000000000001</c:v>
                </c:pt>
                <c:pt idx="14">
                  <c:v>18.100000000000001</c:v>
                </c:pt>
                <c:pt idx="15">
                  <c:v>18.100000000000001</c:v>
                </c:pt>
                <c:pt idx="16">
                  <c:v>18.100000000000001</c:v>
                </c:pt>
                <c:pt idx="17">
                  <c:v>18.100000000000001</c:v>
                </c:pt>
                <c:pt idx="18">
                  <c:v>18.100000000000001</c:v>
                </c:pt>
                <c:pt idx="19">
                  <c:v>18.100000000000001</c:v>
                </c:pt>
                <c:pt idx="20">
                  <c:v>18.100000000000001</c:v>
                </c:pt>
                <c:pt idx="21">
                  <c:v>18.100000000000001</c:v>
                </c:pt>
                <c:pt idx="22">
                  <c:v>18.100000000000001</c:v>
                </c:pt>
                <c:pt idx="23">
                  <c:v>18.100000000000001</c:v>
                </c:pt>
                <c:pt idx="24">
                  <c:v>18.100000000000001</c:v>
                </c:pt>
                <c:pt idx="25">
                  <c:v>18.100000000000001</c:v>
                </c:pt>
                <c:pt idx="26">
                  <c:v>18.100000000000001</c:v>
                </c:pt>
                <c:pt idx="27">
                  <c:v>18.100000000000001</c:v>
                </c:pt>
                <c:pt idx="28">
                  <c:v>18.100000000000001</c:v>
                </c:pt>
                <c:pt idx="29">
                  <c:v>18.100000000000001</c:v>
                </c:pt>
                <c:pt idx="30">
                  <c:v>18.100000000000001</c:v>
                </c:pt>
                <c:pt idx="31">
                  <c:v>18.100000000000001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07986304"/>
        <c:axId val="-1107988480"/>
      </c:lineChart>
      <c:catAx>
        <c:axId val="-110798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107988480"/>
        <c:crosses val="autoZero"/>
        <c:auto val="1"/>
        <c:lblAlgn val="ctr"/>
        <c:lblOffset val="100"/>
        <c:noMultiLvlLbl val="0"/>
      </c:catAx>
      <c:valAx>
        <c:axId val="-110798848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10798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cancercervicoute!$T$9</c:f>
              <c:strCache>
                <c:ptCount val="1"/>
                <c:pt idx="0">
                  <c:v>Tasa de mortalidad por cáncer cervicouterino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cancercervicoute!$S$10:$S$41</c:f>
              <c:strCache>
                <c:ptCount val="32"/>
                <c:pt idx="0">
                  <c:v>Morelos</c:v>
                </c:pt>
                <c:pt idx="1">
                  <c:v>Chiapas</c:v>
                </c:pt>
                <c:pt idx="2">
                  <c:v>Veracruz</c:v>
                </c:pt>
                <c:pt idx="3">
                  <c:v>Nayarit</c:v>
                </c:pt>
                <c:pt idx="4">
                  <c:v>Yucatán</c:v>
                </c:pt>
                <c:pt idx="5">
                  <c:v>Baja California</c:v>
                </c:pt>
                <c:pt idx="6">
                  <c:v>Quintana Roo</c:v>
                </c:pt>
                <c:pt idx="7">
                  <c:v>Chihuahua</c:v>
                </c:pt>
                <c:pt idx="8">
                  <c:v>Tamaulipas</c:v>
                </c:pt>
                <c:pt idx="9">
                  <c:v>Sonora</c:v>
                </c:pt>
                <c:pt idx="10">
                  <c:v>Puebla</c:v>
                </c:pt>
                <c:pt idx="11">
                  <c:v>Oaxaca</c:v>
                </c:pt>
                <c:pt idx="12">
                  <c:v>Coahuila</c:v>
                </c:pt>
                <c:pt idx="13">
                  <c:v>Querétaro</c:v>
                </c:pt>
                <c:pt idx="14">
                  <c:v>Durango</c:v>
                </c:pt>
                <c:pt idx="15">
                  <c:v>Colima</c:v>
                </c:pt>
                <c:pt idx="16">
                  <c:v>Sinaloa</c:v>
                </c:pt>
                <c:pt idx="17">
                  <c:v>Ciudad de México</c:v>
                </c:pt>
                <c:pt idx="18">
                  <c:v>Campeche</c:v>
                </c:pt>
                <c:pt idx="19">
                  <c:v>Michoacán</c:v>
                </c:pt>
                <c:pt idx="20">
                  <c:v>Tabasco</c:v>
                </c:pt>
                <c:pt idx="21">
                  <c:v>Aguascalientes</c:v>
                </c:pt>
                <c:pt idx="22">
                  <c:v>Guerrero</c:v>
                </c:pt>
                <c:pt idx="23">
                  <c:v>Tlaxcala</c:v>
                </c:pt>
                <c:pt idx="24">
                  <c:v>Baja California Sur</c:v>
                </c:pt>
                <c:pt idx="25">
                  <c:v>Guanajuato</c:v>
                </c:pt>
                <c:pt idx="26">
                  <c:v>Nuevo León</c:v>
                </c:pt>
                <c:pt idx="27">
                  <c:v>México</c:v>
                </c:pt>
                <c:pt idx="28">
                  <c:v>San Luis Potosí</c:v>
                </c:pt>
                <c:pt idx="29">
                  <c:v>Jalisco</c:v>
                </c:pt>
                <c:pt idx="30">
                  <c:v>Hidalgo</c:v>
                </c:pt>
                <c:pt idx="31">
                  <c:v>Zacatecas</c:v>
                </c:pt>
              </c:strCache>
            </c:strRef>
          </c:cat>
          <c:val>
            <c:numRef>
              <c:f>cancercervicoute!$T$10:$T$41</c:f>
              <c:numCache>
                <c:formatCode>0.0</c:formatCode>
                <c:ptCount val="32"/>
                <c:pt idx="0">
                  <c:v>15.9</c:v>
                </c:pt>
                <c:pt idx="1">
                  <c:v>15.1</c:v>
                </c:pt>
                <c:pt idx="2">
                  <c:v>15.1</c:v>
                </c:pt>
                <c:pt idx="3">
                  <c:v>14.5</c:v>
                </c:pt>
                <c:pt idx="4">
                  <c:v>14.4</c:v>
                </c:pt>
                <c:pt idx="5">
                  <c:v>13.1</c:v>
                </c:pt>
                <c:pt idx="6">
                  <c:v>12.7</c:v>
                </c:pt>
                <c:pt idx="7">
                  <c:v>12.4</c:v>
                </c:pt>
                <c:pt idx="8">
                  <c:v>12.3</c:v>
                </c:pt>
                <c:pt idx="9">
                  <c:v>12.2</c:v>
                </c:pt>
                <c:pt idx="10">
                  <c:v>11.9</c:v>
                </c:pt>
                <c:pt idx="11">
                  <c:v>11.8</c:v>
                </c:pt>
                <c:pt idx="12">
                  <c:v>11.5</c:v>
                </c:pt>
                <c:pt idx="13">
                  <c:v>11.1</c:v>
                </c:pt>
                <c:pt idx="14">
                  <c:v>11</c:v>
                </c:pt>
                <c:pt idx="15">
                  <c:v>10.199999999999999</c:v>
                </c:pt>
                <c:pt idx="16">
                  <c:v>10</c:v>
                </c:pt>
                <c:pt idx="17">
                  <c:v>9.9</c:v>
                </c:pt>
                <c:pt idx="18">
                  <c:v>9.8000000000000007</c:v>
                </c:pt>
                <c:pt idx="19">
                  <c:v>9.8000000000000007</c:v>
                </c:pt>
                <c:pt idx="20">
                  <c:v>9.6999999999999993</c:v>
                </c:pt>
                <c:pt idx="21">
                  <c:v>9.5</c:v>
                </c:pt>
                <c:pt idx="22">
                  <c:v>9.1999999999999993</c:v>
                </c:pt>
                <c:pt idx="23">
                  <c:v>9.1</c:v>
                </c:pt>
                <c:pt idx="24">
                  <c:v>9</c:v>
                </c:pt>
                <c:pt idx="25">
                  <c:v>8.9</c:v>
                </c:pt>
                <c:pt idx="26">
                  <c:v>8.9</c:v>
                </c:pt>
                <c:pt idx="27">
                  <c:v>8.8000000000000007</c:v>
                </c:pt>
                <c:pt idx="28">
                  <c:v>8.8000000000000007</c:v>
                </c:pt>
                <c:pt idx="29">
                  <c:v>7.7</c:v>
                </c:pt>
                <c:pt idx="30">
                  <c:v>7.6</c:v>
                </c:pt>
                <c:pt idx="31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07986848"/>
        <c:axId val="-1107984672"/>
      </c:barChart>
      <c:lineChart>
        <c:grouping val="standard"/>
        <c:varyColors val="0"/>
        <c:ser>
          <c:idx val="1"/>
          <c:order val="1"/>
          <c:tx>
            <c:strRef>
              <c:f>cancercervicoute!$U$9</c:f>
              <c:strCache>
                <c:ptCount val="1"/>
                <c:pt idx="0">
                  <c:v>Nacional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7"/>
              <c:layout>
                <c:manualLayout>
                  <c:x val="-3.2993692382338673E-2"/>
                  <c:y val="-5.68239563152253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cancercervicoute!$S$10:$S$41</c:f>
              <c:strCache>
                <c:ptCount val="32"/>
                <c:pt idx="0">
                  <c:v>Morelos</c:v>
                </c:pt>
                <c:pt idx="1">
                  <c:v>Chiapas</c:v>
                </c:pt>
                <c:pt idx="2">
                  <c:v>Veracruz</c:v>
                </c:pt>
                <c:pt idx="3">
                  <c:v>Nayarit</c:v>
                </c:pt>
                <c:pt idx="4">
                  <c:v>Yucatán</c:v>
                </c:pt>
                <c:pt idx="5">
                  <c:v>Baja California</c:v>
                </c:pt>
                <c:pt idx="6">
                  <c:v>Quintana Roo</c:v>
                </c:pt>
                <c:pt idx="7">
                  <c:v>Chihuahua</c:v>
                </c:pt>
                <c:pt idx="8">
                  <c:v>Tamaulipas</c:v>
                </c:pt>
                <c:pt idx="9">
                  <c:v>Sonora</c:v>
                </c:pt>
                <c:pt idx="10">
                  <c:v>Puebla</c:v>
                </c:pt>
                <c:pt idx="11">
                  <c:v>Oaxaca</c:v>
                </c:pt>
                <c:pt idx="12">
                  <c:v>Coahuila</c:v>
                </c:pt>
                <c:pt idx="13">
                  <c:v>Querétaro</c:v>
                </c:pt>
                <c:pt idx="14">
                  <c:v>Durango</c:v>
                </c:pt>
                <c:pt idx="15">
                  <c:v>Colima</c:v>
                </c:pt>
                <c:pt idx="16">
                  <c:v>Sinaloa</c:v>
                </c:pt>
                <c:pt idx="17">
                  <c:v>Ciudad de México</c:v>
                </c:pt>
                <c:pt idx="18">
                  <c:v>Campeche</c:v>
                </c:pt>
                <c:pt idx="19">
                  <c:v>Michoacán</c:v>
                </c:pt>
                <c:pt idx="20">
                  <c:v>Tabasco</c:v>
                </c:pt>
                <c:pt idx="21">
                  <c:v>Aguascalientes</c:v>
                </c:pt>
                <c:pt idx="22">
                  <c:v>Guerrero</c:v>
                </c:pt>
                <c:pt idx="23">
                  <c:v>Tlaxcala</c:v>
                </c:pt>
                <c:pt idx="24">
                  <c:v>Baja California Sur</c:v>
                </c:pt>
                <c:pt idx="25">
                  <c:v>Guanajuato</c:v>
                </c:pt>
                <c:pt idx="26">
                  <c:v>Nuevo León</c:v>
                </c:pt>
                <c:pt idx="27">
                  <c:v>México</c:v>
                </c:pt>
                <c:pt idx="28">
                  <c:v>San Luis Potosí</c:v>
                </c:pt>
                <c:pt idx="29">
                  <c:v>Jalisco</c:v>
                </c:pt>
                <c:pt idx="30">
                  <c:v>Hidalgo</c:v>
                </c:pt>
                <c:pt idx="31">
                  <c:v>Zacatecas</c:v>
                </c:pt>
              </c:strCache>
            </c:strRef>
          </c:cat>
          <c:val>
            <c:numRef>
              <c:f>cancercervicoute!$U$10:$U$41</c:f>
              <c:numCache>
                <c:formatCode>0.0</c:formatCode>
                <c:ptCount val="32"/>
                <c:pt idx="0">
                  <c:v>10.7</c:v>
                </c:pt>
                <c:pt idx="1">
                  <c:v>10.7</c:v>
                </c:pt>
                <c:pt idx="2">
                  <c:v>10.7</c:v>
                </c:pt>
                <c:pt idx="3">
                  <c:v>10.7</c:v>
                </c:pt>
                <c:pt idx="4">
                  <c:v>10.7</c:v>
                </c:pt>
                <c:pt idx="5">
                  <c:v>10.7</c:v>
                </c:pt>
                <c:pt idx="6">
                  <c:v>10.7</c:v>
                </c:pt>
                <c:pt idx="7">
                  <c:v>10.7</c:v>
                </c:pt>
                <c:pt idx="8">
                  <c:v>10.7</c:v>
                </c:pt>
                <c:pt idx="9">
                  <c:v>10.7</c:v>
                </c:pt>
                <c:pt idx="10">
                  <c:v>10.7</c:v>
                </c:pt>
                <c:pt idx="11">
                  <c:v>10.7</c:v>
                </c:pt>
                <c:pt idx="12">
                  <c:v>10.7</c:v>
                </c:pt>
                <c:pt idx="13">
                  <c:v>10.7</c:v>
                </c:pt>
                <c:pt idx="14">
                  <c:v>10.7</c:v>
                </c:pt>
                <c:pt idx="15">
                  <c:v>10.7</c:v>
                </c:pt>
                <c:pt idx="16">
                  <c:v>10.7</c:v>
                </c:pt>
                <c:pt idx="17">
                  <c:v>10.7</c:v>
                </c:pt>
                <c:pt idx="18">
                  <c:v>10.7</c:v>
                </c:pt>
                <c:pt idx="19">
                  <c:v>10.7</c:v>
                </c:pt>
                <c:pt idx="20">
                  <c:v>10.7</c:v>
                </c:pt>
                <c:pt idx="21">
                  <c:v>10.7</c:v>
                </c:pt>
                <c:pt idx="22">
                  <c:v>10.7</c:v>
                </c:pt>
                <c:pt idx="23">
                  <c:v>10.7</c:v>
                </c:pt>
                <c:pt idx="24">
                  <c:v>10.7</c:v>
                </c:pt>
                <c:pt idx="25">
                  <c:v>10.7</c:v>
                </c:pt>
                <c:pt idx="26">
                  <c:v>10.7</c:v>
                </c:pt>
                <c:pt idx="27">
                  <c:v>10.7</c:v>
                </c:pt>
                <c:pt idx="28">
                  <c:v>10.7</c:v>
                </c:pt>
                <c:pt idx="29">
                  <c:v>10.7</c:v>
                </c:pt>
                <c:pt idx="30">
                  <c:v>10.7</c:v>
                </c:pt>
                <c:pt idx="31">
                  <c:v>10.7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07986848"/>
        <c:axId val="-1107984672"/>
      </c:lineChart>
      <c:catAx>
        <c:axId val="-110798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107984672"/>
        <c:crosses val="autoZero"/>
        <c:auto val="1"/>
        <c:lblAlgn val="ctr"/>
        <c:lblOffset val="100"/>
        <c:noMultiLvlLbl val="0"/>
      </c:catAx>
      <c:valAx>
        <c:axId val="-1107984672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10798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'Morta Infantil'!$Q$5</c:f>
              <c:strCache>
                <c:ptCount val="1"/>
                <c:pt idx="0">
                  <c:v>Tasa de mortalidad infantil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7"/>
            <c:invertIfNegative val="0"/>
            <c:bubble3D val="0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  <a:effectLst/>
            </c:spPr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rlow" panose="000005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'Morta Infantil'!$P$6:$P$37</c:f>
              <c:strCache>
                <c:ptCount val="32"/>
                <c:pt idx="0">
                  <c:v>Chiapas</c:v>
                </c:pt>
                <c:pt idx="1">
                  <c:v>Puebla</c:v>
                </c:pt>
                <c:pt idx="2">
                  <c:v>Oaxaca</c:v>
                </c:pt>
                <c:pt idx="3">
                  <c:v>Guerrero</c:v>
                </c:pt>
                <c:pt idx="4">
                  <c:v>Campeche</c:v>
                </c:pt>
                <c:pt idx="5">
                  <c:v>Tabasco</c:v>
                </c:pt>
                <c:pt idx="6">
                  <c:v>Chihuahua</c:v>
                </c:pt>
                <c:pt idx="7">
                  <c:v>México</c:v>
                </c:pt>
                <c:pt idx="8">
                  <c:v>Baja California</c:v>
                </c:pt>
                <c:pt idx="9">
                  <c:v>Durango</c:v>
                </c:pt>
                <c:pt idx="10">
                  <c:v>Tlaxcala</c:v>
                </c:pt>
                <c:pt idx="11">
                  <c:v>Hidalgo</c:v>
                </c:pt>
                <c:pt idx="12">
                  <c:v>Coahuila</c:v>
                </c:pt>
                <c:pt idx="13">
                  <c:v>Veracruz</c:v>
                </c:pt>
                <c:pt idx="14">
                  <c:v>San Luis Potosí</c:v>
                </c:pt>
                <c:pt idx="15">
                  <c:v>Tamaulipas</c:v>
                </c:pt>
                <c:pt idx="16">
                  <c:v>Michoacán</c:v>
                </c:pt>
                <c:pt idx="17">
                  <c:v>Ciudad de México</c:v>
                </c:pt>
                <c:pt idx="18">
                  <c:v>Quintana Roo</c:v>
                </c:pt>
                <c:pt idx="19">
                  <c:v>Morelos</c:v>
                </c:pt>
                <c:pt idx="20">
                  <c:v>Nayarit</c:v>
                </c:pt>
                <c:pt idx="21">
                  <c:v>Baja California Sur</c:v>
                </c:pt>
                <c:pt idx="22">
                  <c:v>Jalisco</c:v>
                </c:pt>
                <c:pt idx="23">
                  <c:v>Sonora</c:v>
                </c:pt>
                <c:pt idx="24">
                  <c:v>Querétaro</c:v>
                </c:pt>
                <c:pt idx="25">
                  <c:v>Guanajuato</c:v>
                </c:pt>
                <c:pt idx="26">
                  <c:v>Zacatecas</c:v>
                </c:pt>
                <c:pt idx="27">
                  <c:v>Yucatán</c:v>
                </c:pt>
                <c:pt idx="28">
                  <c:v>Nuevo León</c:v>
                </c:pt>
                <c:pt idx="29">
                  <c:v>Sinaloa</c:v>
                </c:pt>
                <c:pt idx="30">
                  <c:v>Aguascalientes</c:v>
                </c:pt>
                <c:pt idx="31">
                  <c:v>Colima</c:v>
                </c:pt>
              </c:strCache>
            </c:strRef>
          </c:cat>
          <c:val>
            <c:numRef>
              <c:f>'Morta Infantil'!$Q$6:$Q$37</c:f>
              <c:numCache>
                <c:formatCode>0.0</c:formatCode>
                <c:ptCount val="32"/>
                <c:pt idx="0">
                  <c:v>18.878585137486301</c:v>
                </c:pt>
                <c:pt idx="1">
                  <c:v>17.376612988793799</c:v>
                </c:pt>
                <c:pt idx="2">
                  <c:v>17.202005659534301</c:v>
                </c:pt>
                <c:pt idx="3">
                  <c:v>17.1243763216453</c:v>
                </c:pt>
                <c:pt idx="4">
                  <c:v>16.885080645161299</c:v>
                </c:pt>
                <c:pt idx="5">
                  <c:v>16.491850206148101</c:v>
                </c:pt>
                <c:pt idx="6">
                  <c:v>15.7497428169871</c:v>
                </c:pt>
                <c:pt idx="7">
                  <c:v>15.6977195159789</c:v>
                </c:pt>
                <c:pt idx="8">
                  <c:v>15.555185061687199</c:v>
                </c:pt>
                <c:pt idx="9">
                  <c:v>15.422472746001301</c:v>
                </c:pt>
                <c:pt idx="10">
                  <c:v>15.3948021850687</c:v>
                </c:pt>
                <c:pt idx="11">
                  <c:v>15.358082962694001</c:v>
                </c:pt>
                <c:pt idx="12">
                  <c:v>15.046454433665801</c:v>
                </c:pt>
                <c:pt idx="13">
                  <c:v>14.5430153565108</c:v>
                </c:pt>
                <c:pt idx="14">
                  <c:v>14.2422306564954</c:v>
                </c:pt>
                <c:pt idx="15">
                  <c:v>14.029876823621899</c:v>
                </c:pt>
                <c:pt idx="16">
                  <c:v>13.9925693055159</c:v>
                </c:pt>
                <c:pt idx="17">
                  <c:v>13.731502466337799</c:v>
                </c:pt>
                <c:pt idx="18">
                  <c:v>13.513036728645501</c:v>
                </c:pt>
                <c:pt idx="19">
                  <c:v>13.1924471676879</c:v>
                </c:pt>
                <c:pt idx="20">
                  <c:v>13.1852572895005</c:v>
                </c:pt>
                <c:pt idx="21">
                  <c:v>13.1305576331754</c:v>
                </c:pt>
                <c:pt idx="22">
                  <c:v>12.839205583001901</c:v>
                </c:pt>
                <c:pt idx="23">
                  <c:v>12.622188478694101</c:v>
                </c:pt>
                <c:pt idx="24">
                  <c:v>12.573386751329201</c:v>
                </c:pt>
                <c:pt idx="25">
                  <c:v>12.387150955280299</c:v>
                </c:pt>
                <c:pt idx="26">
                  <c:v>12.199895615866399</c:v>
                </c:pt>
                <c:pt idx="27">
                  <c:v>11.8807385733024</c:v>
                </c:pt>
                <c:pt idx="28">
                  <c:v>11.227777242611999</c:v>
                </c:pt>
                <c:pt idx="29">
                  <c:v>10.9860883797054</c:v>
                </c:pt>
                <c:pt idx="30">
                  <c:v>10.9178386380459</c:v>
                </c:pt>
                <c:pt idx="31">
                  <c:v>10.5986404502595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07987936"/>
        <c:axId val="-1107985760"/>
      </c:barChart>
      <c:lineChart>
        <c:grouping val="standard"/>
        <c:varyColors val="0"/>
        <c:ser>
          <c:idx val="1"/>
          <c:order val="1"/>
          <c:tx>
            <c:strRef>
              <c:f>'Morta Infantil'!$R$5</c:f>
              <c:strCache>
                <c:ptCount val="1"/>
                <c:pt idx="0">
                  <c:v>Nacional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5"/>
              <c:layout>
                <c:manualLayout>
                  <c:x val="-2.6590693257359924E-2"/>
                  <c:y val="-7.37127497109019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rlow" panose="000005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'Morta Infantil'!$P$6:$P$37</c:f>
              <c:strCache>
                <c:ptCount val="32"/>
                <c:pt idx="0">
                  <c:v>Chiapas</c:v>
                </c:pt>
                <c:pt idx="1">
                  <c:v>Puebla</c:v>
                </c:pt>
                <c:pt idx="2">
                  <c:v>Oaxaca</c:v>
                </c:pt>
                <c:pt idx="3">
                  <c:v>Guerrero</c:v>
                </c:pt>
                <c:pt idx="4">
                  <c:v>Campeche</c:v>
                </c:pt>
                <c:pt idx="5">
                  <c:v>Tabasco</c:v>
                </c:pt>
                <c:pt idx="6">
                  <c:v>Chihuahua</c:v>
                </c:pt>
                <c:pt idx="7">
                  <c:v>México</c:v>
                </c:pt>
                <c:pt idx="8">
                  <c:v>Baja California</c:v>
                </c:pt>
                <c:pt idx="9">
                  <c:v>Durango</c:v>
                </c:pt>
                <c:pt idx="10">
                  <c:v>Tlaxcala</c:v>
                </c:pt>
                <c:pt idx="11">
                  <c:v>Hidalgo</c:v>
                </c:pt>
                <c:pt idx="12">
                  <c:v>Coahuila</c:v>
                </c:pt>
                <c:pt idx="13">
                  <c:v>Veracruz</c:v>
                </c:pt>
                <c:pt idx="14">
                  <c:v>San Luis Potosí</c:v>
                </c:pt>
                <c:pt idx="15">
                  <c:v>Tamaulipas</c:v>
                </c:pt>
                <c:pt idx="16">
                  <c:v>Michoacán</c:v>
                </c:pt>
                <c:pt idx="17">
                  <c:v>Ciudad de México</c:v>
                </c:pt>
                <c:pt idx="18">
                  <c:v>Quintana Roo</c:v>
                </c:pt>
                <c:pt idx="19">
                  <c:v>Morelos</c:v>
                </c:pt>
                <c:pt idx="20">
                  <c:v>Nayarit</c:v>
                </c:pt>
                <c:pt idx="21">
                  <c:v>Baja California Sur</c:v>
                </c:pt>
                <c:pt idx="22">
                  <c:v>Jalisco</c:v>
                </c:pt>
                <c:pt idx="23">
                  <c:v>Sonora</c:v>
                </c:pt>
                <c:pt idx="24">
                  <c:v>Querétaro</c:v>
                </c:pt>
                <c:pt idx="25">
                  <c:v>Guanajuato</c:v>
                </c:pt>
                <c:pt idx="26">
                  <c:v>Zacatecas</c:v>
                </c:pt>
                <c:pt idx="27">
                  <c:v>Yucatán</c:v>
                </c:pt>
                <c:pt idx="28">
                  <c:v>Nuevo León</c:v>
                </c:pt>
                <c:pt idx="29">
                  <c:v>Sinaloa</c:v>
                </c:pt>
                <c:pt idx="30">
                  <c:v>Aguascalientes</c:v>
                </c:pt>
                <c:pt idx="31">
                  <c:v>Colima</c:v>
                </c:pt>
              </c:strCache>
            </c:strRef>
          </c:cat>
          <c:val>
            <c:numRef>
              <c:f>'Morta Infantil'!$R$6:$R$37</c:f>
              <c:numCache>
                <c:formatCode>0.0</c:formatCode>
                <c:ptCount val="32"/>
                <c:pt idx="0">
                  <c:v>14.631745981585601</c:v>
                </c:pt>
                <c:pt idx="1">
                  <c:v>14.631745981585601</c:v>
                </c:pt>
                <c:pt idx="2">
                  <c:v>14.631745981585601</c:v>
                </c:pt>
                <c:pt idx="3">
                  <c:v>14.631745981585601</c:v>
                </c:pt>
                <c:pt idx="4">
                  <c:v>14.631745981585601</c:v>
                </c:pt>
                <c:pt idx="5">
                  <c:v>14.631745981585601</c:v>
                </c:pt>
                <c:pt idx="6">
                  <c:v>14.631745981585601</c:v>
                </c:pt>
                <c:pt idx="7">
                  <c:v>14.631745981585601</c:v>
                </c:pt>
                <c:pt idx="8">
                  <c:v>14.631745981585601</c:v>
                </c:pt>
                <c:pt idx="9">
                  <c:v>14.631745981585601</c:v>
                </c:pt>
                <c:pt idx="10">
                  <c:v>14.631745981585601</c:v>
                </c:pt>
                <c:pt idx="11">
                  <c:v>14.631745981585601</c:v>
                </c:pt>
                <c:pt idx="12">
                  <c:v>14.631745981585601</c:v>
                </c:pt>
                <c:pt idx="13">
                  <c:v>14.631745981585601</c:v>
                </c:pt>
                <c:pt idx="14">
                  <c:v>14.631745981585601</c:v>
                </c:pt>
                <c:pt idx="15">
                  <c:v>14.631745981585601</c:v>
                </c:pt>
                <c:pt idx="16">
                  <c:v>14.631745981585601</c:v>
                </c:pt>
                <c:pt idx="17">
                  <c:v>14.631745981585601</c:v>
                </c:pt>
                <c:pt idx="18">
                  <c:v>14.631745981585601</c:v>
                </c:pt>
                <c:pt idx="19">
                  <c:v>14.631745981585601</c:v>
                </c:pt>
                <c:pt idx="20">
                  <c:v>14.631745981585601</c:v>
                </c:pt>
                <c:pt idx="21">
                  <c:v>14.631745981585601</c:v>
                </c:pt>
                <c:pt idx="22">
                  <c:v>14.631745981585601</c:v>
                </c:pt>
                <c:pt idx="23">
                  <c:v>14.631745981585601</c:v>
                </c:pt>
                <c:pt idx="24">
                  <c:v>14.631745981585601</c:v>
                </c:pt>
                <c:pt idx="25">
                  <c:v>14.631745981585601</c:v>
                </c:pt>
                <c:pt idx="26">
                  <c:v>14.631745981585601</c:v>
                </c:pt>
                <c:pt idx="27">
                  <c:v>14.631745981585601</c:v>
                </c:pt>
                <c:pt idx="28">
                  <c:v>14.631745981585601</c:v>
                </c:pt>
                <c:pt idx="29">
                  <c:v>14.631745981585601</c:v>
                </c:pt>
                <c:pt idx="30">
                  <c:v>14.631745981585601</c:v>
                </c:pt>
                <c:pt idx="31">
                  <c:v>14.631745981585601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07987936"/>
        <c:axId val="-1107985760"/>
      </c:lineChart>
      <c:catAx>
        <c:axId val="-110798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rlow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1107985760"/>
        <c:crosses val="autoZero"/>
        <c:auto val="1"/>
        <c:lblAlgn val="ctr"/>
        <c:lblOffset val="100"/>
        <c:noMultiLvlLbl val="0"/>
      </c:catAx>
      <c:valAx>
        <c:axId val="-1107985760"/>
        <c:scaling>
          <c:orientation val="minMax"/>
          <c:min val="1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rlow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110798793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rlow" panose="00000500000000000000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Barlow" panose="00000500000000000000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eg"/><Relationship Id="rId1" Type="http://schemas.openxmlformats.org/officeDocument/2006/relationships/hyperlink" Target="#Contenido!A1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image" Target="../media/image2.png"/><Relationship Id="rId1" Type="http://schemas.openxmlformats.org/officeDocument/2006/relationships/hyperlink" Target="#Contenido!A1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image" Target="../media/image2.png"/><Relationship Id="rId1" Type="http://schemas.openxmlformats.org/officeDocument/2006/relationships/hyperlink" Target="#Contenido!A1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image" Target="../media/image2.png"/><Relationship Id="rId1" Type="http://schemas.openxmlformats.org/officeDocument/2006/relationships/hyperlink" Target="#Contenido!A1"/><Relationship Id="rId5" Type="http://schemas.openxmlformats.org/officeDocument/2006/relationships/chart" Target="../charts/chart43.xml"/><Relationship Id="rId4" Type="http://schemas.openxmlformats.org/officeDocument/2006/relationships/chart" Target="../charts/chart4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638174</xdr:colOff>
      <xdr:row>37</xdr:row>
      <xdr:rowOff>71436</xdr:rowOff>
    </xdr:from>
    <xdr:to>
      <xdr:col>17</xdr:col>
      <xdr:colOff>19049</xdr:colOff>
      <xdr:row>54</xdr:row>
      <xdr:rowOff>38099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423861</xdr:colOff>
      <xdr:row>8</xdr:row>
      <xdr:rowOff>180975</xdr:rowOff>
    </xdr:from>
    <xdr:to>
      <xdr:col>17</xdr:col>
      <xdr:colOff>438150</xdr:colOff>
      <xdr:row>25</xdr:row>
      <xdr:rowOff>161925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128587</xdr:colOff>
      <xdr:row>7</xdr:row>
      <xdr:rowOff>180975</xdr:rowOff>
    </xdr:from>
    <xdr:to>
      <xdr:col>18</xdr:col>
      <xdr:colOff>333375</xdr:colOff>
      <xdr:row>25</xdr:row>
      <xdr:rowOff>119062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257174</xdr:colOff>
      <xdr:row>42</xdr:row>
      <xdr:rowOff>52386</xdr:rowOff>
    </xdr:from>
    <xdr:to>
      <xdr:col>13</xdr:col>
      <xdr:colOff>95249</xdr:colOff>
      <xdr:row>58</xdr:row>
      <xdr:rowOff>190499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13</xdr:row>
      <xdr:rowOff>90487</xdr:rowOff>
    </xdr:from>
    <xdr:to>
      <xdr:col>13</xdr:col>
      <xdr:colOff>504825</xdr:colOff>
      <xdr:row>28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323849</xdr:colOff>
      <xdr:row>30</xdr:row>
      <xdr:rowOff>9524</xdr:rowOff>
    </xdr:from>
    <xdr:to>
      <xdr:col>14</xdr:col>
      <xdr:colOff>390525</xdr:colOff>
      <xdr:row>47</xdr:row>
      <xdr:rowOff>57149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409574</xdr:colOff>
      <xdr:row>2</xdr:row>
      <xdr:rowOff>66675</xdr:rowOff>
    </xdr:from>
    <xdr:to>
      <xdr:col>19</xdr:col>
      <xdr:colOff>600075</xdr:colOff>
      <xdr:row>19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581024</xdr:colOff>
      <xdr:row>2</xdr:row>
      <xdr:rowOff>0</xdr:rowOff>
    </xdr:from>
    <xdr:to>
      <xdr:col>17</xdr:col>
      <xdr:colOff>380999</xdr:colOff>
      <xdr:row>18</xdr:row>
      <xdr:rowOff>176212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295274</xdr:colOff>
      <xdr:row>9</xdr:row>
      <xdr:rowOff>9525</xdr:rowOff>
    </xdr:from>
    <xdr:to>
      <xdr:col>20</xdr:col>
      <xdr:colOff>676274</xdr:colOff>
      <xdr:row>26</xdr:row>
      <xdr:rowOff>100012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290511</xdr:colOff>
      <xdr:row>23</xdr:row>
      <xdr:rowOff>171450</xdr:rowOff>
    </xdr:from>
    <xdr:to>
      <xdr:col>15</xdr:col>
      <xdr:colOff>542925</xdr:colOff>
      <xdr:row>40</xdr:row>
      <xdr:rowOff>119062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171449</xdr:colOff>
      <xdr:row>38</xdr:row>
      <xdr:rowOff>166686</xdr:rowOff>
    </xdr:from>
    <xdr:to>
      <xdr:col>10</xdr:col>
      <xdr:colOff>380999</xdr:colOff>
      <xdr:row>54</xdr:row>
      <xdr:rowOff>76199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304798</xdr:colOff>
      <xdr:row>0</xdr:row>
      <xdr:rowOff>176211</xdr:rowOff>
    </xdr:from>
    <xdr:to>
      <xdr:col>10</xdr:col>
      <xdr:colOff>552449</xdr:colOff>
      <xdr:row>17</xdr:row>
      <xdr:rowOff>66674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1647825</xdr:colOff>
      <xdr:row>4</xdr:row>
      <xdr:rowOff>57150</xdr:rowOff>
    </xdr:to>
    <xdr:pic>
      <xdr:nvPicPr>
        <xdr:cNvPr id="2" name="1 Imagen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621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2971800</xdr:colOff>
      <xdr:row>29</xdr:row>
      <xdr:rowOff>19050</xdr:rowOff>
    </xdr:from>
    <xdr:to>
      <xdr:col>11</xdr:col>
      <xdr:colOff>381001</xdr:colOff>
      <xdr:row>47</xdr:row>
      <xdr:rowOff>138112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1019175</xdr:colOff>
      <xdr:row>35</xdr:row>
      <xdr:rowOff>180975</xdr:rowOff>
    </xdr:from>
    <xdr:to>
      <xdr:col>13</xdr:col>
      <xdr:colOff>409575</xdr:colOff>
      <xdr:row>52</xdr:row>
      <xdr:rowOff>109537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22</xdr:row>
      <xdr:rowOff>9525</xdr:rowOff>
    </xdr:from>
    <xdr:to>
      <xdr:col>12</xdr:col>
      <xdr:colOff>371475</xdr:colOff>
      <xdr:row>38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E4943F68-996D-49F3-8429-4E667DA15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123825</xdr:colOff>
      <xdr:row>42</xdr:row>
      <xdr:rowOff>38100</xdr:rowOff>
    </xdr:from>
    <xdr:to>
      <xdr:col>12</xdr:col>
      <xdr:colOff>314325</xdr:colOff>
      <xdr:row>58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E4943F68-996D-49F3-8429-4E667DA15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95250</xdr:colOff>
      <xdr:row>62</xdr:row>
      <xdr:rowOff>0</xdr:rowOff>
    </xdr:from>
    <xdr:to>
      <xdr:col>12</xdr:col>
      <xdr:colOff>285750</xdr:colOff>
      <xdr:row>77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E4943F68-996D-49F3-8429-4E667DA15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628650</xdr:colOff>
      <xdr:row>82</xdr:row>
      <xdr:rowOff>47625</xdr:rowOff>
    </xdr:from>
    <xdr:to>
      <xdr:col>12</xdr:col>
      <xdr:colOff>57150</xdr:colOff>
      <xdr:row>98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="" xmlns:a16="http://schemas.microsoft.com/office/drawing/2014/main" id="{E4943F68-996D-49F3-8429-4E667DA15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533400</xdr:colOff>
      <xdr:row>141</xdr:row>
      <xdr:rowOff>114300</xdr:rowOff>
    </xdr:from>
    <xdr:to>
      <xdr:col>11</xdr:col>
      <xdr:colOff>723900</xdr:colOff>
      <xdr:row>157</xdr:row>
      <xdr:rowOff>104775</xdr:rowOff>
    </xdr:to>
    <xdr:graphicFrame macro="">
      <xdr:nvGraphicFramePr>
        <xdr:cNvPr id="9" name="Gráfico 8">
          <a:extLst>
            <a:ext uri="{FF2B5EF4-FFF2-40B4-BE49-F238E27FC236}">
              <a16:creationId xmlns="" xmlns:a16="http://schemas.microsoft.com/office/drawing/2014/main" id="{E4943F68-996D-49F3-8429-4E667DA15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461961</xdr:colOff>
      <xdr:row>8</xdr:row>
      <xdr:rowOff>128587</xdr:rowOff>
    </xdr:from>
    <xdr:to>
      <xdr:col>18</xdr:col>
      <xdr:colOff>695324</xdr:colOff>
      <xdr:row>23</xdr:row>
      <xdr:rowOff>4762</xdr:rowOff>
    </xdr:to>
    <xdr:graphicFrame macro="">
      <xdr:nvGraphicFramePr>
        <xdr:cNvPr id="6" name="Gráfico 5">
          <a:extLst>
            <a:ext uri="{FF2B5EF4-FFF2-40B4-BE49-F238E27FC236}">
              <a16:creationId xmlns="" xmlns:a16="http://schemas.microsoft.com/office/drawing/2014/main" id="{2A1E6B99-6E4A-4D80-8C08-3DFB366DD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690562</xdr:colOff>
      <xdr:row>31</xdr:row>
      <xdr:rowOff>176212</xdr:rowOff>
    </xdr:from>
    <xdr:to>
      <xdr:col>8</xdr:col>
      <xdr:colOff>119062</xdr:colOff>
      <xdr:row>46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BFE8CE1-5424-473F-B644-B5525E515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266699</xdr:colOff>
      <xdr:row>0</xdr:row>
      <xdr:rowOff>171450</xdr:rowOff>
    </xdr:from>
    <xdr:to>
      <xdr:col>21</xdr:col>
      <xdr:colOff>714374</xdr:colOff>
      <xdr:row>17</xdr:row>
      <xdr:rowOff>128587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45</xdr:row>
      <xdr:rowOff>0</xdr:rowOff>
    </xdr:from>
    <xdr:to>
      <xdr:col>15</xdr:col>
      <xdr:colOff>85725</xdr:colOff>
      <xdr:row>60</xdr:row>
      <xdr:rowOff>138112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542922</xdr:colOff>
      <xdr:row>7</xdr:row>
      <xdr:rowOff>14286</xdr:rowOff>
    </xdr:from>
    <xdr:to>
      <xdr:col>14</xdr:col>
      <xdr:colOff>390525</xdr:colOff>
      <xdr:row>25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380999</xdr:colOff>
      <xdr:row>9</xdr:row>
      <xdr:rowOff>147637</xdr:rowOff>
    </xdr:from>
    <xdr:to>
      <xdr:col>15</xdr:col>
      <xdr:colOff>28574</xdr:colOff>
      <xdr:row>27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209549</xdr:colOff>
      <xdr:row>5</xdr:row>
      <xdr:rowOff>133350</xdr:rowOff>
    </xdr:from>
    <xdr:to>
      <xdr:col>19</xdr:col>
      <xdr:colOff>409574</xdr:colOff>
      <xdr:row>23</xdr:row>
      <xdr:rowOff>42862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399822</xdr:colOff>
      <xdr:row>4</xdr:row>
      <xdr:rowOff>132656</xdr:rowOff>
    </xdr:to>
    <xdr:pic>
      <xdr:nvPicPr>
        <xdr:cNvPr id="2" name="2 Imagen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  <xdr:twoCellAnchor>
    <xdr:from>
      <xdr:col>4</xdr:col>
      <xdr:colOff>338665</xdr:colOff>
      <xdr:row>50</xdr:row>
      <xdr:rowOff>10584</xdr:rowOff>
    </xdr:from>
    <xdr:to>
      <xdr:col>12</xdr:col>
      <xdr:colOff>21166</xdr:colOff>
      <xdr:row>70</xdr:row>
      <xdr:rowOff>43392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529166</xdr:colOff>
      <xdr:row>87</xdr:row>
      <xdr:rowOff>105833</xdr:rowOff>
    </xdr:from>
    <xdr:to>
      <xdr:col>12</xdr:col>
      <xdr:colOff>211667</xdr:colOff>
      <xdr:row>107</xdr:row>
      <xdr:rowOff>138641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656166</xdr:colOff>
      <xdr:row>123</xdr:row>
      <xdr:rowOff>21167</xdr:rowOff>
    </xdr:from>
    <xdr:to>
      <xdr:col>12</xdr:col>
      <xdr:colOff>338667</xdr:colOff>
      <xdr:row>143</xdr:row>
      <xdr:rowOff>53975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529167</xdr:colOff>
      <xdr:row>51</xdr:row>
      <xdr:rowOff>20108</xdr:rowOff>
    </xdr:from>
    <xdr:to>
      <xdr:col>30</xdr:col>
      <xdr:colOff>253999</xdr:colOff>
      <xdr:row>73</xdr:row>
      <xdr:rowOff>42334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399822</xdr:colOff>
      <xdr:row>4</xdr:row>
      <xdr:rowOff>132656</xdr:rowOff>
    </xdr:to>
    <xdr:pic>
      <xdr:nvPicPr>
        <xdr:cNvPr id="2" name="2 Imagen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  <xdr:twoCellAnchor>
    <xdr:from>
      <xdr:col>4</xdr:col>
      <xdr:colOff>428626</xdr:colOff>
      <xdr:row>54</xdr:row>
      <xdr:rowOff>21167</xdr:rowOff>
    </xdr:from>
    <xdr:to>
      <xdr:col>12</xdr:col>
      <xdr:colOff>603250</xdr:colOff>
      <xdr:row>74</xdr:row>
      <xdr:rowOff>22225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444500</xdr:colOff>
      <xdr:row>89</xdr:row>
      <xdr:rowOff>84666</xdr:rowOff>
    </xdr:from>
    <xdr:to>
      <xdr:col>12</xdr:col>
      <xdr:colOff>619124</xdr:colOff>
      <xdr:row>109</xdr:row>
      <xdr:rowOff>85724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624417</xdr:colOff>
      <xdr:row>157</xdr:row>
      <xdr:rowOff>63500</xdr:rowOff>
    </xdr:from>
    <xdr:to>
      <xdr:col>13</xdr:col>
      <xdr:colOff>79375</xdr:colOff>
      <xdr:row>177</xdr:row>
      <xdr:rowOff>64558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514349</xdr:colOff>
      <xdr:row>1</xdr:row>
      <xdr:rowOff>100012</xdr:rowOff>
    </xdr:from>
    <xdr:to>
      <xdr:col>12</xdr:col>
      <xdr:colOff>276224</xdr:colOff>
      <xdr:row>15</xdr:row>
      <xdr:rowOff>176212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399822</xdr:colOff>
      <xdr:row>4</xdr:row>
      <xdr:rowOff>132656</xdr:rowOff>
    </xdr:to>
    <xdr:pic>
      <xdr:nvPicPr>
        <xdr:cNvPr id="2" name="3 Imagen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  <xdr:twoCellAnchor>
    <xdr:from>
      <xdr:col>4</xdr:col>
      <xdr:colOff>518582</xdr:colOff>
      <xdr:row>51</xdr:row>
      <xdr:rowOff>125942</xdr:rowOff>
    </xdr:from>
    <xdr:to>
      <xdr:col>13</xdr:col>
      <xdr:colOff>317499</xdr:colOff>
      <xdr:row>72</xdr:row>
      <xdr:rowOff>137584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444501</xdr:colOff>
      <xdr:row>88</xdr:row>
      <xdr:rowOff>95250</xdr:rowOff>
    </xdr:from>
    <xdr:to>
      <xdr:col>13</xdr:col>
      <xdr:colOff>243418</xdr:colOff>
      <xdr:row>109</xdr:row>
      <xdr:rowOff>106892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232834</xdr:colOff>
      <xdr:row>122</xdr:row>
      <xdr:rowOff>137583</xdr:rowOff>
    </xdr:from>
    <xdr:to>
      <xdr:col>14</xdr:col>
      <xdr:colOff>31751</xdr:colOff>
      <xdr:row>143</xdr:row>
      <xdr:rowOff>149225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290512</xdr:colOff>
      <xdr:row>2</xdr:row>
      <xdr:rowOff>76200</xdr:rowOff>
    </xdr:from>
    <xdr:to>
      <xdr:col>14</xdr:col>
      <xdr:colOff>142876</xdr:colOff>
      <xdr:row>21</xdr:row>
      <xdr:rowOff>119062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252412</xdr:colOff>
      <xdr:row>16</xdr:row>
      <xdr:rowOff>90487</xdr:rowOff>
    </xdr:from>
    <xdr:to>
      <xdr:col>17</xdr:col>
      <xdr:colOff>171450</xdr:colOff>
      <xdr:row>33</xdr:row>
      <xdr:rowOff>28575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37</xdr:row>
      <xdr:rowOff>157161</xdr:rowOff>
    </xdr:from>
    <xdr:to>
      <xdr:col>13</xdr:col>
      <xdr:colOff>76199</xdr:colOff>
      <xdr:row>55</xdr:row>
      <xdr:rowOff>47624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247649</xdr:colOff>
      <xdr:row>7</xdr:row>
      <xdr:rowOff>133350</xdr:rowOff>
    </xdr:from>
    <xdr:to>
      <xdr:col>27</xdr:col>
      <xdr:colOff>695325</xdr:colOff>
      <xdr:row>25</xdr:row>
      <xdr:rowOff>14288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123824</xdr:colOff>
      <xdr:row>10</xdr:row>
      <xdr:rowOff>152400</xdr:rowOff>
    </xdr:from>
    <xdr:to>
      <xdr:col>30</xdr:col>
      <xdr:colOff>352424</xdr:colOff>
      <xdr:row>27</xdr:row>
      <xdr:rowOff>42862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8</xdr:row>
      <xdr:rowOff>133350</xdr:rowOff>
    </xdr:from>
    <xdr:to>
      <xdr:col>12</xdr:col>
      <xdr:colOff>447675</xdr:colOff>
      <xdr:row>24</xdr:row>
      <xdr:rowOff>14287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"/>
  <sheetViews>
    <sheetView tabSelected="1" zoomScale="80" zoomScaleNormal="80" workbookViewId="0"/>
  </sheetViews>
  <sheetFormatPr baseColWidth="10" defaultRowHeight="15" x14ac:dyDescent="0.25"/>
  <cols>
    <col min="1" max="1" width="18.7109375" customWidth="1"/>
    <col min="2" max="6" width="9.7109375" customWidth="1"/>
    <col min="7" max="11" width="8.28515625" customWidth="1"/>
    <col min="12" max="12" width="6.85546875" customWidth="1"/>
    <col min="13" max="13" width="17.42578125" bestFit="1" customWidth="1"/>
  </cols>
  <sheetData>
    <row r="1" spans="1:18" x14ac:dyDescent="0.25">
      <c r="A1" s="9" t="s">
        <v>59</v>
      </c>
    </row>
    <row r="2" spans="1:18" x14ac:dyDescent="0.25">
      <c r="B2" s="297" t="s">
        <v>39</v>
      </c>
      <c r="C2" s="297"/>
      <c r="D2" s="297"/>
      <c r="E2" s="297"/>
      <c r="F2" s="297"/>
      <c r="G2" s="297" t="s">
        <v>52</v>
      </c>
      <c r="H2" s="297"/>
      <c r="I2" s="297"/>
      <c r="J2" s="297"/>
      <c r="K2" s="297"/>
    </row>
    <row r="3" spans="1:18" x14ac:dyDescent="0.25">
      <c r="A3" s="9" t="s">
        <v>68</v>
      </c>
      <c r="B3" s="2">
        <v>2010</v>
      </c>
      <c r="C3" s="2">
        <v>2012</v>
      </c>
      <c r="D3" s="2">
        <v>2014</v>
      </c>
      <c r="E3" s="2">
        <v>2015</v>
      </c>
      <c r="F3" s="2">
        <v>2016</v>
      </c>
      <c r="G3" s="2">
        <v>2010</v>
      </c>
      <c r="H3" s="2">
        <v>2012</v>
      </c>
      <c r="I3" s="2">
        <v>2014</v>
      </c>
      <c r="J3" s="2">
        <v>2015</v>
      </c>
      <c r="K3" s="2">
        <v>2016</v>
      </c>
      <c r="M3" s="9" t="s">
        <v>68</v>
      </c>
      <c r="N3" s="2">
        <v>2010</v>
      </c>
      <c r="O3" s="2">
        <v>2012</v>
      </c>
      <c r="P3" s="2">
        <v>2014</v>
      </c>
      <c r="Q3" s="2">
        <v>2015</v>
      </c>
      <c r="R3" s="2">
        <v>2016</v>
      </c>
    </row>
    <row r="4" spans="1:18" x14ac:dyDescent="0.25">
      <c r="A4" s="3" t="s">
        <v>0</v>
      </c>
      <c r="B4" s="8">
        <v>38.130727388214986</v>
      </c>
      <c r="C4" s="8">
        <v>37.758857252686994</v>
      </c>
      <c r="D4" s="8">
        <v>34.765918462991351</v>
      </c>
      <c r="E4" s="8">
        <v>30.965658597000001</v>
      </c>
      <c r="F4" s="8">
        <v>28.219217820799585</v>
      </c>
      <c r="G4">
        <f>RANK(B4,$B$4:$B$35,0)</f>
        <v>22</v>
      </c>
      <c r="H4">
        <f>RANK(C4,$C$4:$C$35,0)</f>
        <v>22</v>
      </c>
      <c r="I4">
        <f>RANK(D4,$D$4:$D$35,0)</f>
        <v>23</v>
      </c>
      <c r="J4">
        <f>RANK(E4,$E$4:$E$35,0)</f>
        <v>25</v>
      </c>
      <c r="K4">
        <f>RANK(F4,$F$4:$F$35,0)</f>
        <v>26</v>
      </c>
      <c r="M4" s="3" t="s">
        <v>16</v>
      </c>
      <c r="N4" s="8">
        <v>21.017552476935002</v>
      </c>
      <c r="O4" s="8">
        <v>23.246786025752833</v>
      </c>
      <c r="P4" s="8">
        <v>20.366180797960542</v>
      </c>
      <c r="Q4" s="8">
        <v>18.882955236800001</v>
      </c>
      <c r="R4" s="8">
        <v>14.245565186496773</v>
      </c>
    </row>
    <row r="5" spans="1:18" x14ac:dyDescent="0.25">
      <c r="A5" s="3" t="s">
        <v>1</v>
      </c>
      <c r="B5" s="8">
        <v>31.520187329366557</v>
      </c>
      <c r="C5" s="8">
        <v>30.209375999052572</v>
      </c>
      <c r="D5" s="8">
        <v>28.597979098791065</v>
      </c>
      <c r="E5" s="8">
        <v>29.203425772999999</v>
      </c>
      <c r="F5" s="8">
        <v>22.232681189636324</v>
      </c>
      <c r="G5">
        <f t="shared" ref="G5:G35" si="0">RANK(B5,$B$4:$B$35,0)</f>
        <v>28</v>
      </c>
      <c r="H5">
        <f t="shared" ref="H5:H35" si="1">RANK(C5,$C$4:$C$35,0)</f>
        <v>27</v>
      </c>
      <c r="I5">
        <f t="shared" ref="I5:I35" si="2">RANK(D5,$D$4:$D$35,0)</f>
        <v>30</v>
      </c>
      <c r="J5">
        <f t="shared" ref="J5:J35" si="3">RANK(E5,$E$4:$E$35,0)</f>
        <v>27</v>
      </c>
      <c r="K5">
        <f t="shared" ref="K5:K35" si="4">RANK(F5,$F$4:$F$35,0)</f>
        <v>30</v>
      </c>
      <c r="M5" s="3" t="s">
        <v>5</v>
      </c>
      <c r="N5" s="8">
        <v>78.483396409951183</v>
      </c>
      <c r="O5" s="8">
        <v>74.687344373186036</v>
      </c>
      <c r="P5" s="8">
        <v>76.208532264627763</v>
      </c>
      <c r="Q5" s="8">
        <v>72.546164556500003</v>
      </c>
      <c r="R5" s="8">
        <v>77.081386679897207</v>
      </c>
    </row>
    <row r="6" spans="1:18" x14ac:dyDescent="0.25">
      <c r="A6" s="3" t="s">
        <v>2</v>
      </c>
      <c r="B6" s="8">
        <v>30.994688762716887</v>
      </c>
      <c r="C6" s="8">
        <v>30.108835356244139</v>
      </c>
      <c r="D6" s="8">
        <v>30.26270555013798</v>
      </c>
      <c r="E6" s="8">
        <v>27.928616870799999</v>
      </c>
      <c r="F6" s="8">
        <v>22.126035335243913</v>
      </c>
      <c r="G6">
        <f t="shared" si="0"/>
        <v>29</v>
      </c>
      <c r="H6">
        <f t="shared" si="1"/>
        <v>28</v>
      </c>
      <c r="I6">
        <f t="shared" si="2"/>
        <v>27</v>
      </c>
      <c r="J6">
        <f t="shared" si="3"/>
        <v>29</v>
      </c>
      <c r="K6">
        <f t="shared" si="4"/>
        <v>31</v>
      </c>
      <c r="M6" t="s">
        <v>51</v>
      </c>
      <c r="N6" s="8">
        <v>45.979183426947252</v>
      </c>
      <c r="O6" s="8">
        <v>44.887869280868493</v>
      </c>
      <c r="P6" s="8">
        <v>44.668883840718443</v>
      </c>
      <c r="Q6" s="8">
        <v>42.126080042099993</v>
      </c>
      <c r="R6" s="8">
        <v>41.368477544749759</v>
      </c>
    </row>
    <row r="7" spans="1:18" x14ac:dyDescent="0.25">
      <c r="A7" s="3" t="s">
        <v>3</v>
      </c>
      <c r="B7" s="8">
        <v>50.504995327086156</v>
      </c>
      <c r="C7" s="8">
        <v>44.664152681424333</v>
      </c>
      <c r="D7" s="8">
        <v>43.587796812740123</v>
      </c>
      <c r="E7" s="8">
        <v>42.089920224799997</v>
      </c>
      <c r="F7" s="8">
        <v>43.767647373465692</v>
      </c>
      <c r="G7">
        <f t="shared" si="0"/>
        <v>13</v>
      </c>
      <c r="H7">
        <f t="shared" si="1"/>
        <v>17</v>
      </c>
      <c r="I7">
        <f t="shared" si="2"/>
        <v>16</v>
      </c>
      <c r="J7">
        <f t="shared" si="3"/>
        <v>14</v>
      </c>
      <c r="K7">
        <f t="shared" si="4"/>
        <v>14</v>
      </c>
      <c r="M7" s="3" t="s">
        <v>27</v>
      </c>
      <c r="N7" s="8">
        <v>48.32065428621695</v>
      </c>
      <c r="O7" s="8">
        <v>48.85650545085992</v>
      </c>
      <c r="P7" s="8">
        <v>45.856505140203694</v>
      </c>
      <c r="Q7" s="8">
        <v>41.857043752300001</v>
      </c>
      <c r="R7" s="8">
        <v>41.871657480905363</v>
      </c>
    </row>
    <row r="8" spans="1:18" x14ac:dyDescent="0.25">
      <c r="A8" s="3" t="s">
        <v>29</v>
      </c>
      <c r="B8" s="8">
        <v>27.810883753938132</v>
      </c>
      <c r="C8" s="8">
        <v>27.925963168157566</v>
      </c>
      <c r="D8" s="8">
        <v>30.171384894585824</v>
      </c>
      <c r="E8" s="8">
        <v>24.431723487300001</v>
      </c>
      <c r="F8" s="8">
        <v>24.815166356101564</v>
      </c>
      <c r="G8">
        <f t="shared" si="0"/>
        <v>31</v>
      </c>
      <c r="H8">
        <f t="shared" si="1"/>
        <v>31</v>
      </c>
      <c r="I8">
        <f t="shared" si="2"/>
        <v>28</v>
      </c>
      <c r="J8">
        <f t="shared" si="3"/>
        <v>31</v>
      </c>
      <c r="K8">
        <f t="shared" si="4"/>
        <v>29</v>
      </c>
    </row>
    <row r="9" spans="1:18" x14ac:dyDescent="0.25">
      <c r="A9" s="3" t="s">
        <v>4</v>
      </c>
      <c r="B9" s="8">
        <v>34.692844411565737</v>
      </c>
      <c r="C9" s="8">
        <v>34.415880256758477</v>
      </c>
      <c r="D9" s="8">
        <v>34.34573738631488</v>
      </c>
      <c r="E9" s="8">
        <v>33.254803873999997</v>
      </c>
      <c r="F9" s="8">
        <v>33.631706637600175</v>
      </c>
      <c r="G9">
        <f t="shared" si="0"/>
        <v>25</v>
      </c>
      <c r="H9">
        <f t="shared" si="1"/>
        <v>26</v>
      </c>
      <c r="I9">
        <f t="shared" si="2"/>
        <v>25</v>
      </c>
      <c r="J9">
        <f t="shared" si="3"/>
        <v>22</v>
      </c>
      <c r="K9">
        <f t="shared" si="4"/>
        <v>19</v>
      </c>
    </row>
    <row r="10" spans="1:18" x14ac:dyDescent="0.25">
      <c r="A10" s="3" t="s">
        <v>5</v>
      </c>
      <c r="B10" s="8">
        <v>78.483396409951183</v>
      </c>
      <c r="C10" s="8">
        <v>74.687344373186036</v>
      </c>
      <c r="D10" s="8">
        <v>76.208532264627763</v>
      </c>
      <c r="E10" s="8">
        <v>72.546164556500003</v>
      </c>
      <c r="F10" s="8">
        <v>77.081386679897207</v>
      </c>
      <c r="G10">
        <f t="shared" si="0"/>
        <v>1</v>
      </c>
      <c r="H10">
        <f t="shared" si="1"/>
        <v>1</v>
      </c>
      <c r="I10">
        <f t="shared" si="2"/>
        <v>1</v>
      </c>
      <c r="J10">
        <f t="shared" si="3"/>
        <v>1</v>
      </c>
      <c r="K10">
        <f t="shared" si="4"/>
        <v>1</v>
      </c>
    </row>
    <row r="11" spans="1:18" x14ac:dyDescent="0.25">
      <c r="A11" s="3" t="s">
        <v>6</v>
      </c>
      <c r="B11" s="8">
        <v>38.806587959948921</v>
      </c>
      <c r="C11" s="8">
        <v>35.254501239729748</v>
      </c>
      <c r="D11" s="8">
        <v>34.390659341853826</v>
      </c>
      <c r="E11" s="8">
        <v>29.308556988300001</v>
      </c>
      <c r="F11" s="8">
        <v>30.60839305277705</v>
      </c>
      <c r="G11">
        <f t="shared" si="0"/>
        <v>21</v>
      </c>
      <c r="H11">
        <f t="shared" si="1"/>
        <v>25</v>
      </c>
      <c r="I11">
        <f t="shared" si="2"/>
        <v>24</v>
      </c>
      <c r="J11">
        <f t="shared" si="3"/>
        <v>26</v>
      </c>
      <c r="K11">
        <f t="shared" si="4"/>
        <v>24</v>
      </c>
    </row>
    <row r="12" spans="1:18" x14ac:dyDescent="0.25">
      <c r="A12" s="3" t="s">
        <v>7</v>
      </c>
      <c r="B12" s="8">
        <v>28.544146219903627</v>
      </c>
      <c r="C12" s="8">
        <v>28.905748402945967</v>
      </c>
      <c r="D12" s="8">
        <v>28.372344246593233</v>
      </c>
      <c r="E12" s="8">
        <v>27.775088033399999</v>
      </c>
      <c r="F12" s="8">
        <v>27.595406629792297</v>
      </c>
      <c r="G12">
        <f t="shared" si="0"/>
        <v>30</v>
      </c>
      <c r="H12">
        <f t="shared" si="1"/>
        <v>30</v>
      </c>
      <c r="I12">
        <f t="shared" si="2"/>
        <v>31</v>
      </c>
      <c r="J12">
        <f t="shared" si="3"/>
        <v>30</v>
      </c>
      <c r="K12">
        <f t="shared" si="4"/>
        <v>28</v>
      </c>
    </row>
    <row r="13" spans="1:18" x14ac:dyDescent="0.25">
      <c r="A13" s="3" t="s">
        <v>8</v>
      </c>
      <c r="B13" s="8">
        <v>51.574162159710383</v>
      </c>
      <c r="C13" s="8">
        <v>50.056664358118738</v>
      </c>
      <c r="D13" s="8">
        <v>43.464438529237455</v>
      </c>
      <c r="E13" s="8">
        <v>39.278405574700002</v>
      </c>
      <c r="F13" s="8">
        <v>35.988916314031059</v>
      </c>
      <c r="G13">
        <f t="shared" si="0"/>
        <v>12</v>
      </c>
      <c r="H13">
        <f t="shared" si="1"/>
        <v>11</v>
      </c>
      <c r="I13">
        <f t="shared" si="2"/>
        <v>17</v>
      </c>
      <c r="J13">
        <f t="shared" si="3"/>
        <v>17</v>
      </c>
      <c r="K13">
        <f t="shared" si="4"/>
        <v>18</v>
      </c>
    </row>
    <row r="14" spans="1:18" x14ac:dyDescent="0.25">
      <c r="A14" s="3" t="s">
        <v>9</v>
      </c>
      <c r="B14" s="8">
        <v>48.512294213513577</v>
      </c>
      <c r="C14" s="8">
        <v>44.46664388627196</v>
      </c>
      <c r="D14" s="8">
        <v>46.554997309011839</v>
      </c>
      <c r="E14" s="8">
        <v>42.038655671500003</v>
      </c>
      <c r="F14" s="8">
        <v>42.359893077516084</v>
      </c>
      <c r="G14">
        <f t="shared" si="0"/>
        <v>14</v>
      </c>
      <c r="H14">
        <f t="shared" si="1"/>
        <v>18</v>
      </c>
      <c r="I14">
        <f t="shared" si="2"/>
        <v>14</v>
      </c>
      <c r="J14">
        <f t="shared" si="3"/>
        <v>15</v>
      </c>
      <c r="K14">
        <f t="shared" si="4"/>
        <v>15</v>
      </c>
    </row>
    <row r="15" spans="1:18" x14ac:dyDescent="0.25">
      <c r="A15" s="3" t="s">
        <v>10</v>
      </c>
      <c r="B15" s="8">
        <v>67.570571102686074</v>
      </c>
      <c r="C15" s="8">
        <v>69.696149241842392</v>
      </c>
      <c r="D15" s="8">
        <v>65.218074656188605</v>
      </c>
      <c r="E15" s="8">
        <v>67.096662461899996</v>
      </c>
      <c r="F15" s="8">
        <v>64.407395586877996</v>
      </c>
      <c r="G15">
        <f t="shared" si="0"/>
        <v>2</v>
      </c>
      <c r="H15">
        <f t="shared" si="1"/>
        <v>2</v>
      </c>
      <c r="I15">
        <f t="shared" si="2"/>
        <v>3</v>
      </c>
      <c r="J15">
        <f t="shared" si="3"/>
        <v>3</v>
      </c>
      <c r="K15">
        <f t="shared" si="4"/>
        <v>3</v>
      </c>
    </row>
    <row r="16" spans="1:18" x14ac:dyDescent="0.25">
      <c r="A16" s="3" t="s">
        <v>11</v>
      </c>
      <c r="B16" s="8">
        <v>54.668455080175114</v>
      </c>
      <c r="C16" s="8">
        <v>52.773120739590063</v>
      </c>
      <c r="D16" s="8">
        <v>54.303553034491856</v>
      </c>
      <c r="E16" s="8">
        <v>49.388682465199999</v>
      </c>
      <c r="F16" s="8">
        <v>50.620330407023694</v>
      </c>
      <c r="G16">
        <f t="shared" si="0"/>
        <v>10</v>
      </c>
      <c r="H16">
        <f t="shared" si="1"/>
        <v>8</v>
      </c>
      <c r="I16">
        <f t="shared" si="2"/>
        <v>8</v>
      </c>
      <c r="J16">
        <f t="shared" si="3"/>
        <v>9</v>
      </c>
      <c r="K16">
        <f t="shared" si="4"/>
        <v>9</v>
      </c>
    </row>
    <row r="17" spans="1:11" x14ac:dyDescent="0.25">
      <c r="A17" s="3" t="s">
        <v>12</v>
      </c>
      <c r="B17" s="8">
        <v>37.049731225094249</v>
      </c>
      <c r="C17" s="8">
        <v>39.789097736124255</v>
      </c>
      <c r="D17" s="8">
        <v>35.368405545880911</v>
      </c>
      <c r="E17" s="8">
        <v>34.777859644700001</v>
      </c>
      <c r="F17" s="8">
        <v>31.814014535891765</v>
      </c>
      <c r="G17">
        <f t="shared" si="0"/>
        <v>23</v>
      </c>
      <c r="H17">
        <f t="shared" si="1"/>
        <v>19</v>
      </c>
      <c r="I17">
        <f t="shared" si="2"/>
        <v>22</v>
      </c>
      <c r="J17">
        <f t="shared" si="3"/>
        <v>20</v>
      </c>
      <c r="K17">
        <f t="shared" si="4"/>
        <v>21</v>
      </c>
    </row>
    <row r="18" spans="1:11" x14ac:dyDescent="0.25">
      <c r="A18" s="3" t="s">
        <v>13</v>
      </c>
      <c r="B18" s="8">
        <v>42.891414470606819</v>
      </c>
      <c r="C18" s="8">
        <v>45.334379894932276</v>
      </c>
      <c r="D18" s="8">
        <v>49.60000806089527</v>
      </c>
      <c r="E18" s="8">
        <v>47.551522549200001</v>
      </c>
      <c r="F18" s="8">
        <v>47.87582789575842</v>
      </c>
      <c r="G18">
        <f t="shared" si="0"/>
        <v>17</v>
      </c>
      <c r="H18">
        <f t="shared" si="1"/>
        <v>16</v>
      </c>
      <c r="I18">
        <f t="shared" si="2"/>
        <v>11</v>
      </c>
      <c r="J18">
        <f t="shared" si="3"/>
        <v>11</v>
      </c>
      <c r="K18">
        <f t="shared" si="4"/>
        <v>12</v>
      </c>
    </row>
    <row r="19" spans="1:11" x14ac:dyDescent="0.25">
      <c r="A19" s="3" t="s">
        <v>30</v>
      </c>
      <c r="B19" s="8">
        <v>54.72822304055439</v>
      </c>
      <c r="C19" s="8">
        <v>54.366622702955311</v>
      </c>
      <c r="D19" s="8">
        <v>59.247331702296833</v>
      </c>
      <c r="E19" s="8">
        <v>57.2038680235</v>
      </c>
      <c r="F19" s="8">
        <v>55.337951691208843</v>
      </c>
      <c r="G19">
        <f t="shared" si="0"/>
        <v>9</v>
      </c>
      <c r="H19">
        <f t="shared" si="1"/>
        <v>6</v>
      </c>
      <c r="I19">
        <f t="shared" si="2"/>
        <v>5</v>
      </c>
      <c r="J19">
        <f t="shared" si="3"/>
        <v>6</v>
      </c>
      <c r="K19">
        <f t="shared" si="4"/>
        <v>6</v>
      </c>
    </row>
    <row r="20" spans="1:11" x14ac:dyDescent="0.25">
      <c r="A20" s="3" t="s">
        <v>14</v>
      </c>
      <c r="B20" s="8">
        <v>43.242243627415476</v>
      </c>
      <c r="C20" s="8">
        <v>45.452228379534731</v>
      </c>
      <c r="D20" s="8">
        <v>52.271976501728489</v>
      </c>
      <c r="E20" s="8">
        <v>48.439824469500003</v>
      </c>
      <c r="F20" s="8">
        <v>49.544642664781698</v>
      </c>
      <c r="G20">
        <f t="shared" si="0"/>
        <v>16</v>
      </c>
      <c r="H20">
        <f t="shared" si="1"/>
        <v>15</v>
      </c>
      <c r="I20">
        <f t="shared" si="2"/>
        <v>10</v>
      </c>
      <c r="J20">
        <f t="shared" si="3"/>
        <v>10</v>
      </c>
      <c r="K20">
        <f t="shared" si="4"/>
        <v>10</v>
      </c>
    </row>
    <row r="21" spans="1:11" x14ac:dyDescent="0.25">
      <c r="A21" s="3" t="s">
        <v>15</v>
      </c>
      <c r="B21" s="8">
        <v>41.357299066853528</v>
      </c>
      <c r="C21" s="8">
        <v>47.625307795419076</v>
      </c>
      <c r="D21" s="8">
        <v>40.503312663023124</v>
      </c>
      <c r="E21" s="8">
        <v>38.236984376099997</v>
      </c>
      <c r="F21" s="8">
        <v>37.525532256249264</v>
      </c>
      <c r="G21">
        <f t="shared" si="0"/>
        <v>19</v>
      </c>
      <c r="H21">
        <f t="shared" si="1"/>
        <v>14</v>
      </c>
      <c r="I21">
        <f t="shared" si="2"/>
        <v>18</v>
      </c>
      <c r="J21">
        <f t="shared" si="3"/>
        <v>19</v>
      </c>
      <c r="K21">
        <f t="shared" si="4"/>
        <v>17</v>
      </c>
    </row>
    <row r="22" spans="1:11" x14ac:dyDescent="0.25">
      <c r="A22" s="3" t="s">
        <v>16</v>
      </c>
      <c r="B22" s="8">
        <v>21.017552476935002</v>
      </c>
      <c r="C22" s="8">
        <v>23.246786025752833</v>
      </c>
      <c r="D22" s="8">
        <v>20.366180797960542</v>
      </c>
      <c r="E22" s="8">
        <v>18.882955236800001</v>
      </c>
      <c r="F22" s="8">
        <v>14.245565186496773</v>
      </c>
      <c r="G22">
        <f t="shared" si="0"/>
        <v>32</v>
      </c>
      <c r="H22">
        <f t="shared" si="1"/>
        <v>32</v>
      </c>
      <c r="I22">
        <f t="shared" si="2"/>
        <v>32</v>
      </c>
      <c r="J22">
        <f t="shared" si="3"/>
        <v>32</v>
      </c>
      <c r="K22">
        <f t="shared" si="4"/>
        <v>32</v>
      </c>
    </row>
    <row r="23" spans="1:11" x14ac:dyDescent="0.25">
      <c r="A23" s="3" t="s">
        <v>17</v>
      </c>
      <c r="B23" s="8">
        <v>66.987414761241169</v>
      </c>
      <c r="C23" s="8">
        <v>61.937351204786481</v>
      </c>
      <c r="D23" s="8">
        <v>66.750093378756773</v>
      </c>
      <c r="E23" s="8">
        <v>68.107115457000006</v>
      </c>
      <c r="F23" s="8">
        <v>70.401104722391523</v>
      </c>
      <c r="G23">
        <f t="shared" si="0"/>
        <v>3</v>
      </c>
      <c r="H23">
        <f t="shared" si="1"/>
        <v>4</v>
      </c>
      <c r="I23">
        <f t="shared" si="2"/>
        <v>2</v>
      </c>
      <c r="J23">
        <f t="shared" si="3"/>
        <v>2</v>
      </c>
      <c r="K23">
        <f t="shared" si="4"/>
        <v>2</v>
      </c>
    </row>
    <row r="24" spans="1:11" x14ac:dyDescent="0.25">
      <c r="A24" s="3" t="s">
        <v>18</v>
      </c>
      <c r="B24" s="8">
        <v>61.483103581945421</v>
      </c>
      <c r="C24" s="8">
        <v>64.470351507510458</v>
      </c>
      <c r="D24" s="8">
        <v>64.537023089668821</v>
      </c>
      <c r="E24" s="8">
        <v>60.975213525400001</v>
      </c>
      <c r="F24" s="8">
        <v>59.440157622675571</v>
      </c>
      <c r="G24">
        <f t="shared" si="0"/>
        <v>4</v>
      </c>
      <c r="H24">
        <f t="shared" si="1"/>
        <v>3</v>
      </c>
      <c r="I24">
        <f t="shared" si="2"/>
        <v>4</v>
      </c>
      <c r="J24">
        <f t="shared" si="3"/>
        <v>4</v>
      </c>
      <c r="K24">
        <f t="shared" si="4"/>
        <v>5</v>
      </c>
    </row>
    <row r="25" spans="1:11" x14ac:dyDescent="0.25">
      <c r="A25" s="3" t="s">
        <v>19</v>
      </c>
      <c r="B25" s="8">
        <v>41.410630398033881</v>
      </c>
      <c r="C25" s="8">
        <v>36.917077355643087</v>
      </c>
      <c r="D25" s="8">
        <v>34.175291260220789</v>
      </c>
      <c r="E25" s="8">
        <v>31.272070940900001</v>
      </c>
      <c r="F25" s="8">
        <v>31.119215753466573</v>
      </c>
      <c r="G25">
        <f t="shared" si="0"/>
        <v>18</v>
      </c>
      <c r="H25">
        <f t="shared" si="1"/>
        <v>23</v>
      </c>
      <c r="I25">
        <f t="shared" si="2"/>
        <v>26</v>
      </c>
      <c r="J25">
        <f t="shared" si="3"/>
        <v>24</v>
      </c>
      <c r="K25">
        <f t="shared" si="4"/>
        <v>22</v>
      </c>
    </row>
    <row r="26" spans="1:11" x14ac:dyDescent="0.25">
      <c r="A26" s="3" t="s">
        <v>20</v>
      </c>
      <c r="B26" s="8">
        <v>34.62680475635743</v>
      </c>
      <c r="C26" s="8">
        <v>38.793321928657413</v>
      </c>
      <c r="D26" s="8">
        <v>35.882197981308025</v>
      </c>
      <c r="E26" s="8">
        <v>33.432204484300001</v>
      </c>
      <c r="F26" s="8">
        <v>28.846836915916469</v>
      </c>
      <c r="G26">
        <f t="shared" si="0"/>
        <v>26</v>
      </c>
      <c r="H26">
        <f t="shared" si="1"/>
        <v>20</v>
      </c>
      <c r="I26">
        <f t="shared" si="2"/>
        <v>21</v>
      </c>
      <c r="J26">
        <f t="shared" si="3"/>
        <v>21</v>
      </c>
      <c r="K26">
        <f t="shared" si="4"/>
        <v>25</v>
      </c>
    </row>
    <row r="27" spans="1:11" x14ac:dyDescent="0.25">
      <c r="A27" s="3" t="s">
        <v>21</v>
      </c>
      <c r="B27" s="8">
        <v>52.400585386892963</v>
      </c>
      <c r="C27" s="8">
        <v>50.53263839884945</v>
      </c>
      <c r="D27" s="8">
        <v>49.101433852871835</v>
      </c>
      <c r="E27" s="8">
        <v>45.6421360394</v>
      </c>
      <c r="F27" s="8">
        <v>45.520657275478101</v>
      </c>
      <c r="G27">
        <f t="shared" si="0"/>
        <v>11</v>
      </c>
      <c r="H27">
        <f t="shared" si="1"/>
        <v>10</v>
      </c>
      <c r="I27">
        <f t="shared" si="2"/>
        <v>13</v>
      </c>
      <c r="J27">
        <f t="shared" si="3"/>
        <v>12</v>
      </c>
      <c r="K27">
        <f t="shared" si="4"/>
        <v>13</v>
      </c>
    </row>
    <row r="28" spans="1:11" x14ac:dyDescent="0.25">
      <c r="A28" s="3" t="s">
        <v>22</v>
      </c>
      <c r="B28" s="8">
        <v>36.668698293608209</v>
      </c>
      <c r="C28" s="8">
        <v>36.26036720089698</v>
      </c>
      <c r="D28" s="8">
        <v>39.36940991054508</v>
      </c>
      <c r="E28" s="8">
        <v>32.238588001799997</v>
      </c>
      <c r="F28" s="8">
        <v>30.80663701814666</v>
      </c>
      <c r="G28">
        <f t="shared" si="0"/>
        <v>24</v>
      </c>
      <c r="H28">
        <f t="shared" si="1"/>
        <v>24</v>
      </c>
      <c r="I28">
        <f t="shared" si="2"/>
        <v>19</v>
      </c>
      <c r="J28">
        <f t="shared" si="3"/>
        <v>23</v>
      </c>
      <c r="K28">
        <f t="shared" si="4"/>
        <v>23</v>
      </c>
    </row>
    <row r="29" spans="1:11" x14ac:dyDescent="0.25">
      <c r="A29" s="3" t="s">
        <v>23</v>
      </c>
      <c r="B29" s="8">
        <v>33.148915116226689</v>
      </c>
      <c r="C29" s="8">
        <v>29.119836675475121</v>
      </c>
      <c r="D29" s="8">
        <v>29.35822205316434</v>
      </c>
      <c r="E29" s="8">
        <v>28.763317891700002</v>
      </c>
      <c r="F29" s="8">
        <v>27.863703526953088</v>
      </c>
      <c r="G29">
        <f t="shared" si="0"/>
        <v>27</v>
      </c>
      <c r="H29">
        <f t="shared" si="1"/>
        <v>29</v>
      </c>
      <c r="I29">
        <f t="shared" si="2"/>
        <v>29</v>
      </c>
      <c r="J29">
        <f t="shared" si="3"/>
        <v>28</v>
      </c>
      <c r="K29">
        <f t="shared" si="4"/>
        <v>27</v>
      </c>
    </row>
    <row r="30" spans="1:11" x14ac:dyDescent="0.25">
      <c r="A30" s="3" t="s">
        <v>24</v>
      </c>
      <c r="B30" s="8">
        <v>57.095980057883068</v>
      </c>
      <c r="C30" s="8">
        <v>49.689859342954868</v>
      </c>
      <c r="D30" s="8">
        <v>49.570649221430926</v>
      </c>
      <c r="E30" s="8">
        <v>45.3847701368</v>
      </c>
      <c r="F30" s="8">
        <v>50.851786428559009</v>
      </c>
      <c r="G30">
        <f t="shared" si="0"/>
        <v>8</v>
      </c>
      <c r="H30">
        <f t="shared" si="1"/>
        <v>12</v>
      </c>
      <c r="I30">
        <f t="shared" si="2"/>
        <v>12</v>
      </c>
      <c r="J30">
        <f t="shared" si="3"/>
        <v>13</v>
      </c>
      <c r="K30">
        <f t="shared" si="4"/>
        <v>8</v>
      </c>
    </row>
    <row r="31" spans="1:11" x14ac:dyDescent="0.25">
      <c r="A31" s="3" t="s">
        <v>25</v>
      </c>
      <c r="B31" s="8">
        <v>38.951186012621676</v>
      </c>
      <c r="C31" s="8">
        <v>38.359426753375189</v>
      </c>
      <c r="D31" s="8">
        <v>37.923559933985366</v>
      </c>
      <c r="E31" s="8">
        <v>38.911023669899997</v>
      </c>
      <c r="F31" s="8">
        <v>32.162231478385586</v>
      </c>
      <c r="G31">
        <f t="shared" si="0"/>
        <v>20</v>
      </c>
      <c r="H31">
        <f t="shared" si="1"/>
        <v>21</v>
      </c>
      <c r="I31">
        <f t="shared" si="2"/>
        <v>20</v>
      </c>
      <c r="J31">
        <f t="shared" si="3"/>
        <v>18</v>
      </c>
      <c r="K31">
        <f t="shared" si="4"/>
        <v>20</v>
      </c>
    </row>
    <row r="32" spans="1:11" x14ac:dyDescent="0.25">
      <c r="A32" s="3" t="s">
        <v>26</v>
      </c>
      <c r="B32" s="8">
        <v>60.312902400456345</v>
      </c>
      <c r="C32" s="8">
        <v>57.879434377073281</v>
      </c>
      <c r="D32" s="8">
        <v>58.927588541205346</v>
      </c>
      <c r="E32" s="8">
        <v>52.247725080199999</v>
      </c>
      <c r="F32" s="8">
        <v>53.945662058685841</v>
      </c>
      <c r="G32">
        <f t="shared" si="0"/>
        <v>5</v>
      </c>
      <c r="H32">
        <f t="shared" si="1"/>
        <v>5</v>
      </c>
      <c r="I32">
        <f t="shared" si="2"/>
        <v>6</v>
      </c>
      <c r="J32">
        <f t="shared" si="3"/>
        <v>7</v>
      </c>
      <c r="K32">
        <f t="shared" si="4"/>
        <v>7</v>
      </c>
    </row>
    <row r="33" spans="1:11" x14ac:dyDescent="0.25">
      <c r="A33" s="3" t="s">
        <v>31</v>
      </c>
      <c r="B33" s="8">
        <v>57.579122113026372</v>
      </c>
      <c r="C33" s="8">
        <v>52.644296919417634</v>
      </c>
      <c r="D33" s="8">
        <v>58.005177890477754</v>
      </c>
      <c r="E33" s="8">
        <v>57.269685223099998</v>
      </c>
      <c r="F33" s="8">
        <v>62.160045488325522</v>
      </c>
      <c r="G33">
        <f t="shared" si="0"/>
        <v>7</v>
      </c>
      <c r="H33">
        <f t="shared" si="1"/>
        <v>9</v>
      </c>
      <c r="I33">
        <f t="shared" si="2"/>
        <v>7</v>
      </c>
      <c r="J33">
        <f t="shared" si="3"/>
        <v>5</v>
      </c>
      <c r="K33">
        <f t="shared" si="4"/>
        <v>4</v>
      </c>
    </row>
    <row r="34" spans="1:11" x14ac:dyDescent="0.25">
      <c r="A34" s="118" t="s">
        <v>27</v>
      </c>
      <c r="B34" s="119">
        <v>48.32065428621695</v>
      </c>
      <c r="C34" s="119">
        <v>48.85650545085992</v>
      </c>
      <c r="D34" s="119">
        <v>45.856505140203694</v>
      </c>
      <c r="E34" s="119">
        <v>41.857043752300001</v>
      </c>
      <c r="F34" s="119">
        <v>41.871657480905363</v>
      </c>
      <c r="G34" s="275">
        <f t="shared" si="0"/>
        <v>15</v>
      </c>
      <c r="H34" s="275">
        <f t="shared" si="1"/>
        <v>13</v>
      </c>
      <c r="I34" s="275">
        <f t="shared" si="2"/>
        <v>15</v>
      </c>
      <c r="J34" s="275">
        <f t="shared" si="3"/>
        <v>16</v>
      </c>
      <c r="K34" s="275">
        <f t="shared" si="4"/>
        <v>16</v>
      </c>
    </row>
    <row r="35" spans="1:11" x14ac:dyDescent="0.25">
      <c r="A35" s="3" t="s">
        <v>28</v>
      </c>
      <c r="B35" s="8">
        <v>60.247468471564922</v>
      </c>
      <c r="C35" s="8">
        <v>54.213690381564476</v>
      </c>
      <c r="D35" s="8">
        <v>52.345793789800275</v>
      </c>
      <c r="E35" s="8">
        <v>51.534288266200001</v>
      </c>
      <c r="F35" s="8">
        <v>49.003874970953419</v>
      </c>
      <c r="G35">
        <f t="shared" si="0"/>
        <v>6</v>
      </c>
      <c r="H35">
        <f t="shared" si="1"/>
        <v>7</v>
      </c>
      <c r="I35">
        <f t="shared" si="2"/>
        <v>9</v>
      </c>
      <c r="J35">
        <f t="shared" si="3"/>
        <v>8</v>
      </c>
      <c r="K35">
        <f t="shared" si="4"/>
        <v>11</v>
      </c>
    </row>
    <row r="37" spans="1:11" x14ac:dyDescent="0.25">
      <c r="A37" s="9" t="s">
        <v>68</v>
      </c>
      <c r="B37" s="2" t="s">
        <v>59</v>
      </c>
      <c r="C37" s="2" t="s">
        <v>74</v>
      </c>
      <c r="D37" s="2" t="s">
        <v>69</v>
      </c>
      <c r="E37" s="2" t="s">
        <v>70</v>
      </c>
    </row>
    <row r="38" spans="1:11" x14ac:dyDescent="0.25">
      <c r="A38" s="3" t="s">
        <v>5</v>
      </c>
      <c r="B38" s="8">
        <v>77.081386679897207</v>
      </c>
      <c r="C38" s="8">
        <v>43.6</v>
      </c>
      <c r="D38" s="12">
        <v>28.079119365369277</v>
      </c>
      <c r="E38" s="12">
        <v>49.00226731452792</v>
      </c>
    </row>
    <row r="39" spans="1:11" x14ac:dyDescent="0.25">
      <c r="A39" s="3" t="s">
        <v>17</v>
      </c>
      <c r="B39" s="8">
        <v>70.401104722391523</v>
      </c>
      <c r="C39" s="8">
        <v>43.6</v>
      </c>
      <c r="D39" s="12">
        <v>26.880160614965426</v>
      </c>
      <c r="E39" s="12">
        <v>43.520944107426089</v>
      </c>
    </row>
    <row r="40" spans="1:11" x14ac:dyDescent="0.25">
      <c r="A40" s="3" t="s">
        <v>10</v>
      </c>
      <c r="B40" s="8">
        <v>64.407395586877996</v>
      </c>
      <c r="C40" s="8">
        <v>43.6</v>
      </c>
      <c r="D40" s="12">
        <v>22.961690632918859</v>
      </c>
      <c r="E40" s="12">
        <v>41.445704953959137</v>
      </c>
    </row>
    <row r="41" spans="1:11" x14ac:dyDescent="0.25">
      <c r="A41" s="3" t="s">
        <v>31</v>
      </c>
      <c r="B41" s="8">
        <v>62.160045488325522</v>
      </c>
      <c r="C41" s="8">
        <v>43.6</v>
      </c>
      <c r="D41" s="12">
        <v>16.403334907796648</v>
      </c>
      <c r="E41" s="12">
        <v>45.756710580528875</v>
      </c>
    </row>
    <row r="42" spans="1:11" x14ac:dyDescent="0.25">
      <c r="A42" s="3" t="s">
        <v>18</v>
      </c>
      <c r="B42" s="8">
        <v>59.440157622675571</v>
      </c>
      <c r="C42" s="8">
        <v>43.6</v>
      </c>
      <c r="D42" s="12">
        <v>8.9580456216756055</v>
      </c>
      <c r="E42" s="12">
        <v>50.482112000999969</v>
      </c>
    </row>
    <row r="43" spans="1:11" x14ac:dyDescent="0.25">
      <c r="A43" s="3" t="s">
        <v>30</v>
      </c>
      <c r="B43" s="8">
        <v>55.337951691208843</v>
      </c>
      <c r="C43" s="8">
        <v>43.6</v>
      </c>
      <c r="D43" s="12">
        <v>9.3890434883504756</v>
      </c>
      <c r="E43" s="12">
        <v>45.948908202858362</v>
      </c>
    </row>
    <row r="44" spans="1:11" x14ac:dyDescent="0.25">
      <c r="A44" s="3" t="s">
        <v>26</v>
      </c>
      <c r="B44" s="8">
        <v>53.945662058685841</v>
      </c>
      <c r="C44" s="8">
        <v>43.6</v>
      </c>
      <c r="D44" s="12">
        <v>5.7442044064729538</v>
      </c>
      <c r="E44" s="12">
        <v>48.201457652212881</v>
      </c>
    </row>
    <row r="45" spans="1:11" x14ac:dyDescent="0.25">
      <c r="A45" s="3" t="s">
        <v>24</v>
      </c>
      <c r="B45" s="8">
        <v>50.851786428559009</v>
      </c>
      <c r="C45" s="8">
        <v>43.6</v>
      </c>
      <c r="D45" s="12">
        <v>11.769277718565558</v>
      </c>
      <c r="E45" s="12">
        <v>39.082508709993455</v>
      </c>
    </row>
    <row r="46" spans="1:11" x14ac:dyDescent="0.25">
      <c r="A46" s="3" t="s">
        <v>11</v>
      </c>
      <c r="B46" s="8">
        <v>50.620330407023694</v>
      </c>
      <c r="C46" s="8">
        <v>43.6</v>
      </c>
      <c r="D46" s="12">
        <v>8.0185813302882458</v>
      </c>
      <c r="E46" s="12">
        <v>42.601749076735445</v>
      </c>
    </row>
    <row r="47" spans="1:11" x14ac:dyDescent="0.25">
      <c r="A47" s="3" t="s">
        <v>14</v>
      </c>
      <c r="B47" s="8">
        <v>49.544642664781698</v>
      </c>
      <c r="C47" s="8">
        <v>43.6</v>
      </c>
      <c r="D47" s="12">
        <v>5.9187220242754659</v>
      </c>
      <c r="E47" s="12">
        <v>43.62592064050623</v>
      </c>
    </row>
    <row r="48" spans="1:11" x14ac:dyDescent="0.25">
      <c r="A48" s="3" t="s">
        <v>28</v>
      </c>
      <c r="B48" s="8">
        <v>49.003874970953419</v>
      </c>
      <c r="C48" s="8">
        <v>43.6</v>
      </c>
      <c r="D48" s="12">
        <v>3.5240882513644047</v>
      </c>
      <c r="E48" s="12">
        <v>45.479786719589015</v>
      </c>
    </row>
    <row r="49" spans="1:5" x14ac:dyDescent="0.25">
      <c r="A49" s="3" t="s">
        <v>13</v>
      </c>
      <c r="B49" s="8">
        <v>47.87582789575842</v>
      </c>
      <c r="C49" s="8">
        <v>43.6</v>
      </c>
      <c r="D49" s="12">
        <v>6.1484215816195258</v>
      </c>
      <c r="E49" s="12">
        <v>41.727406314138889</v>
      </c>
    </row>
    <row r="50" spans="1:5" x14ac:dyDescent="0.25">
      <c r="A50" s="3" t="s">
        <v>21</v>
      </c>
      <c r="B50" s="8">
        <v>45.520657275478101</v>
      </c>
      <c r="C50" s="8">
        <v>43.6</v>
      </c>
      <c r="D50" s="12">
        <v>7.6773343588450933</v>
      </c>
      <c r="E50" s="12">
        <v>37.843322916633007</v>
      </c>
    </row>
    <row r="51" spans="1:5" x14ac:dyDescent="0.25">
      <c r="A51" s="3" t="s">
        <v>3</v>
      </c>
      <c r="B51" s="8">
        <v>43.767647373465692</v>
      </c>
      <c r="C51" s="8">
        <v>43.6</v>
      </c>
      <c r="D51" s="12">
        <v>6.6572943557580828</v>
      </c>
      <c r="E51" s="12">
        <v>37.110353017707617</v>
      </c>
    </row>
    <row r="52" spans="1:5" x14ac:dyDescent="0.25">
      <c r="A52" s="3" t="s">
        <v>9</v>
      </c>
      <c r="B52" s="8">
        <v>42.359893077516084</v>
      </c>
      <c r="C52" s="8">
        <v>43.6</v>
      </c>
      <c r="D52" s="12">
        <v>4.382453918985342</v>
      </c>
      <c r="E52" s="12">
        <v>37.977439158530736</v>
      </c>
    </row>
    <row r="53" spans="1:5" x14ac:dyDescent="0.25">
      <c r="A53" s="118" t="s">
        <v>27</v>
      </c>
      <c r="B53" s="119">
        <v>41.871657480905363</v>
      </c>
      <c r="C53" s="119">
        <v>43.6</v>
      </c>
      <c r="D53" s="120">
        <v>6.1477512411340109</v>
      </c>
      <c r="E53" s="120">
        <v>35.723906239771352</v>
      </c>
    </row>
    <row r="54" spans="1:5" x14ac:dyDescent="0.25">
      <c r="A54" s="3" t="s">
        <v>15</v>
      </c>
      <c r="B54" s="8">
        <v>37.525532256249264</v>
      </c>
      <c r="C54" s="8">
        <v>43.6</v>
      </c>
      <c r="D54" s="12">
        <v>7.9301451836526509</v>
      </c>
      <c r="E54" s="12">
        <v>29.595387072596612</v>
      </c>
    </row>
    <row r="55" spans="1:5" x14ac:dyDescent="0.25">
      <c r="A55" s="3" t="s">
        <v>8</v>
      </c>
      <c r="B55" s="8">
        <v>35.988916314031059</v>
      </c>
      <c r="C55" s="8">
        <v>43.6</v>
      </c>
      <c r="D55" s="12">
        <v>2.7728795429573951</v>
      </c>
      <c r="E55" s="12">
        <v>33.216036771073661</v>
      </c>
    </row>
    <row r="56" spans="1:5" x14ac:dyDescent="0.25">
      <c r="A56" s="3" t="s">
        <v>4</v>
      </c>
      <c r="B56" s="8">
        <v>33.631706637600175</v>
      </c>
      <c r="C56" s="8">
        <v>43.6</v>
      </c>
      <c r="D56" s="12">
        <v>2.6075996613717689</v>
      </c>
      <c r="E56" s="12">
        <v>31.024106976228406</v>
      </c>
    </row>
    <row r="57" spans="1:5" x14ac:dyDescent="0.25">
      <c r="A57" s="3" t="s">
        <v>25</v>
      </c>
      <c r="B57" s="8">
        <v>32.162231478385586</v>
      </c>
      <c r="C57" s="8">
        <v>43.6</v>
      </c>
      <c r="D57" s="12">
        <v>2.8817550783568784</v>
      </c>
      <c r="E57" s="12">
        <v>29.280476400028704</v>
      </c>
    </row>
    <row r="58" spans="1:5" x14ac:dyDescent="0.25">
      <c r="A58" s="3" t="s">
        <v>12</v>
      </c>
      <c r="B58" s="8">
        <v>31.814014535891765</v>
      </c>
      <c r="C58" s="8">
        <v>43.6</v>
      </c>
      <c r="D58" s="12">
        <v>1.8000705461762494</v>
      </c>
      <c r="E58" s="12">
        <v>30.013943989715514</v>
      </c>
    </row>
    <row r="59" spans="1:5" x14ac:dyDescent="0.25">
      <c r="A59" s="3" t="s">
        <v>19</v>
      </c>
      <c r="B59" s="8">
        <v>31.119215753466573</v>
      </c>
      <c r="C59" s="8">
        <v>43.6</v>
      </c>
      <c r="D59" s="12">
        <v>2.9233988911870172</v>
      </c>
      <c r="E59" s="12">
        <v>28.195816862279553</v>
      </c>
    </row>
    <row r="60" spans="1:5" x14ac:dyDescent="0.25">
      <c r="A60" s="3" t="s">
        <v>22</v>
      </c>
      <c r="B60" s="8">
        <v>30.80663701814666</v>
      </c>
      <c r="C60" s="8">
        <v>43.6</v>
      </c>
      <c r="D60" s="12">
        <v>2.8856773524828174</v>
      </c>
      <c r="E60" s="12">
        <v>27.92095966566384</v>
      </c>
    </row>
    <row r="61" spans="1:5" x14ac:dyDescent="0.25">
      <c r="A61" s="3" t="s">
        <v>6</v>
      </c>
      <c r="B61" s="8">
        <v>30.60839305277705</v>
      </c>
      <c r="C61" s="8">
        <v>43.6</v>
      </c>
      <c r="D61" s="12">
        <v>3.2171576774308943</v>
      </c>
      <c r="E61" s="12">
        <v>27.391235375346152</v>
      </c>
    </row>
    <row r="62" spans="1:5" x14ac:dyDescent="0.25">
      <c r="A62" s="3" t="s">
        <v>20</v>
      </c>
      <c r="B62" s="8">
        <v>28.846836915916469</v>
      </c>
      <c r="C62" s="8">
        <v>43.6</v>
      </c>
      <c r="D62" s="12">
        <v>4.2369404127625696</v>
      </c>
      <c r="E62" s="12">
        <v>24.609896503153898</v>
      </c>
    </row>
    <row r="63" spans="1:5" x14ac:dyDescent="0.25">
      <c r="A63" s="3" t="s">
        <v>0</v>
      </c>
      <c r="B63" s="8">
        <v>28.219217820799585</v>
      </c>
      <c r="C63" s="8">
        <v>43.6</v>
      </c>
      <c r="D63" s="12">
        <v>2.3039399051857732</v>
      </c>
      <c r="E63" s="12">
        <v>25.91527791561381</v>
      </c>
    </row>
    <row r="64" spans="1:5" x14ac:dyDescent="0.25">
      <c r="A64" s="3" t="s">
        <v>23</v>
      </c>
      <c r="B64" s="8">
        <v>27.863703526953088</v>
      </c>
      <c r="C64" s="8">
        <v>43.6</v>
      </c>
      <c r="D64" s="12">
        <v>2.5243749218725653</v>
      </c>
      <c r="E64" s="12">
        <v>25.339328605080517</v>
      </c>
    </row>
    <row r="65" spans="1:5" x14ac:dyDescent="0.25">
      <c r="A65" s="3" t="s">
        <v>7</v>
      </c>
      <c r="B65" s="8">
        <v>27.595406629792297</v>
      </c>
      <c r="C65" s="8">
        <v>43.6</v>
      </c>
      <c r="D65" s="12">
        <v>1.7584530220152359</v>
      </c>
      <c r="E65" s="12">
        <v>25.836953607777058</v>
      </c>
    </row>
    <row r="66" spans="1:5" x14ac:dyDescent="0.25">
      <c r="A66" s="3" t="s">
        <v>29</v>
      </c>
      <c r="B66" s="8">
        <v>24.815166356101564</v>
      </c>
      <c r="C66" s="8">
        <v>43.6</v>
      </c>
      <c r="D66" s="12">
        <v>1.6530314114892788</v>
      </c>
      <c r="E66" s="12">
        <v>23.162134944612287</v>
      </c>
    </row>
    <row r="67" spans="1:5" x14ac:dyDescent="0.25">
      <c r="A67" s="3" t="s">
        <v>1</v>
      </c>
      <c r="B67" s="8">
        <v>22.232681189636324</v>
      </c>
      <c r="C67" s="8">
        <v>43.6</v>
      </c>
      <c r="D67" s="12">
        <v>1.1179887978542369</v>
      </c>
      <c r="E67" s="12">
        <v>21.114692391782089</v>
      </c>
    </row>
    <row r="68" spans="1:5" x14ac:dyDescent="0.25">
      <c r="A68" s="3" t="s">
        <v>2</v>
      </c>
      <c r="B68" s="8">
        <v>22.126035335243913</v>
      </c>
      <c r="C68" s="8">
        <v>43.6</v>
      </c>
      <c r="D68" s="12">
        <v>1.6077850911724878</v>
      </c>
      <c r="E68" s="12">
        <v>20.518250244071425</v>
      </c>
    </row>
    <row r="69" spans="1:5" x14ac:dyDescent="0.25">
      <c r="A69" s="3" t="s">
        <v>16</v>
      </c>
      <c r="B69" s="8">
        <v>14.245565186496773</v>
      </c>
      <c r="C69" s="8">
        <v>43.6</v>
      </c>
      <c r="D69" s="12">
        <v>0.60806231427076352</v>
      </c>
      <c r="E69" s="12">
        <v>13.63750287222601</v>
      </c>
    </row>
  </sheetData>
  <sortState ref="A38:E69">
    <sortCondition descending="1" ref="B38:B69"/>
  </sortState>
  <mergeCells count="2">
    <mergeCell ref="B2:F2"/>
    <mergeCell ref="G2:K2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selection activeCell="L3" sqref="L3"/>
    </sheetView>
  </sheetViews>
  <sheetFormatPr baseColWidth="10" defaultColWidth="11.42578125" defaultRowHeight="15" x14ac:dyDescent="0.25"/>
  <cols>
    <col min="1" max="1" width="15.7109375" style="3" customWidth="1"/>
    <col min="2" max="14" width="8.28515625" style="3" customWidth="1"/>
    <col min="15" max="16384" width="11.42578125" style="3"/>
  </cols>
  <sheetData>
    <row r="1" spans="1:12" x14ac:dyDescent="0.25">
      <c r="A1" s="92" t="s">
        <v>213</v>
      </c>
    </row>
    <row r="3" spans="1:12" x14ac:dyDescent="0.25">
      <c r="A3" s="93" t="s">
        <v>235</v>
      </c>
      <c r="L3" s="99">
        <f>K5-B5</f>
        <v>12.062882207455061</v>
      </c>
    </row>
    <row r="4" spans="1:12" x14ac:dyDescent="0.25">
      <c r="A4" s="67"/>
      <c r="B4" s="94">
        <v>2008</v>
      </c>
      <c r="C4" s="94">
        <v>2009</v>
      </c>
      <c r="D4" s="94">
        <v>2010</v>
      </c>
      <c r="E4" s="94">
        <v>2011</v>
      </c>
      <c r="F4" s="94">
        <v>2012</v>
      </c>
      <c r="G4" s="94">
        <v>2013</v>
      </c>
      <c r="H4" s="94">
        <v>2014</v>
      </c>
      <c r="I4" s="94">
        <v>2015</v>
      </c>
      <c r="J4" s="94">
        <v>2016</v>
      </c>
      <c r="K4" s="94">
        <v>2017</v>
      </c>
      <c r="L4" s="94">
        <v>2018</v>
      </c>
    </row>
    <row r="5" spans="1:12" x14ac:dyDescent="0.25">
      <c r="A5" s="95" t="s">
        <v>27</v>
      </c>
      <c r="B5" s="96">
        <v>1.8538544724239145</v>
      </c>
      <c r="C5" s="96">
        <v>1.2363002478781997</v>
      </c>
      <c r="D5" s="96">
        <v>0.61777588326506905</v>
      </c>
      <c r="E5" s="96">
        <v>0</v>
      </c>
      <c r="F5" s="96">
        <v>2.4644047538367704</v>
      </c>
      <c r="G5" s="96">
        <v>0</v>
      </c>
      <c r="H5" s="96">
        <v>8.6047940995697605</v>
      </c>
      <c r="I5" s="96">
        <v>10.439310759859007</v>
      </c>
      <c r="J5" s="96">
        <v>6.7514070546066076</v>
      </c>
      <c r="K5" s="96">
        <v>13.916736679878976</v>
      </c>
      <c r="L5" s="96">
        <v>8.7326116528924818</v>
      </c>
    </row>
    <row r="6" spans="1:12" x14ac:dyDescent="0.25">
      <c r="A6" s="95" t="s">
        <v>51</v>
      </c>
      <c r="B6" s="96">
        <v>0.64096155628314588</v>
      </c>
      <c r="C6" s="96">
        <v>0.86464376275850952</v>
      </c>
      <c r="D6" s="96">
        <v>0.77716756724308378</v>
      </c>
      <c r="E6" s="96">
        <v>0.48402537010013946</v>
      </c>
      <c r="F6" s="96">
        <v>0.84494230122732372</v>
      </c>
      <c r="G6" s="96">
        <v>0.89231988387943906</v>
      </c>
      <c r="H6" s="96">
        <v>7.1495676906787899</v>
      </c>
      <c r="I6" s="96">
        <v>6.5256776364122313</v>
      </c>
      <c r="J6" s="96">
        <v>7.2240429184191912</v>
      </c>
      <c r="K6" s="96">
        <v>5.0828071736982761</v>
      </c>
      <c r="L6" s="96">
        <v>0</v>
      </c>
    </row>
    <row r="8" spans="1:12" x14ac:dyDescent="0.25">
      <c r="A8" s="95" t="s">
        <v>37</v>
      </c>
      <c r="B8" s="94">
        <v>2017</v>
      </c>
      <c r="C8" s="94">
        <v>2018</v>
      </c>
    </row>
    <row r="9" spans="1:12" x14ac:dyDescent="0.25">
      <c r="A9" s="95" t="s">
        <v>0</v>
      </c>
      <c r="B9" s="96">
        <v>2.3714102776921435</v>
      </c>
      <c r="C9" s="96">
        <v>0</v>
      </c>
      <c r="E9" s="95" t="s">
        <v>37</v>
      </c>
      <c r="F9" s="94" t="s">
        <v>235</v>
      </c>
      <c r="G9" s="94" t="s">
        <v>51</v>
      </c>
    </row>
    <row r="10" spans="1:12" x14ac:dyDescent="0.25">
      <c r="A10" s="95" t="s">
        <v>1</v>
      </c>
      <c r="B10" s="96">
        <v>1.3120475486031613</v>
      </c>
      <c r="C10" s="96">
        <v>0</v>
      </c>
      <c r="E10" s="95" t="s">
        <v>5</v>
      </c>
      <c r="F10" s="96">
        <v>22.995373765356653</v>
      </c>
      <c r="G10" s="96">
        <v>5.0999999999999996</v>
      </c>
    </row>
    <row r="11" spans="1:12" x14ac:dyDescent="0.25">
      <c r="A11" s="95" t="s">
        <v>2</v>
      </c>
      <c r="B11" s="96">
        <v>1.3998152243903805</v>
      </c>
      <c r="C11" s="96">
        <v>0</v>
      </c>
      <c r="E11" s="97" t="s">
        <v>27</v>
      </c>
      <c r="F11" s="98">
        <v>13.916736679878976</v>
      </c>
      <c r="G11" s="112">
        <v>5.0999999999999996</v>
      </c>
    </row>
    <row r="12" spans="1:12" x14ac:dyDescent="0.25">
      <c r="A12" s="95" t="s">
        <v>3</v>
      </c>
      <c r="B12" s="96">
        <v>3.5442978155311136</v>
      </c>
      <c r="C12" s="96">
        <v>0</v>
      </c>
      <c r="E12" s="95" t="s">
        <v>15</v>
      </c>
      <c r="F12" s="96">
        <v>9.341746566908137</v>
      </c>
      <c r="G12" s="96">
        <v>5.0999999999999996</v>
      </c>
    </row>
    <row r="13" spans="1:12" x14ac:dyDescent="0.25">
      <c r="A13" s="95" t="s">
        <v>29</v>
      </c>
      <c r="B13" s="96">
        <v>1.866012815776019</v>
      </c>
      <c r="C13" s="96">
        <v>0</v>
      </c>
      <c r="E13" s="95" t="s">
        <v>20</v>
      </c>
      <c r="F13" s="96">
        <v>7.5530127079438811</v>
      </c>
      <c r="G13" s="96">
        <v>5.0999999999999996</v>
      </c>
    </row>
    <row r="14" spans="1:12" x14ac:dyDescent="0.25">
      <c r="A14" s="95" t="s">
        <v>4</v>
      </c>
      <c r="B14" s="96">
        <v>1.5601841017240032</v>
      </c>
      <c r="C14" s="96">
        <v>0</v>
      </c>
      <c r="E14" s="95" t="s">
        <v>31</v>
      </c>
      <c r="F14" s="96">
        <v>7.3294290949592211</v>
      </c>
      <c r="G14" s="96">
        <v>5.0999999999999996</v>
      </c>
    </row>
    <row r="15" spans="1:12" x14ac:dyDescent="0.25">
      <c r="A15" s="95" t="s">
        <v>5</v>
      </c>
      <c r="B15" s="96">
        <v>22.995373765356653</v>
      </c>
      <c r="C15" s="96">
        <v>0</v>
      </c>
      <c r="E15" s="95" t="s">
        <v>6</v>
      </c>
      <c r="F15" s="96">
        <v>7.3081465371078451</v>
      </c>
      <c r="G15" s="96">
        <v>5.0999999999999996</v>
      </c>
    </row>
    <row r="16" spans="1:12" x14ac:dyDescent="0.25">
      <c r="A16" s="95" t="s">
        <v>6</v>
      </c>
      <c r="B16" s="96">
        <v>7.3081465371078451</v>
      </c>
      <c r="C16" s="96">
        <v>0</v>
      </c>
      <c r="E16" s="95" t="s">
        <v>10</v>
      </c>
      <c r="F16" s="96">
        <v>7.0925406331652869</v>
      </c>
      <c r="G16" s="96">
        <v>5.0999999999999996</v>
      </c>
    </row>
    <row r="17" spans="1:7" x14ac:dyDescent="0.25">
      <c r="A17" s="95" t="s">
        <v>75</v>
      </c>
      <c r="B17" s="96">
        <v>4.945981637218841</v>
      </c>
      <c r="C17" s="96">
        <v>0</v>
      </c>
      <c r="E17" s="95" t="s">
        <v>28</v>
      </c>
      <c r="F17" s="96">
        <v>6.6732509409283827</v>
      </c>
      <c r="G17" s="96">
        <v>5.0999999999999996</v>
      </c>
    </row>
    <row r="18" spans="1:7" x14ac:dyDescent="0.25">
      <c r="A18" s="95" t="s">
        <v>8</v>
      </c>
      <c r="B18" s="96">
        <v>3.0522794422874999</v>
      </c>
      <c r="C18" s="96">
        <v>0</v>
      </c>
      <c r="E18" s="95" t="s">
        <v>17</v>
      </c>
      <c r="F18" s="96">
        <v>6.3656965345148073</v>
      </c>
      <c r="G18" s="96">
        <v>5.0999999999999996</v>
      </c>
    </row>
    <row r="19" spans="1:7" x14ac:dyDescent="0.25">
      <c r="A19" s="95" t="s">
        <v>9</v>
      </c>
      <c r="B19" s="96">
        <v>2.6944929952163768</v>
      </c>
      <c r="C19" s="96">
        <v>0</v>
      </c>
      <c r="E19" s="95" t="s">
        <v>23</v>
      </c>
      <c r="F19" s="96">
        <v>6.3585393313060816</v>
      </c>
      <c r="G19" s="96">
        <v>5.0999999999999996</v>
      </c>
    </row>
    <row r="20" spans="1:7" x14ac:dyDescent="0.25">
      <c r="A20" s="95" t="s">
        <v>10</v>
      </c>
      <c r="B20" s="96">
        <v>7.0925406331652869</v>
      </c>
      <c r="C20" s="96">
        <v>0</v>
      </c>
      <c r="E20" s="95" t="s">
        <v>26</v>
      </c>
      <c r="F20" s="96">
        <v>5.6278239616664791</v>
      </c>
      <c r="G20" s="96">
        <v>5.0999999999999996</v>
      </c>
    </row>
    <row r="21" spans="1:7" x14ac:dyDescent="0.25">
      <c r="A21" s="95" t="s">
        <v>11</v>
      </c>
      <c r="B21" s="96">
        <v>0.74404761904761907</v>
      </c>
      <c r="C21" s="96">
        <v>0</v>
      </c>
      <c r="E21" s="95" t="s">
        <v>18</v>
      </c>
      <c r="F21" s="96">
        <v>5.5542123800126761</v>
      </c>
      <c r="G21" s="96">
        <v>5.0999999999999996</v>
      </c>
    </row>
    <row r="22" spans="1:7" x14ac:dyDescent="0.25">
      <c r="A22" s="95" t="s">
        <v>12</v>
      </c>
      <c r="B22" s="96">
        <v>2.1718857533796578</v>
      </c>
      <c r="C22" s="96">
        <v>0</v>
      </c>
      <c r="E22" s="95" t="s">
        <v>30</v>
      </c>
      <c r="F22" s="96">
        <v>5.2734876554532448</v>
      </c>
      <c r="G22" s="96">
        <v>5.0999999999999996</v>
      </c>
    </row>
    <row r="23" spans="1:7" x14ac:dyDescent="0.25">
      <c r="A23" s="95" t="s">
        <v>13</v>
      </c>
      <c r="B23" s="96">
        <v>2.1413081705830979</v>
      </c>
      <c r="C23" s="96">
        <v>0</v>
      </c>
      <c r="E23" s="95" t="s">
        <v>75</v>
      </c>
      <c r="F23" s="96">
        <v>4.945981637218841</v>
      </c>
      <c r="G23" s="96">
        <v>5.0999999999999996</v>
      </c>
    </row>
    <row r="24" spans="1:7" x14ac:dyDescent="0.25">
      <c r="A24" s="95" t="s">
        <v>30</v>
      </c>
      <c r="B24" s="96">
        <v>5.2734876554532448</v>
      </c>
      <c r="C24" s="96">
        <v>0</v>
      </c>
      <c r="E24" s="95" t="s">
        <v>24</v>
      </c>
      <c r="F24" s="96">
        <v>4.0649121301494535</v>
      </c>
      <c r="G24" s="96">
        <v>5.0999999999999996</v>
      </c>
    </row>
    <row r="25" spans="1:7" x14ac:dyDescent="0.25">
      <c r="A25" s="95" t="s">
        <v>14</v>
      </c>
      <c r="B25" s="96">
        <v>2.8877863962158448</v>
      </c>
      <c r="C25" s="96">
        <v>0</v>
      </c>
      <c r="E25" s="95" t="s">
        <v>3</v>
      </c>
      <c r="F25" s="96">
        <v>3.5442978155311136</v>
      </c>
      <c r="G25" s="96">
        <v>5.0999999999999996</v>
      </c>
    </row>
    <row r="26" spans="1:7" x14ac:dyDescent="0.25">
      <c r="A26" s="95" t="s">
        <v>15</v>
      </c>
      <c r="B26" s="96">
        <v>9.341746566908137</v>
      </c>
      <c r="C26" s="96">
        <v>0</v>
      </c>
      <c r="E26" s="95" t="s">
        <v>22</v>
      </c>
      <c r="F26" s="96">
        <v>3.054146194342958</v>
      </c>
      <c r="G26" s="96">
        <v>5.0999999999999996</v>
      </c>
    </row>
    <row r="27" spans="1:7" x14ac:dyDescent="0.25">
      <c r="A27" s="95" t="s">
        <v>16</v>
      </c>
      <c r="B27" s="96">
        <v>2.0587898890541005</v>
      </c>
      <c r="C27" s="96">
        <v>0</v>
      </c>
      <c r="E27" s="95" t="s">
        <v>8</v>
      </c>
      <c r="F27" s="96">
        <v>3.0522794422874999</v>
      </c>
      <c r="G27" s="96">
        <v>5.0999999999999996</v>
      </c>
    </row>
    <row r="28" spans="1:7" x14ac:dyDescent="0.25">
      <c r="A28" s="95" t="s">
        <v>17</v>
      </c>
      <c r="B28" s="96">
        <v>6.3656965345148073</v>
      </c>
      <c r="C28" s="96">
        <v>0</v>
      </c>
      <c r="E28" s="95" t="s">
        <v>14</v>
      </c>
      <c r="F28" s="96">
        <v>2.8877863962158448</v>
      </c>
      <c r="G28" s="96">
        <v>5.0999999999999996</v>
      </c>
    </row>
    <row r="29" spans="1:7" x14ac:dyDescent="0.25">
      <c r="A29" s="95" t="s">
        <v>18</v>
      </c>
      <c r="B29" s="96">
        <v>5.5542123800126761</v>
      </c>
      <c r="C29" s="96">
        <v>0</v>
      </c>
      <c r="E29" s="95" t="s">
        <v>9</v>
      </c>
      <c r="F29" s="96">
        <v>2.6944929952163768</v>
      </c>
      <c r="G29" s="96">
        <v>5.0999999999999996</v>
      </c>
    </row>
    <row r="30" spans="1:7" x14ac:dyDescent="0.25">
      <c r="A30" s="95" t="s">
        <v>19</v>
      </c>
      <c r="B30" s="96">
        <v>2.6706405798494828</v>
      </c>
      <c r="C30" s="96">
        <v>0</v>
      </c>
      <c r="E30" s="95" t="s">
        <v>19</v>
      </c>
      <c r="F30" s="96">
        <v>2.6706405798494828</v>
      </c>
      <c r="G30" s="96">
        <v>5.0999999999999996</v>
      </c>
    </row>
    <row r="31" spans="1:7" x14ac:dyDescent="0.25">
      <c r="A31" s="95" t="s">
        <v>20</v>
      </c>
      <c r="B31" s="96">
        <v>7.5530127079438811</v>
      </c>
      <c r="C31" s="96">
        <v>0</v>
      </c>
      <c r="E31" s="95" t="s">
        <v>0</v>
      </c>
      <c r="F31" s="96">
        <v>2.3714102776921435</v>
      </c>
      <c r="G31" s="96">
        <v>5.0999999999999996</v>
      </c>
    </row>
    <row r="32" spans="1:7" x14ac:dyDescent="0.25">
      <c r="A32" s="95" t="s">
        <v>21</v>
      </c>
      <c r="B32" s="96">
        <v>2.2966770910287964</v>
      </c>
      <c r="C32" s="96">
        <v>0</v>
      </c>
      <c r="E32" s="95" t="s">
        <v>21</v>
      </c>
      <c r="F32" s="96">
        <v>2.2966770910287964</v>
      </c>
      <c r="G32" s="96">
        <v>5.0999999999999996</v>
      </c>
    </row>
    <row r="33" spans="1:7" x14ac:dyDescent="0.25">
      <c r="A33" s="95" t="s">
        <v>22</v>
      </c>
      <c r="B33" s="96">
        <v>3.054146194342958</v>
      </c>
      <c r="C33" s="96">
        <v>0</v>
      </c>
      <c r="E33" s="95" t="s">
        <v>12</v>
      </c>
      <c r="F33" s="96">
        <v>2.1718857533796578</v>
      </c>
      <c r="G33" s="96">
        <v>5.0999999999999996</v>
      </c>
    </row>
    <row r="34" spans="1:7" x14ac:dyDescent="0.25">
      <c r="A34" s="95" t="s">
        <v>23</v>
      </c>
      <c r="B34" s="96">
        <v>6.3585393313060816</v>
      </c>
      <c r="C34" s="96">
        <v>0</v>
      </c>
      <c r="E34" s="95" t="s">
        <v>13</v>
      </c>
      <c r="F34" s="96">
        <v>2.1413081705830979</v>
      </c>
      <c r="G34" s="96">
        <v>5.0999999999999996</v>
      </c>
    </row>
    <row r="35" spans="1:7" x14ac:dyDescent="0.25">
      <c r="A35" s="95" t="s">
        <v>24</v>
      </c>
      <c r="B35" s="96">
        <v>4.0649121301494535</v>
      </c>
      <c r="C35" s="96">
        <v>0</v>
      </c>
      <c r="E35" s="95" t="s">
        <v>16</v>
      </c>
      <c r="F35" s="96">
        <v>2.0587898890541005</v>
      </c>
      <c r="G35" s="96">
        <v>5.0999999999999996</v>
      </c>
    </row>
    <row r="36" spans="1:7" x14ac:dyDescent="0.25">
      <c r="A36" s="95" t="s">
        <v>25</v>
      </c>
      <c r="B36" s="96">
        <v>1.3071297391622605</v>
      </c>
      <c r="C36" s="96">
        <v>0</v>
      </c>
      <c r="E36" s="95" t="s">
        <v>29</v>
      </c>
      <c r="F36" s="96">
        <v>1.866012815776019</v>
      </c>
      <c r="G36" s="96">
        <v>5.0999999999999996</v>
      </c>
    </row>
    <row r="37" spans="1:7" x14ac:dyDescent="0.25">
      <c r="A37" s="95" t="s">
        <v>26</v>
      </c>
      <c r="B37" s="96">
        <v>5.6278239616664791</v>
      </c>
      <c r="C37" s="96">
        <v>0</v>
      </c>
      <c r="E37" s="95" t="s">
        <v>4</v>
      </c>
      <c r="F37" s="96">
        <v>1.5601841017240032</v>
      </c>
      <c r="G37" s="96">
        <v>5.0999999999999996</v>
      </c>
    </row>
    <row r="38" spans="1:7" x14ac:dyDescent="0.25">
      <c r="A38" s="95" t="s">
        <v>31</v>
      </c>
      <c r="B38" s="96">
        <v>7.3294290949592211</v>
      </c>
      <c r="C38" s="96">
        <v>0</v>
      </c>
      <c r="E38" s="95" t="s">
        <v>2</v>
      </c>
      <c r="F38" s="96">
        <v>1.3998152243903805</v>
      </c>
      <c r="G38" s="96">
        <v>5.0999999999999996</v>
      </c>
    </row>
    <row r="39" spans="1:7" x14ac:dyDescent="0.25">
      <c r="A39" s="97" t="s">
        <v>27</v>
      </c>
      <c r="B39" s="98">
        <v>13.916736679878976</v>
      </c>
      <c r="C39" s="98">
        <v>8.7326116528924818</v>
      </c>
      <c r="E39" s="95" t="s">
        <v>1</v>
      </c>
      <c r="F39" s="96">
        <v>1.3120475486031613</v>
      </c>
      <c r="G39" s="96">
        <v>5.0999999999999996</v>
      </c>
    </row>
    <row r="40" spans="1:7" x14ac:dyDescent="0.25">
      <c r="A40" s="95" t="s">
        <v>28</v>
      </c>
      <c r="B40" s="96">
        <v>6.6732509409283827</v>
      </c>
      <c r="C40" s="96">
        <v>0</v>
      </c>
      <c r="E40" s="95" t="s">
        <v>25</v>
      </c>
      <c r="F40" s="96">
        <v>1.3071297391622605</v>
      </c>
      <c r="G40" s="96">
        <v>5.0999999999999996</v>
      </c>
    </row>
    <row r="41" spans="1:7" x14ac:dyDescent="0.25">
      <c r="A41" s="95" t="s">
        <v>87</v>
      </c>
      <c r="B41" s="96"/>
      <c r="C41" s="96"/>
      <c r="E41" s="95" t="s">
        <v>11</v>
      </c>
      <c r="F41" s="96">
        <v>0.74404761904761907</v>
      </c>
      <c r="G41" s="96">
        <v>5.0999999999999996</v>
      </c>
    </row>
    <row r="43" spans="1:7" x14ac:dyDescent="0.25">
      <c r="A43" s="3" t="s">
        <v>215</v>
      </c>
    </row>
    <row r="44" spans="1:7" x14ac:dyDescent="0.25">
      <c r="A44" s="3" t="s">
        <v>216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L4" sqref="L4"/>
    </sheetView>
  </sheetViews>
  <sheetFormatPr baseColWidth="10" defaultColWidth="11.42578125" defaultRowHeight="15" x14ac:dyDescent="0.25"/>
  <cols>
    <col min="1" max="1" width="15.7109375" style="3" customWidth="1"/>
    <col min="2" max="14" width="8.28515625" style="3" customWidth="1"/>
    <col min="15" max="16384" width="11.42578125" style="3"/>
  </cols>
  <sheetData>
    <row r="1" spans="1:12" x14ac:dyDescent="0.25">
      <c r="A1" s="92" t="s">
        <v>213</v>
      </c>
    </row>
    <row r="3" spans="1:12" x14ac:dyDescent="0.25">
      <c r="A3" s="93" t="s">
        <v>236</v>
      </c>
      <c r="L3" s="99">
        <f>K6-B6</f>
        <v>9.9071787322380587</v>
      </c>
    </row>
    <row r="4" spans="1:12" x14ac:dyDescent="0.25">
      <c r="A4" s="67"/>
      <c r="B4" s="94">
        <v>2008</v>
      </c>
      <c r="C4" s="94">
        <v>2009</v>
      </c>
      <c r="D4" s="94">
        <v>2010</v>
      </c>
      <c r="E4" s="94">
        <v>2011</v>
      </c>
      <c r="F4" s="94">
        <v>2012</v>
      </c>
      <c r="G4" s="94">
        <v>2013</v>
      </c>
      <c r="H4" s="94">
        <v>2014</v>
      </c>
      <c r="I4" s="94">
        <v>2015</v>
      </c>
      <c r="J4" s="94">
        <v>2016</v>
      </c>
      <c r="K4" s="94">
        <v>2017</v>
      </c>
      <c r="L4" s="94">
        <v>2018</v>
      </c>
    </row>
    <row r="5" spans="1:12" x14ac:dyDescent="0.25">
      <c r="A5" s="67"/>
      <c r="B5" s="94">
        <v>2008</v>
      </c>
      <c r="C5" s="94">
        <v>2009</v>
      </c>
      <c r="D5" s="94">
        <v>2010</v>
      </c>
      <c r="E5" s="94">
        <v>2011</v>
      </c>
      <c r="F5" s="94">
        <v>2012</v>
      </c>
      <c r="G5" s="94">
        <v>2013</v>
      </c>
      <c r="H5" s="94">
        <v>2014</v>
      </c>
      <c r="I5" s="94">
        <v>2015</v>
      </c>
      <c r="J5" s="94">
        <v>2016</v>
      </c>
      <c r="K5" s="94">
        <v>2017</v>
      </c>
      <c r="L5" s="94">
        <v>2018</v>
      </c>
    </row>
    <row r="6" spans="1:12" x14ac:dyDescent="0.25">
      <c r="A6" s="95" t="s">
        <v>27</v>
      </c>
      <c r="B6" s="96">
        <v>11.741078325351459</v>
      </c>
      <c r="C6" s="96">
        <v>15.453753098477495</v>
      </c>
      <c r="D6" s="96">
        <v>18.533276497952073</v>
      </c>
      <c r="E6" s="96">
        <v>14.807502467917077</v>
      </c>
      <c r="F6" s="96">
        <v>16.634732088398199</v>
      </c>
      <c r="G6" s="96">
        <v>14.767685842096519</v>
      </c>
      <c r="H6" s="96">
        <v>18.438844499078058</v>
      </c>
      <c r="I6" s="96">
        <v>33.160163590140378</v>
      </c>
      <c r="J6" s="96">
        <v>22.095513996894354</v>
      </c>
      <c r="K6" s="96">
        <v>21.648257057589518</v>
      </c>
      <c r="L6" s="96">
        <v>15.924174190568642</v>
      </c>
    </row>
    <row r="7" spans="1:12" x14ac:dyDescent="0.25">
      <c r="A7" s="95" t="s">
        <v>51</v>
      </c>
      <c r="B7" s="96">
        <v>20.270409217454489</v>
      </c>
      <c r="C7" s="96">
        <v>19.396544616108418</v>
      </c>
      <c r="D7" s="96">
        <v>19.715043918453862</v>
      </c>
      <c r="E7" s="96">
        <v>20.122906590274319</v>
      </c>
      <c r="F7" s="96">
        <v>17.815698308856973</v>
      </c>
      <c r="G7" s="96">
        <v>18.486344260977067</v>
      </c>
      <c r="H7" s="96">
        <v>16.378023584715507</v>
      </c>
      <c r="I7" s="96">
        <v>14.056001899234667</v>
      </c>
      <c r="J7" s="96">
        <v>13.551869986057055</v>
      </c>
      <c r="K7" s="96">
        <v>13.110199608451703</v>
      </c>
      <c r="L7" s="96">
        <v>0</v>
      </c>
    </row>
    <row r="9" spans="1:12" x14ac:dyDescent="0.25">
      <c r="A9" s="95" t="s">
        <v>37</v>
      </c>
      <c r="B9" s="94">
        <v>2017</v>
      </c>
      <c r="C9" s="94">
        <v>2018</v>
      </c>
    </row>
    <row r="10" spans="1:12" x14ac:dyDescent="0.25">
      <c r="A10" s="95" t="s">
        <v>0</v>
      </c>
      <c r="B10" s="96">
        <v>10.276111203332622</v>
      </c>
      <c r="C10" s="96">
        <v>0</v>
      </c>
      <c r="E10" s="95" t="s">
        <v>37</v>
      </c>
      <c r="F10" s="94" t="s">
        <v>236</v>
      </c>
      <c r="G10" s="94" t="s">
        <v>51</v>
      </c>
    </row>
    <row r="11" spans="1:12" x14ac:dyDescent="0.25">
      <c r="A11" s="95" t="s">
        <v>1</v>
      </c>
      <c r="B11" s="96">
        <v>6.8882496301665981</v>
      </c>
      <c r="C11" s="96">
        <v>0</v>
      </c>
      <c r="E11" s="95" t="s">
        <v>5</v>
      </c>
      <c r="F11" s="96">
        <v>46.896077206514754</v>
      </c>
      <c r="G11" s="96">
        <v>13.1</v>
      </c>
    </row>
    <row r="12" spans="1:12" x14ac:dyDescent="0.25">
      <c r="A12" s="95" t="s">
        <v>2</v>
      </c>
      <c r="B12" s="96">
        <v>5.5992608975615221</v>
      </c>
      <c r="C12" s="96">
        <v>0</v>
      </c>
      <c r="E12" s="97" t="s">
        <v>27</v>
      </c>
      <c r="F12" s="98">
        <v>21.648257057589518</v>
      </c>
      <c r="G12" s="96">
        <v>13.1</v>
      </c>
    </row>
    <row r="13" spans="1:12" x14ac:dyDescent="0.25">
      <c r="A13" s="95" t="s">
        <v>3</v>
      </c>
      <c r="B13" s="96">
        <v>12.995758656947414</v>
      </c>
      <c r="C13" s="96">
        <v>0</v>
      </c>
      <c r="E13" s="95" t="s">
        <v>31</v>
      </c>
      <c r="F13" s="96">
        <v>20.982287213020516</v>
      </c>
      <c r="G13" s="96">
        <v>13.1</v>
      </c>
    </row>
    <row r="14" spans="1:12" x14ac:dyDescent="0.25">
      <c r="A14" s="95" t="s">
        <v>29</v>
      </c>
      <c r="B14" s="96">
        <v>5.2248358841728528</v>
      </c>
      <c r="C14" s="96">
        <v>0</v>
      </c>
      <c r="E14" s="95" t="s">
        <v>18</v>
      </c>
      <c r="F14" s="96">
        <v>20.909976018871255</v>
      </c>
      <c r="G14" s="96">
        <v>13.1</v>
      </c>
    </row>
    <row r="15" spans="1:12" x14ac:dyDescent="0.25">
      <c r="A15" s="95" t="s">
        <v>4</v>
      </c>
      <c r="B15" s="96">
        <v>6.2407364068960129</v>
      </c>
      <c r="C15" s="96">
        <v>0</v>
      </c>
      <c r="E15" s="95" t="s">
        <v>24</v>
      </c>
      <c r="F15" s="96">
        <v>18.517933037347511</v>
      </c>
      <c r="G15" s="96">
        <v>13.1</v>
      </c>
    </row>
    <row r="16" spans="1:12" x14ac:dyDescent="0.25">
      <c r="A16" s="95" t="s">
        <v>5</v>
      </c>
      <c r="B16" s="96">
        <v>46.896077206514754</v>
      </c>
      <c r="C16" s="96">
        <v>0</v>
      </c>
      <c r="E16" s="95" t="s">
        <v>6</v>
      </c>
      <c r="F16" s="96">
        <v>17.247225827574514</v>
      </c>
      <c r="G16" s="96">
        <v>13.1</v>
      </c>
    </row>
    <row r="17" spans="1:7" x14ac:dyDescent="0.25">
      <c r="A17" s="95" t="s">
        <v>6</v>
      </c>
      <c r="B17" s="96">
        <v>17.247225827574514</v>
      </c>
      <c r="C17" s="96">
        <v>0</v>
      </c>
      <c r="E17" s="95" t="s">
        <v>22</v>
      </c>
      <c r="F17" s="96">
        <v>17.179572343179135</v>
      </c>
      <c r="G17" s="96">
        <v>13.1</v>
      </c>
    </row>
    <row r="18" spans="1:7" x14ac:dyDescent="0.25">
      <c r="A18" s="95" t="s">
        <v>75</v>
      </c>
      <c r="B18" s="96">
        <v>16.981203621118024</v>
      </c>
      <c r="C18" s="96">
        <v>0</v>
      </c>
      <c r="E18" s="95" t="s">
        <v>75</v>
      </c>
      <c r="F18" s="96">
        <v>16.981203621118024</v>
      </c>
      <c r="G18" s="96">
        <v>13.1</v>
      </c>
    </row>
    <row r="19" spans="1:7" x14ac:dyDescent="0.25">
      <c r="A19" s="95" t="s">
        <v>8</v>
      </c>
      <c r="B19" s="96">
        <v>12.819573657607501</v>
      </c>
      <c r="C19" s="96">
        <v>0</v>
      </c>
      <c r="E19" s="95" t="s">
        <v>26</v>
      </c>
      <c r="F19" s="96">
        <v>16.079497033332796</v>
      </c>
      <c r="G19" s="96">
        <v>13.1</v>
      </c>
    </row>
    <row r="20" spans="1:7" x14ac:dyDescent="0.25">
      <c r="A20" s="95" t="s">
        <v>9</v>
      </c>
      <c r="B20" s="96">
        <v>14.90952790686395</v>
      </c>
      <c r="C20" s="96">
        <v>0</v>
      </c>
      <c r="E20" s="95" t="s">
        <v>9</v>
      </c>
      <c r="F20" s="96">
        <v>14.90952790686395</v>
      </c>
      <c r="G20" s="96">
        <v>13.1</v>
      </c>
    </row>
    <row r="21" spans="1:7" x14ac:dyDescent="0.25">
      <c r="A21" s="95" t="s">
        <v>10</v>
      </c>
      <c r="B21" s="96">
        <v>14.752484516983799</v>
      </c>
      <c r="C21" s="96">
        <v>0</v>
      </c>
      <c r="E21" s="95" t="s">
        <v>10</v>
      </c>
      <c r="F21" s="96">
        <v>14.752484516983799</v>
      </c>
      <c r="G21" s="96">
        <v>13.1</v>
      </c>
    </row>
    <row r="22" spans="1:7" x14ac:dyDescent="0.25">
      <c r="A22" s="95" t="s">
        <v>11</v>
      </c>
      <c r="B22" s="96">
        <v>8.5565476190476204</v>
      </c>
      <c r="C22" s="96">
        <v>0</v>
      </c>
      <c r="E22" s="95" t="s">
        <v>17</v>
      </c>
      <c r="F22" s="96">
        <v>13.749904514551982</v>
      </c>
      <c r="G22" s="96">
        <v>13.1</v>
      </c>
    </row>
    <row r="23" spans="1:7" x14ac:dyDescent="0.25">
      <c r="A23" s="95" t="s">
        <v>12</v>
      </c>
      <c r="B23" s="96">
        <v>10.044971609380918</v>
      </c>
      <c r="C23" s="96">
        <v>0</v>
      </c>
      <c r="E23" s="95" t="s">
        <v>30</v>
      </c>
      <c r="F23" s="96">
        <v>13.527642246597454</v>
      </c>
      <c r="G23" s="96">
        <v>13.1</v>
      </c>
    </row>
    <row r="24" spans="1:7" x14ac:dyDescent="0.25">
      <c r="A24" s="95" t="s">
        <v>13</v>
      </c>
      <c r="B24" s="96">
        <v>2.6604131816335457</v>
      </c>
      <c r="C24" s="96">
        <v>0</v>
      </c>
      <c r="E24" s="95" t="s">
        <v>3</v>
      </c>
      <c r="F24" s="96">
        <v>12.995758656947414</v>
      </c>
      <c r="G24" s="96">
        <v>13.1</v>
      </c>
    </row>
    <row r="25" spans="1:7" x14ac:dyDescent="0.25">
      <c r="A25" s="95" t="s">
        <v>30</v>
      </c>
      <c r="B25" s="96">
        <v>13.527642246597454</v>
      </c>
      <c r="C25" s="96">
        <v>0</v>
      </c>
      <c r="E25" s="95" t="s">
        <v>8</v>
      </c>
      <c r="F25" s="96">
        <v>12.819573657607501</v>
      </c>
      <c r="G25" s="96">
        <v>13.1</v>
      </c>
    </row>
    <row r="26" spans="1:7" x14ac:dyDescent="0.25">
      <c r="A26" s="95" t="s">
        <v>14</v>
      </c>
      <c r="B26" s="96">
        <v>2.8877863962158448</v>
      </c>
      <c r="C26" s="96">
        <v>0</v>
      </c>
      <c r="E26" s="95" t="s">
        <v>20</v>
      </c>
      <c r="F26" s="96">
        <v>11.958936787577812</v>
      </c>
      <c r="G26" s="96">
        <v>13.1</v>
      </c>
    </row>
    <row r="27" spans="1:7" x14ac:dyDescent="0.25">
      <c r="A27" s="95" t="s">
        <v>15</v>
      </c>
      <c r="B27" s="96">
        <v>10.190996254808876</v>
      </c>
      <c r="C27" s="96">
        <v>0</v>
      </c>
      <c r="E27" s="95" t="s">
        <v>0</v>
      </c>
      <c r="F27" s="96">
        <v>10.276111203332622</v>
      </c>
      <c r="G27" s="96">
        <v>13.1</v>
      </c>
    </row>
    <row r="28" spans="1:7" x14ac:dyDescent="0.25">
      <c r="A28" s="95" t="s">
        <v>16</v>
      </c>
      <c r="B28" s="96">
        <v>3.4313164817568342</v>
      </c>
      <c r="C28" s="96">
        <v>0</v>
      </c>
      <c r="E28" s="95" t="s">
        <v>15</v>
      </c>
      <c r="F28" s="96">
        <v>10.190996254808876</v>
      </c>
      <c r="G28" s="96">
        <v>13.1</v>
      </c>
    </row>
    <row r="29" spans="1:7" x14ac:dyDescent="0.25">
      <c r="A29" s="95" t="s">
        <v>17</v>
      </c>
      <c r="B29" s="96">
        <v>13.749904514551982</v>
      </c>
      <c r="C29" s="96">
        <v>0</v>
      </c>
      <c r="E29" s="95" t="s">
        <v>12</v>
      </c>
      <c r="F29" s="96">
        <v>10.044971609380918</v>
      </c>
      <c r="G29" s="96">
        <v>13.1</v>
      </c>
    </row>
    <row r="30" spans="1:7" x14ac:dyDescent="0.25">
      <c r="A30" s="95" t="s">
        <v>18</v>
      </c>
      <c r="B30" s="96">
        <v>20.909976018871255</v>
      </c>
      <c r="C30" s="96">
        <v>0</v>
      </c>
      <c r="E30" s="95" t="s">
        <v>28</v>
      </c>
      <c r="F30" s="96">
        <v>8.6752262232068968</v>
      </c>
      <c r="G30" s="96">
        <v>13.1</v>
      </c>
    </row>
    <row r="31" spans="1:7" x14ac:dyDescent="0.25">
      <c r="A31" s="95" t="s">
        <v>19</v>
      </c>
      <c r="B31" s="96">
        <v>8.0119217395484483</v>
      </c>
      <c r="C31" s="96">
        <v>0</v>
      </c>
      <c r="E31" s="95" t="s">
        <v>11</v>
      </c>
      <c r="F31" s="96">
        <v>8.5565476190476204</v>
      </c>
      <c r="G31" s="96">
        <v>13.1</v>
      </c>
    </row>
    <row r="32" spans="1:7" x14ac:dyDescent="0.25">
      <c r="A32" s="95" t="s">
        <v>20</v>
      </c>
      <c r="B32" s="96">
        <v>11.958936787577812</v>
      </c>
      <c r="C32" s="96">
        <v>0</v>
      </c>
      <c r="E32" s="95" t="s">
        <v>19</v>
      </c>
      <c r="F32" s="96">
        <v>8.0119217395484483</v>
      </c>
      <c r="G32" s="96">
        <v>13.1</v>
      </c>
    </row>
    <row r="33" spans="1:7" x14ac:dyDescent="0.25">
      <c r="A33" s="95" t="s">
        <v>21</v>
      </c>
      <c r="B33" s="96">
        <v>7.6555903034293218</v>
      </c>
      <c r="C33" s="96">
        <v>0</v>
      </c>
      <c r="E33" s="95" t="s">
        <v>21</v>
      </c>
      <c r="F33" s="96">
        <v>7.6555903034293218</v>
      </c>
      <c r="G33" s="96">
        <v>13.1</v>
      </c>
    </row>
    <row r="34" spans="1:7" x14ac:dyDescent="0.25">
      <c r="A34" s="95" t="s">
        <v>22</v>
      </c>
      <c r="B34" s="96">
        <v>17.179572343179135</v>
      </c>
      <c r="C34" s="96">
        <v>0</v>
      </c>
      <c r="E34" s="95" t="s">
        <v>1</v>
      </c>
      <c r="F34" s="96">
        <v>6.8882496301665981</v>
      </c>
      <c r="G34" s="96">
        <v>13.1</v>
      </c>
    </row>
    <row r="35" spans="1:7" x14ac:dyDescent="0.25">
      <c r="A35" s="95" t="s">
        <v>23</v>
      </c>
      <c r="B35" s="96">
        <v>4.8624124298222977</v>
      </c>
      <c r="C35" s="96">
        <v>0</v>
      </c>
      <c r="E35" s="95" t="s">
        <v>4</v>
      </c>
      <c r="F35" s="96">
        <v>6.2407364068960129</v>
      </c>
      <c r="G35" s="96">
        <v>13.1</v>
      </c>
    </row>
    <row r="36" spans="1:7" x14ac:dyDescent="0.25">
      <c r="A36" s="95" t="s">
        <v>24</v>
      </c>
      <c r="B36" s="96">
        <v>18.517933037347511</v>
      </c>
      <c r="C36" s="96">
        <v>0</v>
      </c>
      <c r="E36" s="95" t="s">
        <v>2</v>
      </c>
      <c r="F36" s="96">
        <v>5.5992608975615221</v>
      </c>
      <c r="G36" s="96">
        <v>13.1</v>
      </c>
    </row>
    <row r="37" spans="1:7" x14ac:dyDescent="0.25">
      <c r="A37" s="95" t="s">
        <v>25</v>
      </c>
      <c r="B37" s="96">
        <v>4.2481716522773469</v>
      </c>
      <c r="C37" s="96">
        <v>0</v>
      </c>
      <c r="E37" s="95" t="s">
        <v>29</v>
      </c>
      <c r="F37" s="96">
        <v>5.2248358841728528</v>
      </c>
      <c r="G37" s="96">
        <v>13.1</v>
      </c>
    </row>
    <row r="38" spans="1:7" x14ac:dyDescent="0.25">
      <c r="A38" s="95" t="s">
        <v>26</v>
      </c>
      <c r="B38" s="96">
        <v>16.079497033332796</v>
      </c>
      <c r="C38" s="96">
        <v>0</v>
      </c>
      <c r="E38" s="95" t="s">
        <v>23</v>
      </c>
      <c r="F38" s="96">
        <v>4.8624124298222977</v>
      </c>
      <c r="G38" s="96">
        <v>13.1</v>
      </c>
    </row>
    <row r="39" spans="1:7" x14ac:dyDescent="0.25">
      <c r="A39" s="95" t="s">
        <v>31</v>
      </c>
      <c r="B39" s="96">
        <v>20.982287213020516</v>
      </c>
      <c r="C39" s="96">
        <v>0</v>
      </c>
      <c r="E39" s="95" t="s">
        <v>25</v>
      </c>
      <c r="F39" s="96">
        <v>4.2481716522773469</v>
      </c>
      <c r="G39" s="96">
        <v>13.1</v>
      </c>
    </row>
    <row r="40" spans="1:7" x14ac:dyDescent="0.25">
      <c r="A40" s="97" t="s">
        <v>27</v>
      </c>
      <c r="B40" s="98">
        <v>21.648257057589518</v>
      </c>
      <c r="C40" s="98">
        <v>15.924174190568642</v>
      </c>
      <c r="E40" s="95" t="s">
        <v>16</v>
      </c>
      <c r="F40" s="96">
        <v>3.4313164817568342</v>
      </c>
      <c r="G40" s="96">
        <v>13.1</v>
      </c>
    </row>
    <row r="41" spans="1:7" x14ac:dyDescent="0.25">
      <c r="A41" s="95" t="s">
        <v>28</v>
      </c>
      <c r="B41" s="96">
        <v>8.6752262232068968</v>
      </c>
      <c r="C41" s="96">
        <v>0</v>
      </c>
      <c r="E41" s="95" t="s">
        <v>14</v>
      </c>
      <c r="F41" s="96">
        <v>2.8877863962158448</v>
      </c>
      <c r="G41" s="96">
        <v>13.1</v>
      </c>
    </row>
    <row r="42" spans="1:7" x14ac:dyDescent="0.25">
      <c r="A42" s="95" t="s">
        <v>87</v>
      </c>
      <c r="B42" s="96"/>
      <c r="C42" s="96"/>
      <c r="E42" s="95" t="s">
        <v>13</v>
      </c>
      <c r="F42" s="96">
        <v>2.6604131816335457</v>
      </c>
      <c r="G42" s="96">
        <v>13.1</v>
      </c>
    </row>
    <row r="44" spans="1:7" x14ac:dyDescent="0.25">
      <c r="A44" s="3" t="s">
        <v>215</v>
      </c>
    </row>
    <row r="45" spans="1:7" x14ac:dyDescent="0.25">
      <c r="A45" s="3" t="s">
        <v>216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/>
  </sheetViews>
  <sheetFormatPr baseColWidth="10" defaultRowHeight="15" x14ac:dyDescent="0.25"/>
  <cols>
    <col min="2" max="13" width="6.7109375" customWidth="1"/>
    <col min="17" max="17" width="8.7109375" bestFit="1" customWidth="1"/>
  </cols>
  <sheetData>
    <row r="1" spans="1:17" x14ac:dyDescent="0.25">
      <c r="A1" s="30" t="s">
        <v>106</v>
      </c>
    </row>
    <row r="2" spans="1:17" x14ac:dyDescent="0.25">
      <c r="A2" s="30" t="s">
        <v>111</v>
      </c>
    </row>
    <row r="3" spans="1:17" x14ac:dyDescent="0.25">
      <c r="A3" s="30" t="s">
        <v>112</v>
      </c>
    </row>
    <row r="4" spans="1:17" x14ac:dyDescent="0.25">
      <c r="A4" s="30" t="s">
        <v>109</v>
      </c>
    </row>
    <row r="5" spans="1:17" x14ac:dyDescent="0.25">
      <c r="A5" s="30" t="s">
        <v>113</v>
      </c>
    </row>
    <row r="7" spans="1:17" x14ac:dyDescent="0.25">
      <c r="A7" s="30" t="s">
        <v>72</v>
      </c>
      <c r="B7" s="19">
        <v>2016</v>
      </c>
      <c r="C7" s="19" t="s">
        <v>73</v>
      </c>
      <c r="D7" s="19">
        <v>2015</v>
      </c>
      <c r="E7" s="19">
        <v>2014</v>
      </c>
      <c r="F7" s="19">
        <v>2013</v>
      </c>
      <c r="G7" s="19">
        <v>2012</v>
      </c>
      <c r="H7" s="19">
        <v>2011</v>
      </c>
      <c r="I7" s="19">
        <v>2010</v>
      </c>
      <c r="J7" s="19">
        <v>2009</v>
      </c>
      <c r="K7" s="19">
        <v>2008</v>
      </c>
      <c r="L7" s="19">
        <v>2007</v>
      </c>
      <c r="M7" s="19">
        <v>2006</v>
      </c>
      <c r="O7" t="s">
        <v>72</v>
      </c>
      <c r="P7" t="s">
        <v>122</v>
      </c>
      <c r="Q7" t="s">
        <v>51</v>
      </c>
    </row>
    <row r="8" spans="1:17" x14ac:dyDescent="0.25">
      <c r="A8" t="s">
        <v>87</v>
      </c>
      <c r="B8" s="35">
        <v>3.7857799999999999</v>
      </c>
      <c r="C8" s="35"/>
      <c r="D8" s="35">
        <v>3.9262575610415298</v>
      </c>
      <c r="E8" s="35">
        <v>4.0154301109126598</v>
      </c>
      <c r="F8" s="35">
        <v>4.20203367787673</v>
      </c>
      <c r="G8" s="35">
        <v>4.2476212488055998</v>
      </c>
      <c r="H8" s="35">
        <v>4.3532807671511096</v>
      </c>
      <c r="I8" s="35">
        <v>4.25099673707774</v>
      </c>
      <c r="J8" s="35">
        <v>4.5315750562189097</v>
      </c>
      <c r="K8" s="35">
        <v>4.6568246807934504</v>
      </c>
      <c r="L8" s="35">
        <v>4.6389663628758502</v>
      </c>
      <c r="M8" s="35">
        <v>4.5605142466858304</v>
      </c>
      <c r="O8" t="s">
        <v>20</v>
      </c>
      <c r="P8" s="20">
        <v>8.7667199999999994</v>
      </c>
      <c r="Q8" s="279">
        <v>3.79</v>
      </c>
    </row>
    <row r="9" spans="1:17" x14ac:dyDescent="0.25">
      <c r="A9" t="s">
        <v>0</v>
      </c>
      <c r="B9" s="35">
        <v>2.2993000000000001</v>
      </c>
      <c r="C9" s="21">
        <f>RANK(B9,$B$9:$B$40,0)</f>
        <v>25</v>
      </c>
      <c r="D9" s="35">
        <v>1.7085255424568599</v>
      </c>
      <c r="E9" s="35">
        <v>2.1256930152876699</v>
      </c>
      <c r="F9" s="35">
        <v>2.71508027454253</v>
      </c>
      <c r="G9" s="35">
        <v>2.1881465669195999</v>
      </c>
      <c r="H9" s="35">
        <v>1.8105595122681899</v>
      </c>
      <c r="I9" s="35">
        <v>1.8397925383032301</v>
      </c>
      <c r="J9" s="35">
        <v>2.21099339933432</v>
      </c>
      <c r="K9" s="35">
        <v>1.7330857331515901</v>
      </c>
      <c r="L9" s="35">
        <v>3.0890566197600799</v>
      </c>
      <c r="M9" s="35">
        <v>3.68010383278326</v>
      </c>
      <c r="O9" t="s">
        <v>3</v>
      </c>
      <c r="P9" s="20">
        <v>8.5728200000000001</v>
      </c>
      <c r="Q9" s="279">
        <v>3.79</v>
      </c>
    </row>
    <row r="10" spans="1:17" x14ac:dyDescent="0.25">
      <c r="A10" t="s">
        <v>1</v>
      </c>
      <c r="B10" s="35">
        <v>7.8649100000000001</v>
      </c>
      <c r="C10" s="21">
        <f t="shared" ref="C10:C40" si="0">RANK(B10,$B$9:$B$40,0)</f>
        <v>5</v>
      </c>
      <c r="D10" s="35">
        <v>7.4623652827805902</v>
      </c>
      <c r="E10" s="35">
        <v>6.4958822515019197</v>
      </c>
      <c r="F10" s="35">
        <v>8.1334958060737996</v>
      </c>
      <c r="G10" s="35">
        <v>8.5620991022413797</v>
      </c>
      <c r="H10" s="35">
        <v>8.6096380929468399</v>
      </c>
      <c r="I10" s="35">
        <v>8.1244240031455792</v>
      </c>
      <c r="J10" s="35">
        <v>8.6796815598429298</v>
      </c>
      <c r="K10" s="35">
        <v>8.9834559516039594</v>
      </c>
      <c r="L10" s="35">
        <v>9.5338819370086494</v>
      </c>
      <c r="M10" s="35">
        <v>9.2361223064108806</v>
      </c>
      <c r="O10" t="s">
        <v>24</v>
      </c>
      <c r="P10" s="20">
        <v>8.0984800000000003</v>
      </c>
      <c r="Q10" s="279">
        <v>3.79</v>
      </c>
    </row>
    <row r="11" spans="1:17" x14ac:dyDescent="0.25">
      <c r="A11" t="s">
        <v>2</v>
      </c>
      <c r="B11" s="35">
        <v>4.5751200000000001</v>
      </c>
      <c r="C11" s="21">
        <f t="shared" si="0"/>
        <v>11</v>
      </c>
      <c r="D11" s="35">
        <v>4.9742842594010703</v>
      </c>
      <c r="E11" s="35">
        <v>7.0171934734702797</v>
      </c>
      <c r="F11" s="35">
        <v>5.5695102729616996</v>
      </c>
      <c r="G11" s="35">
        <v>6.6148122903212396</v>
      </c>
      <c r="H11" s="35">
        <v>7.8789086076333197</v>
      </c>
      <c r="I11" s="35">
        <v>5.5417354252358297</v>
      </c>
      <c r="J11" s="35">
        <v>5.4235125219333202</v>
      </c>
      <c r="K11" s="35">
        <v>7.2686063934001099</v>
      </c>
      <c r="L11" s="35">
        <v>3.9340516113362298</v>
      </c>
      <c r="M11" s="35">
        <v>7.9642634649147599</v>
      </c>
      <c r="O11" t="s">
        <v>31</v>
      </c>
      <c r="P11" s="20">
        <v>7.9816099999999999</v>
      </c>
      <c r="Q11" s="279">
        <v>3.79</v>
      </c>
    </row>
    <row r="12" spans="1:17" x14ac:dyDescent="0.25">
      <c r="A12" t="s">
        <v>3</v>
      </c>
      <c r="B12" s="35">
        <v>8.5728200000000001</v>
      </c>
      <c r="C12" s="21">
        <f t="shared" si="0"/>
        <v>2</v>
      </c>
      <c r="D12" s="35">
        <v>8.7016096876452593</v>
      </c>
      <c r="E12" s="35">
        <v>8.83534495870874</v>
      </c>
      <c r="F12" s="35">
        <v>7.1566592714520896</v>
      </c>
      <c r="G12" s="35">
        <v>8.8876064060020195</v>
      </c>
      <c r="H12" s="35">
        <v>5.8659765149764196</v>
      </c>
      <c r="I12" s="35">
        <v>5.3779632577550203</v>
      </c>
      <c r="J12" s="35">
        <v>7.0382285021557598</v>
      </c>
      <c r="K12" s="35">
        <v>7.2872253704133696</v>
      </c>
      <c r="L12" s="35">
        <v>7.9200452574014699</v>
      </c>
      <c r="M12" s="35">
        <v>5.3734551316496502</v>
      </c>
      <c r="O12" t="s">
        <v>1</v>
      </c>
      <c r="P12" s="20">
        <v>7.8649100000000001</v>
      </c>
      <c r="Q12" s="279">
        <v>3.79</v>
      </c>
    </row>
    <row r="13" spans="1:17" x14ac:dyDescent="0.25">
      <c r="A13" t="s">
        <v>103</v>
      </c>
      <c r="B13" s="35">
        <v>2.3369399999999998</v>
      </c>
      <c r="C13" s="21">
        <f t="shared" si="0"/>
        <v>24</v>
      </c>
      <c r="D13" s="35">
        <v>2.26299287224797</v>
      </c>
      <c r="E13" s="35">
        <v>2.3926764957817102</v>
      </c>
      <c r="F13" s="35">
        <v>3.7368845731716598</v>
      </c>
      <c r="G13" s="35">
        <v>3.0479964853447399</v>
      </c>
      <c r="H13" s="35">
        <v>2.7323596906684902</v>
      </c>
      <c r="I13" s="35">
        <v>2.65994443591745</v>
      </c>
      <c r="J13" s="35">
        <v>3.0977060211387499</v>
      </c>
      <c r="K13" s="35">
        <v>2.7367825422860599</v>
      </c>
      <c r="L13" s="35">
        <v>3.4534288231427799</v>
      </c>
      <c r="M13" s="35">
        <v>3.0091432245521701</v>
      </c>
      <c r="O13" t="s">
        <v>4</v>
      </c>
      <c r="P13" s="20">
        <v>5.9805000000000001</v>
      </c>
      <c r="Q13" s="279">
        <v>3.79</v>
      </c>
    </row>
    <row r="14" spans="1:17" x14ac:dyDescent="0.25">
      <c r="A14" t="s">
        <v>4</v>
      </c>
      <c r="B14" s="35">
        <v>5.9805000000000001</v>
      </c>
      <c r="C14" s="21">
        <f t="shared" si="0"/>
        <v>6</v>
      </c>
      <c r="D14" s="35">
        <v>8.0170846839126106</v>
      </c>
      <c r="E14" s="35">
        <v>6.7512257694287596</v>
      </c>
      <c r="F14" s="35">
        <v>7.5899154368855601</v>
      </c>
      <c r="G14" s="35">
        <v>8.7540888890185808</v>
      </c>
      <c r="H14" s="35">
        <v>6.8425601289971301</v>
      </c>
      <c r="I14" s="35">
        <v>4.8565054408037502</v>
      </c>
      <c r="J14" s="35">
        <v>7.1312301371986697</v>
      </c>
      <c r="K14" s="35">
        <v>6.6602601307313902</v>
      </c>
      <c r="L14" s="35">
        <v>7.9397743807786201</v>
      </c>
      <c r="M14" s="35">
        <v>5.12345036285598</v>
      </c>
      <c r="O14" t="s">
        <v>27</v>
      </c>
      <c r="P14" s="20">
        <v>5.40571</v>
      </c>
      <c r="Q14" s="279">
        <v>3.79</v>
      </c>
    </row>
    <row r="15" spans="1:17" x14ac:dyDescent="0.25">
      <c r="A15" t="s">
        <v>5</v>
      </c>
      <c r="B15" s="35">
        <v>5.3215899999999996</v>
      </c>
      <c r="C15" s="21">
        <f t="shared" si="0"/>
        <v>8</v>
      </c>
      <c r="D15" s="35">
        <v>4.3786104498774696</v>
      </c>
      <c r="E15" s="35">
        <v>4.4730893545871897</v>
      </c>
      <c r="F15" s="35">
        <v>4.7859171360446799</v>
      </c>
      <c r="G15" s="35">
        <v>4.9301385507531004</v>
      </c>
      <c r="H15" s="35">
        <v>4.8387423847531004</v>
      </c>
      <c r="I15" s="35">
        <v>4.6087131188242498</v>
      </c>
      <c r="J15" s="35">
        <v>5.5000428010849598</v>
      </c>
      <c r="K15" s="35">
        <v>5.4807983066223196</v>
      </c>
      <c r="L15" s="35">
        <v>5.1834316194448196</v>
      </c>
      <c r="M15" s="35">
        <v>5.5456881299961296</v>
      </c>
      <c r="O15" t="s">
        <v>5</v>
      </c>
      <c r="P15" s="20">
        <v>5.3215899999999996</v>
      </c>
      <c r="Q15" s="279">
        <v>3.79</v>
      </c>
    </row>
    <row r="16" spans="1:17" x14ac:dyDescent="0.25">
      <c r="A16" t="s">
        <v>6</v>
      </c>
      <c r="B16" s="35">
        <v>3.22987</v>
      </c>
      <c r="C16" s="21">
        <f t="shared" si="0"/>
        <v>18</v>
      </c>
      <c r="D16" s="35">
        <v>4.3125185135072099</v>
      </c>
      <c r="E16" s="35">
        <v>3.67512744525285</v>
      </c>
      <c r="F16" s="35">
        <v>3.6028939764563299</v>
      </c>
      <c r="G16" s="35">
        <v>3.9457684689751402</v>
      </c>
      <c r="H16" s="35">
        <v>4.6639065330654104</v>
      </c>
      <c r="I16" s="35">
        <v>4.70885517235119</v>
      </c>
      <c r="J16" s="35">
        <v>4.6196758594390497</v>
      </c>
      <c r="K16" s="35">
        <v>6.2945921585118203</v>
      </c>
      <c r="L16" s="35">
        <v>5.9824483258621797</v>
      </c>
      <c r="M16" s="35">
        <v>5.9895757303595296</v>
      </c>
      <c r="O16" t="s">
        <v>25</v>
      </c>
      <c r="P16" s="20">
        <v>5.1907500000000004</v>
      </c>
      <c r="Q16" s="279">
        <v>3.79</v>
      </c>
    </row>
    <row r="17" spans="1:17" x14ac:dyDescent="0.25">
      <c r="A17" t="s">
        <v>75</v>
      </c>
      <c r="B17" s="35">
        <v>3.9282699999999999</v>
      </c>
      <c r="C17" s="21">
        <f t="shared" si="0"/>
        <v>13</v>
      </c>
      <c r="D17" s="35">
        <v>4.0995640683938301</v>
      </c>
      <c r="E17" s="35">
        <v>4.2029476071593903</v>
      </c>
      <c r="F17" s="35">
        <v>4.59873920336344</v>
      </c>
      <c r="G17" s="35">
        <v>4.7802515018237299</v>
      </c>
      <c r="H17" s="35">
        <v>4.4912862326956704</v>
      </c>
      <c r="I17" s="35">
        <v>4.6620312436588804</v>
      </c>
      <c r="J17" s="35">
        <v>5.6016820221938204</v>
      </c>
      <c r="K17" s="35">
        <v>5.68598575091971</v>
      </c>
      <c r="L17" s="35">
        <v>6.0400403412288499</v>
      </c>
      <c r="M17" s="35">
        <v>5.6360279858863196</v>
      </c>
      <c r="O17" t="s">
        <v>15</v>
      </c>
      <c r="P17" s="20">
        <v>4.8146300000000002</v>
      </c>
      <c r="Q17" s="279">
        <v>3.79</v>
      </c>
    </row>
    <row r="18" spans="1:17" x14ac:dyDescent="0.25">
      <c r="A18" t="s">
        <v>8</v>
      </c>
      <c r="B18" s="35">
        <v>1.9077500000000001</v>
      </c>
      <c r="C18" s="21">
        <f t="shared" si="0"/>
        <v>27</v>
      </c>
      <c r="D18" s="35">
        <v>1.9833107235910801</v>
      </c>
      <c r="E18" s="35">
        <v>3.1486055970757998</v>
      </c>
      <c r="F18" s="35">
        <v>2.5456642997774299</v>
      </c>
      <c r="G18" s="35">
        <v>1.63767494608833</v>
      </c>
      <c r="H18" s="35">
        <v>2.54374953413889</v>
      </c>
      <c r="I18" s="35">
        <v>2.33558807412797</v>
      </c>
      <c r="J18" s="35">
        <v>2.3029716819329402</v>
      </c>
      <c r="K18" s="35">
        <v>2.3336921896849598</v>
      </c>
      <c r="L18" s="35">
        <v>2.8653027410358098</v>
      </c>
      <c r="M18" s="35">
        <v>1.9552463042691199</v>
      </c>
      <c r="O18" t="s">
        <v>2</v>
      </c>
      <c r="P18" s="20">
        <v>4.5751200000000001</v>
      </c>
      <c r="Q18" s="279">
        <v>3.79</v>
      </c>
    </row>
    <row r="19" spans="1:17" x14ac:dyDescent="0.25">
      <c r="A19" t="s">
        <v>9</v>
      </c>
      <c r="B19" s="35">
        <v>1.7053199999999999</v>
      </c>
      <c r="C19" s="21">
        <f t="shared" si="0"/>
        <v>28</v>
      </c>
      <c r="D19" s="35">
        <v>1.7361069331860099</v>
      </c>
      <c r="E19" s="35">
        <v>1.54258826204727</v>
      </c>
      <c r="F19" s="35">
        <v>1.43363936871614</v>
      </c>
      <c r="G19" s="35">
        <v>1.58781097498474</v>
      </c>
      <c r="H19" s="35">
        <v>1.99476445571961</v>
      </c>
      <c r="I19" s="35">
        <v>1.63713173081524</v>
      </c>
      <c r="J19" s="35">
        <v>1.7262200469023099</v>
      </c>
      <c r="K19" s="35">
        <v>1.7103070828781699</v>
      </c>
      <c r="L19" s="35">
        <v>2.2503070460275199</v>
      </c>
      <c r="M19" s="35">
        <v>1.7999410519305501</v>
      </c>
      <c r="O19" t="s">
        <v>14</v>
      </c>
      <c r="P19" s="20">
        <v>4.5289799999999998</v>
      </c>
      <c r="Q19" s="279">
        <v>3.79</v>
      </c>
    </row>
    <row r="20" spans="1:17" x14ac:dyDescent="0.25">
      <c r="A20" t="s">
        <v>10</v>
      </c>
      <c r="B20" s="35">
        <v>3.8180100000000001</v>
      </c>
      <c r="C20" s="21">
        <f t="shared" si="0"/>
        <v>15</v>
      </c>
      <c r="D20" s="35">
        <v>4.6803109408013501</v>
      </c>
      <c r="E20" s="35">
        <v>4.9059550964133001</v>
      </c>
      <c r="F20" s="35">
        <v>5.1080378380740701</v>
      </c>
      <c r="G20" s="35">
        <v>4.3434689514837403</v>
      </c>
      <c r="H20" s="35">
        <v>4.9806331104427999</v>
      </c>
      <c r="I20" s="35">
        <v>5.8067558119818896</v>
      </c>
      <c r="J20" s="35">
        <v>5.4462339584985298</v>
      </c>
      <c r="K20" s="35">
        <v>5.4718623527884196</v>
      </c>
      <c r="L20" s="35">
        <v>5.2539822797506703</v>
      </c>
      <c r="M20" s="35">
        <v>5.5330374962524198</v>
      </c>
      <c r="O20" t="s">
        <v>75</v>
      </c>
      <c r="P20" s="20">
        <v>3.9282699999999999</v>
      </c>
      <c r="Q20" s="279">
        <v>3.79</v>
      </c>
    </row>
    <row r="21" spans="1:17" x14ac:dyDescent="0.25">
      <c r="A21" t="s">
        <v>11</v>
      </c>
      <c r="B21" s="35">
        <v>1.6476999999999999</v>
      </c>
      <c r="C21" s="21">
        <f t="shared" si="0"/>
        <v>29</v>
      </c>
      <c r="D21" s="35">
        <v>1.35493399213235</v>
      </c>
      <c r="E21" s="35">
        <v>1.40707137791686</v>
      </c>
      <c r="F21" s="35">
        <v>1.9242185712748401</v>
      </c>
      <c r="G21" s="35">
        <v>1.73349469279765</v>
      </c>
      <c r="H21" s="35">
        <v>1.6480075588613401</v>
      </c>
      <c r="I21" s="35">
        <v>1.7099825061354901</v>
      </c>
      <c r="J21" s="35">
        <v>2.1137946237143601</v>
      </c>
      <c r="K21" s="35">
        <v>1.65056090281843</v>
      </c>
      <c r="L21" s="35">
        <v>1.8321936698878201</v>
      </c>
      <c r="M21" s="35">
        <v>1.6588064255841699</v>
      </c>
      <c r="O21" t="s">
        <v>16</v>
      </c>
      <c r="P21" s="20">
        <v>3.85825</v>
      </c>
      <c r="Q21" s="279">
        <v>3.79</v>
      </c>
    </row>
    <row r="22" spans="1:17" x14ac:dyDescent="0.25">
      <c r="A22" t="s">
        <v>12</v>
      </c>
      <c r="B22" s="35">
        <v>3.1038899999999998</v>
      </c>
      <c r="C22" s="21">
        <f t="shared" si="0"/>
        <v>19</v>
      </c>
      <c r="D22" s="35">
        <v>2.8873066560487799</v>
      </c>
      <c r="E22" s="35">
        <v>3.0237266857276301</v>
      </c>
      <c r="F22" s="35">
        <v>3.74565552394423</v>
      </c>
      <c r="G22" s="35">
        <v>3.5059480763857098</v>
      </c>
      <c r="H22" s="35">
        <v>3.8842761452549599</v>
      </c>
      <c r="I22" s="35">
        <v>3.8024218605666702</v>
      </c>
      <c r="J22" s="35">
        <v>3.9143518003904298</v>
      </c>
      <c r="K22" s="35">
        <v>3.8677034699677</v>
      </c>
      <c r="L22" s="35">
        <v>4.0835591964006097</v>
      </c>
      <c r="M22" s="35">
        <v>4.05661202048418</v>
      </c>
      <c r="O22" t="s">
        <v>10</v>
      </c>
      <c r="P22" s="20">
        <v>3.8180100000000001</v>
      </c>
      <c r="Q22" s="279">
        <v>3.79</v>
      </c>
    </row>
    <row r="23" spans="1:17" x14ac:dyDescent="0.25">
      <c r="A23" t="s">
        <v>13</v>
      </c>
      <c r="B23" s="35">
        <v>2.4768500000000002</v>
      </c>
      <c r="C23" s="21">
        <f t="shared" si="0"/>
        <v>23</v>
      </c>
      <c r="D23" s="35">
        <v>2.47178665955993</v>
      </c>
      <c r="E23" s="35">
        <v>2.33468715101918</v>
      </c>
      <c r="F23" s="35">
        <v>2.63990745657749</v>
      </c>
      <c r="G23" s="35">
        <v>2.7939056845736401</v>
      </c>
      <c r="H23" s="35">
        <v>2.8209798607281602</v>
      </c>
      <c r="I23" s="35">
        <v>2.6072975174995601</v>
      </c>
      <c r="J23" s="35">
        <v>2.8141160763465098</v>
      </c>
      <c r="K23" s="35">
        <v>2.9919446875861202</v>
      </c>
      <c r="L23" s="35">
        <v>2.9799597705431</v>
      </c>
      <c r="M23" s="35">
        <v>2.90404450624104</v>
      </c>
      <c r="O23" t="s">
        <v>23</v>
      </c>
      <c r="P23" s="20">
        <v>3.5995699999999999</v>
      </c>
      <c r="Q23" s="279">
        <v>3.79</v>
      </c>
    </row>
    <row r="24" spans="1:17" x14ac:dyDescent="0.25">
      <c r="A24" t="s">
        <v>104</v>
      </c>
      <c r="B24" s="35">
        <v>1.53417</v>
      </c>
      <c r="C24" s="21">
        <f t="shared" si="0"/>
        <v>31</v>
      </c>
      <c r="D24" s="35">
        <v>2.11030177532944</v>
      </c>
      <c r="E24" s="35">
        <v>1.86246302189227</v>
      </c>
      <c r="F24" s="35">
        <v>2.00886815952797</v>
      </c>
      <c r="G24" s="35">
        <v>2.5140553492645799</v>
      </c>
      <c r="H24" s="35">
        <v>2.0636594064736098</v>
      </c>
      <c r="I24" s="35">
        <v>2.42066606323458</v>
      </c>
      <c r="J24" s="35">
        <v>2.2822635032973002</v>
      </c>
      <c r="K24" s="35">
        <v>1.84600573969335</v>
      </c>
      <c r="L24" s="35">
        <v>2.26093576168712</v>
      </c>
      <c r="M24" s="35">
        <v>1.97242132328338</v>
      </c>
      <c r="O24" t="s">
        <v>18</v>
      </c>
      <c r="P24" s="20">
        <v>3.2456100000000001</v>
      </c>
      <c r="Q24" s="279">
        <v>3.79</v>
      </c>
    </row>
    <row r="25" spans="1:17" x14ac:dyDescent="0.25">
      <c r="A25" t="s">
        <v>14</v>
      </c>
      <c r="B25" s="35">
        <v>4.5289799999999998</v>
      </c>
      <c r="C25" s="21">
        <f t="shared" si="0"/>
        <v>12</v>
      </c>
      <c r="D25" s="35">
        <v>4.4783503007264303</v>
      </c>
      <c r="E25" s="35">
        <v>4.7960543756617602</v>
      </c>
      <c r="F25" s="35">
        <v>4.90879250107246</v>
      </c>
      <c r="G25" s="35">
        <v>4.2143664510495897</v>
      </c>
      <c r="H25" s="35">
        <v>4.2141280558585397</v>
      </c>
      <c r="I25" s="35">
        <v>3.6598755642308198</v>
      </c>
      <c r="J25" s="35">
        <v>5.5065212945044903</v>
      </c>
      <c r="K25" s="35">
        <v>4.9624762642478704</v>
      </c>
      <c r="L25" s="35">
        <v>4.57302425092126</v>
      </c>
      <c r="M25" s="35">
        <v>4.7520040550434599</v>
      </c>
      <c r="O25" t="s">
        <v>6</v>
      </c>
      <c r="P25" s="20">
        <v>3.22987</v>
      </c>
      <c r="Q25" s="279">
        <v>3.79</v>
      </c>
    </row>
    <row r="26" spans="1:17" x14ac:dyDescent="0.25">
      <c r="A26" t="s">
        <v>15</v>
      </c>
      <c r="B26" s="35">
        <v>4.8146300000000002</v>
      </c>
      <c r="C26" s="21">
        <f t="shared" si="0"/>
        <v>10</v>
      </c>
      <c r="D26" s="35">
        <v>5.5564770954659997</v>
      </c>
      <c r="E26" s="35">
        <v>6.5767456264641604</v>
      </c>
      <c r="F26" s="35">
        <v>6.02510346630143</v>
      </c>
      <c r="G26" s="35">
        <v>5.1927910213181399</v>
      </c>
      <c r="H26" s="35">
        <v>7.0657958073334104</v>
      </c>
      <c r="I26" s="35">
        <v>5.7716934509315898</v>
      </c>
      <c r="J26" s="35">
        <v>4.3367055063242104</v>
      </c>
      <c r="K26" s="35">
        <v>5.6674509789104697</v>
      </c>
      <c r="L26" s="35">
        <v>6.2747490583049697</v>
      </c>
      <c r="M26" s="35">
        <v>5.2169872981124303</v>
      </c>
      <c r="O26" t="s">
        <v>12</v>
      </c>
      <c r="P26" s="20">
        <v>3.1038899999999998</v>
      </c>
      <c r="Q26" s="279">
        <v>3.79</v>
      </c>
    </row>
    <row r="27" spans="1:17" x14ac:dyDescent="0.25">
      <c r="A27" t="s">
        <v>16</v>
      </c>
      <c r="B27" s="35">
        <v>3.85825</v>
      </c>
      <c r="C27" s="21">
        <f t="shared" si="0"/>
        <v>14</v>
      </c>
      <c r="D27" s="35">
        <v>3.6768696193830399</v>
      </c>
      <c r="E27" s="35">
        <v>4.2285077616055098</v>
      </c>
      <c r="F27" s="35">
        <v>3.9060452425279699</v>
      </c>
      <c r="G27" s="35">
        <v>3.8407474135544302</v>
      </c>
      <c r="H27" s="35">
        <v>3.66875862340672</v>
      </c>
      <c r="I27" s="35">
        <v>4.5731000515955804</v>
      </c>
      <c r="J27" s="35">
        <v>4.0893809538158203</v>
      </c>
      <c r="K27" s="35">
        <v>4.1822946170364803</v>
      </c>
      <c r="L27" s="35">
        <v>3.3874085566831602</v>
      </c>
      <c r="M27" s="35">
        <v>4.1280737137874901</v>
      </c>
      <c r="O27" t="s">
        <v>22</v>
      </c>
      <c r="P27" s="20">
        <v>2.8239700000000001</v>
      </c>
      <c r="Q27" s="279">
        <v>3.79</v>
      </c>
    </row>
    <row r="28" spans="1:17" x14ac:dyDescent="0.25">
      <c r="A28" t="s">
        <v>17</v>
      </c>
      <c r="B28" s="35">
        <v>2.5759400000000001</v>
      </c>
      <c r="C28" s="21">
        <f t="shared" si="0"/>
        <v>22</v>
      </c>
      <c r="D28" s="35">
        <v>2.4175689972945702</v>
      </c>
      <c r="E28" s="35">
        <v>3.73789011405833</v>
      </c>
      <c r="F28" s="35">
        <v>3.8645712775969501</v>
      </c>
      <c r="G28" s="35">
        <v>3.3835067528943599</v>
      </c>
      <c r="H28" s="35">
        <v>3.8703866464996501</v>
      </c>
      <c r="I28" s="35">
        <v>4.0071259625827498</v>
      </c>
      <c r="J28" s="35">
        <v>4.8718990167361502</v>
      </c>
      <c r="K28" s="35">
        <v>5.2575157502028098</v>
      </c>
      <c r="L28" s="35">
        <v>4.9820170384982703</v>
      </c>
      <c r="M28" s="35">
        <v>5.4345741211974001</v>
      </c>
      <c r="O28" t="s">
        <v>19</v>
      </c>
      <c r="P28" s="20">
        <v>2.6056599999999999</v>
      </c>
      <c r="Q28" s="279">
        <v>3.79</v>
      </c>
    </row>
    <row r="29" spans="1:17" x14ac:dyDescent="0.25">
      <c r="A29" t="s">
        <v>18</v>
      </c>
      <c r="B29" s="35">
        <v>3.2456100000000001</v>
      </c>
      <c r="C29" s="21">
        <f t="shared" si="0"/>
        <v>17</v>
      </c>
      <c r="D29" s="35">
        <v>2.8415347128984401</v>
      </c>
      <c r="E29" s="35">
        <v>2.9519703015478398</v>
      </c>
      <c r="F29" s="35">
        <v>3.0654589198014999</v>
      </c>
      <c r="G29" s="35">
        <v>3.31547254397208</v>
      </c>
      <c r="H29" s="35">
        <v>3.36983198354713</v>
      </c>
      <c r="I29" s="35">
        <v>2.8650250868759199</v>
      </c>
      <c r="J29" s="35">
        <v>3.3296322084812102</v>
      </c>
      <c r="K29" s="35">
        <v>3.5998315418637699</v>
      </c>
      <c r="L29" s="35">
        <v>3.9638707339283599</v>
      </c>
      <c r="M29" s="35">
        <v>3.5236712003377</v>
      </c>
      <c r="O29" t="s">
        <v>17</v>
      </c>
      <c r="P29" s="20">
        <v>2.5759400000000001</v>
      </c>
      <c r="Q29" s="279">
        <v>3.79</v>
      </c>
    </row>
    <row r="30" spans="1:17" x14ac:dyDescent="0.25">
      <c r="A30" t="s">
        <v>19</v>
      </c>
      <c r="B30" s="35">
        <v>2.6056599999999999</v>
      </c>
      <c r="C30" s="21">
        <f t="shared" si="0"/>
        <v>21</v>
      </c>
      <c r="D30" s="35">
        <v>2.6939762690623801</v>
      </c>
      <c r="E30" s="35">
        <v>2.5830161119428499</v>
      </c>
      <c r="F30" s="35">
        <v>3.1380392604721798</v>
      </c>
      <c r="G30" s="35">
        <v>2.6662442499306001</v>
      </c>
      <c r="H30" s="35">
        <v>2.1795699867896801</v>
      </c>
      <c r="I30" s="35">
        <v>1.78552974232642</v>
      </c>
      <c r="J30" s="35">
        <v>3.0295368829590799</v>
      </c>
      <c r="K30" s="35">
        <v>1.85332556808641</v>
      </c>
      <c r="L30" s="35">
        <v>2.9192968959287802</v>
      </c>
      <c r="M30" s="35">
        <v>2.6793379938282</v>
      </c>
      <c r="O30" t="s">
        <v>13</v>
      </c>
      <c r="P30" s="20">
        <v>2.4768500000000002</v>
      </c>
      <c r="Q30" s="279">
        <v>3.79</v>
      </c>
    </row>
    <row r="31" spans="1:17" x14ac:dyDescent="0.25">
      <c r="A31" t="s">
        <v>20</v>
      </c>
      <c r="B31" s="35">
        <v>8.7667199999999994</v>
      </c>
      <c r="C31" s="21">
        <f t="shared" si="0"/>
        <v>1</v>
      </c>
      <c r="D31" s="35">
        <v>9.5248738906696904</v>
      </c>
      <c r="E31" s="35">
        <v>10.000803986202801</v>
      </c>
      <c r="F31" s="35">
        <v>9.0238120892145197</v>
      </c>
      <c r="G31" s="35">
        <v>8.3326678772181406</v>
      </c>
      <c r="H31" s="35">
        <v>9.6749434015810998</v>
      </c>
      <c r="I31" s="35">
        <v>9.9189826380792692</v>
      </c>
      <c r="J31" s="35">
        <v>8.0405242421805898</v>
      </c>
      <c r="K31" s="35">
        <v>7.3694303351109802</v>
      </c>
      <c r="L31" s="35">
        <v>7.6342520156887996</v>
      </c>
      <c r="M31" s="35">
        <v>8.0875567405954492</v>
      </c>
      <c r="O31" t="s">
        <v>29</v>
      </c>
      <c r="P31" s="20">
        <v>2.3369399999999998</v>
      </c>
      <c r="Q31" s="279">
        <v>3.79</v>
      </c>
    </row>
    <row r="32" spans="1:17" x14ac:dyDescent="0.25">
      <c r="A32" t="s">
        <v>21</v>
      </c>
      <c r="B32" s="35">
        <v>1.9798500000000001</v>
      </c>
      <c r="C32" s="21">
        <f t="shared" si="0"/>
        <v>26</v>
      </c>
      <c r="D32" s="35">
        <v>2.3606507842081901</v>
      </c>
      <c r="E32" s="35">
        <v>2.8956736436517998</v>
      </c>
      <c r="F32" s="35">
        <v>1.9243970993414501</v>
      </c>
      <c r="G32" s="35">
        <v>2.8034123883167199</v>
      </c>
      <c r="H32" s="35">
        <v>2.30399951653781</v>
      </c>
      <c r="I32" s="35">
        <v>2.4078344052018399</v>
      </c>
      <c r="J32" s="35">
        <v>2.6264591815412399</v>
      </c>
      <c r="K32" s="35">
        <v>2.6606827390163699</v>
      </c>
      <c r="L32" s="35">
        <v>2.4157506945283198</v>
      </c>
      <c r="M32" s="35">
        <v>2.6401119407462899</v>
      </c>
      <c r="O32" t="s">
        <v>0</v>
      </c>
      <c r="P32" s="20">
        <v>2.2993000000000001</v>
      </c>
      <c r="Q32" s="279">
        <v>3.79</v>
      </c>
    </row>
    <row r="33" spans="1:17" x14ac:dyDescent="0.25">
      <c r="A33" t="s">
        <v>22</v>
      </c>
      <c r="B33" s="35">
        <v>2.8239700000000001</v>
      </c>
      <c r="C33" s="21">
        <f t="shared" si="0"/>
        <v>20</v>
      </c>
      <c r="D33" s="35">
        <v>2.7474635383108699</v>
      </c>
      <c r="E33" s="35">
        <v>2.7038984469821301</v>
      </c>
      <c r="F33" s="35">
        <v>3.1033522001232501</v>
      </c>
      <c r="G33" s="35">
        <v>2.8908199260087799</v>
      </c>
      <c r="H33" s="35">
        <v>3.5434814705448101</v>
      </c>
      <c r="I33" s="35">
        <v>3.08627470510294</v>
      </c>
      <c r="J33" s="35">
        <v>3.0841133422288101</v>
      </c>
      <c r="K33" s="35">
        <v>4.2337944342107798</v>
      </c>
      <c r="L33" s="35">
        <v>3.5224642433565201</v>
      </c>
      <c r="M33" s="35">
        <v>4.0783933334803004</v>
      </c>
      <c r="O33" t="s">
        <v>21</v>
      </c>
      <c r="P33" s="20">
        <v>1.9798500000000001</v>
      </c>
      <c r="Q33" s="279">
        <v>3.79</v>
      </c>
    </row>
    <row r="34" spans="1:17" x14ac:dyDescent="0.25">
      <c r="A34" t="s">
        <v>23</v>
      </c>
      <c r="B34" s="35">
        <v>3.5995699999999999</v>
      </c>
      <c r="C34" s="21">
        <f t="shared" si="0"/>
        <v>16</v>
      </c>
      <c r="D34" s="35">
        <v>3.9893331369353899</v>
      </c>
      <c r="E34" s="35">
        <v>4.1141393635322698</v>
      </c>
      <c r="F34" s="35">
        <v>4.4538556010916501</v>
      </c>
      <c r="G34" s="35">
        <v>4.76901252257273</v>
      </c>
      <c r="H34" s="35">
        <v>4.1194436293888304</v>
      </c>
      <c r="I34" s="35">
        <v>4.2903786974263598</v>
      </c>
      <c r="J34" s="35">
        <v>4.7396884718460601</v>
      </c>
      <c r="K34" s="35">
        <v>4.2170176035790696</v>
      </c>
      <c r="L34" s="35">
        <v>3.8668863058088401</v>
      </c>
      <c r="M34" s="35">
        <v>3.7764380164574001</v>
      </c>
      <c r="O34" t="s">
        <v>8</v>
      </c>
      <c r="P34" s="20">
        <v>1.9077500000000001</v>
      </c>
      <c r="Q34" s="279">
        <v>3.79</v>
      </c>
    </row>
    <row r="35" spans="1:17" x14ac:dyDescent="0.25">
      <c r="A35" t="s">
        <v>24</v>
      </c>
      <c r="B35" s="35">
        <v>8.0984800000000003</v>
      </c>
      <c r="C35" s="21">
        <f t="shared" si="0"/>
        <v>3</v>
      </c>
      <c r="D35" s="35">
        <v>10.403120936280899</v>
      </c>
      <c r="E35" s="35">
        <v>11.146693882118001</v>
      </c>
      <c r="F35" s="35">
        <v>10.580455799182101</v>
      </c>
      <c r="G35" s="35">
        <v>10.870172463297999</v>
      </c>
      <c r="H35" s="35">
        <v>10.643236945610001</v>
      </c>
      <c r="I35" s="35">
        <v>11.231261439350501</v>
      </c>
      <c r="J35" s="35">
        <v>9.7772447634557107</v>
      </c>
      <c r="K35" s="35">
        <v>10.2624508276485</v>
      </c>
      <c r="L35" s="35">
        <v>9.0137155639274802</v>
      </c>
      <c r="M35" s="35">
        <v>8.9423317409462406</v>
      </c>
      <c r="O35" t="s">
        <v>9</v>
      </c>
      <c r="P35" s="20">
        <v>1.7053199999999999</v>
      </c>
      <c r="Q35" s="279">
        <v>3.79</v>
      </c>
    </row>
    <row r="36" spans="1:17" x14ac:dyDescent="0.25">
      <c r="A36" t="s">
        <v>25</v>
      </c>
      <c r="B36" s="35">
        <v>5.1907500000000004</v>
      </c>
      <c r="C36" s="21">
        <f t="shared" si="0"/>
        <v>9</v>
      </c>
      <c r="D36" s="35">
        <v>5.70079410368559</v>
      </c>
      <c r="E36" s="35">
        <v>5.70984671630998</v>
      </c>
      <c r="F36" s="35">
        <v>5.63366284001322</v>
      </c>
      <c r="G36" s="35">
        <v>5.4396494292169999</v>
      </c>
      <c r="H36" s="35">
        <v>6.4267447353262197</v>
      </c>
      <c r="I36" s="35">
        <v>5.4878092665407996</v>
      </c>
      <c r="J36" s="35">
        <v>5.6835485280825004</v>
      </c>
      <c r="K36" s="35">
        <v>5.6495884444614601</v>
      </c>
      <c r="L36" s="35">
        <v>5.8407069641952098</v>
      </c>
      <c r="M36" s="35">
        <v>5.9117028068764901</v>
      </c>
      <c r="O36" t="s">
        <v>11</v>
      </c>
      <c r="P36" s="20">
        <v>1.6476999999999999</v>
      </c>
      <c r="Q36" s="279">
        <v>3.79</v>
      </c>
    </row>
    <row r="37" spans="1:17" x14ac:dyDescent="0.25">
      <c r="A37" t="s">
        <v>26</v>
      </c>
      <c r="B37" s="35">
        <v>1.6206400000000001</v>
      </c>
      <c r="C37" s="21">
        <f t="shared" si="0"/>
        <v>30</v>
      </c>
      <c r="D37" s="35">
        <v>2.2686238371347098</v>
      </c>
      <c r="E37" s="35">
        <v>1.4278597651329299</v>
      </c>
      <c r="F37" s="35">
        <v>2.2530968010853498</v>
      </c>
      <c r="G37" s="35">
        <v>1.7147938531989499</v>
      </c>
      <c r="H37" s="35">
        <v>2.23826589106609</v>
      </c>
      <c r="I37" s="35">
        <v>2.8664334738728798</v>
      </c>
      <c r="J37" s="35">
        <v>2.2244162190741998</v>
      </c>
      <c r="K37" s="35">
        <v>1.9139538545725701</v>
      </c>
      <c r="L37" s="35">
        <v>1.8577412520291401</v>
      </c>
      <c r="M37" s="35">
        <v>2.5153978281336502</v>
      </c>
      <c r="O37" t="s">
        <v>26</v>
      </c>
      <c r="P37" s="20">
        <v>1.6206400000000001</v>
      </c>
      <c r="Q37" s="279">
        <v>3.79</v>
      </c>
    </row>
    <row r="38" spans="1:17" x14ac:dyDescent="0.25">
      <c r="A38" t="s">
        <v>105</v>
      </c>
      <c r="B38" s="35">
        <v>7.9816099999999999</v>
      </c>
      <c r="C38" s="21">
        <f t="shared" si="0"/>
        <v>4</v>
      </c>
      <c r="D38" s="35">
        <v>8.6990799355969806</v>
      </c>
      <c r="E38" s="35">
        <v>8.5275372459911498</v>
      </c>
      <c r="F38" s="35">
        <v>8.6454989513072906</v>
      </c>
      <c r="G38" s="35">
        <v>8.9201593565472894</v>
      </c>
      <c r="H38" s="35">
        <v>9.4073244427058693</v>
      </c>
      <c r="I38" s="35">
        <v>8.8690105490656599</v>
      </c>
      <c r="J38" s="35">
        <v>9.6779049376017099</v>
      </c>
      <c r="K38" s="35">
        <v>10.2887004050631</v>
      </c>
      <c r="L38" s="35">
        <v>9.3001193826213004</v>
      </c>
      <c r="M38" s="35">
        <v>9.2867507054978091</v>
      </c>
      <c r="O38" t="s">
        <v>30</v>
      </c>
      <c r="P38" s="20">
        <v>1.53417</v>
      </c>
      <c r="Q38" s="279">
        <v>3.79</v>
      </c>
    </row>
    <row r="39" spans="1:17" x14ac:dyDescent="0.25">
      <c r="A39" t="s">
        <v>27</v>
      </c>
      <c r="B39" s="35">
        <v>5.40571</v>
      </c>
      <c r="C39" s="21">
        <f t="shared" si="0"/>
        <v>7</v>
      </c>
      <c r="D39" s="35">
        <v>5.42769787262562</v>
      </c>
      <c r="E39" s="35">
        <v>5.5940364702490504</v>
      </c>
      <c r="F39" s="35">
        <v>5.4744056999705899</v>
      </c>
      <c r="G39" s="35">
        <v>6.5301905931868003</v>
      </c>
      <c r="H39" s="35">
        <v>5.5744689322901104</v>
      </c>
      <c r="I39" s="35">
        <v>6.0584947669751497</v>
      </c>
      <c r="J39" s="35">
        <v>6.0394231020217202</v>
      </c>
      <c r="K39" s="35">
        <v>5.8675054949448597</v>
      </c>
      <c r="L39" s="35">
        <v>5.8463115304537503</v>
      </c>
      <c r="M39" s="35">
        <v>4.2721965979430401</v>
      </c>
      <c r="O39" t="s">
        <v>28</v>
      </c>
      <c r="P39" s="20">
        <v>1.00729</v>
      </c>
      <c r="Q39" s="279">
        <v>3.79</v>
      </c>
    </row>
    <row r="40" spans="1:17" x14ac:dyDescent="0.25">
      <c r="A40" t="s">
        <v>28</v>
      </c>
      <c r="B40" s="35">
        <v>1.00729</v>
      </c>
      <c r="C40" s="21">
        <f t="shared" si="0"/>
        <v>32</v>
      </c>
      <c r="D40" s="35">
        <v>0.82483750701111902</v>
      </c>
      <c r="E40" s="35">
        <v>1.72708920223831</v>
      </c>
      <c r="F40" s="35">
        <v>1.03213886912415</v>
      </c>
      <c r="G40" s="35">
        <v>0.715831724881139</v>
      </c>
      <c r="H40" s="35">
        <v>1.57610519451437</v>
      </c>
      <c r="I40" s="35">
        <v>1.7892418849597</v>
      </c>
      <c r="J40" s="35">
        <v>1.4723903387100099</v>
      </c>
      <c r="K40" s="35">
        <v>1.3548905451673099</v>
      </c>
      <c r="L40" s="35">
        <v>1.0274627082409999</v>
      </c>
      <c r="M40" s="35">
        <v>1.3812107002392899</v>
      </c>
    </row>
    <row r="42" spans="1:17" x14ac:dyDescent="0.25">
      <c r="A42" s="30" t="s">
        <v>114</v>
      </c>
    </row>
  </sheetData>
  <sortState ref="O8:Q39">
    <sortCondition descending="1" ref="P8:P39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opLeftCell="C10" workbookViewId="0">
      <selection activeCell="N23" sqref="N23"/>
    </sheetView>
  </sheetViews>
  <sheetFormatPr baseColWidth="10" defaultRowHeight="15" x14ac:dyDescent="0.25"/>
  <sheetData>
    <row r="1" spans="1:14" x14ac:dyDescent="0.25">
      <c r="A1" t="s">
        <v>27</v>
      </c>
      <c r="F1" t="s">
        <v>51</v>
      </c>
    </row>
    <row r="2" spans="1:14" x14ac:dyDescent="0.25">
      <c r="A2" t="s">
        <v>91</v>
      </c>
      <c r="B2" t="s">
        <v>161</v>
      </c>
      <c r="C2" t="s">
        <v>160</v>
      </c>
      <c r="D2" t="s">
        <v>162</v>
      </c>
      <c r="F2" t="s">
        <v>91</v>
      </c>
      <c r="G2" t="s">
        <v>161</v>
      </c>
      <c r="H2" t="s">
        <v>160</v>
      </c>
      <c r="I2" t="s">
        <v>162</v>
      </c>
      <c r="L2" t="s">
        <v>91</v>
      </c>
      <c r="M2" t="s">
        <v>27</v>
      </c>
      <c r="N2" t="s">
        <v>51</v>
      </c>
    </row>
    <row r="3" spans="1:14" x14ac:dyDescent="0.25">
      <c r="A3">
        <v>2007</v>
      </c>
      <c r="B3">
        <v>1895953</v>
      </c>
      <c r="C3">
        <v>140</v>
      </c>
      <c r="D3" s="26">
        <f>(C3/B3)*100000</f>
        <v>7.3841492906206003</v>
      </c>
      <c r="F3">
        <v>2007</v>
      </c>
      <c r="G3">
        <v>107923967</v>
      </c>
      <c r="H3">
        <v>4395</v>
      </c>
      <c r="I3" s="26">
        <f>(H3/G3)*100000</f>
        <v>4.0723113893691467</v>
      </c>
      <c r="K3" s="26">
        <f>I3-D3</f>
        <v>-3.3118379012514536</v>
      </c>
      <c r="L3">
        <v>2007</v>
      </c>
      <c r="M3" s="12">
        <v>7.3841492906206003</v>
      </c>
      <c r="N3" s="12">
        <v>4.0723113893691467</v>
      </c>
    </row>
    <row r="4" spans="1:14" x14ac:dyDescent="0.25">
      <c r="A4">
        <v>2008</v>
      </c>
      <c r="B4">
        <v>1918346</v>
      </c>
      <c r="C4">
        <v>160</v>
      </c>
      <c r="D4" s="26">
        <f t="shared" ref="D4:D13" si="0">(C4/B4)*100000</f>
        <v>8.3405183423636817</v>
      </c>
      <c r="F4">
        <v>2008</v>
      </c>
      <c r="G4">
        <v>109562333</v>
      </c>
      <c r="H4">
        <v>4681</v>
      </c>
      <c r="I4" s="26">
        <f t="shared" ref="I4:I13" si="1">(H4/G4)*100000</f>
        <v>4.2724537455769589</v>
      </c>
      <c r="K4" s="26">
        <f t="shared" ref="K4:K13" si="2">I4-D4</f>
        <v>-4.0680645967867228</v>
      </c>
      <c r="L4">
        <v>2008</v>
      </c>
      <c r="M4" s="12">
        <v>8.3405183423636817</v>
      </c>
      <c r="N4" s="12">
        <v>4.2724537455769589</v>
      </c>
    </row>
    <row r="5" spans="1:14" x14ac:dyDescent="0.25">
      <c r="A5">
        <v>2009</v>
      </c>
      <c r="B5">
        <v>1941390</v>
      </c>
      <c r="C5">
        <v>219</v>
      </c>
      <c r="D5" s="26">
        <f t="shared" si="0"/>
        <v>11.280577318313167</v>
      </c>
      <c r="F5">
        <v>2009</v>
      </c>
      <c r="G5">
        <v>111245216</v>
      </c>
      <c r="H5">
        <v>5190</v>
      </c>
      <c r="I5" s="26">
        <f t="shared" si="1"/>
        <v>4.6653691606837278</v>
      </c>
      <c r="K5" s="26">
        <f t="shared" si="2"/>
        <v>-6.6152081576294393</v>
      </c>
      <c r="L5">
        <v>2009</v>
      </c>
      <c r="M5" s="12">
        <v>11.280577318313167</v>
      </c>
      <c r="N5" s="12">
        <v>4.6653691606837278</v>
      </c>
    </row>
    <row r="6" spans="1:14" x14ac:dyDescent="0.25">
      <c r="A6">
        <v>2010</v>
      </c>
      <c r="B6">
        <v>1964523</v>
      </c>
      <c r="C6">
        <v>206</v>
      </c>
      <c r="D6" s="26">
        <f t="shared" si="0"/>
        <v>10.486006017745783</v>
      </c>
      <c r="F6">
        <v>2010</v>
      </c>
      <c r="G6">
        <v>112942136</v>
      </c>
      <c r="H6">
        <v>5012</v>
      </c>
      <c r="I6" s="26">
        <f t="shared" si="1"/>
        <v>4.4376706316232593</v>
      </c>
      <c r="K6" s="26">
        <f t="shared" si="2"/>
        <v>-6.048335386122524</v>
      </c>
      <c r="L6">
        <v>2010</v>
      </c>
      <c r="M6" s="12">
        <v>10.486006017745783</v>
      </c>
      <c r="N6" s="12">
        <v>4.4376706316232593</v>
      </c>
    </row>
    <row r="7" spans="1:14" x14ac:dyDescent="0.25">
      <c r="A7">
        <v>2011</v>
      </c>
      <c r="B7">
        <v>1994767</v>
      </c>
      <c r="C7">
        <v>186</v>
      </c>
      <c r="D7" s="26">
        <f t="shared" si="0"/>
        <v>9.3243972854975041</v>
      </c>
      <c r="F7">
        <v>2011</v>
      </c>
      <c r="G7">
        <v>114551762</v>
      </c>
      <c r="H7">
        <v>5718</v>
      </c>
      <c r="I7" s="26">
        <f t="shared" si="1"/>
        <v>4.9916298974083002</v>
      </c>
      <c r="K7" s="26">
        <f t="shared" si="2"/>
        <v>-4.3327673880892039</v>
      </c>
      <c r="L7">
        <v>2011</v>
      </c>
      <c r="M7" s="12">
        <v>9.3243972854975041</v>
      </c>
      <c r="N7" s="12">
        <v>4.9916298974083002</v>
      </c>
    </row>
    <row r="8" spans="1:14" x14ac:dyDescent="0.25">
      <c r="A8">
        <v>2012</v>
      </c>
      <c r="B8">
        <v>2026645</v>
      </c>
      <c r="C8">
        <v>160</v>
      </c>
      <c r="D8" s="26">
        <f t="shared" si="0"/>
        <v>7.8948212439771153</v>
      </c>
      <c r="F8">
        <v>2012</v>
      </c>
      <c r="G8">
        <v>116179714</v>
      </c>
      <c r="H8">
        <v>5550</v>
      </c>
      <c r="I8" s="26">
        <f t="shared" si="1"/>
        <v>4.7770818234240098</v>
      </c>
      <c r="K8" s="26">
        <f t="shared" si="2"/>
        <v>-3.1177394205531055</v>
      </c>
      <c r="L8">
        <v>2012</v>
      </c>
      <c r="M8" s="12">
        <v>7.8948212439771153</v>
      </c>
      <c r="N8" s="12">
        <v>4.7770818234240098</v>
      </c>
    </row>
    <row r="9" spans="1:14" x14ac:dyDescent="0.25">
      <c r="A9">
        <v>2013</v>
      </c>
      <c r="B9">
        <v>2056411</v>
      </c>
      <c r="C9">
        <v>167</v>
      </c>
      <c r="D9" s="26">
        <f t="shared" si="0"/>
        <v>8.1209446944214942</v>
      </c>
      <c r="F9">
        <v>2013</v>
      </c>
      <c r="G9">
        <v>117688241</v>
      </c>
      <c r="H9">
        <v>5909</v>
      </c>
      <c r="I9" s="26">
        <f t="shared" si="1"/>
        <v>5.0208924441312703</v>
      </c>
      <c r="K9" s="26">
        <f t="shared" si="2"/>
        <v>-3.1000522502902239</v>
      </c>
      <c r="L9">
        <v>2013</v>
      </c>
      <c r="M9" s="12">
        <v>8.1209446944214942</v>
      </c>
      <c r="N9" s="12">
        <v>5.0208924441312703</v>
      </c>
    </row>
    <row r="10" spans="1:14" x14ac:dyDescent="0.25">
      <c r="A10">
        <v>2014</v>
      </c>
      <c r="B10">
        <v>2086541</v>
      </c>
      <c r="C10">
        <v>181</v>
      </c>
      <c r="D10" s="26">
        <f t="shared" si="0"/>
        <v>8.674643824396453</v>
      </c>
      <c r="F10">
        <v>2014</v>
      </c>
      <c r="G10">
        <v>119216240</v>
      </c>
      <c r="H10">
        <v>6337</v>
      </c>
      <c r="I10" s="26">
        <f t="shared" si="1"/>
        <v>5.3155509685593172</v>
      </c>
      <c r="K10" s="26">
        <f t="shared" si="2"/>
        <v>-3.3590928558371358</v>
      </c>
      <c r="L10">
        <v>2014</v>
      </c>
      <c r="M10" s="12">
        <v>8.674643824396453</v>
      </c>
      <c r="N10" s="12">
        <v>5.3155509685593172</v>
      </c>
    </row>
    <row r="11" spans="1:14" x14ac:dyDescent="0.25">
      <c r="A11">
        <v>2015</v>
      </c>
      <c r="B11">
        <v>2114990</v>
      </c>
      <c r="C11">
        <v>190</v>
      </c>
      <c r="D11" s="26">
        <f t="shared" si="0"/>
        <v>8.9834940117920183</v>
      </c>
      <c r="F11">
        <v>2015</v>
      </c>
      <c r="G11">
        <v>120653293</v>
      </c>
      <c r="H11">
        <v>6425</v>
      </c>
      <c r="I11" s="26">
        <f t="shared" si="1"/>
        <v>5.3251758325402694</v>
      </c>
      <c r="K11" s="26">
        <f t="shared" si="2"/>
        <v>-3.658318179251749</v>
      </c>
      <c r="L11">
        <v>2015</v>
      </c>
      <c r="M11" s="12">
        <v>8.9834940117920183</v>
      </c>
      <c r="N11" s="12">
        <v>5.3251758325402694</v>
      </c>
    </row>
    <row r="12" spans="1:14" x14ac:dyDescent="0.25">
      <c r="A12">
        <v>2016</v>
      </c>
      <c r="B12">
        <v>2155883</v>
      </c>
      <c r="C12">
        <v>224</v>
      </c>
      <c r="D12" s="26">
        <f t="shared" si="0"/>
        <v>10.390174234872671</v>
      </c>
      <c r="F12">
        <v>2016</v>
      </c>
      <c r="G12">
        <v>122038924</v>
      </c>
      <c r="H12">
        <v>6370</v>
      </c>
      <c r="I12" s="26">
        <f t="shared" si="1"/>
        <v>5.2196461515835724</v>
      </c>
      <c r="K12" s="26">
        <f t="shared" si="2"/>
        <v>-5.1705280832890983</v>
      </c>
      <c r="L12">
        <v>2016</v>
      </c>
      <c r="M12" s="12">
        <v>10.390174234872671</v>
      </c>
      <c r="N12" s="12">
        <v>5.2196461515835724</v>
      </c>
    </row>
    <row r="13" spans="1:14" x14ac:dyDescent="0.25">
      <c r="A13">
        <v>2017</v>
      </c>
      <c r="B13">
        <v>2169134</v>
      </c>
      <c r="C13">
        <v>191</v>
      </c>
      <c r="D13" s="26">
        <f t="shared" si="0"/>
        <v>8.8053573453737766</v>
      </c>
      <c r="F13">
        <v>2017</v>
      </c>
      <c r="G13">
        <v>123388002</v>
      </c>
      <c r="H13">
        <v>6559</v>
      </c>
      <c r="I13" s="26">
        <f t="shared" si="1"/>
        <v>5.3157518508160946</v>
      </c>
      <c r="K13" s="26">
        <f t="shared" si="2"/>
        <v>-3.489605494557682</v>
      </c>
      <c r="L13">
        <v>2017</v>
      </c>
      <c r="M13" s="12">
        <v>8.8053573453737766</v>
      </c>
      <c r="N13" s="12">
        <v>5.3157518508160946</v>
      </c>
    </row>
    <row r="15" spans="1:14" x14ac:dyDescent="0.25">
      <c r="A15" s="58" t="s">
        <v>163</v>
      </c>
    </row>
    <row r="17" spans="1:6" x14ac:dyDescent="0.25">
      <c r="B17" t="s">
        <v>162</v>
      </c>
      <c r="C17" t="s">
        <v>51</v>
      </c>
      <c r="D17" t="s">
        <v>160</v>
      </c>
      <c r="E17" t="s">
        <v>161</v>
      </c>
      <c r="F17" t="s">
        <v>52</v>
      </c>
    </row>
    <row r="18" spans="1:6" x14ac:dyDescent="0.25">
      <c r="A18" s="58" t="s">
        <v>6</v>
      </c>
      <c r="B18" s="12">
        <f t="shared" ref="B18:B49" si="3">(D18/E18)*100000</f>
        <v>11.036315472941544</v>
      </c>
      <c r="C18" s="12">
        <v>5.32</v>
      </c>
      <c r="D18">
        <v>405</v>
      </c>
      <c r="E18">
        <v>3669703</v>
      </c>
      <c r="F18">
        <f t="shared" ref="F18:F49" si="4">RANK(B18,$B$18:$B$49,0)</f>
        <v>1</v>
      </c>
    </row>
    <row r="19" spans="1:6" x14ac:dyDescent="0.25">
      <c r="A19" s="58" t="s">
        <v>0</v>
      </c>
      <c r="B19" s="12">
        <f t="shared" si="3"/>
        <v>10.252054072262334</v>
      </c>
      <c r="C19" s="12">
        <v>5.32</v>
      </c>
      <c r="D19">
        <v>140</v>
      </c>
      <c r="E19">
        <v>1365580</v>
      </c>
      <c r="F19">
        <f t="shared" si="4"/>
        <v>2</v>
      </c>
    </row>
    <row r="20" spans="1:6" x14ac:dyDescent="0.25">
      <c r="A20" s="58" t="s">
        <v>23</v>
      </c>
      <c r="B20" s="12">
        <f t="shared" si="3"/>
        <v>8.9723834116944143</v>
      </c>
      <c r="C20" s="12">
        <v>5.32</v>
      </c>
      <c r="D20">
        <v>264</v>
      </c>
      <c r="E20">
        <v>2942362</v>
      </c>
      <c r="F20">
        <f t="shared" si="4"/>
        <v>3</v>
      </c>
    </row>
    <row r="21" spans="1:6" x14ac:dyDescent="0.25">
      <c r="A21" s="59" t="s">
        <v>27</v>
      </c>
      <c r="B21" s="278">
        <f t="shared" si="3"/>
        <v>8.8053573453737766</v>
      </c>
      <c r="C21" s="278">
        <v>5.32</v>
      </c>
      <c r="D21" s="11">
        <v>191</v>
      </c>
      <c r="E21" s="11">
        <v>2169134</v>
      </c>
      <c r="F21" s="11">
        <f t="shared" si="4"/>
        <v>4</v>
      </c>
    </row>
    <row r="22" spans="1:6" x14ac:dyDescent="0.25">
      <c r="A22" s="58" t="s">
        <v>20</v>
      </c>
      <c r="B22" s="12">
        <f t="shared" si="3"/>
        <v>8.5161466139801067</v>
      </c>
      <c r="C22" s="12">
        <v>5.32</v>
      </c>
      <c r="D22">
        <v>135</v>
      </c>
      <c r="E22">
        <v>1585224</v>
      </c>
      <c r="F22">
        <f t="shared" si="4"/>
        <v>5</v>
      </c>
    </row>
    <row r="23" spans="1:6" x14ac:dyDescent="0.25">
      <c r="A23" s="58" t="s">
        <v>9</v>
      </c>
      <c r="B23" s="12">
        <f t="shared" si="3"/>
        <v>8.1942549315647017</v>
      </c>
      <c r="C23" s="12">
        <v>5.32</v>
      </c>
      <c r="D23">
        <v>494</v>
      </c>
      <c r="E23">
        <v>6028614</v>
      </c>
      <c r="F23">
        <f t="shared" si="4"/>
        <v>6</v>
      </c>
    </row>
    <row r="24" spans="1:6" x14ac:dyDescent="0.25">
      <c r="A24" s="58" t="s">
        <v>12</v>
      </c>
      <c r="B24" s="12">
        <f t="shared" si="3"/>
        <v>8.1202077045468588</v>
      </c>
      <c r="C24" s="12">
        <v>5.32</v>
      </c>
      <c r="D24">
        <v>658</v>
      </c>
      <c r="E24">
        <v>8103241</v>
      </c>
      <c r="F24">
        <f t="shared" si="4"/>
        <v>7</v>
      </c>
    </row>
    <row r="25" spans="1:6" x14ac:dyDescent="0.25">
      <c r="A25" s="58" t="s">
        <v>3</v>
      </c>
      <c r="B25" s="12">
        <f t="shared" si="3"/>
        <v>7.8559932735711646</v>
      </c>
      <c r="C25" s="12">
        <v>5.32</v>
      </c>
      <c r="D25">
        <v>74</v>
      </c>
      <c r="E25">
        <v>941956</v>
      </c>
      <c r="F25">
        <f t="shared" si="4"/>
        <v>8</v>
      </c>
    </row>
    <row r="26" spans="1:6" x14ac:dyDescent="0.25">
      <c r="A26" s="58" t="s">
        <v>21</v>
      </c>
      <c r="B26" s="12">
        <f t="shared" si="3"/>
        <v>7.1256568405410494</v>
      </c>
      <c r="C26" s="12">
        <v>5.32</v>
      </c>
      <c r="D26">
        <v>199</v>
      </c>
      <c r="E26">
        <v>2792725</v>
      </c>
      <c r="F26">
        <f t="shared" si="4"/>
        <v>9</v>
      </c>
    </row>
    <row r="27" spans="1:6" x14ac:dyDescent="0.25">
      <c r="A27" s="58" t="s">
        <v>8</v>
      </c>
      <c r="B27" s="12">
        <f t="shared" si="3"/>
        <v>6.8477756050203036</v>
      </c>
      <c r="C27" s="12">
        <v>5.32</v>
      </c>
      <c r="D27">
        <v>124</v>
      </c>
      <c r="E27">
        <v>1810807</v>
      </c>
      <c r="F27">
        <f t="shared" si="4"/>
        <v>10</v>
      </c>
    </row>
    <row r="28" spans="1:6" x14ac:dyDescent="0.25">
      <c r="A28" s="58" t="s">
        <v>28</v>
      </c>
      <c r="B28" s="12">
        <f t="shared" si="3"/>
        <v>6.714605252053345</v>
      </c>
      <c r="C28" s="12">
        <v>5.32</v>
      </c>
      <c r="D28">
        <v>109</v>
      </c>
      <c r="E28">
        <v>1623327</v>
      </c>
      <c r="F28">
        <f t="shared" si="4"/>
        <v>11</v>
      </c>
    </row>
    <row r="29" spans="1:6" x14ac:dyDescent="0.25">
      <c r="A29" s="58" t="s">
        <v>29</v>
      </c>
      <c r="B29" s="12">
        <f t="shared" si="3"/>
        <v>6.5565300103143018</v>
      </c>
      <c r="C29" s="12">
        <v>5.32</v>
      </c>
      <c r="D29">
        <v>201</v>
      </c>
      <c r="E29">
        <v>3065646</v>
      </c>
      <c r="F29">
        <f t="shared" si="4"/>
        <v>12</v>
      </c>
    </row>
    <row r="30" spans="1:6" x14ac:dyDescent="0.25">
      <c r="A30" s="58" t="s">
        <v>19</v>
      </c>
      <c r="B30" s="12">
        <f t="shared" si="3"/>
        <v>6.4165853274706661</v>
      </c>
      <c r="C30" s="12">
        <v>5.32</v>
      </c>
      <c r="D30">
        <v>137</v>
      </c>
      <c r="E30">
        <v>2135092</v>
      </c>
      <c r="F30">
        <f t="shared" si="4"/>
        <v>13</v>
      </c>
    </row>
    <row r="31" spans="1:6" x14ac:dyDescent="0.25">
      <c r="A31" s="58" t="s">
        <v>2</v>
      </c>
      <c r="B31" s="12">
        <f t="shared" si="3"/>
        <v>6.3032000139475066</v>
      </c>
      <c r="C31" s="12">
        <v>5.32</v>
      </c>
      <c r="D31">
        <v>47</v>
      </c>
      <c r="E31">
        <v>745653</v>
      </c>
      <c r="F31">
        <f t="shared" si="4"/>
        <v>14</v>
      </c>
    </row>
    <row r="32" spans="1:6" x14ac:dyDescent="0.25">
      <c r="A32" s="58" t="s">
        <v>4</v>
      </c>
      <c r="B32" s="12">
        <f t="shared" si="3"/>
        <v>6.2065624953619434</v>
      </c>
      <c r="C32" s="12">
        <v>5.32</v>
      </c>
      <c r="D32">
        <v>46</v>
      </c>
      <c r="E32">
        <v>741151</v>
      </c>
      <c r="F32">
        <f t="shared" si="4"/>
        <v>15</v>
      </c>
    </row>
    <row r="33" spans="1:6" x14ac:dyDescent="0.25">
      <c r="A33" s="58" t="s">
        <v>15</v>
      </c>
      <c r="B33" s="12">
        <f t="shared" si="3"/>
        <v>5.8813198661999726</v>
      </c>
      <c r="C33" s="12">
        <v>5.32</v>
      </c>
      <c r="D33">
        <v>72</v>
      </c>
      <c r="E33">
        <v>1224215</v>
      </c>
      <c r="F33">
        <f t="shared" si="4"/>
        <v>16</v>
      </c>
    </row>
    <row r="34" spans="1:6" x14ac:dyDescent="0.25">
      <c r="A34" s="58" t="s">
        <v>22</v>
      </c>
      <c r="B34" s="12">
        <f t="shared" si="3"/>
        <v>5.4837571439809398</v>
      </c>
      <c r="C34" s="12">
        <v>5.32</v>
      </c>
      <c r="D34">
        <v>168</v>
      </c>
      <c r="E34">
        <v>3063593</v>
      </c>
      <c r="F34">
        <f t="shared" si="4"/>
        <v>17</v>
      </c>
    </row>
    <row r="35" spans="1:6" x14ac:dyDescent="0.25">
      <c r="A35" s="58" t="s">
        <v>16</v>
      </c>
      <c r="B35" s="12">
        <f t="shared" si="3"/>
        <v>5.0608558544542834</v>
      </c>
      <c r="C35" s="12">
        <v>5.32</v>
      </c>
      <c r="D35">
        <v>270</v>
      </c>
      <c r="E35">
        <v>5335066</v>
      </c>
      <c r="F35">
        <f t="shared" si="4"/>
        <v>18</v>
      </c>
    </row>
    <row r="36" spans="1:6" x14ac:dyDescent="0.25">
      <c r="A36" s="58" t="s">
        <v>1</v>
      </c>
      <c r="B36" s="12">
        <f t="shared" si="3"/>
        <v>4.8349293940115032</v>
      </c>
      <c r="C36" s="12">
        <v>5.32</v>
      </c>
      <c r="D36">
        <v>166</v>
      </c>
      <c r="E36">
        <v>3433349</v>
      </c>
      <c r="F36">
        <f t="shared" si="4"/>
        <v>19</v>
      </c>
    </row>
    <row r="37" spans="1:6" x14ac:dyDescent="0.25">
      <c r="A37" s="58" t="s">
        <v>5</v>
      </c>
      <c r="B37" s="12">
        <f t="shared" si="3"/>
        <v>4.8188817766444618</v>
      </c>
      <c r="C37" s="12">
        <v>5.32</v>
      </c>
      <c r="D37">
        <v>262</v>
      </c>
      <c r="E37">
        <v>5436946</v>
      </c>
      <c r="F37">
        <f t="shared" si="4"/>
        <v>20</v>
      </c>
    </row>
    <row r="38" spans="1:6" x14ac:dyDescent="0.25">
      <c r="A38" s="58" t="s">
        <v>18</v>
      </c>
      <c r="B38" s="12">
        <f t="shared" si="3"/>
        <v>4.7334139685553982</v>
      </c>
      <c r="C38" s="12">
        <v>5.32</v>
      </c>
      <c r="D38">
        <v>302</v>
      </c>
      <c r="E38">
        <v>6380173</v>
      </c>
      <c r="F38">
        <f t="shared" si="4"/>
        <v>21</v>
      </c>
    </row>
    <row r="39" spans="1:6" x14ac:dyDescent="0.25">
      <c r="A39" s="58" t="s">
        <v>25</v>
      </c>
      <c r="B39" s="12">
        <f t="shared" si="3"/>
        <v>4.458940076078548</v>
      </c>
      <c r="C39" s="12">
        <v>5.32</v>
      </c>
      <c r="D39">
        <v>158</v>
      </c>
      <c r="E39">
        <v>3543443</v>
      </c>
      <c r="F39">
        <f t="shared" si="4"/>
        <v>22</v>
      </c>
    </row>
    <row r="40" spans="1:6" x14ac:dyDescent="0.25">
      <c r="A40" s="58" t="s">
        <v>30</v>
      </c>
      <c r="B40" s="12">
        <f t="shared" si="3"/>
        <v>4.3794304529436578</v>
      </c>
      <c r="C40" s="12">
        <v>5.32</v>
      </c>
      <c r="D40">
        <v>206</v>
      </c>
      <c r="E40">
        <v>4703808</v>
      </c>
      <c r="F40">
        <f t="shared" si="4"/>
        <v>23</v>
      </c>
    </row>
    <row r="41" spans="1:6" x14ac:dyDescent="0.25">
      <c r="A41" s="58" t="s">
        <v>24</v>
      </c>
      <c r="B41" s="12">
        <f t="shared" si="3"/>
        <v>4.3683753890584329</v>
      </c>
      <c r="C41" s="12">
        <v>5.32</v>
      </c>
      <c r="D41">
        <v>108</v>
      </c>
      <c r="E41">
        <v>2472315</v>
      </c>
      <c r="F41">
        <f t="shared" si="4"/>
        <v>24</v>
      </c>
    </row>
    <row r="42" spans="1:6" x14ac:dyDescent="0.25">
      <c r="A42" s="58" t="s">
        <v>26</v>
      </c>
      <c r="B42" s="12">
        <f t="shared" si="3"/>
        <v>4.1573661347001742</v>
      </c>
      <c r="C42" s="12">
        <v>5.32</v>
      </c>
      <c r="D42">
        <v>55</v>
      </c>
      <c r="E42">
        <v>1322953</v>
      </c>
      <c r="F42">
        <f t="shared" si="4"/>
        <v>25</v>
      </c>
    </row>
    <row r="43" spans="1:6" x14ac:dyDescent="0.25">
      <c r="A43" s="58" t="s">
        <v>11</v>
      </c>
      <c r="B43" s="12">
        <f t="shared" si="3"/>
        <v>3.9214413595772419</v>
      </c>
      <c r="C43" s="12">
        <v>5.32</v>
      </c>
      <c r="D43">
        <v>116</v>
      </c>
      <c r="E43">
        <v>2958096</v>
      </c>
      <c r="F43">
        <f t="shared" si="4"/>
        <v>26</v>
      </c>
    </row>
    <row r="44" spans="1:6" x14ac:dyDescent="0.25">
      <c r="A44" s="58" t="s">
        <v>14</v>
      </c>
      <c r="B44" s="12">
        <f t="shared" si="3"/>
        <v>3.6105195283339331</v>
      </c>
      <c r="C44" s="12">
        <v>5.32</v>
      </c>
      <c r="D44">
        <v>71</v>
      </c>
      <c r="E44">
        <v>1966476</v>
      </c>
      <c r="F44">
        <f t="shared" si="4"/>
        <v>27</v>
      </c>
    </row>
    <row r="45" spans="1:6" x14ac:dyDescent="0.25">
      <c r="A45" s="58" t="s">
        <v>13</v>
      </c>
      <c r="B45" s="12">
        <f t="shared" si="3"/>
        <v>3.4006279826341261</v>
      </c>
      <c r="C45" s="12">
        <v>5.32</v>
      </c>
      <c r="D45">
        <v>570</v>
      </c>
      <c r="E45">
        <v>16761610</v>
      </c>
      <c r="F45">
        <f t="shared" si="4"/>
        <v>28</v>
      </c>
    </row>
    <row r="46" spans="1:6" x14ac:dyDescent="0.25">
      <c r="A46" s="58" t="s">
        <v>75</v>
      </c>
      <c r="B46" s="12">
        <f t="shared" si="3"/>
        <v>3.3361528611984768</v>
      </c>
      <c r="C46" s="12">
        <v>5.32</v>
      </c>
      <c r="D46">
        <v>302</v>
      </c>
      <c r="E46">
        <v>9052343</v>
      </c>
      <c r="F46">
        <f t="shared" si="4"/>
        <v>29</v>
      </c>
    </row>
    <row r="47" spans="1:6" x14ac:dyDescent="0.25">
      <c r="A47" s="58" t="s">
        <v>17</v>
      </c>
      <c r="B47" s="12">
        <f t="shared" si="3"/>
        <v>3.1775692186652877</v>
      </c>
      <c r="C47" s="12">
        <v>5.32</v>
      </c>
      <c r="D47">
        <v>129</v>
      </c>
      <c r="E47">
        <v>4059707</v>
      </c>
      <c r="F47">
        <f t="shared" si="4"/>
        <v>30</v>
      </c>
    </row>
    <row r="48" spans="1:6" x14ac:dyDescent="0.25">
      <c r="A48" s="58" t="s">
        <v>31</v>
      </c>
      <c r="B48" s="12">
        <f t="shared" si="3"/>
        <v>2.599527149605303</v>
      </c>
      <c r="C48" s="12">
        <v>5.32</v>
      </c>
      <c r="D48">
        <v>217</v>
      </c>
      <c r="E48">
        <v>8347672</v>
      </c>
      <c r="F48">
        <f t="shared" si="4"/>
        <v>31</v>
      </c>
    </row>
    <row r="49" spans="1:6" x14ac:dyDescent="0.25">
      <c r="A49" s="58" t="s">
        <v>10</v>
      </c>
      <c r="B49" s="12">
        <f t="shared" si="3"/>
        <v>2.0243914207955473</v>
      </c>
      <c r="C49" s="12">
        <v>5.32</v>
      </c>
      <c r="D49">
        <v>73</v>
      </c>
      <c r="E49">
        <v>3606022</v>
      </c>
      <c r="F49">
        <f t="shared" si="4"/>
        <v>32</v>
      </c>
    </row>
    <row r="50" spans="1:6" x14ac:dyDescent="0.25">
      <c r="A50" s="58"/>
    </row>
  </sheetData>
  <sortState ref="A18:F49">
    <sortCondition descending="1" ref="B18:B49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U11" sqref="U11"/>
    </sheetView>
  </sheetViews>
  <sheetFormatPr baseColWidth="10" defaultRowHeight="15" x14ac:dyDescent="0.25"/>
  <cols>
    <col min="1" max="1" width="8.140625" bestFit="1" customWidth="1"/>
  </cols>
  <sheetData>
    <row r="1" spans="1:11" x14ac:dyDescent="0.25">
      <c r="A1" s="9" t="s">
        <v>636</v>
      </c>
    </row>
    <row r="2" spans="1:11" x14ac:dyDescent="0.25">
      <c r="A2" s="44">
        <v>2017</v>
      </c>
      <c r="B2" s="10" t="s">
        <v>148</v>
      </c>
      <c r="C2" s="10" t="s">
        <v>140</v>
      </c>
      <c r="D2" s="10" t="s">
        <v>139</v>
      </c>
      <c r="E2" s="10" t="s">
        <v>141</v>
      </c>
      <c r="F2" s="10" t="s">
        <v>142</v>
      </c>
      <c r="G2" s="10" t="s">
        <v>143</v>
      </c>
      <c r="H2" s="10" t="s">
        <v>144</v>
      </c>
      <c r="I2" s="10" t="s">
        <v>145</v>
      </c>
      <c r="J2" s="10" t="s">
        <v>146</v>
      </c>
      <c r="K2" s="10" t="s">
        <v>147</v>
      </c>
    </row>
    <row r="3" spans="1:11" x14ac:dyDescent="0.25">
      <c r="A3" s="10" t="s">
        <v>27</v>
      </c>
      <c r="B3" s="43">
        <v>2172839</v>
      </c>
      <c r="C3" s="43">
        <v>1175626</v>
      </c>
      <c r="D3" s="43">
        <v>619029</v>
      </c>
      <c r="E3" s="43">
        <v>180583</v>
      </c>
      <c r="F3" s="43">
        <v>92813</v>
      </c>
      <c r="G3" s="43">
        <v>88122</v>
      </c>
      <c r="H3" s="43">
        <v>32542</v>
      </c>
      <c r="I3" s="43">
        <v>21344</v>
      </c>
      <c r="J3" s="43">
        <v>20248</v>
      </c>
      <c r="K3" s="43">
        <v>15363</v>
      </c>
    </row>
    <row r="4" spans="1:11" x14ac:dyDescent="0.25">
      <c r="A4" s="10" t="s">
        <v>51</v>
      </c>
      <c r="B4" s="43">
        <v>123518270</v>
      </c>
      <c r="C4" s="43">
        <v>47675620</v>
      </c>
      <c r="D4" s="43">
        <v>26366261</v>
      </c>
      <c r="E4" s="43">
        <v>5771681</v>
      </c>
      <c r="F4" s="43">
        <v>1426631</v>
      </c>
      <c r="G4" s="43">
        <v>4474599</v>
      </c>
      <c r="H4" s="43">
        <v>1170693</v>
      </c>
      <c r="I4" s="43">
        <v>691462</v>
      </c>
      <c r="J4" s="43">
        <v>1520938</v>
      </c>
      <c r="K4" s="43">
        <v>636286</v>
      </c>
    </row>
    <row r="6" spans="1:11" x14ac:dyDescent="0.25">
      <c r="A6" s="10"/>
      <c r="B6" s="10"/>
      <c r="C6" s="10"/>
      <c r="D6" s="10" t="s">
        <v>139</v>
      </c>
      <c r="E6" s="10" t="s">
        <v>151</v>
      </c>
      <c r="F6" s="10" t="s">
        <v>142</v>
      </c>
      <c r="G6" s="10" t="s">
        <v>143</v>
      </c>
      <c r="H6" s="10" t="s">
        <v>144</v>
      </c>
      <c r="I6" s="10" t="s">
        <v>145</v>
      </c>
      <c r="J6" s="10" t="s">
        <v>146</v>
      </c>
      <c r="K6" s="10" t="s">
        <v>147</v>
      </c>
    </row>
    <row r="7" spans="1:11" x14ac:dyDescent="0.25">
      <c r="B7" s="10"/>
      <c r="C7" s="10" t="s">
        <v>27</v>
      </c>
      <c r="D7" s="280">
        <f>(D3/$C$3)*100</f>
        <v>52.655266215616194</v>
      </c>
      <c r="E7" s="280">
        <f t="shared" ref="E7:K7" si="0">(E3/$C$3)*100</f>
        <v>15.360582362077736</v>
      </c>
      <c r="F7" s="280">
        <f t="shared" si="0"/>
        <v>7.8947726572906687</v>
      </c>
      <c r="G7" s="280">
        <f t="shared" si="0"/>
        <v>7.4957511997863264</v>
      </c>
      <c r="H7" s="280">
        <f t="shared" si="0"/>
        <v>2.7680571882554483</v>
      </c>
      <c r="I7" s="280">
        <f t="shared" si="0"/>
        <v>1.8155433785914907</v>
      </c>
      <c r="J7" s="280">
        <f t="shared" si="0"/>
        <v>1.7223164509801585</v>
      </c>
      <c r="K7" s="280">
        <f t="shared" si="0"/>
        <v>1.3067931468000877</v>
      </c>
    </row>
    <row r="8" spans="1:11" x14ac:dyDescent="0.25">
      <c r="B8" s="10"/>
      <c r="C8" s="10" t="s">
        <v>51</v>
      </c>
      <c r="D8" s="280">
        <f>(D4/$C$4)*100</f>
        <v>55.303446499489674</v>
      </c>
      <c r="E8" s="280">
        <f t="shared" ref="E8:K8" si="1">(E4/$C$4)*100</f>
        <v>12.106147754344883</v>
      </c>
      <c r="F8" s="280">
        <f t="shared" si="1"/>
        <v>2.9923701044684896</v>
      </c>
      <c r="G8" s="280">
        <f t="shared" si="1"/>
        <v>9.3855077291076654</v>
      </c>
      <c r="H8" s="280">
        <f t="shared" si="1"/>
        <v>2.4555380716601065</v>
      </c>
      <c r="I8" s="280">
        <f t="shared" si="1"/>
        <v>1.4503471585686771</v>
      </c>
      <c r="J8" s="280">
        <f t="shared" si="1"/>
        <v>3.1901798025909258</v>
      </c>
      <c r="K8" s="280">
        <f t="shared" si="1"/>
        <v>1.3346150506275534</v>
      </c>
    </row>
    <row r="12" spans="1:11" x14ac:dyDescent="0.25">
      <c r="A12" s="44">
        <v>2007</v>
      </c>
      <c r="B12" s="10" t="s">
        <v>148</v>
      </c>
      <c r="C12" s="10" t="s">
        <v>140</v>
      </c>
      <c r="D12" s="10" t="s">
        <v>139</v>
      </c>
      <c r="E12" s="10" t="s">
        <v>141</v>
      </c>
      <c r="F12" s="10" t="s">
        <v>142</v>
      </c>
      <c r="G12" s="10" t="s">
        <v>143</v>
      </c>
      <c r="H12" s="10" t="s">
        <v>144</v>
      </c>
      <c r="I12" s="10" t="s">
        <v>145</v>
      </c>
      <c r="J12" s="10" t="s">
        <v>146</v>
      </c>
      <c r="K12" s="10" t="s">
        <v>147</v>
      </c>
    </row>
    <row r="13" spans="1:11" x14ac:dyDescent="0.25">
      <c r="A13" s="10" t="s">
        <v>27</v>
      </c>
      <c r="B13" s="43"/>
      <c r="C13" s="43">
        <v>956862</v>
      </c>
      <c r="D13" s="43">
        <v>592921</v>
      </c>
      <c r="E13" s="43">
        <v>97154</v>
      </c>
      <c r="F13" s="43">
        <v>4879</v>
      </c>
      <c r="G13" s="43">
        <v>65065</v>
      </c>
      <c r="H13" s="43">
        <v>11419</v>
      </c>
      <c r="I13" s="43" t="s">
        <v>150</v>
      </c>
      <c r="J13" s="43">
        <v>29369</v>
      </c>
      <c r="K13" s="43" t="s">
        <v>150</v>
      </c>
    </row>
    <row r="14" spans="1:11" x14ac:dyDescent="0.25">
      <c r="A14" s="10" t="s">
        <v>51</v>
      </c>
      <c r="B14" s="43"/>
      <c r="C14" s="43">
        <v>40321579</v>
      </c>
      <c r="D14" s="43">
        <v>24636341</v>
      </c>
      <c r="E14" s="43">
        <v>4616080</v>
      </c>
      <c r="F14" s="43">
        <v>350610</v>
      </c>
      <c r="G14" s="43">
        <v>3085578</v>
      </c>
      <c r="H14" s="43">
        <v>485519</v>
      </c>
      <c r="I14" s="43" t="s">
        <v>150</v>
      </c>
      <c r="J14" s="43">
        <v>1483232</v>
      </c>
      <c r="K14" s="43" t="s">
        <v>150</v>
      </c>
    </row>
    <row r="16" spans="1:11" x14ac:dyDescent="0.25">
      <c r="A16" s="10"/>
      <c r="B16" s="10"/>
      <c r="C16" s="10"/>
      <c r="D16" s="10" t="s">
        <v>139</v>
      </c>
      <c r="E16" s="10" t="s">
        <v>141</v>
      </c>
      <c r="F16" s="10" t="s">
        <v>142</v>
      </c>
      <c r="G16" s="10" t="s">
        <v>143</v>
      </c>
      <c r="H16" s="10" t="s">
        <v>144</v>
      </c>
      <c r="I16" s="10" t="s">
        <v>145</v>
      </c>
      <c r="J16" s="10" t="s">
        <v>146</v>
      </c>
      <c r="K16" s="10" t="s">
        <v>147</v>
      </c>
    </row>
    <row r="17" spans="1:11" x14ac:dyDescent="0.25">
      <c r="B17" s="10"/>
      <c r="C17" s="10" t="s">
        <v>27</v>
      </c>
      <c r="D17" s="280">
        <f>(D13/$C$3)*100</f>
        <v>50.43449192175062</v>
      </c>
      <c r="E17" s="280">
        <f t="shared" ref="E17:J17" si="2">(E13/$C$3)*100</f>
        <v>8.2640227419264285</v>
      </c>
      <c r="F17" s="280">
        <f t="shared" si="2"/>
        <v>0.41501293778803805</v>
      </c>
      <c r="G17" s="280">
        <f t="shared" si="2"/>
        <v>5.5344982162694603</v>
      </c>
      <c r="H17" s="280">
        <f t="shared" si="2"/>
        <v>0.97131230510383404</v>
      </c>
      <c r="I17" s="280" t="s">
        <v>150</v>
      </c>
      <c r="J17" s="280">
        <f t="shared" si="2"/>
        <v>2.4981584279354148</v>
      </c>
      <c r="K17" s="280" t="s">
        <v>150</v>
      </c>
    </row>
    <row r="18" spans="1:11" x14ac:dyDescent="0.25">
      <c r="B18" s="10"/>
      <c r="C18" s="10" t="s">
        <v>51</v>
      </c>
      <c r="D18" s="280">
        <f>(D14/$C$4)*100</f>
        <v>51.674925255298199</v>
      </c>
      <c r="E18" s="280">
        <f t="shared" ref="E18:J18" si="3">(E14/$C$4)*100</f>
        <v>9.6822652752077474</v>
      </c>
      <c r="F18" s="280">
        <f t="shared" si="3"/>
        <v>0.73540732139403742</v>
      </c>
      <c r="G18" s="280">
        <f t="shared" si="3"/>
        <v>6.4720249049723941</v>
      </c>
      <c r="H18" s="280">
        <f t="shared" si="3"/>
        <v>1.0183800441399609</v>
      </c>
      <c r="I18" s="280" t="s">
        <v>150</v>
      </c>
      <c r="J18" s="280">
        <f t="shared" si="3"/>
        <v>3.1110911614783405</v>
      </c>
      <c r="K18" s="280" t="s">
        <v>150</v>
      </c>
    </row>
    <row r="20" spans="1:11" x14ac:dyDescent="0.25">
      <c r="A20" t="s">
        <v>149</v>
      </c>
    </row>
    <row r="23" spans="1:11" x14ac:dyDescent="0.25">
      <c r="E23" s="45"/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D1" workbookViewId="0">
      <selection activeCell="B1" sqref="B1"/>
    </sheetView>
  </sheetViews>
  <sheetFormatPr baseColWidth="10" defaultRowHeight="15" x14ac:dyDescent="0.25"/>
  <sheetData>
    <row r="1" spans="1:8" x14ac:dyDescent="0.25">
      <c r="A1" s="9" t="s">
        <v>145</v>
      </c>
      <c r="F1" s="41" t="s">
        <v>72</v>
      </c>
      <c r="G1" t="s">
        <v>164</v>
      </c>
      <c r="H1" t="s">
        <v>51</v>
      </c>
    </row>
    <row r="2" spans="1:8" x14ac:dyDescent="0.25">
      <c r="F2" s="42" t="s">
        <v>27</v>
      </c>
      <c r="G2" s="117">
        <v>982.31</v>
      </c>
      <c r="H2" s="117">
        <v>559.80999999999995</v>
      </c>
    </row>
    <row r="3" spans="1:8" x14ac:dyDescent="0.25">
      <c r="A3" t="s">
        <v>27</v>
      </c>
      <c r="F3" s="42" t="s">
        <v>75</v>
      </c>
      <c r="G3" s="117">
        <v>935.84</v>
      </c>
      <c r="H3" s="117">
        <v>559.80999999999995</v>
      </c>
    </row>
    <row r="4" spans="1:8" x14ac:dyDescent="0.25">
      <c r="A4" t="s">
        <v>91</v>
      </c>
      <c r="B4" t="s">
        <v>161</v>
      </c>
      <c r="C4" t="s">
        <v>152</v>
      </c>
      <c r="D4" t="s">
        <v>162</v>
      </c>
      <c r="F4" s="42" t="s">
        <v>2</v>
      </c>
      <c r="G4" s="117">
        <v>873.64</v>
      </c>
      <c r="H4" s="117">
        <v>559.80999999999995</v>
      </c>
    </row>
    <row r="5" spans="1:8" x14ac:dyDescent="0.25">
      <c r="A5">
        <v>2007</v>
      </c>
      <c r="B5">
        <v>1895953</v>
      </c>
      <c r="D5" s="26">
        <f>(C5/B5)*100000</f>
        <v>0</v>
      </c>
      <c r="F5" s="42" t="s">
        <v>15</v>
      </c>
      <c r="G5" s="117">
        <v>864.75</v>
      </c>
      <c r="H5" s="117">
        <v>559.80999999999995</v>
      </c>
    </row>
    <row r="6" spans="1:8" x14ac:dyDescent="0.25">
      <c r="A6">
        <v>2008</v>
      </c>
      <c r="B6">
        <v>1918346</v>
      </c>
      <c r="D6" s="26">
        <f t="shared" ref="D6:D15" si="0">(C6/B6)*100000</f>
        <v>0</v>
      </c>
      <c r="F6" s="42" t="s">
        <v>25</v>
      </c>
      <c r="G6" s="117">
        <v>861.01</v>
      </c>
      <c r="H6" s="117">
        <v>559.80999999999995</v>
      </c>
    </row>
    <row r="7" spans="1:8" x14ac:dyDescent="0.25">
      <c r="A7">
        <v>2009</v>
      </c>
      <c r="B7">
        <v>1941390</v>
      </c>
      <c r="D7" s="26">
        <f t="shared" si="0"/>
        <v>0</v>
      </c>
      <c r="F7" s="42" t="s">
        <v>22</v>
      </c>
      <c r="G7" s="117">
        <v>857.64</v>
      </c>
      <c r="H7" s="117">
        <v>559.80999999999995</v>
      </c>
    </row>
    <row r="8" spans="1:8" x14ac:dyDescent="0.25">
      <c r="A8">
        <v>2010</v>
      </c>
      <c r="B8">
        <v>1964523</v>
      </c>
      <c r="D8" s="26">
        <f t="shared" si="0"/>
        <v>0</v>
      </c>
      <c r="F8" s="42" t="s">
        <v>1</v>
      </c>
      <c r="G8" s="117">
        <v>832.42</v>
      </c>
      <c r="H8" s="117">
        <v>559.80999999999995</v>
      </c>
    </row>
    <row r="9" spans="1:8" x14ac:dyDescent="0.25">
      <c r="A9">
        <v>2011</v>
      </c>
      <c r="B9">
        <v>1994767</v>
      </c>
      <c r="D9" s="26">
        <f t="shared" si="0"/>
        <v>0</v>
      </c>
      <c r="F9" s="42" t="s">
        <v>3</v>
      </c>
      <c r="G9" s="117">
        <v>829.69</v>
      </c>
      <c r="H9" s="117">
        <v>559.80999999999995</v>
      </c>
    </row>
    <row r="10" spans="1:8" x14ac:dyDescent="0.25">
      <c r="A10">
        <v>2012</v>
      </c>
      <c r="B10">
        <v>2026645</v>
      </c>
      <c r="D10" s="26">
        <f t="shared" si="0"/>
        <v>0</v>
      </c>
      <c r="F10" s="42" t="s">
        <v>21</v>
      </c>
      <c r="G10" s="117">
        <v>819.53</v>
      </c>
      <c r="H10" s="117">
        <v>559.80999999999995</v>
      </c>
    </row>
    <row r="11" spans="1:8" x14ac:dyDescent="0.25">
      <c r="A11">
        <v>2013</v>
      </c>
      <c r="B11">
        <v>2056411</v>
      </c>
      <c r="D11" s="26">
        <f t="shared" si="0"/>
        <v>0</v>
      </c>
      <c r="F11" s="42" t="s">
        <v>4</v>
      </c>
      <c r="G11" s="117">
        <v>807.17</v>
      </c>
      <c r="H11" s="117">
        <v>559.80999999999995</v>
      </c>
    </row>
    <row r="12" spans="1:8" x14ac:dyDescent="0.25">
      <c r="A12">
        <v>2014</v>
      </c>
      <c r="B12">
        <v>2086541</v>
      </c>
      <c r="D12" s="26">
        <f t="shared" si="0"/>
        <v>0</v>
      </c>
      <c r="F12" s="42" t="s">
        <v>23</v>
      </c>
      <c r="G12" s="117">
        <v>807.09</v>
      </c>
      <c r="H12" s="117">
        <v>559.80999999999995</v>
      </c>
    </row>
    <row r="13" spans="1:8" x14ac:dyDescent="0.25">
      <c r="A13">
        <v>2015</v>
      </c>
      <c r="B13">
        <v>2114990</v>
      </c>
      <c r="D13" s="26">
        <f t="shared" si="0"/>
        <v>0</v>
      </c>
      <c r="F13" s="42" t="s">
        <v>6</v>
      </c>
      <c r="G13" s="117">
        <v>795.92</v>
      </c>
      <c r="H13" s="117">
        <v>559.80999999999995</v>
      </c>
    </row>
    <row r="14" spans="1:8" x14ac:dyDescent="0.25">
      <c r="A14">
        <v>2016</v>
      </c>
      <c r="B14">
        <v>2155883</v>
      </c>
      <c r="D14" s="26">
        <f t="shared" si="0"/>
        <v>0</v>
      </c>
      <c r="F14" s="42" t="s">
        <v>0</v>
      </c>
      <c r="G14" s="117">
        <v>785.2</v>
      </c>
      <c r="H14" s="117">
        <v>559.80999999999995</v>
      </c>
    </row>
    <row r="15" spans="1:8" x14ac:dyDescent="0.25">
      <c r="A15">
        <v>2017</v>
      </c>
      <c r="B15">
        <v>2169134</v>
      </c>
      <c r="C15">
        <v>21344</v>
      </c>
      <c r="D15" s="26">
        <f t="shared" si="0"/>
        <v>983.98715800868001</v>
      </c>
      <c r="F15" s="42" t="s">
        <v>20</v>
      </c>
      <c r="G15" s="117">
        <v>749.34</v>
      </c>
      <c r="H15" s="117">
        <v>559.80999999999995</v>
      </c>
    </row>
    <row r="16" spans="1:8" x14ac:dyDescent="0.25">
      <c r="F16" s="42" t="s">
        <v>12</v>
      </c>
      <c r="G16" s="117">
        <v>650.01</v>
      </c>
      <c r="H16" s="117">
        <v>559.80999999999995</v>
      </c>
    </row>
    <row r="17" spans="2:8" x14ac:dyDescent="0.25">
      <c r="B17">
        <v>982.31</v>
      </c>
      <c r="C17">
        <v>369.01</v>
      </c>
      <c r="D17">
        <f>B17-C17</f>
        <v>613.29999999999995</v>
      </c>
      <c r="F17" s="42" t="s">
        <v>16</v>
      </c>
      <c r="G17" s="117">
        <v>595.85</v>
      </c>
      <c r="H17" s="117">
        <v>559.80999999999995</v>
      </c>
    </row>
    <row r="18" spans="2:8" x14ac:dyDescent="0.25">
      <c r="F18" s="42" t="s">
        <v>11</v>
      </c>
      <c r="G18" s="117">
        <v>559.48</v>
      </c>
      <c r="H18" s="117">
        <v>559.80999999999995</v>
      </c>
    </row>
    <row r="19" spans="2:8" x14ac:dyDescent="0.25">
      <c r="F19" s="42" t="s">
        <v>19</v>
      </c>
      <c r="G19" s="117">
        <v>546.05999999999995</v>
      </c>
      <c r="H19" s="117">
        <v>559.80999999999995</v>
      </c>
    </row>
    <row r="20" spans="2:8" x14ac:dyDescent="0.25">
      <c r="F20" s="42" t="s">
        <v>29</v>
      </c>
      <c r="G20" s="117">
        <v>507.57</v>
      </c>
      <c r="H20" s="117">
        <v>559.80999999999995</v>
      </c>
    </row>
    <row r="21" spans="2:8" x14ac:dyDescent="0.25">
      <c r="F21" s="42" t="s">
        <v>28</v>
      </c>
      <c r="G21" s="117">
        <v>468.63</v>
      </c>
      <c r="H21" s="117">
        <v>559.80999999999995</v>
      </c>
    </row>
    <row r="22" spans="2:8" x14ac:dyDescent="0.25">
      <c r="F22" s="42" t="s">
        <v>26</v>
      </c>
      <c r="G22" s="117">
        <v>466.62</v>
      </c>
      <c r="H22" s="117">
        <v>559.80999999999995</v>
      </c>
    </row>
    <row r="23" spans="2:8" x14ac:dyDescent="0.25">
      <c r="F23" s="42" t="s">
        <v>30</v>
      </c>
      <c r="G23" s="117">
        <v>454.54</v>
      </c>
      <c r="H23" s="117">
        <v>559.80999999999995</v>
      </c>
    </row>
    <row r="24" spans="2:8" x14ac:dyDescent="0.25">
      <c r="F24" s="42" t="s">
        <v>14</v>
      </c>
      <c r="G24" s="117">
        <v>443.1</v>
      </c>
      <c r="H24" s="117">
        <v>559.80999999999995</v>
      </c>
    </row>
    <row r="25" spans="2:8" x14ac:dyDescent="0.25">
      <c r="F25" s="42" t="s">
        <v>8</v>
      </c>
      <c r="G25" s="117">
        <v>436.78</v>
      </c>
      <c r="H25" s="117">
        <v>559.80999999999995</v>
      </c>
    </row>
    <row r="26" spans="2:8" x14ac:dyDescent="0.25">
      <c r="F26" s="42" t="s">
        <v>10</v>
      </c>
      <c r="G26" s="117">
        <v>423.37</v>
      </c>
      <c r="H26" s="117">
        <v>559.80999999999995</v>
      </c>
    </row>
    <row r="27" spans="2:8" x14ac:dyDescent="0.25">
      <c r="F27" s="42" t="s">
        <v>31</v>
      </c>
      <c r="G27" s="117">
        <v>422.03</v>
      </c>
      <c r="H27" s="117">
        <v>559.80999999999995</v>
      </c>
    </row>
    <row r="28" spans="2:8" x14ac:dyDescent="0.25">
      <c r="F28" s="42" t="s">
        <v>13</v>
      </c>
      <c r="G28" s="117">
        <v>398.68</v>
      </c>
      <c r="H28" s="117">
        <v>559.80999999999995</v>
      </c>
    </row>
    <row r="29" spans="2:8" x14ac:dyDescent="0.25">
      <c r="F29" s="42" t="s">
        <v>24</v>
      </c>
      <c r="G29" s="117">
        <v>358.53</v>
      </c>
      <c r="H29" s="117">
        <v>559.80999999999995</v>
      </c>
    </row>
    <row r="30" spans="2:8" x14ac:dyDescent="0.25">
      <c r="F30" s="42" t="s">
        <v>18</v>
      </c>
      <c r="G30" s="117">
        <v>344.39</v>
      </c>
      <c r="H30" s="117">
        <v>559.80999999999995</v>
      </c>
    </row>
    <row r="31" spans="2:8" x14ac:dyDescent="0.25">
      <c r="F31" s="42" t="s">
        <v>17</v>
      </c>
      <c r="G31" s="117">
        <v>307.02999999999997</v>
      </c>
      <c r="H31" s="117">
        <v>559.80999999999995</v>
      </c>
    </row>
    <row r="32" spans="2:8" x14ac:dyDescent="0.25">
      <c r="F32" s="42" t="s">
        <v>9</v>
      </c>
      <c r="G32" s="117">
        <v>259.83</v>
      </c>
      <c r="H32" s="117">
        <v>559.80999999999995</v>
      </c>
    </row>
    <row r="33" spans="6:8" x14ac:dyDescent="0.25">
      <c r="F33" s="42" t="s">
        <v>5</v>
      </c>
      <c r="G33" s="117">
        <v>240.11</v>
      </c>
      <c r="H33" s="117">
        <v>559.80999999999995</v>
      </c>
    </row>
  </sheetData>
  <sortState ref="F2:H33">
    <sortCondition descending="1" ref="G2:G33"/>
  </sortState>
  <pageMargins left="0.7" right="0.7" top="0.75" bottom="0.75" header="0.3" footer="0.3"/>
  <pageSetup orientation="portrait" horizontalDpi="4294967294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/>
  </sheetViews>
  <sheetFormatPr baseColWidth="10" defaultRowHeight="15" x14ac:dyDescent="0.25"/>
  <cols>
    <col min="1" max="1" width="19.7109375" bestFit="1" customWidth="1"/>
    <col min="2" max="5" width="6.7109375" customWidth="1"/>
    <col min="6" max="6" width="7.140625" customWidth="1"/>
    <col min="7" max="7" width="13.7109375" bestFit="1" customWidth="1"/>
    <col min="8" max="18" width="7.28515625" customWidth="1"/>
  </cols>
  <sheetData>
    <row r="1" spans="1:13" x14ac:dyDescent="0.25">
      <c r="A1" s="9" t="s">
        <v>155</v>
      </c>
    </row>
    <row r="3" spans="1:13" x14ac:dyDescent="0.25">
      <c r="A3" s="46" t="s">
        <v>72</v>
      </c>
      <c r="B3" s="19">
        <v>2012</v>
      </c>
      <c r="C3" s="19" t="s">
        <v>154</v>
      </c>
      <c r="D3" s="19">
        <v>2017</v>
      </c>
      <c r="E3" s="19" t="s">
        <v>154</v>
      </c>
      <c r="H3" s="19">
        <v>2012</v>
      </c>
      <c r="I3" s="19">
        <v>2013</v>
      </c>
      <c r="J3" s="19">
        <v>2014</v>
      </c>
      <c r="K3" s="19">
        <v>2015</v>
      </c>
      <c r="L3" s="19">
        <v>2016</v>
      </c>
      <c r="M3" s="19">
        <v>2017</v>
      </c>
    </row>
    <row r="4" spans="1:13" x14ac:dyDescent="0.25">
      <c r="A4" s="30" t="s">
        <v>0</v>
      </c>
      <c r="B4" s="48">
        <v>1.9</v>
      </c>
      <c r="C4" s="47">
        <f>RANK(B4,$B$4:$B$35,0)</f>
        <v>25</v>
      </c>
      <c r="D4" s="48">
        <v>4.7</v>
      </c>
      <c r="E4" s="47">
        <f>RANK(D4,$D$4:$D$35,0)</f>
        <v>21</v>
      </c>
      <c r="G4" s="46" t="s">
        <v>152</v>
      </c>
      <c r="H4" s="47">
        <v>226</v>
      </c>
      <c r="I4" s="47">
        <v>281</v>
      </c>
      <c r="J4" s="47">
        <v>272</v>
      </c>
      <c r="K4" s="47">
        <v>321</v>
      </c>
      <c r="L4" s="47">
        <v>365</v>
      </c>
      <c r="M4" s="47">
        <v>379</v>
      </c>
    </row>
    <row r="5" spans="1:13" x14ac:dyDescent="0.25">
      <c r="A5" s="30" t="s">
        <v>1</v>
      </c>
      <c r="B5" s="48">
        <v>4.3</v>
      </c>
      <c r="C5" s="47">
        <f t="shared" ref="C5:C35" si="0">RANK(B5,$B$4:$B$35,0)</f>
        <v>13</v>
      </c>
      <c r="D5" s="48">
        <v>6.9</v>
      </c>
      <c r="E5" s="47">
        <f t="shared" ref="E5:E35" si="1">RANK(D5,$D$4:$D$35,0)</f>
        <v>11</v>
      </c>
      <c r="G5" s="46" t="s">
        <v>153</v>
      </c>
      <c r="H5" s="48">
        <v>11.1</v>
      </c>
      <c r="I5" s="48">
        <v>13.6</v>
      </c>
      <c r="J5" s="48">
        <v>13</v>
      </c>
      <c r="K5" s="48">
        <v>15.2</v>
      </c>
      <c r="L5" s="48">
        <v>17</v>
      </c>
      <c r="M5" s="48">
        <v>17.399999999999999</v>
      </c>
    </row>
    <row r="6" spans="1:13" x14ac:dyDescent="0.25">
      <c r="A6" s="30" t="s">
        <v>2</v>
      </c>
      <c r="B6" s="48">
        <v>6.6</v>
      </c>
      <c r="C6" s="47">
        <f t="shared" si="0"/>
        <v>9</v>
      </c>
      <c r="D6" s="48">
        <v>7.3</v>
      </c>
      <c r="E6" s="47">
        <f t="shared" si="1"/>
        <v>9</v>
      </c>
      <c r="I6" s="49">
        <f>((I4-H4)/H4)*100</f>
        <v>24.336283185840706</v>
      </c>
      <c r="J6" s="49">
        <f t="shared" ref="J6:M6" si="2">((J4-I4)/I4)*100</f>
        <v>-3.2028469750889679</v>
      </c>
      <c r="K6" s="49">
        <f t="shared" si="2"/>
        <v>18.014705882352942</v>
      </c>
      <c r="L6" s="49">
        <f t="shared" si="2"/>
        <v>13.707165109034266</v>
      </c>
      <c r="M6" s="49">
        <f t="shared" si="2"/>
        <v>3.8356164383561646</v>
      </c>
    </row>
    <row r="7" spans="1:13" x14ac:dyDescent="0.25">
      <c r="A7" s="30" t="s">
        <v>3</v>
      </c>
      <c r="B7" s="48">
        <v>10.5</v>
      </c>
      <c r="C7" s="47">
        <f t="shared" si="0"/>
        <v>4</v>
      </c>
      <c r="D7" s="48">
        <v>19.7</v>
      </c>
      <c r="E7" s="47">
        <f t="shared" si="1"/>
        <v>2</v>
      </c>
      <c r="M7" s="49">
        <f>((M4-H4)/H4)*100</f>
        <v>67.69911504424779</v>
      </c>
    </row>
    <row r="8" spans="1:13" x14ac:dyDescent="0.25">
      <c r="A8" s="30" t="s">
        <v>29</v>
      </c>
      <c r="B8" s="48">
        <v>0.4</v>
      </c>
      <c r="C8" s="47">
        <f t="shared" si="0"/>
        <v>32</v>
      </c>
      <c r="D8" s="48">
        <v>3.5</v>
      </c>
      <c r="E8" s="47">
        <f t="shared" si="1"/>
        <v>28</v>
      </c>
      <c r="G8" s="49" t="s">
        <v>72</v>
      </c>
      <c r="H8" s="49" t="s">
        <v>156</v>
      </c>
      <c r="I8" s="49" t="s">
        <v>51</v>
      </c>
      <c r="J8" s="49"/>
    </row>
    <row r="9" spans="1:13" x14ac:dyDescent="0.25">
      <c r="A9" s="30" t="s">
        <v>4</v>
      </c>
      <c r="B9" s="48">
        <v>7.1</v>
      </c>
      <c r="C9" s="47">
        <f t="shared" si="0"/>
        <v>8</v>
      </c>
      <c r="D9" s="48">
        <v>11.9</v>
      </c>
      <c r="E9" s="47">
        <f t="shared" si="1"/>
        <v>5</v>
      </c>
      <c r="G9" s="30" t="s">
        <v>24</v>
      </c>
      <c r="H9" s="48">
        <v>19.899999999999999</v>
      </c>
      <c r="I9" s="49">
        <v>6.7</v>
      </c>
      <c r="J9" s="49"/>
    </row>
    <row r="10" spans="1:13" x14ac:dyDescent="0.25">
      <c r="A10" s="30" t="s">
        <v>5</v>
      </c>
      <c r="B10" s="48">
        <v>4.4000000000000004</v>
      </c>
      <c r="C10" s="47">
        <f t="shared" si="0"/>
        <v>12</v>
      </c>
      <c r="D10" s="48">
        <v>7.1</v>
      </c>
      <c r="E10" s="47">
        <f t="shared" si="1"/>
        <v>10</v>
      </c>
      <c r="G10" s="30" t="s">
        <v>3</v>
      </c>
      <c r="H10" s="48">
        <v>19.7</v>
      </c>
      <c r="I10" s="49">
        <v>6.7</v>
      </c>
      <c r="J10" s="49"/>
    </row>
    <row r="11" spans="1:13" x14ac:dyDescent="0.25">
      <c r="A11" s="30" t="s">
        <v>6</v>
      </c>
      <c r="B11" s="48">
        <v>4.5999999999999996</v>
      </c>
      <c r="C11" s="47">
        <f t="shared" si="0"/>
        <v>10</v>
      </c>
      <c r="D11" s="48">
        <v>5.0999999999999996</v>
      </c>
      <c r="E11" s="47">
        <f t="shared" si="1"/>
        <v>18</v>
      </c>
      <c r="G11" s="50" t="s">
        <v>27</v>
      </c>
      <c r="H11" s="51">
        <v>17.399999999999999</v>
      </c>
      <c r="I11" s="49">
        <v>6.7</v>
      </c>
      <c r="J11" s="49"/>
    </row>
    <row r="12" spans="1:13" x14ac:dyDescent="0.25">
      <c r="A12" s="30" t="s">
        <v>75</v>
      </c>
      <c r="B12" s="48">
        <v>13.5</v>
      </c>
      <c r="C12" s="47">
        <f t="shared" si="0"/>
        <v>2</v>
      </c>
      <c r="D12" s="48">
        <v>8.3000000000000007</v>
      </c>
      <c r="E12" s="47">
        <f t="shared" si="1"/>
        <v>7</v>
      </c>
      <c r="G12" s="30" t="s">
        <v>31</v>
      </c>
      <c r="H12" s="48">
        <v>13.1</v>
      </c>
      <c r="I12" s="49">
        <v>6.7</v>
      </c>
      <c r="J12" s="49"/>
    </row>
    <row r="13" spans="1:13" x14ac:dyDescent="0.25">
      <c r="A13" s="30" t="s">
        <v>8</v>
      </c>
      <c r="B13" s="48">
        <v>1.8</v>
      </c>
      <c r="C13" s="47">
        <f t="shared" si="0"/>
        <v>27</v>
      </c>
      <c r="D13" s="48">
        <v>3.1</v>
      </c>
      <c r="E13" s="47">
        <f t="shared" si="1"/>
        <v>29</v>
      </c>
      <c r="G13" s="30" t="s">
        <v>4</v>
      </c>
      <c r="H13" s="48">
        <v>11.9</v>
      </c>
      <c r="I13" s="49">
        <v>6.7</v>
      </c>
      <c r="J13" s="49"/>
    </row>
    <row r="14" spans="1:13" x14ac:dyDescent="0.25">
      <c r="A14" s="30" t="s">
        <v>9</v>
      </c>
      <c r="B14" s="48">
        <v>3</v>
      </c>
      <c r="C14" s="47">
        <f t="shared" si="0"/>
        <v>19</v>
      </c>
      <c r="D14" s="48">
        <v>4.3</v>
      </c>
      <c r="E14" s="47">
        <f t="shared" si="1"/>
        <v>23</v>
      </c>
      <c r="G14" s="30" t="s">
        <v>25</v>
      </c>
      <c r="H14" s="48">
        <v>9.1999999999999993</v>
      </c>
      <c r="I14" s="49">
        <v>6.7</v>
      </c>
      <c r="J14" s="49"/>
    </row>
    <row r="15" spans="1:13" x14ac:dyDescent="0.25">
      <c r="A15" s="30" t="s">
        <v>10</v>
      </c>
      <c r="B15" s="48">
        <v>4</v>
      </c>
      <c r="C15" s="47">
        <f t="shared" si="0"/>
        <v>14</v>
      </c>
      <c r="D15" s="48">
        <v>3.6</v>
      </c>
      <c r="E15" s="47">
        <f t="shared" si="1"/>
        <v>27</v>
      </c>
      <c r="G15" s="30" t="s">
        <v>75</v>
      </c>
      <c r="H15" s="48">
        <v>8.3000000000000007</v>
      </c>
      <c r="I15" s="49">
        <v>6.7</v>
      </c>
      <c r="J15" s="49"/>
    </row>
    <row r="16" spans="1:13" x14ac:dyDescent="0.25">
      <c r="A16" s="30" t="s">
        <v>11</v>
      </c>
      <c r="B16" s="48">
        <v>1.6</v>
      </c>
      <c r="C16" s="47">
        <f t="shared" si="0"/>
        <v>28</v>
      </c>
      <c r="D16" s="48">
        <v>5.0999999999999996</v>
      </c>
      <c r="E16" s="47">
        <f t="shared" si="1"/>
        <v>18</v>
      </c>
      <c r="G16" s="30" t="s">
        <v>20</v>
      </c>
      <c r="H16" s="48">
        <v>7.7</v>
      </c>
      <c r="I16" s="49">
        <v>6.7</v>
      </c>
      <c r="J16" s="49"/>
    </row>
    <row r="17" spans="1:10" x14ac:dyDescent="0.25">
      <c r="A17" s="30" t="s">
        <v>12</v>
      </c>
      <c r="B17" s="48">
        <v>1.9</v>
      </c>
      <c r="C17" s="47">
        <f t="shared" si="0"/>
        <v>25</v>
      </c>
      <c r="D17" s="48">
        <v>2.5</v>
      </c>
      <c r="E17" s="47">
        <f t="shared" si="1"/>
        <v>31</v>
      </c>
      <c r="G17" s="30" t="s">
        <v>2</v>
      </c>
      <c r="H17" s="48">
        <v>7.3</v>
      </c>
      <c r="I17" s="49">
        <v>6.7</v>
      </c>
      <c r="J17" s="49"/>
    </row>
    <row r="18" spans="1:10" x14ac:dyDescent="0.25">
      <c r="A18" s="30" t="s">
        <v>13</v>
      </c>
      <c r="B18" s="48">
        <v>1.3</v>
      </c>
      <c r="C18" s="47">
        <f t="shared" si="0"/>
        <v>30</v>
      </c>
      <c r="D18" s="48">
        <v>5.3</v>
      </c>
      <c r="E18" s="47">
        <f t="shared" si="1"/>
        <v>17</v>
      </c>
      <c r="G18" s="30" t="s">
        <v>5</v>
      </c>
      <c r="H18" s="48">
        <v>7.1</v>
      </c>
      <c r="I18" s="49">
        <v>6.7</v>
      </c>
      <c r="J18" s="49"/>
    </row>
    <row r="19" spans="1:10" x14ac:dyDescent="0.25">
      <c r="A19" s="30" t="s">
        <v>30</v>
      </c>
      <c r="B19" s="48">
        <v>1.6</v>
      </c>
      <c r="C19" s="47">
        <f t="shared" si="0"/>
        <v>28</v>
      </c>
      <c r="D19" s="48">
        <v>2.6</v>
      </c>
      <c r="E19" s="47">
        <f t="shared" si="1"/>
        <v>30</v>
      </c>
      <c r="G19" s="30" t="s">
        <v>1</v>
      </c>
      <c r="H19" s="48">
        <v>6.9</v>
      </c>
      <c r="I19" s="49">
        <v>6.7</v>
      </c>
      <c r="J19" s="49"/>
    </row>
    <row r="20" spans="1:10" x14ac:dyDescent="0.25">
      <c r="A20" s="30" t="s">
        <v>14</v>
      </c>
      <c r="B20" s="48">
        <v>2.7</v>
      </c>
      <c r="C20" s="47">
        <f t="shared" si="0"/>
        <v>21</v>
      </c>
      <c r="D20" s="48">
        <v>4.2</v>
      </c>
      <c r="E20" s="47">
        <f t="shared" si="1"/>
        <v>24</v>
      </c>
      <c r="G20" s="30" t="s">
        <v>18</v>
      </c>
      <c r="H20" s="48">
        <v>6.9</v>
      </c>
      <c r="I20" s="49">
        <v>6.7</v>
      </c>
      <c r="J20" s="49"/>
    </row>
    <row r="21" spans="1:10" x14ac:dyDescent="0.25">
      <c r="A21" s="30" t="s">
        <v>15</v>
      </c>
      <c r="B21" s="48">
        <v>3.6</v>
      </c>
      <c r="C21" s="47">
        <f t="shared" si="0"/>
        <v>16</v>
      </c>
      <c r="D21" s="48">
        <v>1.6</v>
      </c>
      <c r="E21" s="47">
        <f t="shared" si="1"/>
        <v>32</v>
      </c>
      <c r="G21" s="30" t="s">
        <v>17</v>
      </c>
      <c r="H21" s="48">
        <v>6.8</v>
      </c>
      <c r="I21" s="49">
        <v>6.7</v>
      </c>
      <c r="J21" s="49"/>
    </row>
    <row r="22" spans="1:10" x14ac:dyDescent="0.25">
      <c r="A22" s="30" t="s">
        <v>16</v>
      </c>
      <c r="B22" s="48">
        <v>3.3</v>
      </c>
      <c r="C22" s="47">
        <f t="shared" si="0"/>
        <v>18</v>
      </c>
      <c r="D22" s="48">
        <v>5.9</v>
      </c>
      <c r="E22" s="47">
        <f t="shared" si="1"/>
        <v>16</v>
      </c>
      <c r="G22" s="30" t="s">
        <v>19</v>
      </c>
      <c r="H22" s="48">
        <v>6.8</v>
      </c>
      <c r="I22" s="49">
        <v>6.7</v>
      </c>
      <c r="J22" s="49"/>
    </row>
    <row r="23" spans="1:10" x14ac:dyDescent="0.25">
      <c r="A23" s="30" t="s">
        <v>17</v>
      </c>
      <c r="B23" s="48">
        <v>4.5</v>
      </c>
      <c r="C23" s="47">
        <f t="shared" si="0"/>
        <v>11</v>
      </c>
      <c r="D23" s="48">
        <v>6.8</v>
      </c>
      <c r="E23" s="47">
        <f t="shared" si="1"/>
        <v>13</v>
      </c>
      <c r="G23" s="30" t="s">
        <v>21</v>
      </c>
      <c r="H23" s="48">
        <v>6.5</v>
      </c>
      <c r="I23" s="49">
        <v>6.7</v>
      </c>
      <c r="J23" s="49"/>
    </row>
    <row r="24" spans="1:10" x14ac:dyDescent="0.25">
      <c r="A24" s="30" t="s">
        <v>18</v>
      </c>
      <c r="B24" s="48">
        <v>3.5</v>
      </c>
      <c r="C24" s="47">
        <f t="shared" si="0"/>
        <v>17</v>
      </c>
      <c r="D24" s="48">
        <v>6.9</v>
      </c>
      <c r="E24" s="47">
        <f t="shared" si="1"/>
        <v>11</v>
      </c>
      <c r="G24" s="30" t="s">
        <v>16</v>
      </c>
      <c r="H24" s="48">
        <v>5.9</v>
      </c>
      <c r="I24" s="49">
        <v>6.7</v>
      </c>
      <c r="J24" s="49"/>
    </row>
    <row r="25" spans="1:10" x14ac:dyDescent="0.25">
      <c r="A25" s="30" t="s">
        <v>19</v>
      </c>
      <c r="B25" s="48">
        <v>3.7</v>
      </c>
      <c r="C25" s="47">
        <f t="shared" si="0"/>
        <v>15</v>
      </c>
      <c r="D25" s="48">
        <v>6.8</v>
      </c>
      <c r="E25" s="47">
        <f t="shared" si="1"/>
        <v>13</v>
      </c>
      <c r="G25" s="30" t="s">
        <v>13</v>
      </c>
      <c r="H25" s="48">
        <v>5.3</v>
      </c>
      <c r="I25" s="49">
        <v>6.7</v>
      </c>
      <c r="J25" s="49"/>
    </row>
    <row r="26" spans="1:10" x14ac:dyDescent="0.25">
      <c r="A26" s="30" t="s">
        <v>20</v>
      </c>
      <c r="B26" s="48">
        <v>18.600000000000001</v>
      </c>
      <c r="C26" s="47">
        <f t="shared" si="0"/>
        <v>1</v>
      </c>
      <c r="D26" s="48">
        <v>7.7</v>
      </c>
      <c r="E26" s="47">
        <f t="shared" si="1"/>
        <v>8</v>
      </c>
      <c r="G26" s="30" t="s">
        <v>6</v>
      </c>
      <c r="H26" s="48">
        <v>5.0999999999999996</v>
      </c>
      <c r="I26" s="49">
        <v>6.7</v>
      </c>
      <c r="J26" s="49"/>
    </row>
    <row r="27" spans="1:10" x14ac:dyDescent="0.25">
      <c r="A27" s="30" t="s">
        <v>21</v>
      </c>
      <c r="B27" s="48">
        <v>2.7</v>
      </c>
      <c r="C27" s="47">
        <f t="shared" si="0"/>
        <v>21</v>
      </c>
      <c r="D27" s="48">
        <v>6.5</v>
      </c>
      <c r="E27" s="47">
        <f t="shared" si="1"/>
        <v>15</v>
      </c>
      <c r="G27" s="30" t="s">
        <v>11</v>
      </c>
      <c r="H27" s="48">
        <v>5.0999999999999996</v>
      </c>
      <c r="I27" s="49">
        <v>6.7</v>
      </c>
      <c r="J27" s="49"/>
    </row>
    <row r="28" spans="1:10" x14ac:dyDescent="0.25">
      <c r="A28" s="30" t="s">
        <v>22</v>
      </c>
      <c r="B28" s="48">
        <v>2.2000000000000002</v>
      </c>
      <c r="C28" s="47">
        <f t="shared" si="0"/>
        <v>23</v>
      </c>
      <c r="D28" s="48">
        <v>4.7</v>
      </c>
      <c r="E28" s="47">
        <f t="shared" si="1"/>
        <v>21</v>
      </c>
      <c r="G28" s="30" t="s">
        <v>23</v>
      </c>
      <c r="H28" s="48">
        <v>4.8</v>
      </c>
      <c r="I28" s="49">
        <v>6.7</v>
      </c>
      <c r="J28" s="49"/>
    </row>
    <row r="29" spans="1:10" x14ac:dyDescent="0.25">
      <c r="A29" s="30" t="s">
        <v>23</v>
      </c>
      <c r="B29" s="48">
        <v>2.2000000000000002</v>
      </c>
      <c r="C29" s="47">
        <f t="shared" si="0"/>
        <v>23</v>
      </c>
      <c r="D29" s="48">
        <v>4.8</v>
      </c>
      <c r="E29" s="47">
        <f t="shared" si="1"/>
        <v>20</v>
      </c>
      <c r="G29" s="30" t="s">
        <v>0</v>
      </c>
      <c r="H29" s="48">
        <v>4.7</v>
      </c>
      <c r="I29" s="49">
        <v>6.7</v>
      </c>
      <c r="J29" s="49"/>
    </row>
    <row r="30" spans="1:10" x14ac:dyDescent="0.25">
      <c r="A30" s="30" t="s">
        <v>24</v>
      </c>
      <c r="B30" s="48">
        <v>9.8000000000000007</v>
      </c>
      <c r="C30" s="47">
        <f t="shared" si="0"/>
        <v>6</v>
      </c>
      <c r="D30" s="48">
        <v>19.899999999999999</v>
      </c>
      <c r="E30" s="47">
        <f t="shared" si="1"/>
        <v>1</v>
      </c>
      <c r="G30" s="30" t="s">
        <v>22</v>
      </c>
      <c r="H30" s="48">
        <v>4.7</v>
      </c>
      <c r="I30" s="49">
        <v>6.7</v>
      </c>
      <c r="J30" s="49"/>
    </row>
    <row r="31" spans="1:10" x14ac:dyDescent="0.25">
      <c r="A31" s="30" t="s">
        <v>25</v>
      </c>
      <c r="B31" s="48">
        <v>8</v>
      </c>
      <c r="C31" s="47">
        <f t="shared" si="0"/>
        <v>7</v>
      </c>
      <c r="D31" s="48">
        <v>9.1999999999999993</v>
      </c>
      <c r="E31" s="47">
        <f t="shared" si="1"/>
        <v>6</v>
      </c>
      <c r="G31" s="30" t="s">
        <v>9</v>
      </c>
      <c r="H31" s="48">
        <v>4.3</v>
      </c>
      <c r="I31" s="49">
        <v>6.7</v>
      </c>
      <c r="J31" s="49"/>
    </row>
    <row r="32" spans="1:10" x14ac:dyDescent="0.25">
      <c r="A32" s="30" t="s">
        <v>26</v>
      </c>
      <c r="B32" s="48">
        <v>1.1000000000000001</v>
      </c>
      <c r="C32" s="47">
        <f t="shared" si="0"/>
        <v>31</v>
      </c>
      <c r="D32" s="48">
        <v>3.7</v>
      </c>
      <c r="E32" s="47">
        <f t="shared" si="1"/>
        <v>26</v>
      </c>
      <c r="G32" s="30" t="s">
        <v>14</v>
      </c>
      <c r="H32" s="48">
        <v>4.2</v>
      </c>
      <c r="I32" s="49">
        <v>6.7</v>
      </c>
      <c r="J32" s="49"/>
    </row>
    <row r="33" spans="1:10" x14ac:dyDescent="0.25">
      <c r="A33" s="30" t="s">
        <v>31</v>
      </c>
      <c r="B33" s="48">
        <v>10</v>
      </c>
      <c r="C33" s="47">
        <f t="shared" si="0"/>
        <v>5</v>
      </c>
      <c r="D33" s="48">
        <v>13.1</v>
      </c>
      <c r="E33" s="47">
        <f t="shared" si="1"/>
        <v>4</v>
      </c>
      <c r="G33" s="30" t="s">
        <v>28</v>
      </c>
      <c r="H33" s="48">
        <v>3.8</v>
      </c>
      <c r="I33" s="49">
        <v>6.7</v>
      </c>
      <c r="J33" s="49"/>
    </row>
    <row r="34" spans="1:10" x14ac:dyDescent="0.25">
      <c r="A34" s="50" t="s">
        <v>27</v>
      </c>
      <c r="B34" s="51">
        <v>11.1</v>
      </c>
      <c r="C34" s="52">
        <f t="shared" si="0"/>
        <v>3</v>
      </c>
      <c r="D34" s="51">
        <v>17.399999999999999</v>
      </c>
      <c r="E34" s="52">
        <f t="shared" si="1"/>
        <v>3</v>
      </c>
      <c r="G34" s="30" t="s">
        <v>26</v>
      </c>
      <c r="H34" s="48">
        <v>3.7</v>
      </c>
      <c r="I34" s="49">
        <v>6.7</v>
      </c>
      <c r="J34" s="49"/>
    </row>
    <row r="35" spans="1:10" x14ac:dyDescent="0.25">
      <c r="A35" s="30" t="s">
        <v>28</v>
      </c>
      <c r="B35" s="48">
        <v>2.9</v>
      </c>
      <c r="C35" s="47">
        <f t="shared" si="0"/>
        <v>20</v>
      </c>
      <c r="D35" s="48">
        <v>3.8</v>
      </c>
      <c r="E35" s="47">
        <f t="shared" si="1"/>
        <v>25</v>
      </c>
      <c r="G35" s="30" t="s">
        <v>10</v>
      </c>
      <c r="H35" s="48">
        <v>3.6</v>
      </c>
      <c r="I35" s="49">
        <v>6.7</v>
      </c>
      <c r="J35" s="49"/>
    </row>
    <row r="36" spans="1:10" x14ac:dyDescent="0.25">
      <c r="A36" s="30" t="s">
        <v>87</v>
      </c>
      <c r="B36" s="48">
        <v>4.8</v>
      </c>
      <c r="C36" s="48"/>
      <c r="D36" s="48">
        <v>6.7</v>
      </c>
      <c r="E36" s="48"/>
      <c r="G36" s="30" t="s">
        <v>29</v>
      </c>
      <c r="H36" s="48">
        <v>3.5</v>
      </c>
      <c r="I36" s="49">
        <v>6.7</v>
      </c>
      <c r="J36" s="49"/>
    </row>
    <row r="37" spans="1:10" x14ac:dyDescent="0.25">
      <c r="G37" s="30" t="s">
        <v>8</v>
      </c>
      <c r="H37" s="48">
        <v>3.1</v>
      </c>
      <c r="I37" s="49">
        <v>6.7</v>
      </c>
      <c r="J37" s="49"/>
    </row>
    <row r="38" spans="1:10" x14ac:dyDescent="0.25">
      <c r="G38" s="30" t="s">
        <v>30</v>
      </c>
      <c r="H38" s="48">
        <v>2.6</v>
      </c>
      <c r="I38" s="49">
        <v>6.7</v>
      </c>
      <c r="J38" s="49"/>
    </row>
    <row r="39" spans="1:10" x14ac:dyDescent="0.25">
      <c r="G39" s="30" t="s">
        <v>12</v>
      </c>
      <c r="H39" s="48">
        <v>2.5</v>
      </c>
      <c r="I39" s="49">
        <v>6.7</v>
      </c>
      <c r="J39" s="49"/>
    </row>
    <row r="40" spans="1:10" x14ac:dyDescent="0.25">
      <c r="G40" s="30" t="s">
        <v>15</v>
      </c>
      <c r="H40" s="48">
        <v>1.6</v>
      </c>
      <c r="I40" s="49">
        <v>6.7</v>
      </c>
      <c r="J40" s="49"/>
    </row>
  </sheetData>
  <sortState ref="G9:I40">
    <sortCondition descending="1" ref="H9:H40"/>
  </sortState>
  <pageMargins left="0.7" right="0.7" top="0.75" bottom="0.75" header="0.3" footer="0.3"/>
  <pageSetup paperSize="9" orientation="portrait" horizontalDpi="1200" verticalDpi="12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workbookViewId="0">
      <selection activeCell="J7" sqref="J7"/>
    </sheetView>
  </sheetViews>
  <sheetFormatPr baseColWidth="10" defaultRowHeight="15" x14ac:dyDescent="0.25"/>
  <cols>
    <col min="1" max="1" width="15.7109375" style="3" customWidth="1"/>
    <col min="2" max="14" width="8.28515625" style="3" customWidth="1"/>
    <col min="15" max="16384" width="11.42578125" style="3"/>
  </cols>
  <sheetData>
    <row r="1" spans="1:12" x14ac:dyDescent="0.25">
      <c r="A1" s="92" t="s">
        <v>213</v>
      </c>
    </row>
    <row r="3" spans="1:12" x14ac:dyDescent="0.25">
      <c r="A3" s="93" t="s">
        <v>237</v>
      </c>
    </row>
    <row r="4" spans="1:12" x14ac:dyDescent="0.25">
      <c r="A4" s="95" t="s">
        <v>27</v>
      </c>
      <c r="B4" s="94">
        <v>2008</v>
      </c>
      <c r="C4" s="94">
        <v>2009</v>
      </c>
      <c r="D4" s="94">
        <v>2010</v>
      </c>
      <c r="E4" s="94">
        <v>2011</v>
      </c>
      <c r="F4" s="94">
        <v>2012</v>
      </c>
      <c r="G4" s="94">
        <v>2013</v>
      </c>
      <c r="H4" s="94">
        <v>2014</v>
      </c>
      <c r="I4" s="94">
        <v>2015</v>
      </c>
      <c r="J4" s="94">
        <v>2016</v>
      </c>
      <c r="K4" s="94">
        <v>2017</v>
      </c>
      <c r="L4" s="94">
        <v>2018</v>
      </c>
    </row>
    <row r="5" spans="1:12" x14ac:dyDescent="0.25">
      <c r="A5" s="113" t="s">
        <v>238</v>
      </c>
      <c r="B5" s="96">
        <v>37.5</v>
      </c>
      <c r="C5" s="96">
        <v>167.1</v>
      </c>
      <c r="D5" s="96">
        <v>131</v>
      </c>
      <c r="E5" s="96">
        <v>319.10000000000002</v>
      </c>
      <c r="F5" s="96">
        <v>296.89999999999998</v>
      </c>
      <c r="G5" s="96">
        <v>147.5</v>
      </c>
      <c r="H5" s="96">
        <v>55.6</v>
      </c>
      <c r="I5" s="96">
        <v>78.2</v>
      </c>
      <c r="J5" s="96">
        <v>20.3</v>
      </c>
      <c r="K5" s="96">
        <v>5.8</v>
      </c>
      <c r="L5" s="114">
        <v>0.86</v>
      </c>
    </row>
    <row r="6" spans="1:12" x14ac:dyDescent="0.25">
      <c r="A6" s="113" t="s">
        <v>239</v>
      </c>
      <c r="B6" s="96"/>
      <c r="C6" s="96"/>
      <c r="D6" s="96"/>
      <c r="E6" s="96"/>
      <c r="F6" s="96"/>
      <c r="G6" s="96"/>
      <c r="H6" s="114"/>
      <c r="I6" s="96">
        <v>78.77</v>
      </c>
      <c r="J6" s="114">
        <v>0.51</v>
      </c>
      <c r="K6" s="96">
        <v>0</v>
      </c>
      <c r="L6" s="114">
        <v>0.13</v>
      </c>
    </row>
    <row r="7" spans="1:12" x14ac:dyDescent="0.25">
      <c r="A7" s="113" t="s">
        <v>240</v>
      </c>
      <c r="B7" s="114"/>
      <c r="C7" s="114"/>
      <c r="D7" s="114"/>
      <c r="E7" s="114"/>
      <c r="F7" s="114"/>
      <c r="G7" s="114"/>
      <c r="H7" s="114"/>
      <c r="I7" s="96"/>
      <c r="J7" s="114">
        <v>59.83</v>
      </c>
      <c r="K7" s="114">
        <v>0.69</v>
      </c>
      <c r="L7" s="114">
        <v>1.18</v>
      </c>
    </row>
    <row r="8" spans="1:12" x14ac:dyDescent="0.25">
      <c r="A8" s="115" t="s">
        <v>162</v>
      </c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</row>
    <row r="10" spans="1:12" x14ac:dyDescent="0.25">
      <c r="A10" s="95" t="s">
        <v>51</v>
      </c>
      <c r="B10" s="94">
        <v>2008</v>
      </c>
      <c r="C10" s="94">
        <v>2009</v>
      </c>
      <c r="D10" s="94">
        <v>2010</v>
      </c>
      <c r="E10" s="94">
        <v>2011</v>
      </c>
      <c r="F10" s="94">
        <v>2012</v>
      </c>
      <c r="G10" s="94">
        <v>2013</v>
      </c>
      <c r="H10" s="94">
        <v>2014</v>
      </c>
      <c r="I10" s="94">
        <v>2015</v>
      </c>
      <c r="J10" s="94">
        <v>2016</v>
      </c>
      <c r="K10" s="94">
        <v>2017</v>
      </c>
      <c r="L10" s="94">
        <v>2018</v>
      </c>
    </row>
    <row r="11" spans="1:12" x14ac:dyDescent="0.25">
      <c r="A11" s="113" t="s">
        <v>238</v>
      </c>
      <c r="B11" s="114">
        <v>32.479999999999997</v>
      </c>
      <c r="C11" s="114">
        <v>50.59</v>
      </c>
      <c r="D11" s="114">
        <v>26.39</v>
      </c>
      <c r="E11" s="114">
        <v>14.34</v>
      </c>
      <c r="F11" s="114">
        <v>44.53</v>
      </c>
      <c r="G11" s="114">
        <v>54</v>
      </c>
      <c r="H11" s="114">
        <v>26.81</v>
      </c>
      <c r="I11" s="114">
        <v>22.04</v>
      </c>
      <c r="J11" s="114">
        <v>14.55</v>
      </c>
      <c r="K11" s="114">
        <v>11.45</v>
      </c>
      <c r="L11" s="114">
        <v>10.19</v>
      </c>
    </row>
    <row r="12" spans="1:12" x14ac:dyDescent="0.25">
      <c r="A12" s="113" t="s">
        <v>239</v>
      </c>
      <c r="B12" s="96">
        <v>0</v>
      </c>
      <c r="C12" s="96">
        <v>0</v>
      </c>
      <c r="D12" s="96">
        <v>0</v>
      </c>
      <c r="E12" s="96">
        <v>0</v>
      </c>
      <c r="F12" s="96">
        <v>0</v>
      </c>
      <c r="G12" s="96">
        <v>0</v>
      </c>
      <c r="H12" s="114">
        <v>0.19</v>
      </c>
      <c r="I12" s="114">
        <v>10.4</v>
      </c>
      <c r="J12" s="114">
        <v>0.62</v>
      </c>
      <c r="K12" s="114">
        <v>0.05</v>
      </c>
      <c r="L12" s="114">
        <v>0.01</v>
      </c>
    </row>
    <row r="13" spans="1:12" x14ac:dyDescent="0.25">
      <c r="A13" s="113" t="s">
        <v>240</v>
      </c>
      <c r="B13" s="96">
        <v>0</v>
      </c>
      <c r="C13" s="96">
        <v>0</v>
      </c>
      <c r="D13" s="96">
        <v>0</v>
      </c>
      <c r="E13" s="96">
        <v>0</v>
      </c>
      <c r="F13" s="96">
        <v>0</v>
      </c>
      <c r="G13" s="96">
        <v>0</v>
      </c>
      <c r="H13" s="96">
        <v>0</v>
      </c>
      <c r="I13" s="116">
        <v>6.0000000000000001E-3</v>
      </c>
      <c r="J13" s="114">
        <v>3.08</v>
      </c>
      <c r="K13" s="114">
        <v>1.31</v>
      </c>
      <c r="L13" s="114">
        <v>0.34</v>
      </c>
    </row>
    <row r="14" spans="1:12" x14ac:dyDescent="0.25">
      <c r="A14" s="115" t="s">
        <v>162</v>
      </c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</row>
    <row r="16" spans="1:12" x14ac:dyDescent="0.25">
      <c r="A16" s="95" t="s">
        <v>37</v>
      </c>
      <c r="B16" s="94">
        <v>2017</v>
      </c>
      <c r="C16" s="94">
        <v>2018</v>
      </c>
    </row>
    <row r="17" spans="1:17" x14ac:dyDescent="0.25">
      <c r="A17" s="95" t="s">
        <v>0</v>
      </c>
      <c r="B17" s="96"/>
      <c r="C17" s="96"/>
      <c r="G17" s="94">
        <v>2008</v>
      </c>
      <c r="H17" s="94">
        <v>2009</v>
      </c>
      <c r="I17" s="94">
        <v>2010</v>
      </c>
      <c r="J17" s="94">
        <v>2011</v>
      </c>
      <c r="K17" s="94">
        <v>2012</v>
      </c>
      <c r="L17" s="94">
        <v>2013</v>
      </c>
      <c r="M17" s="94">
        <v>2014</v>
      </c>
      <c r="N17" s="94">
        <v>2015</v>
      </c>
      <c r="O17" s="94">
        <v>2016</v>
      </c>
      <c r="P17" s="94">
        <v>2017</v>
      </c>
      <c r="Q17" s="94">
        <v>2018</v>
      </c>
    </row>
    <row r="18" spans="1:17" x14ac:dyDescent="0.25">
      <c r="A18" s="95" t="s">
        <v>1</v>
      </c>
      <c r="B18" s="96"/>
      <c r="C18" s="96"/>
      <c r="E18" s="305" t="s">
        <v>27</v>
      </c>
      <c r="F18" s="113" t="s">
        <v>238</v>
      </c>
      <c r="G18" s="96">
        <v>37.5</v>
      </c>
      <c r="H18" s="96">
        <v>167.1</v>
      </c>
      <c r="I18" s="96">
        <v>131</v>
      </c>
      <c r="J18" s="96">
        <v>319.10000000000002</v>
      </c>
      <c r="K18" s="96">
        <v>296.89999999999998</v>
      </c>
      <c r="L18" s="96">
        <v>147.5</v>
      </c>
      <c r="M18" s="96">
        <v>55.6</v>
      </c>
      <c r="N18" s="96">
        <v>78.2</v>
      </c>
      <c r="O18" s="96">
        <v>20.3</v>
      </c>
      <c r="P18" s="96">
        <v>5.8</v>
      </c>
      <c r="Q18" s="114">
        <v>0.86</v>
      </c>
    </row>
    <row r="19" spans="1:17" x14ac:dyDescent="0.25">
      <c r="A19" s="95" t="s">
        <v>2</v>
      </c>
      <c r="B19" s="96"/>
      <c r="C19" s="96"/>
      <c r="E19" s="305"/>
      <c r="F19" s="113" t="s">
        <v>239</v>
      </c>
      <c r="G19" s="96"/>
      <c r="H19" s="96"/>
      <c r="I19" s="96"/>
      <c r="J19" s="96"/>
      <c r="K19" s="96"/>
      <c r="L19" s="96"/>
      <c r="M19" s="114"/>
      <c r="N19" s="96">
        <v>78.77</v>
      </c>
      <c r="O19" s="114">
        <v>0.51</v>
      </c>
      <c r="P19" s="96">
        <v>0</v>
      </c>
      <c r="Q19" s="114">
        <v>0.13</v>
      </c>
    </row>
    <row r="20" spans="1:17" x14ac:dyDescent="0.25">
      <c r="A20" s="95" t="s">
        <v>3</v>
      </c>
      <c r="B20" s="96"/>
      <c r="C20" s="96"/>
      <c r="E20" s="305"/>
      <c r="F20" s="113" t="s">
        <v>240</v>
      </c>
      <c r="G20" s="114"/>
      <c r="H20" s="114"/>
      <c r="I20" s="114"/>
      <c r="J20" s="114"/>
      <c r="K20" s="114"/>
      <c r="L20" s="114"/>
      <c r="M20" s="114"/>
      <c r="N20" s="96"/>
      <c r="O20" s="114">
        <v>59.83</v>
      </c>
      <c r="P20" s="114">
        <v>0.69</v>
      </c>
      <c r="Q20" s="114">
        <v>1.18</v>
      </c>
    </row>
    <row r="21" spans="1:17" x14ac:dyDescent="0.25">
      <c r="A21" s="95" t="s">
        <v>29</v>
      </c>
      <c r="B21" s="96"/>
      <c r="C21" s="96"/>
      <c r="E21" s="305" t="s">
        <v>51</v>
      </c>
      <c r="F21" s="113" t="s">
        <v>238</v>
      </c>
      <c r="G21" s="114">
        <v>32.479999999999997</v>
      </c>
      <c r="H21" s="114">
        <v>50.59</v>
      </c>
      <c r="I21" s="114">
        <v>26.39</v>
      </c>
      <c r="J21" s="114">
        <v>14.34</v>
      </c>
      <c r="K21" s="114">
        <v>44.53</v>
      </c>
      <c r="L21" s="114">
        <v>54</v>
      </c>
      <c r="M21" s="114">
        <v>26.81</v>
      </c>
      <c r="N21" s="114">
        <v>22.04</v>
      </c>
      <c r="O21" s="114">
        <v>14.55</v>
      </c>
      <c r="P21" s="114">
        <v>11.45</v>
      </c>
      <c r="Q21" s="114">
        <v>10.19</v>
      </c>
    </row>
    <row r="22" spans="1:17" x14ac:dyDescent="0.25">
      <c r="A22" s="95" t="s">
        <v>4</v>
      </c>
      <c r="B22" s="96"/>
      <c r="C22" s="96"/>
      <c r="E22" s="305"/>
      <c r="F22" s="113" t="s">
        <v>239</v>
      </c>
      <c r="G22" s="96"/>
      <c r="H22" s="96"/>
      <c r="I22" s="96"/>
      <c r="J22" s="96"/>
      <c r="K22" s="96"/>
      <c r="L22" s="96"/>
      <c r="M22" s="114">
        <v>0.19</v>
      </c>
      <c r="N22" s="114">
        <v>10.4</v>
      </c>
      <c r="O22" s="114">
        <v>0.62</v>
      </c>
      <c r="P22" s="114">
        <v>0.05</v>
      </c>
      <c r="Q22" s="114">
        <v>0.01</v>
      </c>
    </row>
    <row r="23" spans="1:17" x14ac:dyDescent="0.25">
      <c r="A23" s="95" t="s">
        <v>5</v>
      </c>
      <c r="B23" s="96"/>
      <c r="C23" s="96"/>
      <c r="E23" s="305"/>
      <c r="F23" s="113" t="s">
        <v>240</v>
      </c>
      <c r="G23" s="96"/>
      <c r="H23" s="96"/>
      <c r="I23" s="96"/>
      <c r="J23" s="96"/>
      <c r="K23" s="96"/>
      <c r="L23" s="96"/>
      <c r="M23" s="96"/>
      <c r="N23" s="116">
        <v>6.0000000000000001E-3</v>
      </c>
      <c r="O23" s="114">
        <v>3.08</v>
      </c>
      <c r="P23" s="114">
        <v>1.31</v>
      </c>
      <c r="Q23" s="114">
        <v>0.34</v>
      </c>
    </row>
    <row r="24" spans="1:17" x14ac:dyDescent="0.25">
      <c r="A24" s="95" t="s">
        <v>6</v>
      </c>
      <c r="B24" s="96"/>
      <c r="C24" s="96"/>
    </row>
    <row r="25" spans="1:17" x14ac:dyDescent="0.25">
      <c r="A25" s="95" t="s">
        <v>75</v>
      </c>
      <c r="B25" s="96"/>
      <c r="C25" s="96"/>
    </row>
    <row r="26" spans="1:17" x14ac:dyDescent="0.25">
      <c r="A26" s="95" t="s">
        <v>8</v>
      </c>
      <c r="B26" s="96"/>
      <c r="C26" s="96"/>
    </row>
    <row r="27" spans="1:17" x14ac:dyDescent="0.25">
      <c r="A27" s="95" t="s">
        <v>9</v>
      </c>
      <c r="B27" s="96"/>
      <c r="C27" s="96"/>
    </row>
    <row r="28" spans="1:17" x14ac:dyDescent="0.25">
      <c r="A28" s="95" t="s">
        <v>10</v>
      </c>
      <c r="B28" s="96"/>
      <c r="C28" s="96"/>
    </row>
    <row r="29" spans="1:17" x14ac:dyDescent="0.25">
      <c r="A29" s="95" t="s">
        <v>11</v>
      </c>
      <c r="B29" s="96"/>
      <c r="C29" s="96"/>
    </row>
    <row r="30" spans="1:17" x14ac:dyDescent="0.25">
      <c r="A30" s="95" t="s">
        <v>12</v>
      </c>
      <c r="B30" s="96"/>
      <c r="C30" s="96"/>
    </row>
    <row r="31" spans="1:17" x14ac:dyDescent="0.25">
      <c r="A31" s="95" t="s">
        <v>13</v>
      </c>
      <c r="B31" s="96"/>
      <c r="C31" s="96"/>
    </row>
    <row r="32" spans="1:17" x14ac:dyDescent="0.25">
      <c r="A32" s="95" t="s">
        <v>30</v>
      </c>
      <c r="B32" s="96"/>
      <c r="C32" s="96"/>
    </row>
    <row r="33" spans="1:3" x14ac:dyDescent="0.25">
      <c r="A33" s="95" t="s">
        <v>14</v>
      </c>
      <c r="B33" s="96"/>
      <c r="C33" s="96"/>
    </row>
    <row r="34" spans="1:3" x14ac:dyDescent="0.25">
      <c r="A34" s="95" t="s">
        <v>15</v>
      </c>
      <c r="B34" s="96"/>
      <c r="C34" s="96"/>
    </row>
    <row r="35" spans="1:3" x14ac:dyDescent="0.25">
      <c r="A35" s="95" t="s">
        <v>16</v>
      </c>
      <c r="B35" s="96"/>
      <c r="C35" s="96"/>
    </row>
    <row r="36" spans="1:3" x14ac:dyDescent="0.25">
      <c r="A36" s="95" t="s">
        <v>17</v>
      </c>
      <c r="B36" s="96"/>
      <c r="C36" s="96"/>
    </row>
    <row r="37" spans="1:3" x14ac:dyDescent="0.25">
      <c r="A37" s="95" t="s">
        <v>18</v>
      </c>
      <c r="B37" s="96"/>
      <c r="C37" s="96"/>
    </row>
    <row r="38" spans="1:3" x14ac:dyDescent="0.25">
      <c r="A38" s="95" t="s">
        <v>19</v>
      </c>
      <c r="B38" s="96"/>
      <c r="C38" s="96"/>
    </row>
    <row r="39" spans="1:3" x14ac:dyDescent="0.25">
      <c r="A39" s="95" t="s">
        <v>20</v>
      </c>
      <c r="B39" s="96"/>
      <c r="C39" s="96"/>
    </row>
    <row r="40" spans="1:3" x14ac:dyDescent="0.25">
      <c r="A40" s="95" t="s">
        <v>21</v>
      </c>
      <c r="B40" s="96"/>
      <c r="C40" s="96"/>
    </row>
    <row r="41" spans="1:3" x14ac:dyDescent="0.25">
      <c r="A41" s="95" t="s">
        <v>22</v>
      </c>
      <c r="B41" s="96"/>
      <c r="C41" s="96"/>
    </row>
    <row r="42" spans="1:3" x14ac:dyDescent="0.25">
      <c r="A42" s="95" t="s">
        <v>23</v>
      </c>
      <c r="B42" s="96"/>
      <c r="C42" s="96"/>
    </row>
    <row r="43" spans="1:3" x14ac:dyDescent="0.25">
      <c r="A43" s="95" t="s">
        <v>24</v>
      </c>
      <c r="B43" s="96"/>
      <c r="C43" s="96"/>
    </row>
    <row r="44" spans="1:3" x14ac:dyDescent="0.25">
      <c r="A44" s="95" t="s">
        <v>25</v>
      </c>
      <c r="B44" s="96"/>
      <c r="C44" s="96"/>
    </row>
    <row r="45" spans="1:3" x14ac:dyDescent="0.25">
      <c r="A45" s="95" t="s">
        <v>26</v>
      </c>
      <c r="B45" s="96"/>
      <c r="C45" s="96"/>
    </row>
    <row r="46" spans="1:3" x14ac:dyDescent="0.25">
      <c r="A46" s="95" t="s">
        <v>31</v>
      </c>
      <c r="B46" s="96"/>
      <c r="C46" s="96"/>
    </row>
    <row r="47" spans="1:3" x14ac:dyDescent="0.25">
      <c r="A47" s="97" t="s">
        <v>27</v>
      </c>
      <c r="B47" s="98" t="s">
        <v>241</v>
      </c>
      <c r="C47" s="98" t="s">
        <v>242</v>
      </c>
    </row>
    <row r="48" spans="1:3" x14ac:dyDescent="0.25">
      <c r="A48" s="95" t="s">
        <v>28</v>
      </c>
      <c r="B48" s="96"/>
      <c r="C48" s="96"/>
    </row>
    <row r="49" spans="1:11" x14ac:dyDescent="0.25">
      <c r="A49" s="95" t="s">
        <v>87</v>
      </c>
      <c r="B49" s="96"/>
      <c r="C49" s="96"/>
    </row>
    <row r="51" spans="1:11" x14ac:dyDescent="0.25">
      <c r="A51" s="3" t="s">
        <v>215</v>
      </c>
      <c r="B51" s="306" t="s">
        <v>243</v>
      </c>
      <c r="C51" s="306"/>
      <c r="D51" s="306"/>
      <c r="E51" s="306"/>
      <c r="F51" s="306"/>
      <c r="G51" s="306"/>
      <c r="H51" s="306"/>
      <c r="I51" s="306"/>
      <c r="J51" s="306"/>
      <c r="K51" s="306"/>
    </row>
  </sheetData>
  <mergeCells count="3">
    <mergeCell ref="E18:E20"/>
    <mergeCell ref="E21:E23"/>
    <mergeCell ref="B51:K51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H16" sqref="H16"/>
    </sheetView>
  </sheetViews>
  <sheetFormatPr baseColWidth="10" defaultRowHeight="15" x14ac:dyDescent="0.25"/>
  <cols>
    <col min="1" max="1" width="18.5703125" customWidth="1"/>
    <col min="2" max="2" width="8.140625" customWidth="1"/>
    <col min="3" max="3" width="9.28515625" bestFit="1" customWidth="1"/>
    <col min="4" max="7" width="8.140625" customWidth="1"/>
    <col min="8" max="8" width="9.28515625" bestFit="1" customWidth="1"/>
    <col min="10" max="10" width="18.5703125" customWidth="1"/>
  </cols>
  <sheetData>
    <row r="1" spans="1:12" x14ac:dyDescent="0.25">
      <c r="A1" s="9" t="s">
        <v>244</v>
      </c>
    </row>
    <row r="2" spans="1:12" x14ac:dyDescent="0.25">
      <c r="B2">
        <v>2008</v>
      </c>
      <c r="C2" t="s">
        <v>77</v>
      </c>
      <c r="D2">
        <v>2010</v>
      </c>
      <c r="E2">
        <v>2012</v>
      </c>
      <c r="F2">
        <v>2014</v>
      </c>
      <c r="G2">
        <v>2016</v>
      </c>
      <c r="H2" t="s">
        <v>76</v>
      </c>
      <c r="J2" s="2" t="s">
        <v>72</v>
      </c>
      <c r="K2" s="2" t="s">
        <v>102</v>
      </c>
      <c r="L2" s="2" t="s">
        <v>51</v>
      </c>
    </row>
    <row r="3" spans="1:12" x14ac:dyDescent="0.25">
      <c r="A3" t="s">
        <v>16</v>
      </c>
      <c r="B3" s="12">
        <v>6.1374434187371278</v>
      </c>
      <c r="C3" s="27">
        <f t="shared" ref="C3:C34" si="0">RANK(B3,$B$3:$B$34,1)</f>
        <v>2</v>
      </c>
      <c r="D3" s="12">
        <v>6.0345199276664134</v>
      </c>
      <c r="E3" s="12">
        <v>8.8050069255630223</v>
      </c>
      <c r="F3" s="12">
        <v>6.3710353031935032</v>
      </c>
      <c r="G3" s="12">
        <v>3.0943770021104831</v>
      </c>
      <c r="H3" s="27">
        <f>RANK(G3,$G$3:$G$34,0)</f>
        <v>32</v>
      </c>
      <c r="I3" s="12"/>
      <c r="J3" t="s">
        <v>5</v>
      </c>
      <c r="K3" s="12">
        <v>49.883767575622272</v>
      </c>
      <c r="L3">
        <v>17.5</v>
      </c>
    </row>
    <row r="4" spans="1:12" x14ac:dyDescent="0.25">
      <c r="A4" t="s">
        <v>1</v>
      </c>
      <c r="B4" s="12">
        <v>7.5960463979093689</v>
      </c>
      <c r="C4" s="27">
        <f t="shared" si="0"/>
        <v>4</v>
      </c>
      <c r="D4" s="12">
        <v>9.7890164682813801</v>
      </c>
      <c r="E4" s="12">
        <v>10.919904431883195</v>
      </c>
      <c r="F4" s="12">
        <v>9.6991760128242248</v>
      </c>
      <c r="G4" s="12">
        <v>5.3635344234952047</v>
      </c>
      <c r="H4" s="27">
        <f t="shared" ref="H4:H34" si="1">RANK(G4,$G$3:$G$34,0)</f>
        <v>31</v>
      </c>
      <c r="I4" s="12"/>
      <c r="J4" t="s">
        <v>17</v>
      </c>
      <c r="K4" s="12">
        <v>40.202227494186488</v>
      </c>
      <c r="L4">
        <v>17.5</v>
      </c>
    </row>
    <row r="5" spans="1:12" x14ac:dyDescent="0.25">
      <c r="A5" t="s">
        <v>2</v>
      </c>
      <c r="B5" s="12">
        <v>7.6706061012688886</v>
      </c>
      <c r="C5" s="27">
        <f t="shared" si="0"/>
        <v>5</v>
      </c>
      <c r="D5" s="12">
        <v>11.230411185667295</v>
      </c>
      <c r="E5" s="12">
        <v>13.054400579087311</v>
      </c>
      <c r="F5" s="12">
        <v>10.561461380719054</v>
      </c>
      <c r="G5" s="12">
        <v>6.1125562938934905</v>
      </c>
      <c r="H5" s="27">
        <f t="shared" si="1"/>
        <v>30</v>
      </c>
      <c r="I5" s="12"/>
      <c r="J5" t="s">
        <v>10</v>
      </c>
      <c r="K5" s="12">
        <v>35.193202430915058</v>
      </c>
      <c r="L5">
        <v>17.5</v>
      </c>
    </row>
    <row r="6" spans="1:12" x14ac:dyDescent="0.25">
      <c r="A6" t="s">
        <v>23</v>
      </c>
      <c r="B6" s="12">
        <v>7.7862566546575511</v>
      </c>
      <c r="C6" s="27">
        <f t="shared" si="0"/>
        <v>6</v>
      </c>
      <c r="D6" s="12">
        <v>10.862754246459254</v>
      </c>
      <c r="E6" s="12">
        <v>10.154137874916191</v>
      </c>
      <c r="F6" s="12">
        <v>9.6862931153589198</v>
      </c>
      <c r="G6" s="12">
        <v>7.5155492446647969</v>
      </c>
      <c r="H6" s="27">
        <f t="shared" si="1"/>
        <v>29</v>
      </c>
      <c r="I6" s="12"/>
      <c r="J6" t="s">
        <v>31</v>
      </c>
      <c r="K6" s="12">
        <v>30.56576166416956</v>
      </c>
      <c r="L6">
        <v>17.5</v>
      </c>
    </row>
    <row r="7" spans="1:12" x14ac:dyDescent="0.25">
      <c r="A7" t="s">
        <v>75</v>
      </c>
      <c r="B7" s="12">
        <v>5.2832067603544131</v>
      </c>
      <c r="C7" s="27">
        <f t="shared" si="0"/>
        <v>1</v>
      </c>
      <c r="D7" s="12">
        <v>5.9870304763554829</v>
      </c>
      <c r="E7" s="12">
        <v>6.8729944568754284</v>
      </c>
      <c r="F7" s="12">
        <v>8.2007724178965837</v>
      </c>
      <c r="G7" s="12">
        <v>7.5411322688167832</v>
      </c>
      <c r="H7" s="27">
        <f t="shared" si="1"/>
        <v>28</v>
      </c>
      <c r="I7" s="12"/>
      <c r="J7" t="s">
        <v>18</v>
      </c>
      <c r="K7" s="12">
        <v>23.115069463731512</v>
      </c>
      <c r="L7">
        <v>17.5</v>
      </c>
    </row>
    <row r="8" spans="1:12" x14ac:dyDescent="0.25">
      <c r="A8" t="s">
        <v>12</v>
      </c>
      <c r="B8" s="12">
        <v>9.6264919201654156</v>
      </c>
      <c r="C8" s="27">
        <f t="shared" si="0"/>
        <v>8</v>
      </c>
      <c r="D8" s="12">
        <v>14.707191966790051</v>
      </c>
      <c r="E8" s="12">
        <v>16.2894018606369</v>
      </c>
      <c r="F8" s="12">
        <v>11.204995246638585</v>
      </c>
      <c r="G8" s="12">
        <v>7.7064304989085715</v>
      </c>
      <c r="H8" s="27">
        <f t="shared" si="1"/>
        <v>27</v>
      </c>
      <c r="I8" s="12"/>
      <c r="J8" t="s">
        <v>28</v>
      </c>
      <c r="K8" s="12">
        <v>21.002970601719557</v>
      </c>
      <c r="L8">
        <v>17.5</v>
      </c>
    </row>
    <row r="9" spans="1:12" x14ac:dyDescent="0.25">
      <c r="A9" t="s">
        <v>4</v>
      </c>
      <c r="B9" s="12">
        <v>7.4069273990248226</v>
      </c>
      <c r="C9" s="27">
        <f t="shared" si="0"/>
        <v>3</v>
      </c>
      <c r="D9" s="12">
        <v>8.5557291564653113</v>
      </c>
      <c r="E9" s="12">
        <v>11.404249515385777</v>
      </c>
      <c r="F9" s="12">
        <v>10.572471023088982</v>
      </c>
      <c r="G9" s="12">
        <v>7.9967110868289311</v>
      </c>
      <c r="H9" s="27">
        <f t="shared" si="1"/>
        <v>26</v>
      </c>
      <c r="I9" s="12"/>
      <c r="J9" t="s">
        <v>30</v>
      </c>
      <c r="K9" s="12">
        <v>21.000221493113763</v>
      </c>
      <c r="L9">
        <v>17.5</v>
      </c>
    </row>
    <row r="10" spans="1:12" x14ac:dyDescent="0.25">
      <c r="A10" t="s">
        <v>22</v>
      </c>
      <c r="B10" s="12">
        <v>8.1104147582141994</v>
      </c>
      <c r="C10" s="27">
        <f t="shared" si="0"/>
        <v>7</v>
      </c>
      <c r="D10" s="12">
        <v>14.17715437252625</v>
      </c>
      <c r="E10" s="12">
        <v>13.385471628632986</v>
      </c>
      <c r="F10" s="12">
        <v>13.466342913468434</v>
      </c>
      <c r="G10" s="12">
        <v>8.7182355629148507</v>
      </c>
      <c r="H10" s="27">
        <f t="shared" si="1"/>
        <v>25</v>
      </c>
      <c r="I10" s="12"/>
      <c r="J10" t="s">
        <v>21</v>
      </c>
      <c r="K10" s="12">
        <v>20.417558513596827</v>
      </c>
      <c r="L10">
        <v>17.5</v>
      </c>
    </row>
    <row r="11" spans="1:12" x14ac:dyDescent="0.25">
      <c r="A11" t="s">
        <v>29</v>
      </c>
      <c r="B11" s="12">
        <v>11.321088528843177</v>
      </c>
      <c r="C11" s="27">
        <f t="shared" si="0"/>
        <v>11</v>
      </c>
      <c r="D11" s="12">
        <v>11.454392963516522</v>
      </c>
      <c r="E11" s="12">
        <v>11.648684220180474</v>
      </c>
      <c r="F11" s="12">
        <v>11.797306945046202</v>
      </c>
      <c r="G11" s="12">
        <v>8.8133951203186101</v>
      </c>
      <c r="H11" s="27">
        <f t="shared" si="1"/>
        <v>24</v>
      </c>
      <c r="I11" s="12"/>
      <c r="J11" t="s">
        <v>26</v>
      </c>
      <c r="K11" s="12">
        <v>19.578294034941525</v>
      </c>
      <c r="L11">
        <v>17.5</v>
      </c>
    </row>
    <row r="12" spans="1:12" x14ac:dyDescent="0.25">
      <c r="A12" t="s">
        <v>20</v>
      </c>
      <c r="B12" s="12">
        <v>13.091076776830498</v>
      </c>
      <c r="C12" s="27">
        <f t="shared" si="0"/>
        <v>16</v>
      </c>
      <c r="D12" s="12">
        <v>12.054219949600052</v>
      </c>
      <c r="E12" s="12">
        <v>16.562054935277086</v>
      </c>
      <c r="F12" s="12">
        <v>14.30155541540466</v>
      </c>
      <c r="G12" s="12">
        <v>9.2582521893563605</v>
      </c>
      <c r="H12" s="27">
        <f t="shared" si="1"/>
        <v>23</v>
      </c>
      <c r="I12" s="12"/>
      <c r="J12" t="s">
        <v>24</v>
      </c>
      <c r="K12" s="12">
        <v>19.569390511634992</v>
      </c>
      <c r="L12">
        <v>17.5</v>
      </c>
    </row>
    <row r="13" spans="1:12" x14ac:dyDescent="0.25">
      <c r="A13" t="s">
        <v>0</v>
      </c>
      <c r="B13" s="12">
        <v>14.051483778935312</v>
      </c>
      <c r="C13" s="27">
        <f t="shared" si="0"/>
        <v>17</v>
      </c>
      <c r="D13" s="12">
        <v>14.848328284982401</v>
      </c>
      <c r="E13" s="12">
        <v>14.862886312373869</v>
      </c>
      <c r="F13" s="12">
        <v>12.906062011962153</v>
      </c>
      <c r="G13" s="12">
        <v>9.5645568847190301</v>
      </c>
      <c r="H13" s="27">
        <f t="shared" si="1"/>
        <v>22</v>
      </c>
      <c r="I13" s="12"/>
      <c r="J13" t="s">
        <v>11</v>
      </c>
      <c r="K13" s="12">
        <v>18.239853331950449</v>
      </c>
      <c r="L13">
        <v>17.5</v>
      </c>
    </row>
    <row r="14" spans="1:12" x14ac:dyDescent="0.25">
      <c r="A14" t="s">
        <v>19</v>
      </c>
      <c r="B14" s="12">
        <v>10.963282212022836</v>
      </c>
      <c r="C14" s="27">
        <f t="shared" si="0"/>
        <v>9</v>
      </c>
      <c r="D14" s="12">
        <v>16.038244683694177</v>
      </c>
      <c r="E14" s="12">
        <v>14.650742162467933</v>
      </c>
      <c r="F14" s="12">
        <v>12.274505360887524</v>
      </c>
      <c r="G14" s="12">
        <v>9.9518045747714439</v>
      </c>
      <c r="H14" s="27">
        <f t="shared" si="1"/>
        <v>21</v>
      </c>
      <c r="I14" s="12"/>
      <c r="J14" t="s">
        <v>13</v>
      </c>
      <c r="K14" s="12">
        <v>16.810382764050445</v>
      </c>
      <c r="L14">
        <v>17.5</v>
      </c>
    </row>
    <row r="15" spans="1:12" x14ac:dyDescent="0.25">
      <c r="A15" t="s">
        <v>6</v>
      </c>
      <c r="B15" s="12">
        <v>11.527100772782097</v>
      </c>
      <c r="C15" s="27">
        <f t="shared" si="0"/>
        <v>12</v>
      </c>
      <c r="D15" s="12">
        <v>16.557298337731549</v>
      </c>
      <c r="E15" s="12">
        <v>15.944024214549282</v>
      </c>
      <c r="F15" s="12">
        <v>17.854774788092758</v>
      </c>
      <c r="G15" s="12">
        <v>11.168369970604299</v>
      </c>
      <c r="H15" s="27">
        <f t="shared" si="1"/>
        <v>20</v>
      </c>
      <c r="I15" s="12"/>
      <c r="J15" t="s">
        <v>15</v>
      </c>
      <c r="K15" s="12">
        <v>16.425332468090168</v>
      </c>
      <c r="L15">
        <v>17.5</v>
      </c>
    </row>
    <row r="16" spans="1:12" x14ac:dyDescent="0.25">
      <c r="A16" s="275" t="s">
        <v>27</v>
      </c>
      <c r="B16" s="120">
        <v>12.999440550883687</v>
      </c>
      <c r="C16" s="292">
        <f t="shared" si="0"/>
        <v>15</v>
      </c>
      <c r="D16" s="120">
        <v>17.889227254464974</v>
      </c>
      <c r="E16" s="120">
        <v>16.618555468209362</v>
      </c>
      <c r="F16" s="120">
        <v>20.715296145146429</v>
      </c>
      <c r="G16" s="120">
        <v>11.775231361865139</v>
      </c>
      <c r="H16" s="292">
        <f t="shared" si="1"/>
        <v>19</v>
      </c>
      <c r="I16" s="12">
        <f>G16-F16</f>
        <v>-8.9400647832812901</v>
      </c>
      <c r="J16" t="s">
        <v>14</v>
      </c>
      <c r="K16" s="12">
        <v>16.412356665288506</v>
      </c>
      <c r="L16">
        <v>17.5</v>
      </c>
    </row>
    <row r="17" spans="1:12" x14ac:dyDescent="0.25">
      <c r="A17" t="s">
        <v>25</v>
      </c>
      <c r="B17" s="12">
        <v>12.436500963391136</v>
      </c>
      <c r="C17" s="27">
        <f t="shared" si="0"/>
        <v>13</v>
      </c>
      <c r="D17" s="12">
        <v>14.484076280645267</v>
      </c>
      <c r="E17" s="12">
        <v>14.872024836954999</v>
      </c>
      <c r="F17" s="12">
        <v>16.140497971027546</v>
      </c>
      <c r="G17" s="12">
        <v>12.063966183787201</v>
      </c>
      <c r="H17" s="27">
        <f t="shared" si="1"/>
        <v>18</v>
      </c>
      <c r="I17" s="12"/>
      <c r="J17" t="s">
        <v>3</v>
      </c>
      <c r="K17" s="12">
        <v>15.769471408148291</v>
      </c>
      <c r="L17">
        <v>17.5</v>
      </c>
    </row>
    <row r="18" spans="1:12" x14ac:dyDescent="0.25">
      <c r="A18" t="s">
        <v>8</v>
      </c>
      <c r="B18" s="12">
        <v>20.021544139473821</v>
      </c>
      <c r="C18" s="27">
        <f t="shared" si="0"/>
        <v>21</v>
      </c>
      <c r="D18" s="12">
        <v>23.358964595674994</v>
      </c>
      <c r="E18" s="12">
        <v>24.980878693968162</v>
      </c>
      <c r="F18" s="12">
        <v>20.747531428819389</v>
      </c>
      <c r="G18" s="12">
        <v>12.799945398357027</v>
      </c>
      <c r="H18" s="27">
        <f t="shared" si="1"/>
        <v>17</v>
      </c>
      <c r="I18" s="12"/>
      <c r="J18" t="s">
        <v>9</v>
      </c>
      <c r="K18" s="12">
        <v>15.592504945530679</v>
      </c>
      <c r="L18">
        <v>17.5</v>
      </c>
    </row>
    <row r="19" spans="1:12" x14ac:dyDescent="0.25">
      <c r="A19" t="s">
        <v>9</v>
      </c>
      <c r="B19" s="12">
        <v>12.996297047848387</v>
      </c>
      <c r="C19" s="27">
        <f t="shared" si="0"/>
        <v>14</v>
      </c>
      <c r="D19" s="12">
        <v>16.461304075331853</v>
      </c>
      <c r="E19" s="12">
        <v>16.868477373557806</v>
      </c>
      <c r="F19" s="12">
        <v>17.913149962124905</v>
      </c>
      <c r="G19" s="12">
        <v>15.592504945530679</v>
      </c>
      <c r="H19" s="27">
        <f t="shared" si="1"/>
        <v>16</v>
      </c>
      <c r="I19" s="12"/>
      <c r="J19" t="s">
        <v>8</v>
      </c>
      <c r="K19" s="12">
        <v>12.799945398357027</v>
      </c>
      <c r="L19">
        <v>17.5</v>
      </c>
    </row>
    <row r="20" spans="1:12" x14ac:dyDescent="0.25">
      <c r="A20" t="s">
        <v>3</v>
      </c>
      <c r="B20" s="12">
        <v>18.516697478661055</v>
      </c>
      <c r="C20" s="27">
        <f t="shared" si="0"/>
        <v>20</v>
      </c>
      <c r="D20" s="12">
        <v>21.616650061098198</v>
      </c>
      <c r="E20" s="12">
        <v>20.563401364460692</v>
      </c>
      <c r="F20" s="12">
        <v>19.198703154927944</v>
      </c>
      <c r="G20" s="12">
        <v>15.769471408148291</v>
      </c>
      <c r="H20" s="27">
        <f t="shared" si="1"/>
        <v>15</v>
      </c>
      <c r="I20" s="12"/>
      <c r="J20" t="s">
        <v>25</v>
      </c>
      <c r="K20" s="12">
        <v>12.063966183787201</v>
      </c>
      <c r="L20">
        <v>17.5</v>
      </c>
    </row>
    <row r="21" spans="1:12" x14ac:dyDescent="0.25">
      <c r="A21" t="s">
        <v>14</v>
      </c>
      <c r="B21" s="12">
        <v>17.529843731407272</v>
      </c>
      <c r="C21" s="27">
        <f t="shared" si="0"/>
        <v>19</v>
      </c>
      <c r="D21" s="12">
        <v>13.907429388385578</v>
      </c>
      <c r="E21" s="12">
        <v>15.023429400340987</v>
      </c>
      <c r="F21" s="12">
        <v>20.53268780416985</v>
      </c>
      <c r="G21" s="12">
        <v>16.412356665288506</v>
      </c>
      <c r="H21" s="27">
        <f t="shared" si="1"/>
        <v>14</v>
      </c>
      <c r="I21" s="12"/>
      <c r="J21" s="275" t="s">
        <v>27</v>
      </c>
      <c r="K21" s="120">
        <v>11.775231361865139</v>
      </c>
      <c r="L21">
        <v>17.5</v>
      </c>
    </row>
    <row r="22" spans="1:12" x14ac:dyDescent="0.25">
      <c r="A22" t="s">
        <v>15</v>
      </c>
      <c r="B22" s="12">
        <v>14.428323674971447</v>
      </c>
      <c r="C22" s="27">
        <f t="shared" si="0"/>
        <v>18</v>
      </c>
      <c r="D22" s="12">
        <v>17.774256921486401</v>
      </c>
      <c r="E22" s="12">
        <v>23.395291052724858</v>
      </c>
      <c r="F22" s="12">
        <v>18.800398381286023</v>
      </c>
      <c r="G22" s="12">
        <v>16.425332468090168</v>
      </c>
      <c r="H22" s="27">
        <f t="shared" si="1"/>
        <v>13</v>
      </c>
      <c r="I22" s="12"/>
      <c r="J22" t="s">
        <v>6</v>
      </c>
      <c r="K22" s="12">
        <v>11.168369970604299</v>
      </c>
      <c r="L22">
        <v>17.5</v>
      </c>
    </row>
    <row r="23" spans="1:12" x14ac:dyDescent="0.25">
      <c r="A23" t="s">
        <v>13</v>
      </c>
      <c r="B23" s="12">
        <v>11.20309070143783</v>
      </c>
      <c r="C23" s="27">
        <f t="shared" si="0"/>
        <v>10</v>
      </c>
      <c r="D23" s="12">
        <v>14.45041375336956</v>
      </c>
      <c r="E23" s="12">
        <v>15.946983394855632</v>
      </c>
      <c r="F23" s="12">
        <v>20.07324858757401</v>
      </c>
      <c r="G23" s="12">
        <v>16.810382764050445</v>
      </c>
      <c r="H23" s="27">
        <f t="shared" si="1"/>
        <v>12</v>
      </c>
      <c r="I23" s="12"/>
      <c r="J23" t="s">
        <v>19</v>
      </c>
      <c r="K23" s="12">
        <v>9.9518045747714439</v>
      </c>
      <c r="L23">
        <v>17.5</v>
      </c>
    </row>
    <row r="24" spans="1:12" x14ac:dyDescent="0.25">
      <c r="A24" t="s">
        <v>11</v>
      </c>
      <c r="B24" s="12">
        <v>22.707586830096563</v>
      </c>
      <c r="C24" s="27">
        <f t="shared" si="0"/>
        <v>27</v>
      </c>
      <c r="D24" s="12">
        <v>23.753884395647994</v>
      </c>
      <c r="E24" s="12">
        <v>23.755082791678891</v>
      </c>
      <c r="F24" s="12">
        <v>24.682383864693353</v>
      </c>
      <c r="G24" s="12">
        <v>18.239853331950449</v>
      </c>
      <c r="H24" s="27">
        <f t="shared" si="1"/>
        <v>11</v>
      </c>
      <c r="I24" s="12"/>
      <c r="J24" t="s">
        <v>0</v>
      </c>
      <c r="K24" s="12">
        <v>9.5645568847190301</v>
      </c>
      <c r="L24">
        <v>17.5</v>
      </c>
    </row>
    <row r="25" spans="1:12" x14ac:dyDescent="0.25">
      <c r="A25" t="s">
        <v>24</v>
      </c>
      <c r="B25" s="12">
        <v>24.888524022721981</v>
      </c>
      <c r="C25" s="27">
        <f t="shared" si="0"/>
        <v>28</v>
      </c>
      <c r="D25" s="12">
        <v>22.379535901070973</v>
      </c>
      <c r="E25" s="12">
        <v>23.624599246739503</v>
      </c>
      <c r="F25" s="12">
        <v>17.871026958584515</v>
      </c>
      <c r="G25" s="12">
        <v>19.569390511634992</v>
      </c>
      <c r="H25" s="27">
        <f t="shared" si="1"/>
        <v>10</v>
      </c>
      <c r="I25" s="12"/>
      <c r="J25" t="s">
        <v>20</v>
      </c>
      <c r="K25" s="12">
        <v>9.2582521893563605</v>
      </c>
      <c r="L25">
        <v>17.5</v>
      </c>
    </row>
    <row r="26" spans="1:12" x14ac:dyDescent="0.25">
      <c r="A26" t="s">
        <v>26</v>
      </c>
      <c r="B26" s="12">
        <v>21.734403587071021</v>
      </c>
      <c r="C26" s="27">
        <f t="shared" si="0"/>
        <v>23</v>
      </c>
      <c r="D26" s="12">
        <v>26.84778095154207</v>
      </c>
      <c r="E26" s="12">
        <v>24.379317297810619</v>
      </c>
      <c r="F26" s="12">
        <v>27.050935708772506</v>
      </c>
      <c r="G26" s="12">
        <v>19.578294034941525</v>
      </c>
      <c r="H26" s="27">
        <f t="shared" si="1"/>
        <v>9</v>
      </c>
      <c r="I26" s="12"/>
      <c r="J26" t="s">
        <v>29</v>
      </c>
      <c r="K26" s="12">
        <v>8.8133951203186101</v>
      </c>
      <c r="L26">
        <v>17.5</v>
      </c>
    </row>
    <row r="27" spans="1:12" x14ac:dyDescent="0.25">
      <c r="A27" t="s">
        <v>21</v>
      </c>
      <c r="B27" s="12">
        <v>22.17928262894959</v>
      </c>
      <c r="C27" s="27">
        <f t="shared" si="0"/>
        <v>24</v>
      </c>
      <c r="D27" s="12">
        <v>25.983039630204956</v>
      </c>
      <c r="E27" s="12">
        <v>23.259768644582955</v>
      </c>
      <c r="F27" s="12">
        <v>23.217224581907583</v>
      </c>
      <c r="G27" s="12">
        <v>20.417558513596827</v>
      </c>
      <c r="H27" s="27">
        <f t="shared" si="1"/>
        <v>8</v>
      </c>
      <c r="I27" s="12"/>
      <c r="J27" t="s">
        <v>22</v>
      </c>
      <c r="K27" s="12">
        <v>8.7182355629148507</v>
      </c>
      <c r="L27">
        <v>17.5</v>
      </c>
    </row>
    <row r="28" spans="1:12" x14ac:dyDescent="0.25">
      <c r="A28" t="s">
        <v>30</v>
      </c>
      <c r="B28" s="12">
        <v>22.186086831686996</v>
      </c>
      <c r="C28" s="27">
        <f t="shared" si="0"/>
        <v>25</v>
      </c>
      <c r="D28" s="12">
        <v>21.599018844009017</v>
      </c>
      <c r="E28" s="12">
        <v>24.246756806342145</v>
      </c>
      <c r="F28" s="12">
        <v>24.424928391518755</v>
      </c>
      <c r="G28" s="12">
        <v>21.000221493113763</v>
      </c>
      <c r="H28" s="27">
        <f t="shared" si="1"/>
        <v>7</v>
      </c>
      <c r="I28" s="12"/>
      <c r="J28" t="s">
        <v>4</v>
      </c>
      <c r="K28" s="12">
        <v>7.9967110868289311</v>
      </c>
      <c r="L28">
        <v>17.5</v>
      </c>
    </row>
    <row r="29" spans="1:12" x14ac:dyDescent="0.25">
      <c r="A29" t="s">
        <v>28</v>
      </c>
      <c r="B29" s="12">
        <v>22.313267008422319</v>
      </c>
      <c r="C29" s="27">
        <f t="shared" si="0"/>
        <v>26</v>
      </c>
      <c r="D29" s="12">
        <v>29.671099595484229</v>
      </c>
      <c r="E29" s="12">
        <v>30.25795588373655</v>
      </c>
      <c r="F29" s="12">
        <v>26.708047565259204</v>
      </c>
      <c r="G29" s="12">
        <v>21.002970601719557</v>
      </c>
      <c r="H29" s="27">
        <f t="shared" si="1"/>
        <v>6</v>
      </c>
      <c r="I29" s="12"/>
      <c r="J29" t="s">
        <v>12</v>
      </c>
      <c r="K29" s="12">
        <v>7.7064304989085715</v>
      </c>
      <c r="L29">
        <v>17.5</v>
      </c>
    </row>
    <row r="30" spans="1:12" x14ac:dyDescent="0.25">
      <c r="A30" t="s">
        <v>18</v>
      </c>
      <c r="B30" s="12">
        <v>26.888518502905118</v>
      </c>
      <c r="C30" s="27">
        <f t="shared" si="0"/>
        <v>29</v>
      </c>
      <c r="D30" s="12">
        <v>27.65786198594969</v>
      </c>
      <c r="E30" s="12">
        <v>32.942632745437173</v>
      </c>
      <c r="F30" s="12">
        <v>31.853492207261226</v>
      </c>
      <c r="G30" s="12">
        <v>23.115069463731512</v>
      </c>
      <c r="H30" s="27">
        <f t="shared" si="1"/>
        <v>5</v>
      </c>
      <c r="I30" s="12"/>
      <c r="J30" t="s">
        <v>75</v>
      </c>
      <c r="K30" s="12">
        <v>7.5411322688167832</v>
      </c>
      <c r="L30">
        <v>17.5</v>
      </c>
    </row>
    <row r="31" spans="1:12" x14ac:dyDescent="0.25">
      <c r="A31" t="s">
        <v>31</v>
      </c>
      <c r="B31" s="12">
        <v>20.798446777627085</v>
      </c>
      <c r="C31" s="27">
        <f t="shared" si="0"/>
        <v>22</v>
      </c>
      <c r="D31" s="12">
        <v>27.773290158988566</v>
      </c>
      <c r="E31" s="12">
        <v>24.026236739493818</v>
      </c>
      <c r="F31" s="12">
        <v>29.184261956598746</v>
      </c>
      <c r="G31" s="12">
        <v>30.56576166416956</v>
      </c>
      <c r="H31" s="27">
        <f t="shared" si="1"/>
        <v>4</v>
      </c>
      <c r="I31" s="12"/>
      <c r="J31" t="s">
        <v>23</v>
      </c>
      <c r="K31" s="12">
        <v>7.5155492446647969</v>
      </c>
      <c r="L31">
        <v>17.5</v>
      </c>
    </row>
    <row r="32" spans="1:12" x14ac:dyDescent="0.25">
      <c r="A32" t="s">
        <v>10</v>
      </c>
      <c r="B32" s="12">
        <v>38.901627488465188</v>
      </c>
      <c r="C32" s="27">
        <f t="shared" si="0"/>
        <v>31</v>
      </c>
      <c r="D32" s="12">
        <v>38.759679356322984</v>
      </c>
      <c r="E32" s="12">
        <v>45.127438035580397</v>
      </c>
      <c r="F32" s="12">
        <v>35.577666518790792</v>
      </c>
      <c r="G32" s="12">
        <v>35.193202430915058</v>
      </c>
      <c r="H32" s="27">
        <f t="shared" si="1"/>
        <v>3</v>
      </c>
      <c r="I32" s="12"/>
      <c r="J32" t="s">
        <v>2</v>
      </c>
      <c r="K32" s="12">
        <v>6.1125562938934905</v>
      </c>
      <c r="L32">
        <v>17.5</v>
      </c>
    </row>
    <row r="33" spans="1:12" x14ac:dyDescent="0.25">
      <c r="A33" t="s">
        <v>17</v>
      </c>
      <c r="B33" s="12">
        <v>32.947087577679206</v>
      </c>
      <c r="C33" s="27">
        <f t="shared" si="0"/>
        <v>30</v>
      </c>
      <c r="D33" s="12">
        <v>36.201944871819016</v>
      </c>
      <c r="E33" s="12">
        <v>34.387104915158432</v>
      </c>
      <c r="F33" s="12">
        <v>42.106048185945305</v>
      </c>
      <c r="G33" s="12">
        <v>40.202227494186488</v>
      </c>
      <c r="H33" s="27">
        <f t="shared" si="1"/>
        <v>2</v>
      </c>
      <c r="I33" s="12"/>
      <c r="J33" t="s">
        <v>1</v>
      </c>
      <c r="K33" s="12">
        <v>5.3635344234952047</v>
      </c>
      <c r="L33">
        <v>17.5</v>
      </c>
    </row>
    <row r="34" spans="1:12" x14ac:dyDescent="0.25">
      <c r="A34" t="s">
        <v>5</v>
      </c>
      <c r="B34" s="12">
        <v>48.227339414428783</v>
      </c>
      <c r="C34" s="27">
        <f t="shared" si="0"/>
        <v>32</v>
      </c>
      <c r="D34" s="12">
        <v>50.89144271828421</v>
      </c>
      <c r="E34" s="12">
        <v>46.704690456415804</v>
      </c>
      <c r="F34" s="12">
        <v>48.457864403812167</v>
      </c>
      <c r="G34" s="12">
        <v>49.883767575622272</v>
      </c>
      <c r="H34" s="27">
        <f t="shared" si="1"/>
        <v>1</v>
      </c>
      <c r="I34" s="12"/>
      <c r="J34" t="s">
        <v>16</v>
      </c>
      <c r="K34" s="12">
        <v>3.0943770021104831</v>
      </c>
      <c r="L34">
        <v>17.5</v>
      </c>
    </row>
    <row r="35" spans="1:12" x14ac:dyDescent="0.25">
      <c r="A35" t="s">
        <v>51</v>
      </c>
      <c r="B35" s="282">
        <v>16.752952639155435</v>
      </c>
      <c r="C35" s="283"/>
      <c r="D35" s="282">
        <v>19.403535065217326</v>
      </c>
      <c r="E35" s="282">
        <v>20.045739118999823</v>
      </c>
      <c r="F35" s="282">
        <v>20.552713842062889</v>
      </c>
      <c r="G35" s="282">
        <v>17.459986323506079</v>
      </c>
      <c r="H35" s="27"/>
      <c r="I35" s="12"/>
    </row>
    <row r="38" spans="1:12" x14ac:dyDescent="0.25">
      <c r="A38" t="s">
        <v>67</v>
      </c>
    </row>
  </sheetData>
  <sortState ref="J3:L34">
    <sortCondition descending="1" ref="K3:K34"/>
  </sortState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baseColWidth="10" defaultRowHeight="15" x14ac:dyDescent="0.25"/>
  <cols>
    <col min="1" max="1" width="28.42578125" bestFit="1" customWidth="1"/>
  </cols>
  <sheetData>
    <row r="1" spans="1:3" x14ac:dyDescent="0.25">
      <c r="A1" s="9" t="s">
        <v>245</v>
      </c>
    </row>
    <row r="3" spans="1:3" x14ac:dyDescent="0.25">
      <c r="B3" t="s">
        <v>97</v>
      </c>
      <c r="C3" s="25">
        <v>2686.14</v>
      </c>
    </row>
    <row r="4" spans="1:3" x14ac:dyDescent="0.25">
      <c r="A4" s="306" t="s">
        <v>101</v>
      </c>
      <c r="B4" t="s">
        <v>98</v>
      </c>
      <c r="C4" s="25">
        <v>4323</v>
      </c>
    </row>
    <row r="5" spans="1:3" x14ac:dyDescent="0.25">
      <c r="A5" s="306"/>
      <c r="B5" t="s">
        <v>99</v>
      </c>
      <c r="C5" s="25">
        <v>9172</v>
      </c>
    </row>
    <row r="6" spans="1:3" x14ac:dyDescent="0.25">
      <c r="A6" s="306"/>
      <c r="B6" t="s">
        <v>100</v>
      </c>
      <c r="C6" s="25">
        <v>11291</v>
      </c>
    </row>
  </sheetData>
  <mergeCells count="1">
    <mergeCell ref="A4:A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9"/>
  <sheetViews>
    <sheetView zoomScaleNormal="100" workbookViewId="0">
      <selection activeCell="T11" sqref="T11"/>
    </sheetView>
  </sheetViews>
  <sheetFormatPr baseColWidth="10" defaultRowHeight="12.75" x14ac:dyDescent="0.2"/>
  <cols>
    <col min="1" max="1" width="1.7109375" style="7" customWidth="1"/>
    <col min="2" max="2" width="48.140625" style="7" customWidth="1"/>
    <col min="3" max="3" width="6.140625" style="7" customWidth="1"/>
    <col min="4" max="8" width="6.7109375" style="7" bestFit="1" customWidth="1"/>
    <col min="9" max="14" width="9.42578125" style="7" bestFit="1" customWidth="1"/>
    <col min="15" max="20" width="6.7109375" style="7" bestFit="1" customWidth="1"/>
    <col min="21" max="21" width="3" style="7" customWidth="1"/>
    <col min="22" max="26" width="8.28515625" style="7" customWidth="1"/>
    <col min="27" max="16384" width="11.42578125" style="7"/>
  </cols>
  <sheetData>
    <row r="1" spans="1:26" ht="15.75" x14ac:dyDescent="0.2">
      <c r="B1" s="301" t="s">
        <v>55</v>
      </c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  <c r="Q1" s="301"/>
      <c r="R1" s="301"/>
      <c r="S1" s="301"/>
    </row>
    <row r="2" spans="1:26" ht="15.75" x14ac:dyDescent="0.2">
      <c r="B2" s="301" t="s">
        <v>56</v>
      </c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  <c r="R2" s="301"/>
      <c r="S2" s="301"/>
    </row>
    <row r="5" spans="1:26" ht="15.75" customHeight="1" thickBot="1" x14ac:dyDescent="0.25">
      <c r="A5" s="70"/>
      <c r="T5" s="71"/>
    </row>
    <row r="6" spans="1:26" ht="14.25" customHeight="1" thickTop="1" x14ac:dyDescent="0.2">
      <c r="A6" s="72"/>
      <c r="B6" s="302" t="s">
        <v>57</v>
      </c>
      <c r="C6" s="298" t="s">
        <v>39</v>
      </c>
      <c r="D6" s="299"/>
      <c r="E6" s="299"/>
      <c r="F6" s="299"/>
      <c r="G6" s="299"/>
      <c r="H6" s="300"/>
      <c r="I6" s="298" t="s">
        <v>40</v>
      </c>
      <c r="J6" s="299"/>
      <c r="K6" s="299"/>
      <c r="L6" s="299"/>
      <c r="M6" s="299"/>
      <c r="N6" s="300"/>
      <c r="O6" s="303" t="s">
        <v>58</v>
      </c>
      <c r="P6" s="303"/>
      <c r="Q6" s="303"/>
      <c r="R6" s="303"/>
      <c r="S6" s="303"/>
      <c r="T6" s="303"/>
      <c r="V6" s="298" t="s">
        <v>209</v>
      </c>
      <c r="W6" s="299"/>
      <c r="X6" s="299"/>
      <c r="Y6" s="299"/>
      <c r="Z6" s="300"/>
    </row>
    <row r="7" spans="1:26" ht="13.5" customHeight="1" thickBot="1" x14ac:dyDescent="0.25">
      <c r="A7" s="73"/>
      <c r="B7" s="302"/>
      <c r="C7" s="74">
        <v>2008</v>
      </c>
      <c r="D7" s="75">
        <v>2010</v>
      </c>
      <c r="E7" s="75">
        <v>2012</v>
      </c>
      <c r="F7" s="75">
        <v>2014</v>
      </c>
      <c r="G7" s="75">
        <v>2015</v>
      </c>
      <c r="H7" s="75">
        <v>2016</v>
      </c>
      <c r="I7" s="76">
        <v>2008</v>
      </c>
      <c r="J7" s="75">
        <v>2010</v>
      </c>
      <c r="K7" s="75">
        <v>2012</v>
      </c>
      <c r="L7" s="75">
        <v>2014</v>
      </c>
      <c r="M7" s="75">
        <v>2015</v>
      </c>
      <c r="N7" s="75">
        <v>2016</v>
      </c>
      <c r="O7" s="76">
        <v>2008</v>
      </c>
      <c r="P7" s="75">
        <v>2010</v>
      </c>
      <c r="Q7" s="75">
        <v>2012</v>
      </c>
      <c r="R7" s="75">
        <v>2014</v>
      </c>
      <c r="S7" s="75">
        <v>2015</v>
      </c>
      <c r="T7" s="75">
        <v>2016</v>
      </c>
      <c r="V7" s="75">
        <v>2010</v>
      </c>
      <c r="W7" s="75">
        <v>2012</v>
      </c>
      <c r="X7" s="75">
        <v>2014</v>
      </c>
      <c r="Y7" s="75">
        <v>2015</v>
      </c>
      <c r="Z7" s="75">
        <v>2016</v>
      </c>
    </row>
    <row r="8" spans="1:26" x14ac:dyDescent="0.2">
      <c r="B8" s="77" t="s">
        <v>59</v>
      </c>
      <c r="C8" s="78"/>
      <c r="D8" s="78"/>
      <c r="E8" s="78"/>
      <c r="F8" s="78"/>
      <c r="G8" s="78"/>
      <c r="H8" s="78"/>
      <c r="I8" s="78"/>
      <c r="J8" s="78"/>
      <c r="K8" s="79"/>
      <c r="L8" s="79"/>
      <c r="M8" s="78"/>
      <c r="N8" s="78"/>
      <c r="O8" s="78"/>
      <c r="P8" s="78"/>
      <c r="Q8" s="78"/>
      <c r="R8" s="78"/>
      <c r="S8" s="78"/>
      <c r="T8" s="78"/>
      <c r="V8" s="78"/>
      <c r="W8" s="79"/>
      <c r="X8" s="79"/>
      <c r="Y8" s="78"/>
      <c r="Z8" s="78"/>
    </row>
    <row r="9" spans="1:26" x14ac:dyDescent="0.2">
      <c r="B9" s="80" t="s">
        <v>41</v>
      </c>
      <c r="C9" s="36">
        <v>47.026960884707336</v>
      </c>
      <c r="D9" s="36">
        <v>48.32065428621695</v>
      </c>
      <c r="E9" s="36">
        <v>48.85650545085992</v>
      </c>
      <c r="F9" s="36">
        <v>45.856505140203694</v>
      </c>
      <c r="G9" s="36">
        <v>41.857043752300001</v>
      </c>
      <c r="H9" s="36">
        <v>41.871657480905363</v>
      </c>
      <c r="I9" s="81">
        <v>907.00099999999998</v>
      </c>
      <c r="J9" s="81">
        <v>958.54600000000005</v>
      </c>
      <c r="K9" s="81">
        <v>996.87400000000002</v>
      </c>
      <c r="L9" s="81">
        <v>957.90800000000002</v>
      </c>
      <c r="M9" s="81">
        <v>889.95399999999995</v>
      </c>
      <c r="N9" s="81">
        <v>901.86400000000003</v>
      </c>
      <c r="O9" s="82">
        <v>2.8183078078193962</v>
      </c>
      <c r="P9" s="82">
        <v>2.67373814089256</v>
      </c>
      <c r="Q9" s="82">
        <v>2.6549483686002442</v>
      </c>
      <c r="R9" s="82">
        <v>2.4538744848148255</v>
      </c>
      <c r="S9" s="82">
        <v>2.4998578629999999</v>
      </c>
      <c r="T9" s="82">
        <v>2.3604079994322871</v>
      </c>
      <c r="U9" s="83"/>
      <c r="V9" s="84">
        <f>J9-I9</f>
        <v>51.545000000000073</v>
      </c>
      <c r="W9" s="84">
        <f t="shared" ref="W9:Z24" si="0">K9-J9</f>
        <v>38.327999999999975</v>
      </c>
      <c r="X9" s="84">
        <f t="shared" si="0"/>
        <v>-38.966000000000008</v>
      </c>
      <c r="Y9" s="84">
        <f t="shared" si="0"/>
        <v>-67.954000000000065</v>
      </c>
      <c r="Z9" s="84">
        <f t="shared" si="0"/>
        <v>11.910000000000082</v>
      </c>
    </row>
    <row r="10" spans="1:26" ht="12.75" customHeight="1" x14ac:dyDescent="0.2">
      <c r="B10" s="80" t="s">
        <v>210</v>
      </c>
      <c r="C10" s="36">
        <v>38.165836480126593</v>
      </c>
      <c r="D10" s="36">
        <v>36.601000444115321</v>
      </c>
      <c r="E10" s="36">
        <v>39.024716576848206</v>
      </c>
      <c r="F10" s="36">
        <v>35.170913268786578</v>
      </c>
      <c r="G10" s="36">
        <v>33.830470210599998</v>
      </c>
      <c r="H10" s="36">
        <v>35.723906239771352</v>
      </c>
      <c r="I10" s="81">
        <v>736.09799999999996</v>
      </c>
      <c r="J10" s="81">
        <v>726.06100000000004</v>
      </c>
      <c r="K10" s="81">
        <v>796.26499999999999</v>
      </c>
      <c r="L10" s="81">
        <v>734.69399999999996</v>
      </c>
      <c r="M10" s="81">
        <v>719.29499999999996</v>
      </c>
      <c r="N10" s="81">
        <v>769.44899999999996</v>
      </c>
      <c r="O10" s="82">
        <v>2.5773212262497656</v>
      </c>
      <c r="P10" s="82">
        <v>2.3073336813298058</v>
      </c>
      <c r="Q10" s="82">
        <v>2.3922186709198572</v>
      </c>
      <c r="R10" s="82">
        <v>2.0978257614734841</v>
      </c>
      <c r="S10" s="82">
        <v>2.2551108195</v>
      </c>
      <c r="T10" s="82">
        <v>2.1420561986564413</v>
      </c>
      <c r="U10" s="83"/>
      <c r="V10" s="84">
        <f t="shared" ref="V10:Z27" si="1">J10-I10</f>
        <v>-10.036999999999921</v>
      </c>
      <c r="W10" s="84">
        <f t="shared" si="0"/>
        <v>70.203999999999951</v>
      </c>
      <c r="X10" s="84">
        <f t="shared" si="0"/>
        <v>-61.571000000000026</v>
      </c>
      <c r="Y10" s="84">
        <f t="shared" si="0"/>
        <v>-15.399000000000001</v>
      </c>
      <c r="Z10" s="84">
        <f t="shared" si="0"/>
        <v>50.153999999999996</v>
      </c>
    </row>
    <row r="11" spans="1:26" ht="12.75" customHeight="1" x14ac:dyDescent="0.2">
      <c r="B11" s="80" t="s">
        <v>211</v>
      </c>
      <c r="C11" s="36">
        <v>8.8611244045807425</v>
      </c>
      <c r="D11" s="36">
        <v>11.719653842101629</v>
      </c>
      <c r="E11" s="36">
        <v>9.8317888740117194</v>
      </c>
      <c r="F11" s="36">
        <v>10.685591871417117</v>
      </c>
      <c r="G11" s="36">
        <v>8.0265735416999995</v>
      </c>
      <c r="H11" s="36">
        <v>6.1477512411340109</v>
      </c>
      <c r="I11" s="81">
        <v>170.90299999999999</v>
      </c>
      <c r="J11" s="81">
        <v>232.48500000000001</v>
      </c>
      <c r="K11" s="81">
        <v>200.60900000000001</v>
      </c>
      <c r="L11" s="81">
        <v>223.214</v>
      </c>
      <c r="M11" s="81">
        <v>170.65899999999999</v>
      </c>
      <c r="N11" s="81">
        <v>132.41499999999999</v>
      </c>
      <c r="O11" s="82">
        <v>3.8562634944968783</v>
      </c>
      <c r="P11" s="82">
        <v>3.818035572187453</v>
      </c>
      <c r="Q11" s="82">
        <v>3.6977852439322265</v>
      </c>
      <c r="R11" s="82">
        <v>3.625785121004955</v>
      </c>
      <c r="S11" s="82">
        <v>3.5313369049999999</v>
      </c>
      <c r="T11" s="82">
        <v>3.6292262961144885</v>
      </c>
      <c r="U11" s="83"/>
      <c r="V11" s="84">
        <f t="shared" si="1"/>
        <v>61.582000000000022</v>
      </c>
      <c r="W11" s="84">
        <f t="shared" si="0"/>
        <v>-31.876000000000005</v>
      </c>
      <c r="X11" s="84">
        <f t="shared" si="0"/>
        <v>22.60499999999999</v>
      </c>
      <c r="Y11" s="84">
        <f t="shared" si="0"/>
        <v>-52.555000000000007</v>
      </c>
      <c r="Z11" s="84">
        <f t="shared" si="0"/>
        <v>-38.244</v>
      </c>
    </row>
    <row r="12" spans="1:26" x14ac:dyDescent="0.2">
      <c r="B12" s="80" t="s">
        <v>42</v>
      </c>
      <c r="C12" s="36">
        <v>29.536476445325643</v>
      </c>
      <c r="D12" s="36">
        <v>26.007362937996763</v>
      </c>
      <c r="E12" s="36">
        <v>27.023022801277392</v>
      </c>
      <c r="F12" s="36">
        <v>27.682755484280193</v>
      </c>
      <c r="G12" s="36">
        <v>29.665055792699999</v>
      </c>
      <c r="H12" s="36">
        <v>32.472699230271743</v>
      </c>
      <c r="I12" s="81">
        <v>569.66499999999996</v>
      </c>
      <c r="J12" s="81">
        <v>515.91300000000001</v>
      </c>
      <c r="K12" s="81">
        <v>551.38099999999997</v>
      </c>
      <c r="L12" s="81">
        <v>578.27200000000005</v>
      </c>
      <c r="M12" s="81">
        <v>630.73099999999999</v>
      </c>
      <c r="N12" s="81">
        <v>699.42200000000003</v>
      </c>
      <c r="O12" s="82">
        <v>2.1719133174760605</v>
      </c>
      <c r="P12" s="82">
        <v>1.9718828562180057</v>
      </c>
      <c r="Q12" s="82">
        <v>2.0938878924010802</v>
      </c>
      <c r="R12" s="82">
        <v>1.9669740191466991</v>
      </c>
      <c r="S12" s="82">
        <v>2.0040874513000002</v>
      </c>
      <c r="T12" s="82">
        <v>1.8733868823113942</v>
      </c>
      <c r="U12" s="83"/>
      <c r="V12" s="84">
        <f t="shared" si="1"/>
        <v>-53.751999999999953</v>
      </c>
      <c r="W12" s="84">
        <f t="shared" si="0"/>
        <v>35.467999999999961</v>
      </c>
      <c r="X12" s="84">
        <f t="shared" si="0"/>
        <v>26.891000000000076</v>
      </c>
      <c r="Y12" s="84">
        <f t="shared" si="0"/>
        <v>52.458999999999946</v>
      </c>
      <c r="Z12" s="84">
        <f t="shared" si="0"/>
        <v>68.691000000000031</v>
      </c>
    </row>
    <row r="13" spans="1:26" x14ac:dyDescent="0.2">
      <c r="B13" s="80" t="s">
        <v>43</v>
      </c>
      <c r="C13" s="36">
        <v>4.7495104172121598</v>
      </c>
      <c r="D13" s="36">
        <v>6.4383110712757192</v>
      </c>
      <c r="E13" s="36">
        <v>6.2516785825607766</v>
      </c>
      <c r="F13" s="36">
        <v>6.9546776452002828</v>
      </c>
      <c r="G13" s="36">
        <v>6.5787152985999997</v>
      </c>
      <c r="H13" s="36">
        <v>5.7424356172613384</v>
      </c>
      <c r="I13" s="81">
        <v>91.602999999999994</v>
      </c>
      <c r="J13" s="81">
        <v>127.718</v>
      </c>
      <c r="K13" s="81">
        <v>127.56</v>
      </c>
      <c r="L13" s="81">
        <v>145.27799999999999</v>
      </c>
      <c r="M13" s="81">
        <v>139.875</v>
      </c>
      <c r="N13" s="81">
        <v>123.685</v>
      </c>
      <c r="O13" s="82">
        <v>0</v>
      </c>
      <c r="P13" s="82">
        <v>0</v>
      </c>
      <c r="Q13" s="82">
        <v>0</v>
      </c>
      <c r="R13" s="82">
        <v>0</v>
      </c>
      <c r="S13" s="82">
        <v>0</v>
      </c>
      <c r="T13" s="82">
        <v>0</v>
      </c>
      <c r="U13" s="83"/>
      <c r="V13" s="84">
        <f t="shared" si="1"/>
        <v>36.115000000000009</v>
      </c>
      <c r="W13" s="84">
        <f t="shared" si="0"/>
        <v>-0.15800000000000125</v>
      </c>
      <c r="X13" s="84">
        <f t="shared" si="0"/>
        <v>17.717999999999989</v>
      </c>
      <c r="Y13" s="84">
        <f t="shared" si="0"/>
        <v>-5.4029999999999916</v>
      </c>
      <c r="Z13" s="84">
        <f t="shared" si="0"/>
        <v>-16.189999999999998</v>
      </c>
    </row>
    <row r="14" spans="1:26" x14ac:dyDescent="0.2">
      <c r="B14" s="80" t="s">
        <v>44</v>
      </c>
      <c r="C14" s="36">
        <v>18.68705225275486</v>
      </c>
      <c r="D14" s="36">
        <v>19.23367170451057</v>
      </c>
      <c r="E14" s="36">
        <v>17.868793165301909</v>
      </c>
      <c r="F14" s="36">
        <v>19.506061730315832</v>
      </c>
      <c r="G14" s="36">
        <v>21.899185156400002</v>
      </c>
      <c r="H14" s="36">
        <v>19.913207671561562</v>
      </c>
      <c r="I14" s="81">
        <v>360.41399999999999</v>
      </c>
      <c r="J14" s="81">
        <v>381.54199999999997</v>
      </c>
      <c r="K14" s="81">
        <v>364.59699999999998</v>
      </c>
      <c r="L14" s="81">
        <v>407.46699999999998</v>
      </c>
      <c r="M14" s="81">
        <v>465.61500000000001</v>
      </c>
      <c r="N14" s="81">
        <v>428.90600000000001</v>
      </c>
      <c r="O14" s="82">
        <v>0</v>
      </c>
      <c r="P14" s="82">
        <v>0</v>
      </c>
      <c r="Q14" s="82">
        <v>0</v>
      </c>
      <c r="R14" s="82">
        <v>0</v>
      </c>
      <c r="S14" s="82">
        <v>0</v>
      </c>
      <c r="T14" s="82">
        <v>0</v>
      </c>
      <c r="U14" s="83"/>
      <c r="V14" s="84">
        <f t="shared" si="1"/>
        <v>21.127999999999986</v>
      </c>
      <c r="W14" s="84">
        <f t="shared" si="0"/>
        <v>-16.944999999999993</v>
      </c>
      <c r="X14" s="84">
        <f t="shared" si="0"/>
        <v>42.870000000000005</v>
      </c>
      <c r="Y14" s="84">
        <f t="shared" si="0"/>
        <v>58.148000000000025</v>
      </c>
      <c r="Z14" s="84">
        <f t="shared" si="0"/>
        <v>-36.709000000000003</v>
      </c>
    </row>
    <row r="15" spans="1:26" x14ac:dyDescent="0.2">
      <c r="B15" s="77" t="s">
        <v>60</v>
      </c>
      <c r="C15" s="36"/>
      <c r="D15" s="36"/>
      <c r="E15" s="36"/>
      <c r="F15" s="36"/>
      <c r="G15" s="36"/>
      <c r="H15" s="36"/>
      <c r="I15" s="81"/>
      <c r="J15" s="81"/>
      <c r="K15" s="81"/>
      <c r="L15" s="81"/>
      <c r="M15" s="81"/>
      <c r="N15" s="81"/>
      <c r="O15" s="82"/>
      <c r="P15" s="82"/>
      <c r="Q15" s="82"/>
      <c r="R15" s="82"/>
      <c r="S15" s="82"/>
      <c r="T15" s="82"/>
      <c r="U15" s="85"/>
      <c r="V15" s="84">
        <f t="shared" si="1"/>
        <v>0</v>
      </c>
      <c r="W15" s="84">
        <f t="shared" si="0"/>
        <v>0</v>
      </c>
      <c r="X15" s="84">
        <f t="shared" si="0"/>
        <v>0</v>
      </c>
      <c r="Y15" s="84">
        <f t="shared" si="0"/>
        <v>0</v>
      </c>
      <c r="Z15" s="84">
        <f t="shared" si="0"/>
        <v>0</v>
      </c>
    </row>
    <row r="16" spans="1:26" x14ac:dyDescent="0.2">
      <c r="B16" s="14" t="s">
        <v>61</v>
      </c>
      <c r="C16" s="36">
        <v>76.563437330032983</v>
      </c>
      <c r="D16" s="36">
        <v>74.32801722421371</v>
      </c>
      <c r="E16" s="36">
        <v>75.87952825213732</v>
      </c>
      <c r="F16" s="36">
        <v>73.539260624483887</v>
      </c>
      <c r="G16" s="36">
        <v>71.522099545000003</v>
      </c>
      <c r="H16" s="36">
        <v>74.344356711177099</v>
      </c>
      <c r="I16" s="81">
        <v>1476.6659999999999</v>
      </c>
      <c r="J16" s="81">
        <v>1474.4590000000001</v>
      </c>
      <c r="K16" s="81">
        <v>1548.2550000000001</v>
      </c>
      <c r="L16" s="81">
        <v>1536.18</v>
      </c>
      <c r="M16" s="81">
        <v>1520.6859999999999</v>
      </c>
      <c r="N16" s="81">
        <v>1601.2860000000001</v>
      </c>
      <c r="O16" s="82">
        <v>2.5689431462497274</v>
      </c>
      <c r="P16" s="82">
        <v>2.4281590739383057</v>
      </c>
      <c r="Q16" s="82">
        <v>2.4551375580895911</v>
      </c>
      <c r="R16" s="82">
        <v>2.2705880821257924</v>
      </c>
      <c r="S16" s="82">
        <v>2.2942345062</v>
      </c>
      <c r="T16" s="82">
        <v>2.1476831746483764</v>
      </c>
      <c r="U16" s="86"/>
      <c r="V16" s="84">
        <f t="shared" si="1"/>
        <v>-2.2069999999998799</v>
      </c>
      <c r="W16" s="84">
        <f t="shared" si="0"/>
        <v>73.796000000000049</v>
      </c>
      <c r="X16" s="84">
        <f t="shared" si="0"/>
        <v>-12.075000000000045</v>
      </c>
      <c r="Y16" s="84">
        <f t="shared" si="0"/>
        <v>-15.494000000000142</v>
      </c>
      <c r="Z16" s="84">
        <f t="shared" si="0"/>
        <v>80.600000000000136</v>
      </c>
    </row>
    <row r="17" spans="1:26" ht="12.75" customHeight="1" x14ac:dyDescent="0.2">
      <c r="B17" s="14" t="s">
        <v>62</v>
      </c>
      <c r="C17" s="36">
        <v>35.238813221249941</v>
      </c>
      <c r="D17" s="36">
        <v>31.934815364474506</v>
      </c>
      <c r="E17" s="36">
        <v>32.74990541126008</v>
      </c>
      <c r="F17" s="36">
        <v>27.439616070466865</v>
      </c>
      <c r="G17" s="36">
        <v>27.830822956700001</v>
      </c>
      <c r="H17" s="36">
        <v>24.329708706671738</v>
      </c>
      <c r="I17" s="81">
        <v>679.64499999999998</v>
      </c>
      <c r="J17" s="81">
        <v>633.49699999999996</v>
      </c>
      <c r="K17" s="81">
        <v>668.23299999999995</v>
      </c>
      <c r="L17" s="81">
        <v>573.19299999999998</v>
      </c>
      <c r="M17" s="81">
        <v>591.73199999999997</v>
      </c>
      <c r="N17" s="81">
        <v>524.03200000000004</v>
      </c>
      <c r="O17" s="82">
        <v>3.7781385870564779</v>
      </c>
      <c r="P17" s="82">
        <v>3.6188663876861296</v>
      </c>
      <c r="Q17" s="82">
        <v>3.647747118145916</v>
      </c>
      <c r="R17" s="82">
        <v>3.5341691193018758</v>
      </c>
      <c r="S17" s="82">
        <v>3.4617457322999998</v>
      </c>
      <c r="T17" s="82">
        <v>3.4677576941866146</v>
      </c>
      <c r="U17" s="86"/>
      <c r="V17" s="84">
        <f t="shared" si="1"/>
        <v>-46.148000000000025</v>
      </c>
      <c r="W17" s="84">
        <f t="shared" si="0"/>
        <v>34.73599999999999</v>
      </c>
      <c r="X17" s="84">
        <f t="shared" si="0"/>
        <v>-95.039999999999964</v>
      </c>
      <c r="Y17" s="84">
        <f t="shared" si="0"/>
        <v>18.538999999999987</v>
      </c>
      <c r="Z17" s="84">
        <f t="shared" si="0"/>
        <v>-67.699999999999932</v>
      </c>
    </row>
    <row r="18" spans="1:26" x14ac:dyDescent="0.2">
      <c r="B18" s="77" t="s">
        <v>63</v>
      </c>
      <c r="C18" s="36"/>
      <c r="D18" s="36"/>
      <c r="E18" s="36"/>
      <c r="F18" s="36"/>
      <c r="G18" s="36"/>
      <c r="H18" s="36"/>
      <c r="I18" s="81"/>
      <c r="J18" s="81"/>
      <c r="K18" s="81"/>
      <c r="L18" s="81"/>
      <c r="M18" s="81"/>
      <c r="N18" s="81"/>
      <c r="O18" s="82"/>
      <c r="P18" s="82"/>
      <c r="Q18" s="82"/>
      <c r="R18" s="82"/>
      <c r="S18" s="82"/>
      <c r="T18" s="82"/>
      <c r="U18" s="85"/>
      <c r="V18" s="84">
        <f t="shared" si="1"/>
        <v>0</v>
      </c>
      <c r="W18" s="84">
        <f t="shared" si="0"/>
        <v>0</v>
      </c>
      <c r="X18" s="84">
        <f t="shared" si="0"/>
        <v>0</v>
      </c>
      <c r="Y18" s="84">
        <f t="shared" si="0"/>
        <v>0</v>
      </c>
      <c r="Z18" s="84">
        <f t="shared" si="0"/>
        <v>0</v>
      </c>
    </row>
    <row r="19" spans="1:26" x14ac:dyDescent="0.2">
      <c r="B19" s="80" t="s">
        <v>45</v>
      </c>
      <c r="C19" s="36">
        <v>26.229712192205767</v>
      </c>
      <c r="D19" s="36">
        <v>24.650820000211723</v>
      </c>
      <c r="E19" s="36">
        <v>23.382434527928673</v>
      </c>
      <c r="F19" s="36">
        <v>21.819787689840467</v>
      </c>
      <c r="G19" s="36">
        <v>21.771820287600001</v>
      </c>
      <c r="H19" s="36">
        <v>20.556187748882596</v>
      </c>
      <c r="I19" s="81">
        <v>505.88799999999998</v>
      </c>
      <c r="J19" s="81">
        <v>489.00299999999999</v>
      </c>
      <c r="K19" s="81">
        <v>477.09800000000001</v>
      </c>
      <c r="L19" s="81">
        <v>455.79899999999998</v>
      </c>
      <c r="M19" s="81">
        <v>462.90699999999998</v>
      </c>
      <c r="N19" s="81">
        <v>442.755</v>
      </c>
      <c r="O19" s="82">
        <v>3.2860198304763109</v>
      </c>
      <c r="P19" s="82">
        <v>3.068259294932751</v>
      </c>
      <c r="Q19" s="82">
        <v>3.1806065001320483</v>
      </c>
      <c r="R19" s="82">
        <v>2.920050285323136</v>
      </c>
      <c r="S19" s="82">
        <v>2.9728372191000001</v>
      </c>
      <c r="T19" s="82">
        <v>2.8146198236044766</v>
      </c>
      <c r="U19" s="86"/>
      <c r="V19" s="84">
        <f t="shared" si="1"/>
        <v>-16.884999999999991</v>
      </c>
      <c r="W19" s="84">
        <f t="shared" si="0"/>
        <v>-11.904999999999973</v>
      </c>
      <c r="X19" s="84">
        <f t="shared" si="0"/>
        <v>-21.299000000000035</v>
      </c>
      <c r="Y19" s="84">
        <f t="shared" si="0"/>
        <v>7.1080000000000041</v>
      </c>
      <c r="Z19" s="84">
        <f t="shared" si="0"/>
        <v>-20.151999999999987</v>
      </c>
    </row>
    <row r="20" spans="1:26" x14ac:dyDescent="0.2">
      <c r="B20" s="14" t="s">
        <v>46</v>
      </c>
      <c r="C20" s="36">
        <v>26.932523385128608</v>
      </c>
      <c r="D20" s="36">
        <v>20.704847813626827</v>
      </c>
      <c r="E20" s="36">
        <v>15.715992652464305</v>
      </c>
      <c r="F20" s="36">
        <v>14.477302918965496</v>
      </c>
      <c r="G20" s="36">
        <v>14.8424283044</v>
      </c>
      <c r="H20" s="36">
        <v>14.41177931701764</v>
      </c>
      <c r="I20" s="81">
        <v>519.44299999999998</v>
      </c>
      <c r="J20" s="81">
        <v>410.726</v>
      </c>
      <c r="K20" s="81">
        <v>320.67099999999999</v>
      </c>
      <c r="L20" s="81">
        <v>302.42</v>
      </c>
      <c r="M20" s="81">
        <v>315.57600000000002</v>
      </c>
      <c r="N20" s="81">
        <v>310.41199999999998</v>
      </c>
      <c r="O20" s="82">
        <v>3.3209976840577311</v>
      </c>
      <c r="P20" s="82">
        <v>3.0885797344214878</v>
      </c>
      <c r="Q20" s="82">
        <v>3.0904135391101781</v>
      </c>
      <c r="R20" s="82">
        <v>2.9006679452417168</v>
      </c>
      <c r="S20" s="82">
        <v>2.8282343889999999</v>
      </c>
      <c r="T20" s="82">
        <v>2.8441168511526618</v>
      </c>
      <c r="U20" s="86"/>
      <c r="V20" s="84">
        <f t="shared" si="1"/>
        <v>-108.71699999999998</v>
      </c>
      <c r="W20" s="84">
        <f t="shared" si="0"/>
        <v>-90.055000000000007</v>
      </c>
      <c r="X20" s="84">
        <f t="shared" si="0"/>
        <v>-18.250999999999976</v>
      </c>
      <c r="Y20" s="84">
        <f t="shared" si="0"/>
        <v>13.156000000000006</v>
      </c>
      <c r="Z20" s="84">
        <f t="shared" si="0"/>
        <v>-5.1640000000000441</v>
      </c>
    </row>
    <row r="21" spans="1:26" x14ac:dyDescent="0.2">
      <c r="B21" s="14" t="s">
        <v>47</v>
      </c>
      <c r="C21" s="36">
        <v>61.024751086622317</v>
      </c>
      <c r="D21" s="36">
        <v>56.860271036371579</v>
      </c>
      <c r="E21" s="36">
        <v>58.772443996604608</v>
      </c>
      <c r="F21" s="36">
        <v>54.44953744150699</v>
      </c>
      <c r="G21" s="36">
        <v>53.051747857099997</v>
      </c>
      <c r="H21" s="36">
        <v>54.175006279374358</v>
      </c>
      <c r="I21" s="81">
        <v>1176.9739999999999</v>
      </c>
      <c r="J21" s="81">
        <v>1127.9480000000001</v>
      </c>
      <c r="K21" s="81">
        <v>1199.2</v>
      </c>
      <c r="L21" s="81">
        <v>1137.4100000000001</v>
      </c>
      <c r="M21" s="81">
        <v>1127.9739999999999</v>
      </c>
      <c r="N21" s="81">
        <v>1166.8630000000001</v>
      </c>
      <c r="O21" s="82">
        <v>2.8256885878532576</v>
      </c>
      <c r="P21" s="82">
        <v>2.6861938670931638</v>
      </c>
      <c r="Q21" s="82">
        <v>2.6860190126751169</v>
      </c>
      <c r="R21" s="82">
        <v>2.5287117222461557</v>
      </c>
      <c r="S21" s="82">
        <v>2.5251741986999998</v>
      </c>
      <c r="T21" s="82">
        <v>2.3888048554114749</v>
      </c>
      <c r="U21" s="86"/>
      <c r="V21" s="84">
        <f t="shared" si="1"/>
        <v>-49.02599999999984</v>
      </c>
      <c r="W21" s="84">
        <f t="shared" si="0"/>
        <v>71.251999999999953</v>
      </c>
      <c r="X21" s="84">
        <f t="shared" si="0"/>
        <v>-61.789999999999964</v>
      </c>
      <c r="Y21" s="84">
        <f t="shared" si="0"/>
        <v>-9.4360000000001492</v>
      </c>
      <c r="Z21" s="84">
        <f t="shared" si="0"/>
        <v>38.889000000000124</v>
      </c>
    </row>
    <row r="22" spans="1:26" x14ac:dyDescent="0.2">
      <c r="B22" s="14" t="s">
        <v>48</v>
      </c>
      <c r="C22" s="36">
        <v>24.339614130471414</v>
      </c>
      <c r="D22" s="36">
        <v>19.485320249490982</v>
      </c>
      <c r="E22" s="36">
        <v>20.621962623234914</v>
      </c>
      <c r="F22" s="36">
        <v>17.483921155618319</v>
      </c>
      <c r="G22" s="36">
        <v>18.327230825299999</v>
      </c>
      <c r="H22" s="36">
        <v>15.770631284887671</v>
      </c>
      <c r="I22" s="81">
        <v>469.43400000000003</v>
      </c>
      <c r="J22" s="81">
        <v>386.53399999999999</v>
      </c>
      <c r="K22" s="81">
        <v>420.77300000000002</v>
      </c>
      <c r="L22" s="81">
        <v>365.226</v>
      </c>
      <c r="M22" s="81">
        <v>389.66899999999998</v>
      </c>
      <c r="N22" s="81">
        <v>339.68</v>
      </c>
      <c r="O22" s="82">
        <v>3.7405343456162101</v>
      </c>
      <c r="P22" s="82">
        <v>3.5965141488200261</v>
      </c>
      <c r="Q22" s="82">
        <v>3.6134447790138626</v>
      </c>
      <c r="R22" s="82">
        <v>3.3719149239101269</v>
      </c>
      <c r="S22" s="82">
        <v>3.2636568081999999</v>
      </c>
      <c r="T22" s="82">
        <v>3.2386864107395197</v>
      </c>
      <c r="U22" s="86"/>
      <c r="V22" s="84">
        <f t="shared" si="1"/>
        <v>-82.900000000000034</v>
      </c>
      <c r="W22" s="84">
        <f t="shared" si="0"/>
        <v>34.239000000000033</v>
      </c>
      <c r="X22" s="84">
        <f t="shared" si="0"/>
        <v>-55.547000000000025</v>
      </c>
      <c r="Y22" s="84">
        <f t="shared" si="0"/>
        <v>24.442999999999984</v>
      </c>
      <c r="Z22" s="84">
        <f t="shared" si="0"/>
        <v>-49.988999999999976</v>
      </c>
    </row>
    <row r="23" spans="1:26" x14ac:dyDescent="0.2">
      <c r="B23" s="14" t="s">
        <v>49</v>
      </c>
      <c r="C23" s="36">
        <v>41.92233767809433</v>
      </c>
      <c r="D23" s="36">
        <v>37.388712816684219</v>
      </c>
      <c r="E23" s="36">
        <v>42.695102753757574</v>
      </c>
      <c r="F23" s="36">
        <v>40.372966956688252</v>
      </c>
      <c r="G23" s="36">
        <v>39.220760285499999</v>
      </c>
      <c r="H23" s="36">
        <v>35.472174130649059</v>
      </c>
      <c r="I23" s="81">
        <v>808.54899999999998</v>
      </c>
      <c r="J23" s="81">
        <v>741.68700000000001</v>
      </c>
      <c r="K23" s="81">
        <v>871.15599999999995</v>
      </c>
      <c r="L23" s="81">
        <v>843.36099999999999</v>
      </c>
      <c r="M23" s="81">
        <v>833.90200000000004</v>
      </c>
      <c r="N23" s="81">
        <v>764.02700000000004</v>
      </c>
      <c r="O23" s="82">
        <v>3.2713354416368086</v>
      </c>
      <c r="P23" s="82">
        <v>3.1202447932888133</v>
      </c>
      <c r="Q23" s="82">
        <v>3.1018129933100385</v>
      </c>
      <c r="R23" s="82">
        <v>2.8817125762277365</v>
      </c>
      <c r="S23" s="82">
        <v>2.8140475533</v>
      </c>
      <c r="T23" s="82">
        <v>2.752822871443025</v>
      </c>
      <c r="U23" s="86"/>
      <c r="V23" s="84">
        <f t="shared" si="1"/>
        <v>-66.861999999999966</v>
      </c>
      <c r="W23" s="84">
        <f t="shared" si="0"/>
        <v>129.46899999999994</v>
      </c>
      <c r="X23" s="84">
        <f t="shared" si="0"/>
        <v>-27.794999999999959</v>
      </c>
      <c r="Y23" s="84">
        <f t="shared" si="0"/>
        <v>-9.4589999999999463</v>
      </c>
      <c r="Z23" s="84">
        <f t="shared" si="0"/>
        <v>-69.875</v>
      </c>
    </row>
    <row r="24" spans="1:26" x14ac:dyDescent="0.2">
      <c r="B24" s="14" t="s">
        <v>50</v>
      </c>
      <c r="C24" s="36">
        <v>16.238179109786316</v>
      </c>
      <c r="D24" s="36">
        <v>21.390277554431851</v>
      </c>
      <c r="E24" s="36">
        <v>25.106743147952471</v>
      </c>
      <c r="F24" s="36">
        <v>18.37385257967615</v>
      </c>
      <c r="G24" s="36">
        <v>16.874481169199999</v>
      </c>
      <c r="H24" s="36">
        <v>19.282345277840843</v>
      </c>
      <c r="I24" s="81">
        <v>313.18299999999999</v>
      </c>
      <c r="J24" s="81">
        <v>424.32299999999998</v>
      </c>
      <c r="K24" s="81">
        <v>512.28099999999995</v>
      </c>
      <c r="L24" s="81">
        <v>383.81599999999997</v>
      </c>
      <c r="M24" s="81">
        <v>358.78100000000001</v>
      </c>
      <c r="N24" s="81">
        <v>415.31799999999998</v>
      </c>
      <c r="O24" s="82">
        <v>3.6811480827503407</v>
      </c>
      <c r="P24" s="82">
        <v>3.2064394341103357</v>
      </c>
      <c r="Q24" s="82">
        <v>3.2685557340600178</v>
      </c>
      <c r="R24" s="82">
        <v>2.9786069366571484</v>
      </c>
      <c r="S24" s="82">
        <v>3.0069149211999999</v>
      </c>
      <c r="T24" s="82">
        <v>2.7294266080449199</v>
      </c>
      <c r="U24" s="86"/>
      <c r="V24" s="84">
        <f t="shared" si="1"/>
        <v>111.13999999999999</v>
      </c>
      <c r="W24" s="84">
        <f t="shared" si="0"/>
        <v>87.95799999999997</v>
      </c>
      <c r="X24" s="84">
        <f t="shared" si="0"/>
        <v>-128.46499999999997</v>
      </c>
      <c r="Y24" s="84">
        <f t="shared" si="0"/>
        <v>-25.034999999999968</v>
      </c>
      <c r="Z24" s="84">
        <f t="shared" si="0"/>
        <v>56.536999999999978</v>
      </c>
    </row>
    <row r="25" spans="1:26" ht="12.75" customHeight="1" x14ac:dyDescent="0.2">
      <c r="B25" s="77" t="s">
        <v>64</v>
      </c>
      <c r="C25" s="36"/>
      <c r="D25" s="36"/>
      <c r="E25" s="36"/>
      <c r="F25" s="36"/>
      <c r="G25" s="36"/>
      <c r="H25" s="36"/>
      <c r="I25" s="81"/>
      <c r="J25" s="81"/>
      <c r="K25" s="81"/>
      <c r="L25" s="81"/>
      <c r="M25" s="81"/>
      <c r="N25" s="81"/>
      <c r="O25" s="82"/>
      <c r="P25" s="82"/>
      <c r="Q25" s="82"/>
      <c r="R25" s="82"/>
      <c r="S25" s="82"/>
      <c r="T25" s="82"/>
      <c r="U25" s="86"/>
      <c r="V25" s="84">
        <f t="shared" si="1"/>
        <v>0</v>
      </c>
      <c r="W25" s="84">
        <f t="shared" si="1"/>
        <v>0</v>
      </c>
      <c r="X25" s="84">
        <f t="shared" si="1"/>
        <v>0</v>
      </c>
      <c r="Y25" s="84">
        <f t="shared" si="1"/>
        <v>0</v>
      </c>
      <c r="Z25" s="84">
        <f t="shared" si="1"/>
        <v>0</v>
      </c>
    </row>
    <row r="26" spans="1:26" x14ac:dyDescent="0.2">
      <c r="A26" s="72"/>
      <c r="B26" s="14" t="s">
        <v>65</v>
      </c>
      <c r="C26" s="36">
        <v>12.999440550883687</v>
      </c>
      <c r="D26" s="36">
        <v>17.889227254464974</v>
      </c>
      <c r="E26" s="36">
        <v>16.618555468209362</v>
      </c>
      <c r="F26" s="36">
        <v>20.715296145146429</v>
      </c>
      <c r="G26" s="36">
        <v>48.435759050900003</v>
      </c>
      <c r="H26" s="36">
        <v>11.775231361865139</v>
      </c>
      <c r="I26" s="81">
        <v>250.71799999999999</v>
      </c>
      <c r="J26" s="81">
        <v>354.87200000000001</v>
      </c>
      <c r="K26" s="81">
        <v>339.08699999999999</v>
      </c>
      <c r="L26" s="81">
        <v>432.72699999999998</v>
      </c>
      <c r="M26" s="81">
        <v>1029.829</v>
      </c>
      <c r="N26" s="81">
        <v>253.624</v>
      </c>
      <c r="O26" s="82">
        <v>3.1124370807042174</v>
      </c>
      <c r="P26" s="82">
        <v>3.0042381478392208</v>
      </c>
      <c r="Q26" s="82">
        <v>2.837631640257515</v>
      </c>
      <c r="R26" s="82">
        <v>2.5446528642770154</v>
      </c>
      <c r="S26" s="82">
        <v>2.1603209308000002</v>
      </c>
      <c r="T26" s="82">
        <v>2.6167003122732866</v>
      </c>
      <c r="U26" s="83"/>
      <c r="V26" s="84">
        <f t="shared" si="1"/>
        <v>104.15400000000002</v>
      </c>
      <c r="W26" s="84">
        <f t="shared" si="1"/>
        <v>-15.785000000000025</v>
      </c>
      <c r="X26" s="84">
        <f t="shared" si="1"/>
        <v>93.639999999999986</v>
      </c>
      <c r="Y26" s="84">
        <f t="shared" si="1"/>
        <v>597.10199999999998</v>
      </c>
      <c r="Z26" s="84">
        <f t="shared" si="1"/>
        <v>-776.20499999999993</v>
      </c>
    </row>
    <row r="27" spans="1:26" ht="13.5" thickBot="1" x14ac:dyDescent="0.25">
      <c r="A27" s="87"/>
      <c r="B27" s="80" t="s">
        <v>66</v>
      </c>
      <c r="C27" s="36">
        <v>51.776471301919493</v>
      </c>
      <c r="D27" s="36">
        <v>54.75896535749267</v>
      </c>
      <c r="E27" s="36">
        <v>55.108184033420706</v>
      </c>
      <c r="F27" s="36">
        <v>52.811182785403979</v>
      </c>
      <c r="G27" s="36">
        <v>14.619351652600001</v>
      </c>
      <c r="H27" s="36">
        <v>47.614093098166698</v>
      </c>
      <c r="I27" s="81">
        <v>998.60400000000004</v>
      </c>
      <c r="J27" s="81">
        <v>1086.2639999999999</v>
      </c>
      <c r="K27" s="81">
        <v>1124.434</v>
      </c>
      <c r="L27" s="81">
        <v>1103.1859999999999</v>
      </c>
      <c r="M27" s="81">
        <v>310.83300000000003</v>
      </c>
      <c r="N27" s="81">
        <v>1025.549</v>
      </c>
      <c r="O27" s="82">
        <v>2.559781454911056</v>
      </c>
      <c r="P27" s="82">
        <v>2.3593721231671121</v>
      </c>
      <c r="Q27" s="82">
        <v>2.3537610922472996</v>
      </c>
      <c r="R27" s="82">
        <v>2.1307250092006242</v>
      </c>
      <c r="S27" s="82">
        <v>2.6159685616999999</v>
      </c>
      <c r="T27" s="82">
        <v>2.0757340702394522</v>
      </c>
      <c r="U27" s="86"/>
      <c r="V27" s="84">
        <f t="shared" si="1"/>
        <v>87.659999999999854</v>
      </c>
      <c r="W27" s="84">
        <f t="shared" si="1"/>
        <v>38.170000000000073</v>
      </c>
      <c r="X27" s="84">
        <f t="shared" si="1"/>
        <v>-21.248000000000047</v>
      </c>
      <c r="Y27" s="84">
        <f t="shared" si="1"/>
        <v>-792.35299999999984</v>
      </c>
      <c r="Z27" s="84">
        <f t="shared" si="1"/>
        <v>714.71599999999989</v>
      </c>
    </row>
    <row r="28" spans="1:26" ht="13.5" thickTop="1" x14ac:dyDescent="0.2">
      <c r="B28" s="88" t="s">
        <v>67</v>
      </c>
    </row>
    <row r="29" spans="1:26" x14ac:dyDescent="0.2">
      <c r="B29" s="89"/>
    </row>
    <row r="30" spans="1:26" x14ac:dyDescent="0.2">
      <c r="N30" s="90">
        <f>H22-C22</f>
        <v>-8.5689828455837436</v>
      </c>
    </row>
    <row r="31" spans="1:26" x14ac:dyDescent="0.2">
      <c r="N31" s="90">
        <f>H23-C23</f>
        <v>-6.4501635474452712</v>
      </c>
    </row>
    <row r="34" spans="7:12" x14ac:dyDescent="0.2">
      <c r="G34" s="91"/>
      <c r="L34" s="91"/>
    </row>
    <row r="35" spans="7:12" x14ac:dyDescent="0.2">
      <c r="G35" s="91"/>
      <c r="I35" s="91"/>
      <c r="L35" s="91"/>
    </row>
    <row r="36" spans="7:12" x14ac:dyDescent="0.2">
      <c r="G36" s="91"/>
      <c r="I36" s="91"/>
    </row>
    <row r="37" spans="7:12" x14ac:dyDescent="0.2">
      <c r="G37" s="91"/>
    </row>
    <row r="38" spans="7:12" x14ac:dyDescent="0.2">
      <c r="G38" s="91"/>
    </row>
    <row r="39" spans="7:12" x14ac:dyDescent="0.2">
      <c r="G39" s="91"/>
    </row>
  </sheetData>
  <mergeCells count="7">
    <mergeCell ref="V6:Z6"/>
    <mergeCell ref="B1:S1"/>
    <mergeCell ref="B2:S2"/>
    <mergeCell ref="B6:B7"/>
    <mergeCell ref="C6:H6"/>
    <mergeCell ref="I6:N6"/>
    <mergeCell ref="O6:T6"/>
  </mergeCells>
  <printOptions horizontalCentered="1"/>
  <pageMargins left="0.19685039370078999" right="0.19685039370078999" top="0.78740157480314998" bottom="0.78740157480314998" header="0" footer="1.1811023622047001"/>
  <pageSetup scale="84"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workbookViewId="0">
      <selection activeCell="H34" sqref="H34"/>
    </sheetView>
  </sheetViews>
  <sheetFormatPr baseColWidth="10" defaultRowHeight="15" x14ac:dyDescent="0.25"/>
  <cols>
    <col min="1" max="1" width="17.42578125" bestFit="1" customWidth="1"/>
    <col min="2" max="2" width="6" bestFit="1" customWidth="1"/>
    <col min="3" max="3" width="6.5703125" bestFit="1" customWidth="1"/>
    <col min="4" max="4" width="8" bestFit="1" customWidth="1"/>
    <col min="5" max="5" width="3" customWidth="1"/>
    <col min="7" max="7" width="6" bestFit="1" customWidth="1"/>
    <col min="8" max="8" width="6.5703125" bestFit="1" customWidth="1"/>
    <col min="9" max="9" width="8" bestFit="1" customWidth="1"/>
    <col min="10" max="10" width="3.5703125" customWidth="1"/>
    <col min="12" max="13" width="6" bestFit="1" customWidth="1"/>
    <col min="14" max="14" width="8" bestFit="1" customWidth="1"/>
  </cols>
  <sheetData>
    <row r="1" spans="1:21" x14ac:dyDescent="0.25">
      <c r="A1" s="9" t="s">
        <v>168</v>
      </c>
      <c r="O1">
        <f>((B34+G34+L34)/(B3+G3+L3))*100</f>
        <v>2.6639017387143085</v>
      </c>
    </row>
    <row r="2" spans="1:21" x14ac:dyDescent="0.25">
      <c r="A2" s="9" t="s">
        <v>165</v>
      </c>
      <c r="B2" t="s">
        <v>152</v>
      </c>
      <c r="C2" t="s">
        <v>162</v>
      </c>
      <c r="D2" t="s">
        <v>52</v>
      </c>
      <c r="F2" s="9" t="s">
        <v>71</v>
      </c>
      <c r="G2" t="s">
        <v>152</v>
      </c>
      <c r="H2" t="s">
        <v>162</v>
      </c>
      <c r="I2" t="s">
        <v>52</v>
      </c>
      <c r="K2" s="9" t="s">
        <v>166</v>
      </c>
      <c r="L2" t="s">
        <v>152</v>
      </c>
      <c r="M2" t="s">
        <v>162</v>
      </c>
      <c r="N2" t="s">
        <v>52</v>
      </c>
    </row>
    <row r="3" spans="1:21" x14ac:dyDescent="0.25">
      <c r="A3" t="s">
        <v>68</v>
      </c>
      <c r="B3">
        <v>5668</v>
      </c>
      <c r="C3" s="12">
        <v>4.59</v>
      </c>
      <c r="F3" t="s">
        <v>68</v>
      </c>
      <c r="G3">
        <v>12646</v>
      </c>
      <c r="H3" s="12">
        <v>10.24</v>
      </c>
      <c r="K3" t="s">
        <v>68</v>
      </c>
      <c r="L3">
        <v>81990</v>
      </c>
      <c r="Q3" t="s">
        <v>165</v>
      </c>
      <c r="R3" t="s">
        <v>71</v>
      </c>
      <c r="S3" t="s">
        <v>166</v>
      </c>
    </row>
    <row r="4" spans="1:21" x14ac:dyDescent="0.25">
      <c r="A4" t="s">
        <v>0</v>
      </c>
      <c r="C4" s="12">
        <v>3.86</v>
      </c>
      <c r="D4">
        <f>RANK(C4,$C$4:$C$35,0)</f>
        <v>23</v>
      </c>
      <c r="F4" t="s">
        <v>0</v>
      </c>
      <c r="H4" s="12">
        <v>10.29</v>
      </c>
      <c r="I4">
        <f>RANK(H4,$H$4:$H$35,0)</f>
        <v>15</v>
      </c>
      <c r="K4" t="s">
        <v>0</v>
      </c>
      <c r="M4">
        <v>79.459999999999994</v>
      </c>
      <c r="N4">
        <f>RANK(M4,$M$4:$M$35,0)</f>
        <v>11</v>
      </c>
      <c r="P4">
        <v>2007</v>
      </c>
      <c r="Q4">
        <v>6.56</v>
      </c>
      <c r="R4">
        <v>32.28</v>
      </c>
      <c r="S4">
        <v>148.97</v>
      </c>
      <c r="T4" t="s">
        <v>167</v>
      </c>
    </row>
    <row r="5" spans="1:21" x14ac:dyDescent="0.25">
      <c r="A5" t="s">
        <v>1</v>
      </c>
      <c r="C5" s="12">
        <v>6.83</v>
      </c>
      <c r="D5">
        <f t="shared" ref="D5:D35" si="0">RANK(C5,$C$4:$C$35,0)</f>
        <v>9</v>
      </c>
      <c r="F5" t="s">
        <v>1</v>
      </c>
      <c r="H5" s="12">
        <v>3.91</v>
      </c>
      <c r="I5">
        <f t="shared" ref="I5:I35" si="1">RANK(H5,$H$4:$H$35,0)</f>
        <v>28</v>
      </c>
      <c r="K5" t="s">
        <v>1</v>
      </c>
      <c r="M5">
        <v>36.68</v>
      </c>
      <c r="N5">
        <f t="shared" ref="N5:N35" si="2">RANK(M5,$M$4:$M$35,0)</f>
        <v>31</v>
      </c>
      <c r="P5">
        <v>2017</v>
      </c>
      <c r="Q5">
        <v>8.19</v>
      </c>
      <c r="R5">
        <v>14.08</v>
      </c>
      <c r="S5">
        <v>100.7</v>
      </c>
      <c r="T5" t="s">
        <v>167</v>
      </c>
    </row>
    <row r="6" spans="1:21" x14ac:dyDescent="0.25">
      <c r="A6" t="s">
        <v>2</v>
      </c>
      <c r="C6" s="12">
        <v>5.56</v>
      </c>
      <c r="D6">
        <f t="shared" si="0"/>
        <v>10</v>
      </c>
      <c r="F6" t="s">
        <v>2</v>
      </c>
      <c r="H6" s="12">
        <v>5.43</v>
      </c>
      <c r="I6">
        <f t="shared" si="1"/>
        <v>27</v>
      </c>
      <c r="K6" t="s">
        <v>2</v>
      </c>
      <c r="M6">
        <v>68.900000000000006</v>
      </c>
      <c r="N6">
        <f t="shared" si="2"/>
        <v>13</v>
      </c>
      <c r="Q6" t="s">
        <v>165</v>
      </c>
      <c r="R6" t="s">
        <v>71</v>
      </c>
      <c r="S6" t="s">
        <v>166</v>
      </c>
    </row>
    <row r="7" spans="1:21" x14ac:dyDescent="0.25">
      <c r="A7" t="s">
        <v>3</v>
      </c>
      <c r="C7" s="12">
        <v>4.92</v>
      </c>
      <c r="D7">
        <f t="shared" si="0"/>
        <v>15</v>
      </c>
      <c r="F7" t="s">
        <v>3</v>
      </c>
      <c r="H7" s="12">
        <v>9.3000000000000007</v>
      </c>
      <c r="I7">
        <f t="shared" si="1"/>
        <v>17</v>
      </c>
      <c r="K7" t="s">
        <v>3</v>
      </c>
      <c r="M7">
        <v>62.78</v>
      </c>
      <c r="N7">
        <f t="shared" si="2"/>
        <v>18</v>
      </c>
      <c r="P7">
        <v>2007</v>
      </c>
      <c r="Q7" s="60">
        <v>123</v>
      </c>
      <c r="R7" s="60">
        <v>605</v>
      </c>
      <c r="S7" s="60">
        <v>2792</v>
      </c>
      <c r="T7" s="60">
        <f>Q7+R7+S7</f>
        <v>3520</v>
      </c>
      <c r="U7" t="s">
        <v>152</v>
      </c>
    </row>
    <row r="8" spans="1:21" x14ac:dyDescent="0.25">
      <c r="A8" t="s">
        <v>29</v>
      </c>
      <c r="C8" s="12">
        <v>2.41</v>
      </c>
      <c r="D8">
        <f t="shared" si="0"/>
        <v>26</v>
      </c>
      <c r="F8" t="s">
        <v>29</v>
      </c>
      <c r="H8" s="12">
        <v>3.07</v>
      </c>
      <c r="I8">
        <f t="shared" si="1"/>
        <v>30</v>
      </c>
      <c r="K8" t="s">
        <v>29</v>
      </c>
      <c r="M8">
        <v>40.659999999999997</v>
      </c>
      <c r="N8">
        <f t="shared" si="2"/>
        <v>29</v>
      </c>
      <c r="P8">
        <v>2017</v>
      </c>
      <c r="Q8" s="61">
        <v>178</v>
      </c>
      <c r="R8" s="61">
        <v>306</v>
      </c>
      <c r="S8" s="61">
        <v>2188</v>
      </c>
      <c r="T8" s="60">
        <f>Q8+R8+S8</f>
        <v>2672</v>
      </c>
      <c r="U8" t="s">
        <v>152</v>
      </c>
    </row>
    <row r="9" spans="1:21" x14ac:dyDescent="0.25">
      <c r="A9" t="s">
        <v>4</v>
      </c>
      <c r="C9" s="12">
        <v>8.56</v>
      </c>
      <c r="D9">
        <f t="shared" si="0"/>
        <v>4</v>
      </c>
      <c r="F9" t="s">
        <v>4</v>
      </c>
      <c r="H9" s="12">
        <v>19.12</v>
      </c>
      <c r="I9">
        <f t="shared" si="1"/>
        <v>3</v>
      </c>
      <c r="K9" t="s">
        <v>4</v>
      </c>
      <c r="M9">
        <v>126.5</v>
      </c>
      <c r="N9">
        <f t="shared" si="2"/>
        <v>3</v>
      </c>
      <c r="Q9" s="26">
        <f>(Q8/$T$8)*100</f>
        <v>6.6616766467065869</v>
      </c>
      <c r="R9" s="26">
        <f t="shared" ref="R9:S9" si="3">(R8/$T$8)*100</f>
        <v>11.452095808383234</v>
      </c>
      <c r="S9" s="26">
        <f t="shared" si="3"/>
        <v>81.886227544910184</v>
      </c>
      <c r="T9">
        <f>((T8-T7)/T7)*100</f>
        <v>-24.09090909090909</v>
      </c>
    </row>
    <row r="10" spans="1:21" x14ac:dyDescent="0.25">
      <c r="A10" t="s">
        <v>5</v>
      </c>
      <c r="C10" s="12">
        <v>4.38</v>
      </c>
      <c r="D10">
        <f t="shared" si="0"/>
        <v>19</v>
      </c>
      <c r="F10" t="s">
        <v>5</v>
      </c>
      <c r="H10" s="12">
        <v>11.98</v>
      </c>
      <c r="I10">
        <f t="shared" si="1"/>
        <v>11</v>
      </c>
      <c r="K10" t="s">
        <v>5</v>
      </c>
      <c r="M10">
        <v>54.76</v>
      </c>
      <c r="N10">
        <f t="shared" si="2"/>
        <v>21</v>
      </c>
      <c r="Q10" s="304" t="s">
        <v>168</v>
      </c>
      <c r="R10" s="304"/>
      <c r="S10" s="304"/>
    </row>
    <row r="11" spans="1:21" x14ac:dyDescent="0.25">
      <c r="A11" t="s">
        <v>6</v>
      </c>
      <c r="C11" s="12">
        <v>10.36</v>
      </c>
      <c r="D11">
        <f t="shared" si="0"/>
        <v>1</v>
      </c>
      <c r="F11" t="s">
        <v>6</v>
      </c>
      <c r="H11" s="12">
        <v>15.18</v>
      </c>
      <c r="I11">
        <f t="shared" si="1"/>
        <v>8</v>
      </c>
      <c r="K11" t="s">
        <v>6</v>
      </c>
      <c r="M11">
        <v>77.92</v>
      </c>
      <c r="N11">
        <f t="shared" si="2"/>
        <v>12</v>
      </c>
      <c r="P11" t="s">
        <v>68</v>
      </c>
      <c r="Q11" t="s">
        <v>165</v>
      </c>
      <c r="R11" t="s">
        <v>71</v>
      </c>
      <c r="S11" t="s">
        <v>166</v>
      </c>
      <c r="U11">
        <f>Q5-Q4</f>
        <v>1.63</v>
      </c>
    </row>
    <row r="12" spans="1:21" x14ac:dyDescent="0.25">
      <c r="A12" t="s">
        <v>75</v>
      </c>
      <c r="C12" s="12">
        <v>3.99</v>
      </c>
      <c r="D12">
        <f t="shared" si="0"/>
        <v>22</v>
      </c>
      <c r="F12" t="s">
        <v>75</v>
      </c>
      <c r="H12" s="12">
        <v>9.01</v>
      </c>
      <c r="I12">
        <f t="shared" si="1"/>
        <v>18</v>
      </c>
      <c r="K12" t="s">
        <v>75</v>
      </c>
      <c r="M12">
        <v>53.79</v>
      </c>
      <c r="N12">
        <f t="shared" si="2"/>
        <v>22</v>
      </c>
      <c r="P12" t="s">
        <v>0</v>
      </c>
      <c r="Q12">
        <v>3.86</v>
      </c>
      <c r="R12">
        <v>10.29</v>
      </c>
      <c r="S12">
        <v>79.459999999999994</v>
      </c>
    </row>
    <row r="13" spans="1:21" x14ac:dyDescent="0.25">
      <c r="A13" t="s">
        <v>8</v>
      </c>
      <c r="C13" s="12">
        <v>1.89</v>
      </c>
      <c r="D13">
        <f t="shared" si="0"/>
        <v>29</v>
      </c>
      <c r="F13" t="s">
        <v>8</v>
      </c>
      <c r="H13" s="12">
        <v>6.34</v>
      </c>
      <c r="I13">
        <f t="shared" si="1"/>
        <v>22</v>
      </c>
      <c r="K13" t="s">
        <v>8</v>
      </c>
      <c r="M13">
        <v>53.41</v>
      </c>
      <c r="N13">
        <f t="shared" si="2"/>
        <v>23</v>
      </c>
      <c r="P13" s="62" t="s">
        <v>1</v>
      </c>
      <c r="Q13">
        <v>6.83</v>
      </c>
      <c r="R13">
        <v>3.91</v>
      </c>
      <c r="S13">
        <v>36.68</v>
      </c>
    </row>
    <row r="14" spans="1:21" x14ac:dyDescent="0.25">
      <c r="A14" t="s">
        <v>9</v>
      </c>
      <c r="C14" s="12">
        <v>2.13</v>
      </c>
      <c r="D14">
        <f t="shared" si="0"/>
        <v>28</v>
      </c>
      <c r="F14" t="s">
        <v>9</v>
      </c>
      <c r="H14" s="12">
        <v>3.67</v>
      </c>
      <c r="I14">
        <f t="shared" si="1"/>
        <v>29</v>
      </c>
      <c r="K14" t="s">
        <v>9</v>
      </c>
      <c r="M14">
        <v>42.63</v>
      </c>
      <c r="N14">
        <f t="shared" si="2"/>
        <v>28</v>
      </c>
      <c r="P14" t="s">
        <v>2</v>
      </c>
      <c r="Q14">
        <v>5.56</v>
      </c>
      <c r="R14">
        <v>5.43</v>
      </c>
      <c r="S14">
        <v>68.900000000000006</v>
      </c>
    </row>
    <row r="15" spans="1:21" x14ac:dyDescent="0.25">
      <c r="A15" t="s">
        <v>10</v>
      </c>
      <c r="C15" s="12">
        <v>9.73</v>
      </c>
      <c r="D15">
        <f t="shared" si="0"/>
        <v>2</v>
      </c>
      <c r="F15" t="s">
        <v>10</v>
      </c>
      <c r="H15" s="12">
        <v>17.13</v>
      </c>
      <c r="I15">
        <f t="shared" si="1"/>
        <v>4</v>
      </c>
      <c r="K15" t="s">
        <v>10</v>
      </c>
      <c r="M15">
        <v>118.62</v>
      </c>
      <c r="N15">
        <f t="shared" si="2"/>
        <v>4</v>
      </c>
      <c r="P15" t="s">
        <v>3</v>
      </c>
      <c r="Q15">
        <v>4.92</v>
      </c>
      <c r="R15">
        <v>9.3000000000000007</v>
      </c>
      <c r="S15">
        <v>62.78</v>
      </c>
    </row>
    <row r="16" spans="1:21" x14ac:dyDescent="0.25">
      <c r="A16" t="s">
        <v>11</v>
      </c>
      <c r="C16" s="12">
        <v>7.36</v>
      </c>
      <c r="D16">
        <f t="shared" si="0"/>
        <v>7</v>
      </c>
      <c r="F16" t="s">
        <v>11</v>
      </c>
      <c r="H16" s="12">
        <v>15.91</v>
      </c>
      <c r="I16">
        <f t="shared" si="1"/>
        <v>6</v>
      </c>
      <c r="K16" t="s">
        <v>11</v>
      </c>
      <c r="M16">
        <v>151.57</v>
      </c>
      <c r="N16">
        <f t="shared" si="2"/>
        <v>1</v>
      </c>
      <c r="P16" t="s">
        <v>29</v>
      </c>
      <c r="Q16">
        <v>2.41</v>
      </c>
      <c r="R16">
        <v>3.07</v>
      </c>
      <c r="S16">
        <v>40.659999999999997</v>
      </c>
    </row>
    <row r="17" spans="1:19" x14ac:dyDescent="0.25">
      <c r="A17" t="s">
        <v>12</v>
      </c>
      <c r="C17" s="12">
        <v>4.41</v>
      </c>
      <c r="D17">
        <f t="shared" si="0"/>
        <v>18</v>
      </c>
      <c r="F17" t="s">
        <v>12</v>
      </c>
      <c r="H17" s="12">
        <v>7.87</v>
      </c>
      <c r="I17">
        <f t="shared" si="1"/>
        <v>19</v>
      </c>
      <c r="K17" t="s">
        <v>12</v>
      </c>
      <c r="M17">
        <v>65.02</v>
      </c>
      <c r="N17">
        <f t="shared" si="2"/>
        <v>15</v>
      </c>
      <c r="P17" t="s">
        <v>4</v>
      </c>
      <c r="Q17">
        <v>8.56</v>
      </c>
      <c r="R17">
        <v>19.12</v>
      </c>
      <c r="S17">
        <v>126.5</v>
      </c>
    </row>
    <row r="18" spans="1:19" x14ac:dyDescent="0.25">
      <c r="A18" t="s">
        <v>13</v>
      </c>
      <c r="C18" s="12">
        <v>3.1</v>
      </c>
      <c r="D18">
        <f t="shared" si="0"/>
        <v>25</v>
      </c>
      <c r="F18" t="s">
        <v>13</v>
      </c>
      <c r="H18" s="12">
        <v>12.66</v>
      </c>
      <c r="I18">
        <f t="shared" si="1"/>
        <v>10</v>
      </c>
      <c r="K18" t="s">
        <v>13</v>
      </c>
      <c r="M18">
        <v>60.91</v>
      </c>
      <c r="N18">
        <f t="shared" si="2"/>
        <v>19</v>
      </c>
      <c r="P18" t="s">
        <v>5</v>
      </c>
      <c r="Q18">
        <v>4.38</v>
      </c>
      <c r="R18">
        <v>11.98</v>
      </c>
      <c r="S18">
        <v>54.76</v>
      </c>
    </row>
    <row r="19" spans="1:19" x14ac:dyDescent="0.25">
      <c r="A19" t="s">
        <v>30</v>
      </c>
      <c r="C19" s="12">
        <v>2.21</v>
      </c>
      <c r="D19">
        <f t="shared" si="0"/>
        <v>27</v>
      </c>
      <c r="F19" t="s">
        <v>30</v>
      </c>
      <c r="H19" s="12">
        <v>5.77</v>
      </c>
      <c r="I19">
        <f t="shared" si="1"/>
        <v>26</v>
      </c>
      <c r="K19" t="s">
        <v>30</v>
      </c>
      <c r="M19">
        <v>51.35</v>
      </c>
      <c r="N19">
        <f t="shared" si="2"/>
        <v>25</v>
      </c>
      <c r="P19" t="s">
        <v>6</v>
      </c>
      <c r="Q19">
        <v>10.36</v>
      </c>
      <c r="R19">
        <v>15.18</v>
      </c>
      <c r="S19">
        <v>77.92</v>
      </c>
    </row>
    <row r="20" spans="1:19" x14ac:dyDescent="0.25">
      <c r="A20" t="s">
        <v>14</v>
      </c>
      <c r="C20" s="12">
        <v>4.7300000000000004</v>
      </c>
      <c r="D20">
        <f t="shared" si="0"/>
        <v>16</v>
      </c>
      <c r="F20" t="s">
        <v>14</v>
      </c>
      <c r="H20" s="12">
        <v>15.47</v>
      </c>
      <c r="I20">
        <f t="shared" si="1"/>
        <v>7</v>
      </c>
      <c r="K20" t="s">
        <v>14</v>
      </c>
      <c r="M20">
        <v>133.5</v>
      </c>
      <c r="N20">
        <f t="shared" si="2"/>
        <v>2</v>
      </c>
      <c r="P20" t="s">
        <v>75</v>
      </c>
      <c r="Q20">
        <v>3.99</v>
      </c>
      <c r="R20">
        <v>9.01</v>
      </c>
      <c r="S20">
        <v>53.79</v>
      </c>
    </row>
    <row r="21" spans="1:19" x14ac:dyDescent="0.25">
      <c r="A21" t="s">
        <v>15</v>
      </c>
      <c r="C21" s="12">
        <v>5.12</v>
      </c>
      <c r="D21">
        <f t="shared" si="0"/>
        <v>13</v>
      </c>
      <c r="F21" t="s">
        <v>15</v>
      </c>
      <c r="H21" s="12">
        <v>10.88</v>
      </c>
      <c r="I21">
        <f t="shared" si="1"/>
        <v>12</v>
      </c>
      <c r="K21" t="s">
        <v>15</v>
      </c>
      <c r="M21">
        <v>63.15</v>
      </c>
      <c r="N21">
        <f t="shared" si="2"/>
        <v>17</v>
      </c>
      <c r="P21" t="s">
        <v>8</v>
      </c>
      <c r="Q21">
        <v>1.89</v>
      </c>
      <c r="R21">
        <v>6.34</v>
      </c>
      <c r="S21">
        <v>53.41</v>
      </c>
    </row>
    <row r="22" spans="1:19" x14ac:dyDescent="0.25">
      <c r="A22" t="s">
        <v>16</v>
      </c>
      <c r="C22" s="12">
        <v>1.87</v>
      </c>
      <c r="D22">
        <f t="shared" si="0"/>
        <v>30</v>
      </c>
      <c r="F22" t="s">
        <v>16</v>
      </c>
      <c r="H22" s="12">
        <v>2.4700000000000002</v>
      </c>
      <c r="I22">
        <f t="shared" si="1"/>
        <v>32</v>
      </c>
      <c r="K22" t="s">
        <v>16</v>
      </c>
      <c r="M22">
        <v>24.57</v>
      </c>
      <c r="N22">
        <f t="shared" si="2"/>
        <v>32</v>
      </c>
      <c r="P22" t="s">
        <v>9</v>
      </c>
      <c r="Q22">
        <v>2.13</v>
      </c>
      <c r="R22">
        <v>3.67</v>
      </c>
      <c r="S22">
        <v>42.63</v>
      </c>
    </row>
    <row r="23" spans="1:19" x14ac:dyDescent="0.25">
      <c r="A23" t="s">
        <v>17</v>
      </c>
      <c r="C23" s="12">
        <v>5.22</v>
      </c>
      <c r="D23">
        <f t="shared" si="0"/>
        <v>12</v>
      </c>
      <c r="F23" t="s">
        <v>17</v>
      </c>
      <c r="H23" s="12">
        <v>10.17</v>
      </c>
      <c r="I23">
        <f t="shared" si="1"/>
        <v>16</v>
      </c>
      <c r="K23" t="s">
        <v>17</v>
      </c>
      <c r="M23">
        <v>91</v>
      </c>
      <c r="N23">
        <f t="shared" si="2"/>
        <v>7</v>
      </c>
      <c r="P23" t="s">
        <v>10</v>
      </c>
      <c r="Q23">
        <v>9.73</v>
      </c>
      <c r="R23">
        <v>17.13</v>
      </c>
      <c r="S23">
        <v>118.62</v>
      </c>
    </row>
    <row r="24" spans="1:19" x14ac:dyDescent="0.25">
      <c r="A24" t="s">
        <v>18</v>
      </c>
      <c r="C24" s="12">
        <v>4.6100000000000003</v>
      </c>
      <c r="D24">
        <f t="shared" si="0"/>
        <v>17</v>
      </c>
      <c r="F24" t="s">
        <v>18</v>
      </c>
      <c r="H24" s="12">
        <v>19.72</v>
      </c>
      <c r="I24">
        <f t="shared" si="1"/>
        <v>2</v>
      </c>
      <c r="K24" t="s">
        <v>18</v>
      </c>
      <c r="M24">
        <v>87.11</v>
      </c>
      <c r="N24">
        <f t="shared" si="2"/>
        <v>9</v>
      </c>
      <c r="P24" t="s">
        <v>11</v>
      </c>
      <c r="Q24">
        <v>7.36</v>
      </c>
      <c r="R24">
        <v>15.91</v>
      </c>
      <c r="S24">
        <v>151.57</v>
      </c>
    </row>
    <row r="25" spans="1:19" x14ac:dyDescent="0.25">
      <c r="A25" t="s">
        <v>19</v>
      </c>
      <c r="C25" s="12">
        <v>1.79</v>
      </c>
      <c r="D25">
        <f t="shared" si="0"/>
        <v>31</v>
      </c>
      <c r="F25" t="s">
        <v>19</v>
      </c>
      <c r="H25" s="12">
        <v>6.3</v>
      </c>
      <c r="I25">
        <f t="shared" si="1"/>
        <v>23</v>
      </c>
      <c r="K25" t="s">
        <v>19</v>
      </c>
      <c r="M25">
        <v>39.21</v>
      </c>
      <c r="N25">
        <f t="shared" si="2"/>
        <v>30</v>
      </c>
      <c r="P25" t="s">
        <v>12</v>
      </c>
      <c r="Q25">
        <v>4.41</v>
      </c>
      <c r="R25">
        <v>7.87</v>
      </c>
      <c r="S25">
        <v>65.02</v>
      </c>
    </row>
    <row r="26" spans="1:19" x14ac:dyDescent="0.25">
      <c r="A26" t="s">
        <v>20</v>
      </c>
      <c r="C26" s="12">
        <v>4.21</v>
      </c>
      <c r="D26">
        <f t="shared" si="0"/>
        <v>20</v>
      </c>
      <c r="F26" t="s">
        <v>20</v>
      </c>
      <c r="H26" s="12">
        <v>5.89</v>
      </c>
      <c r="I26">
        <f t="shared" si="1"/>
        <v>25</v>
      </c>
      <c r="K26" t="s">
        <v>20</v>
      </c>
      <c r="M26">
        <v>45.47</v>
      </c>
      <c r="N26">
        <f t="shared" si="2"/>
        <v>27</v>
      </c>
      <c r="P26" t="s">
        <v>13</v>
      </c>
      <c r="Q26">
        <v>3.1</v>
      </c>
      <c r="R26">
        <v>12.66</v>
      </c>
      <c r="S26">
        <v>60.91</v>
      </c>
    </row>
    <row r="27" spans="1:19" x14ac:dyDescent="0.25">
      <c r="A27" t="s">
        <v>21</v>
      </c>
      <c r="C27" s="12">
        <v>3.71</v>
      </c>
      <c r="D27">
        <f t="shared" si="0"/>
        <v>24</v>
      </c>
      <c r="F27" t="s">
        <v>21</v>
      </c>
      <c r="H27" s="12">
        <v>10.35</v>
      </c>
      <c r="I27">
        <f t="shared" si="1"/>
        <v>14</v>
      </c>
      <c r="K27" t="s">
        <v>21</v>
      </c>
      <c r="M27">
        <v>90.33</v>
      </c>
      <c r="N27">
        <f t="shared" si="2"/>
        <v>8</v>
      </c>
      <c r="P27" t="s">
        <v>30</v>
      </c>
      <c r="Q27">
        <v>2.21</v>
      </c>
      <c r="R27">
        <v>5.77</v>
      </c>
      <c r="S27">
        <v>51.35</v>
      </c>
    </row>
    <row r="28" spans="1:19" x14ac:dyDescent="0.25">
      <c r="A28" t="s">
        <v>22</v>
      </c>
      <c r="C28" s="12">
        <v>8.0399999999999991</v>
      </c>
      <c r="D28">
        <f t="shared" si="0"/>
        <v>6</v>
      </c>
      <c r="F28" t="s">
        <v>22</v>
      </c>
      <c r="H28" s="12">
        <v>17.03</v>
      </c>
      <c r="I28">
        <f t="shared" si="1"/>
        <v>5</v>
      </c>
      <c r="K28" t="s">
        <v>22</v>
      </c>
      <c r="M28">
        <v>82.14</v>
      </c>
      <c r="N28">
        <f t="shared" si="2"/>
        <v>10</v>
      </c>
      <c r="P28" t="s">
        <v>14</v>
      </c>
      <c r="Q28">
        <v>4.7300000000000004</v>
      </c>
      <c r="R28">
        <v>15.47</v>
      </c>
      <c r="S28">
        <v>133.5</v>
      </c>
    </row>
    <row r="29" spans="1:19" x14ac:dyDescent="0.25">
      <c r="A29" t="s">
        <v>23</v>
      </c>
      <c r="C29" s="12">
        <v>5.38</v>
      </c>
      <c r="D29">
        <f t="shared" si="0"/>
        <v>11</v>
      </c>
      <c r="F29" t="s">
        <v>23</v>
      </c>
      <c r="H29" s="12">
        <v>6.28</v>
      </c>
      <c r="I29">
        <f t="shared" si="1"/>
        <v>24</v>
      </c>
      <c r="K29" t="s">
        <v>23</v>
      </c>
      <c r="M29">
        <v>52.89</v>
      </c>
      <c r="N29">
        <f t="shared" si="2"/>
        <v>24</v>
      </c>
      <c r="P29" t="s">
        <v>15</v>
      </c>
      <c r="Q29">
        <v>5.12</v>
      </c>
      <c r="R29">
        <v>10.88</v>
      </c>
      <c r="S29">
        <v>63.15</v>
      </c>
    </row>
    <row r="30" spans="1:19" x14ac:dyDescent="0.25">
      <c r="A30" t="s">
        <v>24</v>
      </c>
      <c r="C30" s="12">
        <v>5.0199999999999996</v>
      </c>
      <c r="D30">
        <f t="shared" si="0"/>
        <v>14</v>
      </c>
      <c r="F30" t="s">
        <v>24</v>
      </c>
      <c r="H30" s="12">
        <v>6.62</v>
      </c>
      <c r="I30">
        <f t="shared" si="1"/>
        <v>21</v>
      </c>
      <c r="K30" t="s">
        <v>24</v>
      </c>
      <c r="M30">
        <v>46.52</v>
      </c>
      <c r="N30">
        <f t="shared" si="2"/>
        <v>26</v>
      </c>
      <c r="P30" t="s">
        <v>16</v>
      </c>
      <c r="Q30">
        <v>1.87</v>
      </c>
      <c r="R30">
        <v>2.4700000000000002</v>
      </c>
      <c r="S30">
        <v>24.57</v>
      </c>
    </row>
    <row r="31" spans="1:19" x14ac:dyDescent="0.25">
      <c r="A31" t="s">
        <v>25</v>
      </c>
      <c r="C31" s="12">
        <v>7.15</v>
      </c>
      <c r="D31">
        <f t="shared" si="0"/>
        <v>8</v>
      </c>
      <c r="F31" t="s">
        <v>25</v>
      </c>
      <c r="H31" s="12">
        <v>7.78</v>
      </c>
      <c r="I31">
        <f t="shared" si="1"/>
        <v>20</v>
      </c>
      <c r="K31" t="s">
        <v>25</v>
      </c>
      <c r="M31">
        <v>63.35</v>
      </c>
      <c r="N31">
        <f t="shared" si="2"/>
        <v>16</v>
      </c>
      <c r="P31" t="s">
        <v>17</v>
      </c>
      <c r="Q31">
        <v>5.22</v>
      </c>
      <c r="R31">
        <v>10.17</v>
      </c>
      <c r="S31">
        <v>91</v>
      </c>
    </row>
    <row r="32" spans="1:19" x14ac:dyDescent="0.25">
      <c r="A32" t="s">
        <v>26</v>
      </c>
      <c r="C32" s="12">
        <v>1.68</v>
      </c>
      <c r="D32">
        <f t="shared" si="0"/>
        <v>32</v>
      </c>
      <c r="F32" t="s">
        <v>26</v>
      </c>
      <c r="H32" s="12">
        <v>2.74</v>
      </c>
      <c r="I32">
        <f t="shared" si="1"/>
        <v>31</v>
      </c>
      <c r="K32" t="s">
        <v>26</v>
      </c>
      <c r="M32">
        <v>68.849999999999994</v>
      </c>
      <c r="N32">
        <f t="shared" si="2"/>
        <v>14</v>
      </c>
      <c r="P32" t="s">
        <v>18</v>
      </c>
      <c r="Q32">
        <v>4.6100000000000003</v>
      </c>
      <c r="R32">
        <v>19.72</v>
      </c>
      <c r="S32">
        <v>87.11</v>
      </c>
    </row>
    <row r="33" spans="1:19" x14ac:dyDescent="0.25">
      <c r="A33" t="s">
        <v>31</v>
      </c>
      <c r="C33" s="12">
        <v>4.18</v>
      </c>
      <c r="D33">
        <f t="shared" si="0"/>
        <v>21</v>
      </c>
      <c r="F33" t="s">
        <v>31</v>
      </c>
      <c r="H33" s="12">
        <v>10.41</v>
      </c>
      <c r="I33">
        <f t="shared" si="1"/>
        <v>13</v>
      </c>
      <c r="K33" t="s">
        <v>31</v>
      </c>
      <c r="M33">
        <v>59.22</v>
      </c>
      <c r="N33">
        <f t="shared" si="2"/>
        <v>20</v>
      </c>
      <c r="P33" s="62" t="s">
        <v>19</v>
      </c>
      <c r="Q33">
        <v>1.79</v>
      </c>
      <c r="R33">
        <v>6.3</v>
      </c>
      <c r="S33">
        <v>39.21</v>
      </c>
    </row>
    <row r="34" spans="1:19" x14ac:dyDescent="0.25">
      <c r="A34" s="15" t="s">
        <v>27</v>
      </c>
      <c r="B34" s="28">
        <v>178</v>
      </c>
      <c r="C34" s="29">
        <v>8.19</v>
      </c>
      <c r="D34" s="28">
        <f t="shared" si="0"/>
        <v>5</v>
      </c>
      <c r="F34" s="15" t="s">
        <v>27</v>
      </c>
      <c r="G34" s="28">
        <v>306</v>
      </c>
      <c r="H34" s="29">
        <v>14.08</v>
      </c>
      <c r="I34" s="28">
        <f t="shared" si="1"/>
        <v>9</v>
      </c>
      <c r="K34" s="15" t="s">
        <v>27</v>
      </c>
      <c r="L34" s="28">
        <v>2188</v>
      </c>
      <c r="M34" s="28">
        <v>100.7</v>
      </c>
      <c r="N34" s="28">
        <f t="shared" si="2"/>
        <v>6</v>
      </c>
      <c r="P34" t="s">
        <v>20</v>
      </c>
      <c r="Q34">
        <v>4.21</v>
      </c>
      <c r="R34">
        <v>5.89</v>
      </c>
      <c r="S34">
        <v>45.47</v>
      </c>
    </row>
    <row r="35" spans="1:19" x14ac:dyDescent="0.25">
      <c r="A35" t="s">
        <v>28</v>
      </c>
      <c r="C35" s="12">
        <v>8.69</v>
      </c>
      <c r="D35">
        <f t="shared" si="0"/>
        <v>3</v>
      </c>
      <c r="F35" t="s">
        <v>28</v>
      </c>
      <c r="H35" s="12">
        <v>23.62</v>
      </c>
      <c r="I35">
        <f t="shared" si="1"/>
        <v>1</v>
      </c>
      <c r="K35" t="s">
        <v>28</v>
      </c>
      <c r="M35">
        <v>109.85</v>
      </c>
      <c r="N35">
        <f t="shared" si="2"/>
        <v>5</v>
      </c>
      <c r="P35" t="s">
        <v>21</v>
      </c>
      <c r="Q35">
        <v>3.71</v>
      </c>
      <c r="R35">
        <v>10.35</v>
      </c>
      <c r="S35">
        <v>90.33</v>
      </c>
    </row>
    <row r="36" spans="1:19" x14ac:dyDescent="0.25">
      <c r="P36" t="s">
        <v>22</v>
      </c>
      <c r="Q36">
        <v>8.0399999999999991</v>
      </c>
      <c r="R36">
        <v>17.03</v>
      </c>
      <c r="S36">
        <v>82.14</v>
      </c>
    </row>
    <row r="37" spans="1:19" x14ac:dyDescent="0.25">
      <c r="P37" t="s">
        <v>23</v>
      </c>
      <c r="Q37">
        <v>5.38</v>
      </c>
      <c r="R37">
        <v>6.28</v>
      </c>
      <c r="S37">
        <v>52.89</v>
      </c>
    </row>
    <row r="38" spans="1:19" x14ac:dyDescent="0.25">
      <c r="P38" t="s">
        <v>24</v>
      </c>
      <c r="Q38">
        <v>5.0199999999999996</v>
      </c>
      <c r="R38">
        <v>6.62</v>
      </c>
      <c r="S38">
        <v>46.52</v>
      </c>
    </row>
    <row r="39" spans="1:19" x14ac:dyDescent="0.25">
      <c r="P39" t="s">
        <v>25</v>
      </c>
      <c r="Q39">
        <v>7.15</v>
      </c>
      <c r="R39">
        <v>7.78</v>
      </c>
      <c r="S39">
        <v>63.35</v>
      </c>
    </row>
    <row r="40" spans="1:19" x14ac:dyDescent="0.25">
      <c r="P40" s="62" t="s">
        <v>26</v>
      </c>
      <c r="Q40">
        <v>1.68</v>
      </c>
      <c r="R40">
        <v>2.74</v>
      </c>
      <c r="S40">
        <v>68.849999999999994</v>
      </c>
    </row>
    <row r="41" spans="1:19" x14ac:dyDescent="0.25">
      <c r="P41" t="s">
        <v>31</v>
      </c>
      <c r="Q41">
        <v>4.18</v>
      </c>
      <c r="R41">
        <v>10.41</v>
      </c>
      <c r="S41">
        <v>59.22</v>
      </c>
    </row>
    <row r="42" spans="1:19" x14ac:dyDescent="0.25">
      <c r="P42" s="15" t="s">
        <v>27</v>
      </c>
      <c r="Q42" s="28">
        <v>8.19</v>
      </c>
      <c r="R42" s="28">
        <v>14.08</v>
      </c>
      <c r="S42" s="28">
        <v>100.7</v>
      </c>
    </row>
    <row r="43" spans="1:19" x14ac:dyDescent="0.25">
      <c r="P43" t="s">
        <v>28</v>
      </c>
      <c r="Q43">
        <v>8.69</v>
      </c>
      <c r="R43">
        <v>23.62</v>
      </c>
      <c r="S43">
        <v>109.85</v>
      </c>
    </row>
  </sheetData>
  <sortState ref="P12:S43">
    <sortCondition ref="P12:P43"/>
  </sortState>
  <mergeCells count="1">
    <mergeCell ref="Q10:S10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9"/>
  <sheetViews>
    <sheetView workbookViewId="0"/>
  </sheetViews>
  <sheetFormatPr baseColWidth="10" defaultRowHeight="15" x14ac:dyDescent="0.25"/>
  <cols>
    <col min="1" max="1" width="19.5703125" customWidth="1"/>
  </cols>
  <sheetData>
    <row r="1" spans="1:4" x14ac:dyDescent="0.25">
      <c r="A1" t="s">
        <v>169</v>
      </c>
    </row>
    <row r="2" spans="1:4" x14ac:dyDescent="0.25">
      <c r="B2">
        <v>2010</v>
      </c>
      <c r="C2">
        <v>2015</v>
      </c>
    </row>
    <row r="3" spans="1:4" x14ac:dyDescent="0.25">
      <c r="A3" t="s">
        <v>8</v>
      </c>
      <c r="B3">
        <v>88.9</v>
      </c>
      <c r="C3">
        <v>89.1</v>
      </c>
      <c r="D3">
        <f>RANK(C3,$C$3:$C$19,0)</f>
        <v>1</v>
      </c>
    </row>
    <row r="4" spans="1:4" x14ac:dyDescent="0.25">
      <c r="A4" t="s">
        <v>5</v>
      </c>
      <c r="B4">
        <v>90.8</v>
      </c>
      <c r="C4">
        <v>88.4</v>
      </c>
      <c r="D4">
        <f t="shared" ref="D4:D19" si="0">RANK(C4,$C$3:$C$19,0)</f>
        <v>2</v>
      </c>
    </row>
    <row r="5" spans="1:4" x14ac:dyDescent="0.25">
      <c r="A5" t="s">
        <v>10</v>
      </c>
      <c r="B5">
        <v>90.5</v>
      </c>
      <c r="C5">
        <v>88.2</v>
      </c>
      <c r="D5">
        <f t="shared" si="0"/>
        <v>3</v>
      </c>
    </row>
    <row r="6" spans="1:4" x14ac:dyDescent="0.25">
      <c r="A6" t="s">
        <v>15</v>
      </c>
      <c r="B6">
        <v>85.6</v>
      </c>
      <c r="C6">
        <v>85.1</v>
      </c>
      <c r="D6">
        <f t="shared" si="0"/>
        <v>4</v>
      </c>
    </row>
    <row r="7" spans="1:4" x14ac:dyDescent="0.25">
      <c r="A7" t="s">
        <v>17</v>
      </c>
      <c r="B7">
        <v>82.9</v>
      </c>
      <c r="C7">
        <v>83.1</v>
      </c>
      <c r="D7">
        <f t="shared" si="0"/>
        <v>5</v>
      </c>
    </row>
    <row r="8" spans="1:4" x14ac:dyDescent="0.25">
      <c r="A8" t="s">
        <v>18</v>
      </c>
      <c r="B8">
        <v>82.2</v>
      </c>
      <c r="C8">
        <v>81.099999999999994</v>
      </c>
      <c r="D8">
        <f t="shared" si="0"/>
        <v>6</v>
      </c>
    </row>
    <row r="9" spans="1:4" x14ac:dyDescent="0.25">
      <c r="A9" t="s">
        <v>21</v>
      </c>
      <c r="B9">
        <v>82</v>
      </c>
      <c r="C9">
        <v>79.3</v>
      </c>
      <c r="D9">
        <f t="shared" si="0"/>
        <v>7</v>
      </c>
    </row>
    <row r="10" spans="1:4" x14ac:dyDescent="0.25">
      <c r="A10" t="s">
        <v>31</v>
      </c>
      <c r="B10">
        <v>82.7</v>
      </c>
      <c r="C10">
        <v>79</v>
      </c>
      <c r="D10">
        <f t="shared" si="0"/>
        <v>8</v>
      </c>
    </row>
    <row r="11" spans="1:4" x14ac:dyDescent="0.25">
      <c r="A11" t="s">
        <v>12</v>
      </c>
      <c r="B11">
        <v>62</v>
      </c>
      <c r="C11">
        <v>78.8</v>
      </c>
      <c r="D11">
        <f t="shared" si="0"/>
        <v>9</v>
      </c>
    </row>
    <row r="12" spans="1:4" x14ac:dyDescent="0.25">
      <c r="A12" t="s">
        <v>30</v>
      </c>
      <c r="B12">
        <v>71.3</v>
      </c>
      <c r="C12">
        <v>75.599999999999994</v>
      </c>
      <c r="D12">
        <f t="shared" si="0"/>
        <v>10</v>
      </c>
    </row>
    <row r="13" spans="1:4" x14ac:dyDescent="0.25">
      <c r="A13" t="s">
        <v>13</v>
      </c>
      <c r="B13">
        <v>72.7</v>
      </c>
      <c r="C13">
        <v>74.099999999999994</v>
      </c>
      <c r="D13">
        <f t="shared" si="0"/>
        <v>11</v>
      </c>
    </row>
    <row r="14" spans="1:4" x14ac:dyDescent="0.25">
      <c r="A14" t="s">
        <v>11</v>
      </c>
      <c r="B14">
        <v>70.3</v>
      </c>
      <c r="C14">
        <v>69.2</v>
      </c>
      <c r="D14">
        <f t="shared" si="0"/>
        <v>12</v>
      </c>
    </row>
    <row r="15" spans="1:4" x14ac:dyDescent="0.25">
      <c r="A15" t="s">
        <v>6</v>
      </c>
      <c r="B15">
        <v>80.599999999999994</v>
      </c>
      <c r="C15">
        <v>68.5</v>
      </c>
      <c r="D15">
        <f t="shared" si="0"/>
        <v>13</v>
      </c>
    </row>
    <row r="16" spans="1:4" x14ac:dyDescent="0.25">
      <c r="A16" t="s">
        <v>20</v>
      </c>
      <c r="B16">
        <v>62.7</v>
      </c>
      <c r="C16">
        <v>65.3</v>
      </c>
      <c r="D16">
        <f t="shared" si="0"/>
        <v>14</v>
      </c>
    </row>
    <row r="17" spans="1:4" x14ac:dyDescent="0.25">
      <c r="A17" t="s">
        <v>3</v>
      </c>
      <c r="B17">
        <v>71</v>
      </c>
      <c r="C17">
        <v>62.5</v>
      </c>
      <c r="D17">
        <f t="shared" si="0"/>
        <v>15</v>
      </c>
    </row>
    <row r="18" spans="1:4" x14ac:dyDescent="0.25">
      <c r="A18" s="28" t="s">
        <v>27</v>
      </c>
      <c r="B18" s="28">
        <v>65</v>
      </c>
      <c r="C18" s="28">
        <v>58.7</v>
      </c>
      <c r="D18" s="28">
        <f t="shared" si="0"/>
        <v>16</v>
      </c>
    </row>
    <row r="19" spans="1:4" x14ac:dyDescent="0.25">
      <c r="A19" t="s">
        <v>19</v>
      </c>
      <c r="B19">
        <v>66.900000000000006</v>
      </c>
      <c r="C19">
        <v>58</v>
      </c>
      <c r="D19">
        <f t="shared" si="0"/>
        <v>17</v>
      </c>
    </row>
    <row r="21" spans="1:4" x14ac:dyDescent="0.25">
      <c r="A21" t="s">
        <v>170</v>
      </c>
    </row>
    <row r="22" spans="1:4" x14ac:dyDescent="0.25">
      <c r="B22">
        <v>2010</v>
      </c>
      <c r="C22">
        <v>2015</v>
      </c>
    </row>
    <row r="23" spans="1:4" x14ac:dyDescent="0.25">
      <c r="A23" t="s">
        <v>8</v>
      </c>
      <c r="B23">
        <v>63.7</v>
      </c>
      <c r="C23">
        <v>66.2</v>
      </c>
      <c r="D23">
        <f t="shared" ref="D23:D39" si="1">RANK(C23,$C$23:$C$39,0)</f>
        <v>1</v>
      </c>
    </row>
    <row r="24" spans="1:4" x14ac:dyDescent="0.25">
      <c r="A24" t="s">
        <v>5</v>
      </c>
      <c r="B24">
        <v>58.9</v>
      </c>
      <c r="C24">
        <v>52.1</v>
      </c>
      <c r="D24">
        <f t="shared" si="1"/>
        <v>2</v>
      </c>
    </row>
    <row r="25" spans="1:4" x14ac:dyDescent="0.25">
      <c r="A25" t="s">
        <v>10</v>
      </c>
      <c r="B25">
        <v>63.6</v>
      </c>
      <c r="C25">
        <v>50.5</v>
      </c>
      <c r="D25">
        <f t="shared" si="1"/>
        <v>3</v>
      </c>
    </row>
    <row r="26" spans="1:4" x14ac:dyDescent="0.25">
      <c r="A26" t="s">
        <v>12</v>
      </c>
      <c r="B26">
        <v>28.9</v>
      </c>
      <c r="C26">
        <v>48.6</v>
      </c>
      <c r="D26">
        <f t="shared" si="1"/>
        <v>4</v>
      </c>
    </row>
    <row r="27" spans="1:4" x14ac:dyDescent="0.25">
      <c r="A27" t="s">
        <v>15</v>
      </c>
      <c r="B27">
        <v>51.3</v>
      </c>
      <c r="C27">
        <v>48</v>
      </c>
      <c r="D27">
        <f t="shared" si="1"/>
        <v>5</v>
      </c>
    </row>
    <row r="28" spans="1:4" x14ac:dyDescent="0.25">
      <c r="A28" t="s">
        <v>17</v>
      </c>
      <c r="B28">
        <v>46.8</v>
      </c>
      <c r="C28">
        <v>41.9</v>
      </c>
      <c r="D28">
        <f t="shared" si="1"/>
        <v>6</v>
      </c>
    </row>
    <row r="29" spans="1:4" x14ac:dyDescent="0.25">
      <c r="A29" t="s">
        <v>31</v>
      </c>
      <c r="B29">
        <v>44.1</v>
      </c>
      <c r="C29">
        <v>34</v>
      </c>
      <c r="D29">
        <f t="shared" si="1"/>
        <v>7</v>
      </c>
    </row>
    <row r="30" spans="1:4" x14ac:dyDescent="0.25">
      <c r="A30" t="s">
        <v>30</v>
      </c>
      <c r="B30">
        <v>28.4</v>
      </c>
      <c r="C30">
        <v>29.2</v>
      </c>
      <c r="D30">
        <f t="shared" si="1"/>
        <v>8</v>
      </c>
    </row>
    <row r="31" spans="1:4" x14ac:dyDescent="0.25">
      <c r="A31" t="s">
        <v>21</v>
      </c>
      <c r="B31">
        <v>42.7</v>
      </c>
      <c r="C31">
        <v>29</v>
      </c>
      <c r="D31">
        <f t="shared" si="1"/>
        <v>9</v>
      </c>
    </row>
    <row r="32" spans="1:4" x14ac:dyDescent="0.25">
      <c r="A32" t="s">
        <v>18</v>
      </c>
      <c r="B32">
        <v>37.6</v>
      </c>
      <c r="C32">
        <v>27.5</v>
      </c>
      <c r="D32">
        <f t="shared" si="1"/>
        <v>10</v>
      </c>
    </row>
    <row r="33" spans="1:4" x14ac:dyDescent="0.25">
      <c r="A33" t="s">
        <v>11</v>
      </c>
      <c r="B33">
        <v>25.2</v>
      </c>
      <c r="C33">
        <v>22.7</v>
      </c>
      <c r="D33">
        <f t="shared" si="1"/>
        <v>11</v>
      </c>
    </row>
    <row r="34" spans="1:4" x14ac:dyDescent="0.25">
      <c r="A34" t="s">
        <v>6</v>
      </c>
      <c r="B34">
        <v>48.9</v>
      </c>
      <c r="C34">
        <v>21.9</v>
      </c>
      <c r="D34">
        <f t="shared" si="1"/>
        <v>12</v>
      </c>
    </row>
    <row r="35" spans="1:4" x14ac:dyDescent="0.25">
      <c r="A35" t="s">
        <v>13</v>
      </c>
      <c r="B35">
        <v>30.5</v>
      </c>
      <c r="C35">
        <v>21.9</v>
      </c>
      <c r="D35">
        <f t="shared" si="1"/>
        <v>12</v>
      </c>
    </row>
    <row r="36" spans="1:4" x14ac:dyDescent="0.25">
      <c r="A36" t="s">
        <v>20</v>
      </c>
      <c r="B36">
        <v>18.8</v>
      </c>
      <c r="C36">
        <v>21.9</v>
      </c>
      <c r="D36">
        <f t="shared" si="1"/>
        <v>12</v>
      </c>
    </row>
    <row r="37" spans="1:4" x14ac:dyDescent="0.25">
      <c r="A37" t="s">
        <v>3</v>
      </c>
      <c r="B37">
        <v>25.2</v>
      </c>
      <c r="C37">
        <v>14.7</v>
      </c>
      <c r="D37">
        <f t="shared" si="1"/>
        <v>15</v>
      </c>
    </row>
    <row r="38" spans="1:4" x14ac:dyDescent="0.25">
      <c r="A38" s="28" t="s">
        <v>27</v>
      </c>
      <c r="B38">
        <v>18.899999999999999</v>
      </c>
      <c r="C38">
        <v>14</v>
      </c>
      <c r="D38">
        <f t="shared" si="1"/>
        <v>16</v>
      </c>
    </row>
    <row r="39" spans="1:4" x14ac:dyDescent="0.25">
      <c r="A39" t="s">
        <v>19</v>
      </c>
      <c r="B39">
        <v>18.7</v>
      </c>
      <c r="C39">
        <v>10.6</v>
      </c>
      <c r="D39">
        <f t="shared" si="1"/>
        <v>17</v>
      </c>
    </row>
    <row r="41" spans="1:4" x14ac:dyDescent="0.25">
      <c r="A41" t="s">
        <v>171</v>
      </c>
    </row>
    <row r="42" spans="1:4" x14ac:dyDescent="0.25">
      <c r="B42">
        <v>2010</v>
      </c>
      <c r="C42">
        <v>2015</v>
      </c>
    </row>
    <row r="43" spans="1:4" x14ac:dyDescent="0.25">
      <c r="A43" t="s">
        <v>12</v>
      </c>
      <c r="B43">
        <v>40.1</v>
      </c>
      <c r="C43">
        <v>41.2</v>
      </c>
      <c r="D43">
        <f>RANK(C43,$C$43:$C$59,0)</f>
        <v>1</v>
      </c>
    </row>
    <row r="44" spans="1:4" x14ac:dyDescent="0.25">
      <c r="A44" t="s">
        <v>15</v>
      </c>
      <c r="B44">
        <v>41.2</v>
      </c>
      <c r="C44">
        <v>40.5</v>
      </c>
      <c r="D44">
        <f t="shared" ref="D44:D59" si="2">RANK(C44,$C$43:$C$59,0)</f>
        <v>2</v>
      </c>
    </row>
    <row r="45" spans="1:4" x14ac:dyDescent="0.25">
      <c r="A45" t="s">
        <v>8</v>
      </c>
      <c r="B45">
        <v>42.9</v>
      </c>
      <c r="C45">
        <v>37.6</v>
      </c>
      <c r="D45">
        <f t="shared" si="2"/>
        <v>3</v>
      </c>
    </row>
    <row r="46" spans="1:4" x14ac:dyDescent="0.25">
      <c r="A46" t="s">
        <v>5</v>
      </c>
      <c r="B46">
        <v>42.3</v>
      </c>
      <c r="C46">
        <v>37.200000000000003</v>
      </c>
      <c r="D46">
        <f t="shared" si="2"/>
        <v>4</v>
      </c>
    </row>
    <row r="47" spans="1:4" x14ac:dyDescent="0.25">
      <c r="A47" t="s">
        <v>18</v>
      </c>
      <c r="B47">
        <v>39.700000000000003</v>
      </c>
      <c r="C47">
        <v>35.6</v>
      </c>
      <c r="D47">
        <f t="shared" si="2"/>
        <v>5</v>
      </c>
    </row>
    <row r="48" spans="1:4" x14ac:dyDescent="0.25">
      <c r="A48" t="s">
        <v>17</v>
      </c>
      <c r="B48">
        <v>40.1</v>
      </c>
      <c r="C48">
        <v>35.200000000000003</v>
      </c>
      <c r="D48">
        <f t="shared" si="2"/>
        <v>6</v>
      </c>
    </row>
    <row r="49" spans="1:6" x14ac:dyDescent="0.25">
      <c r="A49" t="s">
        <v>10</v>
      </c>
      <c r="B49">
        <v>40.9</v>
      </c>
      <c r="C49">
        <v>34.799999999999997</v>
      </c>
      <c r="D49">
        <f t="shared" si="2"/>
        <v>7</v>
      </c>
    </row>
    <row r="50" spans="1:6" x14ac:dyDescent="0.25">
      <c r="A50" t="s">
        <v>31</v>
      </c>
      <c r="B50">
        <v>34.299999999999997</v>
      </c>
      <c r="C50">
        <v>33.4</v>
      </c>
      <c r="D50">
        <f t="shared" si="2"/>
        <v>8</v>
      </c>
    </row>
    <row r="51" spans="1:6" x14ac:dyDescent="0.25">
      <c r="A51" t="s">
        <v>6</v>
      </c>
      <c r="B51">
        <v>39.299999999999997</v>
      </c>
      <c r="C51">
        <v>31</v>
      </c>
      <c r="D51">
        <f t="shared" si="2"/>
        <v>9</v>
      </c>
    </row>
    <row r="52" spans="1:6" x14ac:dyDescent="0.25">
      <c r="A52" t="s">
        <v>30</v>
      </c>
      <c r="B52">
        <v>34.4</v>
      </c>
      <c r="C52">
        <v>30.6</v>
      </c>
      <c r="D52">
        <f t="shared" si="2"/>
        <v>10</v>
      </c>
    </row>
    <row r="53" spans="1:6" x14ac:dyDescent="0.25">
      <c r="A53" s="28" t="s">
        <v>27</v>
      </c>
      <c r="B53">
        <v>33.9</v>
      </c>
      <c r="C53">
        <v>30.1</v>
      </c>
      <c r="D53">
        <f t="shared" si="2"/>
        <v>11</v>
      </c>
    </row>
    <row r="54" spans="1:6" x14ac:dyDescent="0.25">
      <c r="A54" t="s">
        <v>13</v>
      </c>
      <c r="B54">
        <v>36.799999999999997</v>
      </c>
      <c r="C54">
        <v>29.6</v>
      </c>
      <c r="D54">
        <f t="shared" si="2"/>
        <v>12</v>
      </c>
    </row>
    <row r="55" spans="1:6" x14ac:dyDescent="0.25">
      <c r="A55" t="s">
        <v>3</v>
      </c>
      <c r="B55">
        <v>29.6</v>
      </c>
      <c r="C55">
        <v>23.5</v>
      </c>
      <c r="D55">
        <f t="shared" si="2"/>
        <v>13</v>
      </c>
    </row>
    <row r="56" spans="1:6" x14ac:dyDescent="0.25">
      <c r="A56" t="s">
        <v>21</v>
      </c>
      <c r="B56">
        <v>29.2</v>
      </c>
      <c r="C56">
        <v>23.1</v>
      </c>
      <c r="D56">
        <f t="shared" si="2"/>
        <v>14</v>
      </c>
    </row>
    <row r="57" spans="1:6" x14ac:dyDescent="0.25">
      <c r="A57" t="s">
        <v>11</v>
      </c>
      <c r="B57">
        <v>30.2</v>
      </c>
      <c r="C57">
        <v>22.9</v>
      </c>
      <c r="D57">
        <f t="shared" si="2"/>
        <v>15</v>
      </c>
    </row>
    <row r="58" spans="1:6" x14ac:dyDescent="0.25">
      <c r="A58" t="s">
        <v>19</v>
      </c>
      <c r="B58">
        <v>21.4</v>
      </c>
      <c r="C58">
        <v>21.5</v>
      </c>
      <c r="D58">
        <f t="shared" si="2"/>
        <v>16</v>
      </c>
    </row>
    <row r="59" spans="1:6" x14ac:dyDescent="0.25">
      <c r="A59" t="s">
        <v>20</v>
      </c>
      <c r="B59">
        <v>25.2</v>
      </c>
      <c r="C59">
        <v>20.2</v>
      </c>
      <c r="D59">
        <f t="shared" si="2"/>
        <v>17</v>
      </c>
      <c r="F59">
        <f>+C59-B59</f>
        <v>-5</v>
      </c>
    </row>
    <row r="61" spans="1:6" x14ac:dyDescent="0.25">
      <c r="A61" t="s">
        <v>172</v>
      </c>
    </row>
    <row r="62" spans="1:6" x14ac:dyDescent="0.25">
      <c r="B62">
        <v>2010</v>
      </c>
      <c r="C62">
        <v>2015</v>
      </c>
    </row>
    <row r="63" spans="1:6" x14ac:dyDescent="0.25">
      <c r="A63" t="s">
        <v>8</v>
      </c>
      <c r="B63">
        <v>38.799999999999997</v>
      </c>
      <c r="C63">
        <v>29.5</v>
      </c>
      <c r="D63">
        <f>RANK(C63,$C$63:$C$79,0)</f>
        <v>1</v>
      </c>
    </row>
    <row r="64" spans="1:6" x14ac:dyDescent="0.25">
      <c r="A64" t="s">
        <v>15</v>
      </c>
      <c r="B64">
        <v>22.8</v>
      </c>
      <c r="C64">
        <v>24</v>
      </c>
      <c r="D64">
        <f t="shared" ref="D64:D79" si="3">RANK(C64,$C$63:$C$79,0)</f>
        <v>2</v>
      </c>
    </row>
    <row r="65" spans="1:6" x14ac:dyDescent="0.25">
      <c r="A65" t="s">
        <v>30</v>
      </c>
      <c r="B65">
        <v>44.7</v>
      </c>
      <c r="C65">
        <v>21.7</v>
      </c>
      <c r="D65">
        <f t="shared" si="3"/>
        <v>3</v>
      </c>
    </row>
    <row r="66" spans="1:6" x14ac:dyDescent="0.25">
      <c r="A66" t="s">
        <v>5</v>
      </c>
      <c r="B66">
        <v>38.200000000000003</v>
      </c>
      <c r="C66">
        <v>17.2</v>
      </c>
      <c r="D66">
        <f t="shared" si="3"/>
        <v>4</v>
      </c>
    </row>
    <row r="67" spans="1:6" x14ac:dyDescent="0.25">
      <c r="A67" t="s">
        <v>31</v>
      </c>
      <c r="B67">
        <v>39.5</v>
      </c>
      <c r="C67">
        <v>15.8</v>
      </c>
      <c r="D67">
        <f t="shared" si="3"/>
        <v>5</v>
      </c>
    </row>
    <row r="68" spans="1:6" x14ac:dyDescent="0.25">
      <c r="A68" t="s">
        <v>17</v>
      </c>
      <c r="B68">
        <v>44.7</v>
      </c>
      <c r="C68">
        <v>15</v>
      </c>
      <c r="D68">
        <f t="shared" si="3"/>
        <v>6</v>
      </c>
    </row>
    <row r="69" spans="1:6" x14ac:dyDescent="0.25">
      <c r="A69" t="s">
        <v>11</v>
      </c>
      <c r="B69">
        <v>24.3</v>
      </c>
      <c r="C69">
        <v>13.6</v>
      </c>
      <c r="D69">
        <f t="shared" si="3"/>
        <v>7</v>
      </c>
    </row>
    <row r="70" spans="1:6" x14ac:dyDescent="0.25">
      <c r="A70" s="28" t="s">
        <v>27</v>
      </c>
      <c r="B70">
        <v>22.2</v>
      </c>
      <c r="C70">
        <v>11.9</v>
      </c>
      <c r="D70">
        <f t="shared" si="3"/>
        <v>8</v>
      </c>
    </row>
    <row r="71" spans="1:6" x14ac:dyDescent="0.25">
      <c r="A71" t="s">
        <v>18</v>
      </c>
      <c r="B71">
        <v>44.9</v>
      </c>
      <c r="C71">
        <v>11.8</v>
      </c>
      <c r="D71">
        <f t="shared" si="3"/>
        <v>9</v>
      </c>
    </row>
    <row r="72" spans="1:6" x14ac:dyDescent="0.25">
      <c r="A72" t="s">
        <v>10</v>
      </c>
      <c r="B72">
        <v>41.6</v>
      </c>
      <c r="C72">
        <v>11.6</v>
      </c>
      <c r="D72">
        <f t="shared" si="3"/>
        <v>10</v>
      </c>
    </row>
    <row r="73" spans="1:6" x14ac:dyDescent="0.25">
      <c r="A73" t="s">
        <v>6</v>
      </c>
      <c r="B73">
        <v>49.3</v>
      </c>
      <c r="C73">
        <v>11.2</v>
      </c>
      <c r="D73">
        <f t="shared" si="3"/>
        <v>11</v>
      </c>
    </row>
    <row r="74" spans="1:6" x14ac:dyDescent="0.25">
      <c r="A74" t="s">
        <v>3</v>
      </c>
      <c r="B74">
        <v>23.6</v>
      </c>
      <c r="C74">
        <v>10.6</v>
      </c>
      <c r="D74">
        <f t="shared" si="3"/>
        <v>12</v>
      </c>
    </row>
    <row r="75" spans="1:6" x14ac:dyDescent="0.25">
      <c r="A75" t="s">
        <v>13</v>
      </c>
      <c r="B75">
        <v>20.8</v>
      </c>
      <c r="C75">
        <v>10.1</v>
      </c>
      <c r="D75">
        <f t="shared" si="3"/>
        <v>13</v>
      </c>
    </row>
    <row r="76" spans="1:6" x14ac:dyDescent="0.25">
      <c r="A76" t="s">
        <v>20</v>
      </c>
      <c r="B76">
        <v>18</v>
      </c>
      <c r="C76">
        <v>9.6999999999999993</v>
      </c>
      <c r="D76">
        <f t="shared" si="3"/>
        <v>14</v>
      </c>
    </row>
    <row r="77" spans="1:6" x14ac:dyDescent="0.25">
      <c r="A77" t="s">
        <v>12</v>
      </c>
      <c r="B77">
        <v>26.6</v>
      </c>
      <c r="C77">
        <v>8.8000000000000007</v>
      </c>
      <c r="D77">
        <f t="shared" si="3"/>
        <v>15</v>
      </c>
    </row>
    <row r="78" spans="1:6" x14ac:dyDescent="0.25">
      <c r="A78" t="s">
        <v>19</v>
      </c>
      <c r="B78">
        <v>15.4</v>
      </c>
      <c r="C78">
        <v>8.4</v>
      </c>
      <c r="D78">
        <f t="shared" si="3"/>
        <v>16</v>
      </c>
    </row>
    <row r="79" spans="1:6" x14ac:dyDescent="0.25">
      <c r="A79" t="s">
        <v>21</v>
      </c>
      <c r="B79">
        <v>21.3</v>
      </c>
      <c r="C79">
        <v>6.2</v>
      </c>
      <c r="D79">
        <f t="shared" si="3"/>
        <v>17</v>
      </c>
      <c r="F79">
        <f>+C79-B79</f>
        <v>-15.100000000000001</v>
      </c>
    </row>
    <row r="81" spans="1:4" x14ac:dyDescent="0.25">
      <c r="A81" t="s">
        <v>173</v>
      </c>
    </row>
    <row r="82" spans="1:4" x14ac:dyDescent="0.25">
      <c r="B82">
        <v>2010</v>
      </c>
      <c r="C82">
        <v>2015</v>
      </c>
    </row>
    <row r="83" spans="1:4" x14ac:dyDescent="0.25">
      <c r="A83" t="s">
        <v>8</v>
      </c>
      <c r="B83">
        <v>81.8</v>
      </c>
      <c r="C83">
        <v>92.2</v>
      </c>
      <c r="D83">
        <f t="shared" ref="D83:D99" si="4">RANK(C83,$C$83:$C$99,0)</f>
        <v>1</v>
      </c>
    </row>
    <row r="84" spans="1:4" x14ac:dyDescent="0.25">
      <c r="A84" t="s">
        <v>13</v>
      </c>
      <c r="B84">
        <v>91.6</v>
      </c>
      <c r="C84">
        <v>92.1</v>
      </c>
      <c r="D84">
        <f t="shared" si="4"/>
        <v>2</v>
      </c>
    </row>
    <row r="85" spans="1:4" x14ac:dyDescent="0.25">
      <c r="A85" t="s">
        <v>10</v>
      </c>
      <c r="B85">
        <v>91.8</v>
      </c>
      <c r="C85">
        <v>90.1</v>
      </c>
      <c r="D85">
        <f t="shared" si="4"/>
        <v>3</v>
      </c>
    </row>
    <row r="86" spans="1:4" x14ac:dyDescent="0.25">
      <c r="A86" t="s">
        <v>5</v>
      </c>
      <c r="B86">
        <v>87.9</v>
      </c>
      <c r="C86">
        <v>88.6</v>
      </c>
      <c r="D86">
        <f t="shared" si="4"/>
        <v>4</v>
      </c>
    </row>
    <row r="87" spans="1:4" x14ac:dyDescent="0.25">
      <c r="A87" t="s">
        <v>15</v>
      </c>
      <c r="B87">
        <v>77</v>
      </c>
      <c r="C87">
        <v>87.9</v>
      </c>
      <c r="D87">
        <f t="shared" si="4"/>
        <v>5</v>
      </c>
    </row>
    <row r="88" spans="1:4" x14ac:dyDescent="0.25">
      <c r="A88" t="s">
        <v>19</v>
      </c>
      <c r="B88">
        <v>84.8</v>
      </c>
      <c r="C88">
        <v>86.6</v>
      </c>
      <c r="D88">
        <f t="shared" si="4"/>
        <v>6</v>
      </c>
    </row>
    <row r="89" spans="1:4" x14ac:dyDescent="0.25">
      <c r="A89" t="s">
        <v>18</v>
      </c>
      <c r="B89">
        <v>87.8</v>
      </c>
      <c r="C89">
        <v>86.1</v>
      </c>
      <c r="D89">
        <f t="shared" si="4"/>
        <v>7</v>
      </c>
    </row>
    <row r="90" spans="1:4" x14ac:dyDescent="0.25">
      <c r="A90" t="s">
        <v>12</v>
      </c>
      <c r="B90">
        <v>87.3</v>
      </c>
      <c r="C90">
        <v>85.4</v>
      </c>
      <c r="D90">
        <f t="shared" si="4"/>
        <v>8</v>
      </c>
    </row>
    <row r="91" spans="1:4" x14ac:dyDescent="0.25">
      <c r="A91" t="s">
        <v>17</v>
      </c>
      <c r="B91">
        <v>81.900000000000006</v>
      </c>
      <c r="C91">
        <v>82.5</v>
      </c>
      <c r="D91">
        <f t="shared" si="4"/>
        <v>9</v>
      </c>
    </row>
    <row r="92" spans="1:4" x14ac:dyDescent="0.25">
      <c r="A92" t="s">
        <v>31</v>
      </c>
      <c r="B92">
        <v>85.8</v>
      </c>
      <c r="C92">
        <v>82.5</v>
      </c>
      <c r="D92">
        <f t="shared" si="4"/>
        <v>9</v>
      </c>
    </row>
    <row r="93" spans="1:4" x14ac:dyDescent="0.25">
      <c r="A93" t="s">
        <v>20</v>
      </c>
      <c r="B93">
        <v>86.6</v>
      </c>
      <c r="C93">
        <v>82.4</v>
      </c>
      <c r="D93">
        <f t="shared" si="4"/>
        <v>11</v>
      </c>
    </row>
    <row r="94" spans="1:4" x14ac:dyDescent="0.25">
      <c r="A94" t="s">
        <v>21</v>
      </c>
      <c r="B94">
        <v>80.599999999999994</v>
      </c>
      <c r="C94">
        <v>82.1</v>
      </c>
      <c r="D94">
        <f t="shared" si="4"/>
        <v>12</v>
      </c>
    </row>
    <row r="95" spans="1:4" x14ac:dyDescent="0.25">
      <c r="A95" t="s">
        <v>30</v>
      </c>
      <c r="B95">
        <v>81</v>
      </c>
      <c r="C95">
        <v>81.900000000000006</v>
      </c>
      <c r="D95">
        <f t="shared" si="4"/>
        <v>13</v>
      </c>
    </row>
    <row r="96" spans="1:4" x14ac:dyDescent="0.25">
      <c r="A96" t="s">
        <v>11</v>
      </c>
      <c r="B96">
        <v>80.900000000000006</v>
      </c>
      <c r="C96">
        <v>81.3</v>
      </c>
      <c r="D96">
        <f t="shared" si="4"/>
        <v>14</v>
      </c>
    </row>
    <row r="97" spans="1:6" x14ac:dyDescent="0.25">
      <c r="A97" t="s">
        <v>3</v>
      </c>
      <c r="B97">
        <v>76.5</v>
      </c>
      <c r="C97">
        <v>73.599999999999994</v>
      </c>
      <c r="D97">
        <f t="shared" si="4"/>
        <v>15</v>
      </c>
    </row>
    <row r="98" spans="1:6" x14ac:dyDescent="0.25">
      <c r="A98" t="s">
        <v>6</v>
      </c>
      <c r="B98">
        <v>88.8</v>
      </c>
      <c r="C98">
        <v>68.3</v>
      </c>
      <c r="D98">
        <f t="shared" si="4"/>
        <v>16</v>
      </c>
    </row>
    <row r="99" spans="1:6" x14ac:dyDescent="0.25">
      <c r="A99" s="28" t="s">
        <v>27</v>
      </c>
      <c r="B99">
        <v>69.599999999999994</v>
      </c>
      <c r="C99">
        <v>65.099999999999994</v>
      </c>
      <c r="D99">
        <f t="shared" si="4"/>
        <v>17</v>
      </c>
      <c r="F99">
        <f>+C99-B99</f>
        <v>-4.5</v>
      </c>
    </row>
    <row r="101" spans="1:6" x14ac:dyDescent="0.25">
      <c r="A101" t="s">
        <v>174</v>
      </c>
    </row>
    <row r="102" spans="1:6" x14ac:dyDescent="0.25">
      <c r="B102">
        <v>2010</v>
      </c>
      <c r="C102">
        <v>2015</v>
      </c>
    </row>
    <row r="103" spans="1:6" x14ac:dyDescent="0.25">
      <c r="A103" t="s">
        <v>8</v>
      </c>
      <c r="B103">
        <v>65.400000000000006</v>
      </c>
      <c r="C103">
        <v>71.599999999999994</v>
      </c>
      <c r="D103">
        <f>RANK(C103,$C$103:$C$119,0)</f>
        <v>1</v>
      </c>
    </row>
    <row r="104" spans="1:6" x14ac:dyDescent="0.25">
      <c r="A104" t="s">
        <v>15</v>
      </c>
      <c r="B104">
        <v>61.3</v>
      </c>
      <c r="C104">
        <v>60.5</v>
      </c>
      <c r="D104">
        <f t="shared" ref="D104:D119" si="5">RANK(C104,$C$103:$C$119,0)</f>
        <v>2</v>
      </c>
    </row>
    <row r="105" spans="1:6" x14ac:dyDescent="0.25">
      <c r="A105" t="s">
        <v>10</v>
      </c>
      <c r="B105">
        <v>57.2</v>
      </c>
      <c r="C105">
        <v>50.3</v>
      </c>
      <c r="D105">
        <f t="shared" si="5"/>
        <v>3</v>
      </c>
    </row>
    <row r="106" spans="1:6" x14ac:dyDescent="0.25">
      <c r="A106" t="s">
        <v>12</v>
      </c>
      <c r="B106">
        <v>44</v>
      </c>
      <c r="C106">
        <v>49.3</v>
      </c>
      <c r="D106">
        <f t="shared" si="5"/>
        <v>4</v>
      </c>
    </row>
    <row r="107" spans="1:6" x14ac:dyDescent="0.25">
      <c r="A107" t="s">
        <v>31</v>
      </c>
      <c r="B107">
        <v>46.5</v>
      </c>
      <c r="C107">
        <v>41.6</v>
      </c>
      <c r="D107">
        <f t="shared" si="5"/>
        <v>5</v>
      </c>
    </row>
    <row r="108" spans="1:6" x14ac:dyDescent="0.25">
      <c r="A108" t="s">
        <v>5</v>
      </c>
      <c r="B108">
        <v>46.3</v>
      </c>
      <c r="C108">
        <v>40.799999999999997</v>
      </c>
      <c r="D108">
        <f t="shared" si="5"/>
        <v>6</v>
      </c>
    </row>
    <row r="109" spans="1:6" x14ac:dyDescent="0.25">
      <c r="A109" t="s">
        <v>21</v>
      </c>
      <c r="B109">
        <v>44.5</v>
      </c>
      <c r="C109">
        <v>35.799999999999997</v>
      </c>
      <c r="D109">
        <f t="shared" si="5"/>
        <v>7</v>
      </c>
    </row>
    <row r="110" spans="1:6" x14ac:dyDescent="0.25">
      <c r="A110" t="s">
        <v>30</v>
      </c>
      <c r="B110">
        <v>39.4</v>
      </c>
      <c r="C110">
        <v>34.5</v>
      </c>
      <c r="D110">
        <f t="shared" si="5"/>
        <v>8</v>
      </c>
    </row>
    <row r="111" spans="1:6" x14ac:dyDescent="0.25">
      <c r="A111" t="s">
        <v>17</v>
      </c>
      <c r="B111">
        <v>43.2</v>
      </c>
      <c r="C111">
        <v>31.7</v>
      </c>
      <c r="D111">
        <f t="shared" si="5"/>
        <v>9</v>
      </c>
    </row>
    <row r="112" spans="1:6" x14ac:dyDescent="0.25">
      <c r="A112" t="s">
        <v>20</v>
      </c>
      <c r="B112">
        <v>34.9</v>
      </c>
      <c r="C112">
        <v>31</v>
      </c>
      <c r="D112">
        <f t="shared" si="5"/>
        <v>10</v>
      </c>
    </row>
    <row r="113" spans="1:6" x14ac:dyDescent="0.25">
      <c r="A113" t="s">
        <v>18</v>
      </c>
      <c r="B113">
        <v>41.8</v>
      </c>
      <c r="C113">
        <v>30.7</v>
      </c>
      <c r="D113">
        <f t="shared" si="5"/>
        <v>11</v>
      </c>
    </row>
    <row r="114" spans="1:6" x14ac:dyDescent="0.25">
      <c r="A114" s="28" t="s">
        <v>27</v>
      </c>
      <c r="B114">
        <v>30</v>
      </c>
      <c r="C114">
        <v>27</v>
      </c>
      <c r="D114">
        <f t="shared" si="5"/>
        <v>12</v>
      </c>
    </row>
    <row r="115" spans="1:6" x14ac:dyDescent="0.25">
      <c r="A115" t="s">
        <v>19</v>
      </c>
      <c r="B115">
        <v>19.100000000000001</v>
      </c>
      <c r="C115">
        <v>23.9</v>
      </c>
      <c r="D115">
        <f t="shared" si="5"/>
        <v>13</v>
      </c>
    </row>
    <row r="116" spans="1:6" x14ac:dyDescent="0.25">
      <c r="A116" t="s">
        <v>6</v>
      </c>
      <c r="B116">
        <v>29.9</v>
      </c>
      <c r="C116">
        <v>22.8</v>
      </c>
      <c r="D116">
        <f t="shared" si="5"/>
        <v>14</v>
      </c>
    </row>
    <row r="117" spans="1:6" x14ac:dyDescent="0.25">
      <c r="A117" t="s">
        <v>11</v>
      </c>
      <c r="B117">
        <v>24.9</v>
      </c>
      <c r="C117">
        <v>19.7</v>
      </c>
      <c r="D117">
        <f t="shared" si="5"/>
        <v>15</v>
      </c>
    </row>
    <row r="118" spans="1:6" x14ac:dyDescent="0.25">
      <c r="A118" t="s">
        <v>3</v>
      </c>
      <c r="B118">
        <v>27.8</v>
      </c>
      <c r="C118">
        <v>19.600000000000001</v>
      </c>
      <c r="D118">
        <f t="shared" si="5"/>
        <v>16</v>
      </c>
    </row>
    <row r="119" spans="1:6" x14ac:dyDescent="0.25">
      <c r="A119" t="s">
        <v>13</v>
      </c>
      <c r="B119">
        <v>22.1</v>
      </c>
      <c r="C119">
        <v>18.5</v>
      </c>
      <c r="D119">
        <f t="shared" si="5"/>
        <v>17</v>
      </c>
      <c r="F119">
        <f>+C119-B119</f>
        <v>-3.6000000000000014</v>
      </c>
    </row>
    <row r="121" spans="1:6" x14ac:dyDescent="0.25">
      <c r="A121" t="s">
        <v>175</v>
      </c>
    </row>
    <row r="122" spans="1:6" x14ac:dyDescent="0.25">
      <c r="B122">
        <v>2010</v>
      </c>
      <c r="C122">
        <v>2015</v>
      </c>
    </row>
    <row r="123" spans="1:6" x14ac:dyDescent="0.25">
      <c r="A123" t="s">
        <v>10</v>
      </c>
      <c r="B123">
        <v>80.2</v>
      </c>
      <c r="C123">
        <v>86.2</v>
      </c>
      <c r="D123">
        <f>RANK(C123,$C$123:$C$139,0)</f>
        <v>1</v>
      </c>
    </row>
    <row r="124" spans="1:6" x14ac:dyDescent="0.25">
      <c r="A124" t="s">
        <v>8</v>
      </c>
      <c r="B124">
        <v>84.5</v>
      </c>
      <c r="C124">
        <v>83.6</v>
      </c>
      <c r="D124">
        <f t="shared" ref="D124:D139" si="6">RANK(C124,$C$123:$C$139,0)</f>
        <v>2</v>
      </c>
    </row>
    <row r="125" spans="1:6" x14ac:dyDescent="0.25">
      <c r="A125" t="s">
        <v>31</v>
      </c>
      <c r="B125">
        <v>75.3</v>
      </c>
      <c r="C125">
        <v>82.8</v>
      </c>
      <c r="D125">
        <f t="shared" si="6"/>
        <v>3</v>
      </c>
    </row>
    <row r="126" spans="1:6" x14ac:dyDescent="0.25">
      <c r="A126" t="s">
        <v>21</v>
      </c>
      <c r="B126">
        <v>71.099999999999994</v>
      </c>
      <c r="C126">
        <v>81</v>
      </c>
      <c r="D126">
        <f t="shared" si="6"/>
        <v>4</v>
      </c>
    </row>
    <row r="127" spans="1:6" x14ac:dyDescent="0.25">
      <c r="A127" t="s">
        <v>15</v>
      </c>
      <c r="B127">
        <v>77.2</v>
      </c>
      <c r="C127">
        <v>79.7</v>
      </c>
      <c r="D127">
        <f t="shared" si="6"/>
        <v>5</v>
      </c>
    </row>
    <row r="128" spans="1:6" x14ac:dyDescent="0.25">
      <c r="A128" t="s">
        <v>17</v>
      </c>
      <c r="B128">
        <v>69.8</v>
      </c>
      <c r="C128">
        <v>76.400000000000006</v>
      </c>
      <c r="D128">
        <f t="shared" si="6"/>
        <v>6</v>
      </c>
    </row>
    <row r="129" spans="1:6" x14ac:dyDescent="0.25">
      <c r="A129" t="s">
        <v>5</v>
      </c>
      <c r="B129">
        <v>65.7</v>
      </c>
      <c r="C129">
        <v>72.599999999999994</v>
      </c>
      <c r="D129">
        <f t="shared" si="6"/>
        <v>7</v>
      </c>
    </row>
    <row r="130" spans="1:6" x14ac:dyDescent="0.25">
      <c r="A130" t="s">
        <v>18</v>
      </c>
      <c r="B130">
        <v>60.3</v>
      </c>
      <c r="C130">
        <v>69.599999999999994</v>
      </c>
      <c r="D130">
        <f t="shared" si="6"/>
        <v>8</v>
      </c>
    </row>
    <row r="131" spans="1:6" x14ac:dyDescent="0.25">
      <c r="A131" t="s">
        <v>12</v>
      </c>
      <c r="B131">
        <v>68.3</v>
      </c>
      <c r="C131">
        <v>65.900000000000006</v>
      </c>
      <c r="D131">
        <f t="shared" si="6"/>
        <v>9</v>
      </c>
    </row>
    <row r="132" spans="1:6" x14ac:dyDescent="0.25">
      <c r="A132" s="28" t="s">
        <v>27</v>
      </c>
      <c r="B132">
        <v>54.6</v>
      </c>
      <c r="C132">
        <v>65.3</v>
      </c>
      <c r="D132">
        <f t="shared" si="6"/>
        <v>10</v>
      </c>
    </row>
    <row r="133" spans="1:6" x14ac:dyDescent="0.25">
      <c r="A133" t="s">
        <v>20</v>
      </c>
      <c r="B133">
        <v>28.2</v>
      </c>
      <c r="C133">
        <v>65.099999999999994</v>
      </c>
      <c r="D133">
        <f t="shared" si="6"/>
        <v>11</v>
      </c>
    </row>
    <row r="134" spans="1:6" x14ac:dyDescent="0.25">
      <c r="A134" t="s">
        <v>3</v>
      </c>
      <c r="B134">
        <v>57.2</v>
      </c>
      <c r="C134">
        <v>63.9</v>
      </c>
      <c r="D134">
        <f t="shared" si="6"/>
        <v>12</v>
      </c>
    </row>
    <row r="135" spans="1:6" x14ac:dyDescent="0.25">
      <c r="A135" t="s">
        <v>19</v>
      </c>
      <c r="B135">
        <v>35.9</v>
      </c>
      <c r="C135">
        <v>60.2</v>
      </c>
      <c r="D135">
        <f t="shared" si="6"/>
        <v>13</v>
      </c>
    </row>
    <row r="136" spans="1:6" x14ac:dyDescent="0.25">
      <c r="A136" t="s">
        <v>13</v>
      </c>
      <c r="B136">
        <v>54.3</v>
      </c>
      <c r="C136">
        <v>56.6</v>
      </c>
      <c r="D136">
        <f t="shared" si="6"/>
        <v>14</v>
      </c>
    </row>
    <row r="137" spans="1:6" x14ac:dyDescent="0.25">
      <c r="A137" t="s">
        <v>30</v>
      </c>
      <c r="B137">
        <v>53.3</v>
      </c>
      <c r="C137">
        <v>56</v>
      </c>
      <c r="D137">
        <f t="shared" si="6"/>
        <v>15</v>
      </c>
    </row>
    <row r="138" spans="1:6" x14ac:dyDescent="0.25">
      <c r="A138" t="s">
        <v>11</v>
      </c>
      <c r="B138">
        <v>51.8</v>
      </c>
      <c r="C138">
        <v>54.6</v>
      </c>
      <c r="D138">
        <f t="shared" si="6"/>
        <v>16</v>
      </c>
    </row>
    <row r="139" spans="1:6" x14ac:dyDescent="0.25">
      <c r="A139" t="s">
        <v>6</v>
      </c>
      <c r="B139">
        <v>70.7</v>
      </c>
      <c r="C139">
        <v>54.1</v>
      </c>
      <c r="D139">
        <f t="shared" si="6"/>
        <v>17</v>
      </c>
      <c r="F139">
        <f>+C139-B139</f>
        <v>-16.600000000000001</v>
      </c>
    </row>
    <row r="141" spans="1:6" x14ac:dyDescent="0.25">
      <c r="A141" t="s">
        <v>176</v>
      </c>
    </row>
    <row r="142" spans="1:6" x14ac:dyDescent="0.25">
      <c r="B142">
        <v>2010</v>
      </c>
      <c r="C142">
        <v>2015</v>
      </c>
    </row>
    <row r="143" spans="1:6" x14ac:dyDescent="0.25">
      <c r="A143" t="s">
        <v>8</v>
      </c>
      <c r="B143">
        <v>72.3</v>
      </c>
      <c r="C143">
        <v>54.9</v>
      </c>
      <c r="D143">
        <f>RANK(C143,$C$143:$C$159,0)</f>
        <v>1</v>
      </c>
    </row>
    <row r="144" spans="1:6" x14ac:dyDescent="0.25">
      <c r="A144" t="s">
        <v>30</v>
      </c>
      <c r="B144">
        <v>42.6</v>
      </c>
      <c r="C144">
        <v>42</v>
      </c>
      <c r="D144">
        <f t="shared" ref="D144:D159" si="7">RANK(C144,$C$143:$C$159,0)</f>
        <v>2</v>
      </c>
    </row>
    <row r="145" spans="1:6" x14ac:dyDescent="0.25">
      <c r="A145" t="s">
        <v>10</v>
      </c>
      <c r="B145">
        <v>68.099999999999994</v>
      </c>
      <c r="C145">
        <v>40.4</v>
      </c>
      <c r="D145">
        <f t="shared" si="7"/>
        <v>3</v>
      </c>
    </row>
    <row r="146" spans="1:6" x14ac:dyDescent="0.25">
      <c r="A146" t="s">
        <v>17</v>
      </c>
      <c r="B146">
        <v>42.7</v>
      </c>
      <c r="C146">
        <v>37.6</v>
      </c>
      <c r="D146">
        <f t="shared" si="7"/>
        <v>4</v>
      </c>
    </row>
    <row r="147" spans="1:6" x14ac:dyDescent="0.25">
      <c r="A147" t="s">
        <v>12</v>
      </c>
      <c r="B147">
        <v>92.8</v>
      </c>
      <c r="C147">
        <v>37.1</v>
      </c>
      <c r="D147">
        <f t="shared" si="7"/>
        <v>5</v>
      </c>
    </row>
    <row r="148" spans="1:6" x14ac:dyDescent="0.25">
      <c r="A148" t="s">
        <v>31</v>
      </c>
      <c r="B148">
        <v>51.5</v>
      </c>
      <c r="C148">
        <v>37.1</v>
      </c>
      <c r="D148">
        <f t="shared" si="7"/>
        <v>5</v>
      </c>
    </row>
    <row r="149" spans="1:6" x14ac:dyDescent="0.25">
      <c r="A149" t="s">
        <v>15</v>
      </c>
      <c r="B149">
        <v>58.7</v>
      </c>
      <c r="C149">
        <v>34.299999999999997</v>
      </c>
      <c r="D149">
        <f t="shared" si="7"/>
        <v>7</v>
      </c>
    </row>
    <row r="150" spans="1:6" x14ac:dyDescent="0.25">
      <c r="A150" t="s">
        <v>13</v>
      </c>
      <c r="B150">
        <v>65</v>
      </c>
      <c r="C150">
        <v>32.9</v>
      </c>
      <c r="D150">
        <f t="shared" si="7"/>
        <v>8</v>
      </c>
    </row>
    <row r="151" spans="1:6" x14ac:dyDescent="0.25">
      <c r="A151" t="s">
        <v>11</v>
      </c>
      <c r="B151">
        <v>44.5</v>
      </c>
      <c r="C151">
        <v>28.8</v>
      </c>
      <c r="D151">
        <f t="shared" si="7"/>
        <v>9</v>
      </c>
    </row>
    <row r="152" spans="1:6" x14ac:dyDescent="0.25">
      <c r="A152" t="s">
        <v>18</v>
      </c>
      <c r="B152">
        <v>45.4</v>
      </c>
      <c r="C152">
        <v>27.7</v>
      </c>
      <c r="D152">
        <f t="shared" si="7"/>
        <v>10</v>
      </c>
    </row>
    <row r="153" spans="1:6" x14ac:dyDescent="0.25">
      <c r="A153" t="s">
        <v>19</v>
      </c>
      <c r="B153">
        <v>41.8</v>
      </c>
      <c r="C153">
        <v>27.5</v>
      </c>
      <c r="D153">
        <f t="shared" si="7"/>
        <v>11</v>
      </c>
    </row>
    <row r="154" spans="1:6" x14ac:dyDescent="0.25">
      <c r="A154" t="s">
        <v>6</v>
      </c>
      <c r="B154">
        <v>43.2</v>
      </c>
      <c r="C154">
        <v>27.2</v>
      </c>
      <c r="D154">
        <f t="shared" si="7"/>
        <v>12</v>
      </c>
    </row>
    <row r="155" spans="1:6" x14ac:dyDescent="0.25">
      <c r="A155" t="s">
        <v>21</v>
      </c>
      <c r="B155">
        <v>65.8</v>
      </c>
      <c r="C155">
        <v>27</v>
      </c>
      <c r="D155">
        <f t="shared" si="7"/>
        <v>13</v>
      </c>
    </row>
    <row r="156" spans="1:6" x14ac:dyDescent="0.25">
      <c r="A156" t="s">
        <v>5</v>
      </c>
      <c r="B156">
        <v>40.4</v>
      </c>
      <c r="C156">
        <v>25.2</v>
      </c>
      <c r="D156">
        <f t="shared" si="7"/>
        <v>14</v>
      </c>
    </row>
    <row r="157" spans="1:6" x14ac:dyDescent="0.25">
      <c r="A157" t="s">
        <v>3</v>
      </c>
      <c r="B157">
        <v>44.6</v>
      </c>
      <c r="C157">
        <v>23</v>
      </c>
      <c r="D157">
        <f t="shared" si="7"/>
        <v>15</v>
      </c>
    </row>
    <row r="158" spans="1:6" x14ac:dyDescent="0.25">
      <c r="A158" t="s">
        <v>20</v>
      </c>
      <c r="B158">
        <v>36.1</v>
      </c>
      <c r="C158">
        <v>22.2</v>
      </c>
      <c r="D158">
        <f t="shared" si="7"/>
        <v>16</v>
      </c>
    </row>
    <row r="159" spans="1:6" x14ac:dyDescent="0.25">
      <c r="A159" s="28" t="s">
        <v>27</v>
      </c>
      <c r="B159">
        <v>28.6</v>
      </c>
      <c r="C159">
        <v>19.7</v>
      </c>
      <c r="D159">
        <f t="shared" si="7"/>
        <v>17</v>
      </c>
      <c r="F159">
        <f>+C159-B159</f>
        <v>-8.9000000000000021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0"/>
  <sheetViews>
    <sheetView topLeftCell="H1" workbookViewId="0">
      <selection activeCell="H1" sqref="H1"/>
    </sheetView>
  </sheetViews>
  <sheetFormatPr baseColWidth="10" defaultRowHeight="15" x14ac:dyDescent="0.25"/>
  <cols>
    <col min="1" max="1" width="63.28515625" hidden="1" customWidth="1"/>
    <col min="2" max="3" width="0" hidden="1" customWidth="1"/>
    <col min="4" max="4" width="17.7109375" hidden="1" customWidth="1"/>
    <col min="5" max="7" width="0" hidden="1" customWidth="1"/>
    <col min="8" max="8" width="60.42578125" customWidth="1"/>
    <col min="9" max="9" width="14.7109375" customWidth="1"/>
    <col min="10" max="11" width="16.42578125" customWidth="1"/>
  </cols>
  <sheetData>
    <row r="1" spans="1:18" x14ac:dyDescent="0.25">
      <c r="B1" s="122" t="s">
        <v>247</v>
      </c>
      <c r="C1" s="123"/>
    </row>
    <row r="2" spans="1:18" ht="30.75" thickBot="1" x14ac:dyDescent="0.3">
      <c r="B2" s="122" t="s">
        <v>248</v>
      </c>
      <c r="C2" s="123" t="s">
        <v>249</v>
      </c>
      <c r="E2" t="s">
        <v>250</v>
      </c>
      <c r="H2" t="s">
        <v>251</v>
      </c>
      <c r="J2" t="s">
        <v>252</v>
      </c>
    </row>
    <row r="3" spans="1:18" x14ac:dyDescent="0.25">
      <c r="A3" s="124" t="s">
        <v>148</v>
      </c>
      <c r="B3" s="122" t="s">
        <v>253</v>
      </c>
      <c r="C3" s="125">
        <v>2097175</v>
      </c>
      <c r="D3" s="126" t="s">
        <v>254</v>
      </c>
      <c r="E3" s="125">
        <v>1052438</v>
      </c>
      <c r="H3" t="s">
        <v>177</v>
      </c>
      <c r="I3">
        <f>+E14+E15+E16+E17+E18</f>
        <v>524586</v>
      </c>
      <c r="J3" s="127">
        <f>+I3/$E$3*100</f>
        <v>49.844836465425992</v>
      </c>
      <c r="P3" s="134"/>
      <c r="Q3" s="151" t="s">
        <v>51</v>
      </c>
      <c r="R3" s="152" t="s">
        <v>27</v>
      </c>
    </row>
    <row r="4" spans="1:18" x14ac:dyDescent="0.25">
      <c r="A4" s="124" t="s">
        <v>255</v>
      </c>
      <c r="B4" s="122" t="s">
        <v>256</v>
      </c>
      <c r="C4" s="125">
        <v>171669</v>
      </c>
      <c r="D4" s="122" t="s">
        <v>257</v>
      </c>
      <c r="E4" s="125">
        <v>85268</v>
      </c>
      <c r="H4" t="s">
        <v>178</v>
      </c>
      <c r="I4">
        <f>+E19+E20+E21+E22+E23</f>
        <v>527852</v>
      </c>
      <c r="J4" s="127">
        <f>+I4/$E$3*100</f>
        <v>50.155163534574008</v>
      </c>
      <c r="P4" s="139"/>
      <c r="Q4" s="5" t="s">
        <v>452</v>
      </c>
      <c r="R4" s="153" t="s">
        <v>452</v>
      </c>
    </row>
    <row r="5" spans="1:18" x14ac:dyDescent="0.25">
      <c r="A5" s="124" t="s">
        <v>258</v>
      </c>
      <c r="B5" s="122" t="s">
        <v>259</v>
      </c>
      <c r="C5" s="125">
        <v>1992871</v>
      </c>
      <c r="D5" s="122" t="s">
        <v>260</v>
      </c>
      <c r="E5" s="125">
        <v>1000726</v>
      </c>
      <c r="I5" s="123" t="s">
        <v>249</v>
      </c>
      <c r="J5" s="123" t="s">
        <v>250</v>
      </c>
      <c r="P5" s="142" t="s">
        <v>353</v>
      </c>
      <c r="Q5" s="121">
        <f>+J59/I59*100</f>
        <v>18.092686912489317</v>
      </c>
      <c r="R5" s="284">
        <f>+N59/M59*100</f>
        <v>69.515367376340649</v>
      </c>
    </row>
    <row r="6" spans="1:18" x14ac:dyDescent="0.25">
      <c r="A6" s="124" t="s">
        <v>261</v>
      </c>
      <c r="B6" s="122" t="s">
        <v>262</v>
      </c>
      <c r="C6" s="125">
        <v>1924250</v>
      </c>
      <c r="D6" s="122" t="s">
        <v>263</v>
      </c>
      <c r="E6" s="125">
        <v>966720</v>
      </c>
      <c r="H6" s="124" t="s">
        <v>264</v>
      </c>
      <c r="I6" s="125">
        <v>1427880</v>
      </c>
      <c r="J6" s="125">
        <v>670323</v>
      </c>
      <c r="K6">
        <f>+J6/I6*100</f>
        <v>46.945331540465588</v>
      </c>
      <c r="P6" s="142" t="s">
        <v>459</v>
      </c>
      <c r="Q6" s="121">
        <f>+J60/I60*100</f>
        <v>16.507380158733511</v>
      </c>
      <c r="R6" s="284">
        <f>+N60/M60*100</f>
        <v>75.851330125521116</v>
      </c>
    </row>
    <row r="7" spans="1:18" ht="15.75" thickBot="1" x14ac:dyDescent="0.3">
      <c r="A7" s="124" t="s">
        <v>265</v>
      </c>
      <c r="B7" s="122" t="s">
        <v>266</v>
      </c>
      <c r="C7" s="125">
        <v>1669164</v>
      </c>
      <c r="D7" s="122" t="s">
        <v>267</v>
      </c>
      <c r="E7" s="125">
        <v>838280</v>
      </c>
      <c r="H7" s="124" t="s">
        <v>268</v>
      </c>
      <c r="I7" s="125">
        <v>115216</v>
      </c>
      <c r="J7" s="125">
        <v>100947</v>
      </c>
      <c r="K7">
        <f>+J7/I7*100</f>
        <v>87.615435356200535</v>
      </c>
      <c r="P7" s="154" t="s">
        <v>268</v>
      </c>
      <c r="Q7" s="285">
        <f>+J61/I61*100</f>
        <v>30.749136091649355</v>
      </c>
      <c r="R7" s="286">
        <f>+N61/M61*100</f>
        <v>87.615435356200535</v>
      </c>
    </row>
    <row r="8" spans="1:18" x14ac:dyDescent="0.25">
      <c r="A8" s="124" t="s">
        <v>269</v>
      </c>
      <c r="B8" s="122" t="s">
        <v>270</v>
      </c>
      <c r="C8" s="125">
        <v>1554283</v>
      </c>
      <c r="D8" s="122" t="s">
        <v>271</v>
      </c>
      <c r="E8" s="125">
        <v>778222</v>
      </c>
    </row>
    <row r="9" spans="1:18" x14ac:dyDescent="0.25">
      <c r="A9" s="124" t="s">
        <v>272</v>
      </c>
      <c r="B9" s="122" t="s">
        <v>273</v>
      </c>
      <c r="C9" s="125">
        <v>541636</v>
      </c>
      <c r="D9" s="122" t="s">
        <v>274</v>
      </c>
      <c r="E9" s="125">
        <v>273766</v>
      </c>
    </row>
    <row r="10" spans="1:18" x14ac:dyDescent="0.25">
      <c r="A10" s="124" t="s">
        <v>275</v>
      </c>
      <c r="B10" s="122" t="s">
        <v>276</v>
      </c>
      <c r="C10" s="125">
        <v>384101</v>
      </c>
      <c r="D10" s="122" t="s">
        <v>277</v>
      </c>
      <c r="E10" s="125">
        <v>197192</v>
      </c>
      <c r="I10" s="123" t="s">
        <v>249</v>
      </c>
      <c r="J10" s="123" t="s">
        <v>250</v>
      </c>
      <c r="K10" t="s">
        <v>181</v>
      </c>
    </row>
    <row r="11" spans="1:18" x14ac:dyDescent="0.25">
      <c r="A11" s="124" t="s">
        <v>278</v>
      </c>
      <c r="B11" s="122" t="s">
        <v>279</v>
      </c>
      <c r="C11" s="125">
        <v>1006866</v>
      </c>
      <c r="D11" s="122" t="s">
        <v>280</v>
      </c>
      <c r="E11" s="125">
        <v>479325</v>
      </c>
      <c r="H11" s="124" t="s">
        <v>281</v>
      </c>
      <c r="I11" s="125">
        <v>220919</v>
      </c>
      <c r="J11" s="125">
        <v>167570</v>
      </c>
      <c r="K11">
        <f>+(J11/I11)*100</f>
        <v>75.851330125521116</v>
      </c>
    </row>
    <row r="12" spans="1:18" x14ac:dyDescent="0.25">
      <c r="A12" s="124" t="s">
        <v>282</v>
      </c>
      <c r="B12" s="122" t="s">
        <v>283</v>
      </c>
      <c r="C12" s="125">
        <v>163316</v>
      </c>
      <c r="D12" s="122" t="s">
        <v>284</v>
      </c>
      <c r="E12" s="125">
        <v>101705</v>
      </c>
      <c r="H12" s="124" t="s">
        <v>285</v>
      </c>
      <c r="I12" s="125">
        <v>208145</v>
      </c>
      <c r="J12" s="125">
        <v>127038</v>
      </c>
      <c r="K12">
        <f>+(J12/I12)*100</f>
        <v>61.033414206442629</v>
      </c>
    </row>
    <row r="13" spans="1:18" x14ac:dyDescent="0.25">
      <c r="A13" s="124" t="s">
        <v>286</v>
      </c>
      <c r="B13" s="122" t="s">
        <v>287</v>
      </c>
      <c r="C13" s="125">
        <v>1256</v>
      </c>
      <c r="D13" s="122" t="s">
        <v>288</v>
      </c>
      <c r="E13" s="125">
        <v>450</v>
      </c>
      <c r="H13" s="124" t="s">
        <v>289</v>
      </c>
      <c r="I13" s="125">
        <v>71570</v>
      </c>
      <c r="J13" s="125">
        <v>38079</v>
      </c>
      <c r="K13">
        <f>+(J13/I13)*100</f>
        <v>53.205253597876201</v>
      </c>
    </row>
    <row r="14" spans="1:18" x14ac:dyDescent="0.25">
      <c r="A14" s="124" t="s">
        <v>290</v>
      </c>
      <c r="B14" s="122" t="s">
        <v>291</v>
      </c>
      <c r="C14" s="125">
        <v>274801</v>
      </c>
      <c r="D14" s="122" t="s">
        <v>292</v>
      </c>
      <c r="E14" s="125">
        <v>138338</v>
      </c>
      <c r="H14" s="124" t="s">
        <v>293</v>
      </c>
      <c r="I14" s="125">
        <v>350586</v>
      </c>
      <c r="J14" s="125">
        <v>178067</v>
      </c>
      <c r="K14">
        <f>+(J14/I14)*100</f>
        <v>50.791246655599487</v>
      </c>
    </row>
    <row r="15" spans="1:18" x14ac:dyDescent="0.25">
      <c r="A15" s="124" t="s">
        <v>294</v>
      </c>
      <c r="B15" s="122" t="s">
        <v>295</v>
      </c>
      <c r="C15" s="125">
        <v>190837</v>
      </c>
      <c r="D15" s="122" t="s">
        <v>296</v>
      </c>
      <c r="E15" s="125">
        <v>100568</v>
      </c>
      <c r="H15" s="124" t="s">
        <v>297</v>
      </c>
      <c r="I15" s="125">
        <v>589601</v>
      </c>
      <c r="J15" s="125">
        <v>173702</v>
      </c>
      <c r="K15">
        <f>+(J15/I15)*100</f>
        <v>29.460940534361374</v>
      </c>
    </row>
    <row r="16" spans="1:18" x14ac:dyDescent="0.25">
      <c r="A16" s="124" t="s">
        <v>298</v>
      </c>
      <c r="B16" s="122" t="s">
        <v>299</v>
      </c>
      <c r="C16" s="125">
        <v>482893</v>
      </c>
      <c r="D16" s="122" t="s">
        <v>300</v>
      </c>
      <c r="E16" s="125">
        <v>233322</v>
      </c>
    </row>
    <row r="17" spans="1:13" x14ac:dyDescent="0.25">
      <c r="A17" s="124" t="s">
        <v>301</v>
      </c>
      <c r="B17" s="122" t="s">
        <v>302</v>
      </c>
      <c r="C17" s="125">
        <v>78304</v>
      </c>
      <c r="D17" s="122" t="s">
        <v>303</v>
      </c>
      <c r="E17" s="125">
        <v>52128</v>
      </c>
    </row>
    <row r="18" spans="1:13" x14ac:dyDescent="0.25">
      <c r="A18" s="124" t="s">
        <v>304</v>
      </c>
      <c r="B18" s="122" t="s">
        <v>305</v>
      </c>
      <c r="C18" s="125">
        <v>713</v>
      </c>
      <c r="D18" s="122" t="s">
        <v>306</v>
      </c>
      <c r="E18" s="125">
        <v>230</v>
      </c>
      <c r="I18" s="123" t="s">
        <v>249</v>
      </c>
      <c r="J18" s="123" t="s">
        <v>250</v>
      </c>
    </row>
    <row r="19" spans="1:13" x14ac:dyDescent="0.25">
      <c r="A19" s="124" t="s">
        <v>307</v>
      </c>
      <c r="B19" s="122" t="s">
        <v>308</v>
      </c>
      <c r="C19" s="125">
        <v>266835</v>
      </c>
      <c r="D19" s="122" t="s">
        <v>309</v>
      </c>
      <c r="E19" s="125">
        <v>135428</v>
      </c>
      <c r="H19" s="124" t="s">
        <v>272</v>
      </c>
      <c r="I19" s="125">
        <v>541636</v>
      </c>
      <c r="J19" s="125">
        <v>273766</v>
      </c>
      <c r="K19">
        <f>+(J19/1052438)*100</f>
        <v>26.012553708627017</v>
      </c>
    </row>
    <row r="20" spans="1:13" x14ac:dyDescent="0.25">
      <c r="A20" s="124" t="s">
        <v>310</v>
      </c>
      <c r="B20" s="122" t="s">
        <v>311</v>
      </c>
      <c r="C20" s="125">
        <v>193264</v>
      </c>
      <c r="D20" s="122" t="s">
        <v>312</v>
      </c>
      <c r="E20" s="125">
        <v>96624</v>
      </c>
      <c r="H20" s="124" t="s">
        <v>275</v>
      </c>
      <c r="I20" s="125">
        <v>384101</v>
      </c>
      <c r="J20" s="125">
        <v>197192</v>
      </c>
      <c r="K20">
        <f>+(J20/1052438)*100</f>
        <v>18.736685676495906</v>
      </c>
    </row>
    <row r="21" spans="1:13" x14ac:dyDescent="0.25">
      <c r="A21" s="124" t="s">
        <v>313</v>
      </c>
      <c r="B21" s="122" t="s">
        <v>314</v>
      </c>
      <c r="C21" s="125">
        <v>523973</v>
      </c>
      <c r="D21" s="122" t="s">
        <v>315</v>
      </c>
      <c r="E21" s="125">
        <v>246003</v>
      </c>
      <c r="H21" s="124" t="s">
        <v>278</v>
      </c>
      <c r="I21" s="125">
        <v>1006866</v>
      </c>
      <c r="J21" s="125">
        <v>479325</v>
      </c>
      <c r="K21">
        <f>+(J21/1052438)*100</f>
        <v>45.544250587683081</v>
      </c>
    </row>
    <row r="22" spans="1:13" x14ac:dyDescent="0.25">
      <c r="A22" s="124" t="s">
        <v>316</v>
      </c>
      <c r="B22" s="122" t="s">
        <v>317</v>
      </c>
      <c r="C22" s="125">
        <v>85012</v>
      </c>
      <c r="D22" s="122" t="s">
        <v>318</v>
      </c>
      <c r="E22" s="125">
        <v>49577</v>
      </c>
      <c r="H22" s="124" t="s">
        <v>282</v>
      </c>
      <c r="I22" s="125">
        <v>163316</v>
      </c>
      <c r="J22" s="125">
        <v>101705</v>
      </c>
      <c r="K22">
        <f>+(J22/1052438)*100</f>
        <v>9.6637521640229629</v>
      </c>
    </row>
    <row r="23" spans="1:13" x14ac:dyDescent="0.25">
      <c r="A23" s="124" t="s">
        <v>319</v>
      </c>
      <c r="B23" s="122" t="s">
        <v>320</v>
      </c>
      <c r="C23" s="125">
        <v>543</v>
      </c>
      <c r="D23" s="122" t="s">
        <v>321</v>
      </c>
      <c r="E23" s="125">
        <v>220</v>
      </c>
      <c r="H23" s="124" t="s">
        <v>286</v>
      </c>
      <c r="I23" s="125">
        <v>1256</v>
      </c>
      <c r="J23" s="125">
        <v>450</v>
      </c>
      <c r="K23">
        <f>+(J23/1052438)*100</f>
        <v>4.275786317103715E-2</v>
      </c>
    </row>
    <row r="24" spans="1:13" x14ac:dyDescent="0.25">
      <c r="A24" s="124" t="s">
        <v>264</v>
      </c>
      <c r="B24" s="122" t="s">
        <v>322</v>
      </c>
      <c r="C24" s="125">
        <v>1427880</v>
      </c>
      <c r="D24" s="122" t="s">
        <v>323</v>
      </c>
      <c r="E24" s="125">
        <v>670323</v>
      </c>
    </row>
    <row r="25" spans="1:13" x14ac:dyDescent="0.25">
      <c r="A25" s="128" t="s">
        <v>268</v>
      </c>
      <c r="B25" s="122" t="s">
        <v>324</v>
      </c>
      <c r="C25" s="125">
        <v>115216</v>
      </c>
      <c r="D25" s="122" t="s">
        <v>325</v>
      </c>
      <c r="E25" s="125">
        <v>100947</v>
      </c>
      <c r="I25" s="123" t="s">
        <v>249</v>
      </c>
      <c r="J25" s="123" t="s">
        <v>250</v>
      </c>
    </row>
    <row r="26" spans="1:13" x14ac:dyDescent="0.25">
      <c r="A26" s="124" t="s">
        <v>326</v>
      </c>
      <c r="B26" s="122" t="s">
        <v>327</v>
      </c>
      <c r="C26" s="125">
        <v>11187</v>
      </c>
      <c r="D26" s="122" t="s">
        <v>328</v>
      </c>
      <c r="E26" s="125">
        <v>6952</v>
      </c>
      <c r="H26" s="124" t="s">
        <v>329</v>
      </c>
      <c r="I26" s="125">
        <v>868376</v>
      </c>
      <c r="J26" s="125">
        <v>409159</v>
      </c>
      <c r="K26" s="122">
        <f>+(J26/I26)*100</f>
        <v>47.117723198245919</v>
      </c>
    </row>
    <row r="27" spans="1:13" x14ac:dyDescent="0.25">
      <c r="A27" s="124" t="s">
        <v>330</v>
      </c>
      <c r="B27" s="122" t="s">
        <v>331</v>
      </c>
      <c r="C27" s="125">
        <v>325847</v>
      </c>
      <c r="D27" s="122" t="s">
        <v>332</v>
      </c>
      <c r="E27" s="125">
        <v>165265</v>
      </c>
      <c r="I27" t="s">
        <v>333</v>
      </c>
      <c r="J27" t="s">
        <v>178</v>
      </c>
    </row>
    <row r="28" spans="1:13" x14ac:dyDescent="0.25">
      <c r="A28" s="124" t="s">
        <v>334</v>
      </c>
      <c r="B28" s="122" t="s">
        <v>335</v>
      </c>
      <c r="C28" s="125">
        <v>8121</v>
      </c>
      <c r="D28" s="122" t="s">
        <v>336</v>
      </c>
      <c r="E28" s="125">
        <v>5484</v>
      </c>
      <c r="H28" s="124" t="s">
        <v>337</v>
      </c>
      <c r="I28" s="125">
        <v>291135</v>
      </c>
      <c r="J28" s="125">
        <v>118024</v>
      </c>
      <c r="K28" s="122">
        <f>+(J28/J26)*100</f>
        <v>28.845509936235057</v>
      </c>
      <c r="M28" s="122"/>
    </row>
    <row r="29" spans="1:13" x14ac:dyDescent="0.25">
      <c r="A29" s="124" t="s">
        <v>338</v>
      </c>
      <c r="B29" s="122" t="s">
        <v>339</v>
      </c>
      <c r="C29" s="125">
        <v>311</v>
      </c>
      <c r="D29" s="122" t="s">
        <v>340</v>
      </c>
      <c r="E29" s="125">
        <v>111</v>
      </c>
    </row>
    <row r="30" spans="1:13" x14ac:dyDescent="0.25">
      <c r="A30" s="124" t="s">
        <v>341</v>
      </c>
      <c r="B30" s="122" t="s">
        <v>342</v>
      </c>
      <c r="C30" s="125">
        <v>107162</v>
      </c>
      <c r="D30" s="122" t="s">
        <v>343</v>
      </c>
      <c r="E30" s="125">
        <v>91260</v>
      </c>
      <c r="I30" t="s">
        <v>333</v>
      </c>
      <c r="J30" t="s">
        <v>178</v>
      </c>
    </row>
    <row r="31" spans="1:13" x14ac:dyDescent="0.25">
      <c r="A31" s="128" t="s">
        <v>281</v>
      </c>
      <c r="B31" s="122" t="s">
        <v>344</v>
      </c>
      <c r="C31" s="125">
        <v>220919</v>
      </c>
      <c r="D31" s="122" t="s">
        <v>345</v>
      </c>
      <c r="E31" s="125">
        <v>167570</v>
      </c>
      <c r="H31" s="124" t="s">
        <v>346</v>
      </c>
      <c r="I31" s="125">
        <v>40863</v>
      </c>
      <c r="J31" s="125">
        <v>60084</v>
      </c>
      <c r="K31">
        <f>+(J31/J7)*100</f>
        <v>59.520342357870959</v>
      </c>
    </row>
    <row r="32" spans="1:13" x14ac:dyDescent="0.25">
      <c r="A32" s="124" t="s">
        <v>285</v>
      </c>
      <c r="B32" s="122" t="s">
        <v>347</v>
      </c>
      <c r="C32" s="125">
        <v>208145</v>
      </c>
      <c r="D32" s="122" t="s">
        <v>348</v>
      </c>
      <c r="E32" s="125">
        <v>127038</v>
      </c>
    </row>
    <row r="33" spans="1:14" x14ac:dyDescent="0.25">
      <c r="A33" s="124" t="s">
        <v>289</v>
      </c>
      <c r="B33" s="122" t="s">
        <v>349</v>
      </c>
      <c r="C33" s="125">
        <v>71570</v>
      </c>
      <c r="D33" s="122" t="s">
        <v>350</v>
      </c>
      <c r="E33" s="125">
        <v>38079</v>
      </c>
      <c r="I33" s="123" t="s">
        <v>249</v>
      </c>
      <c r="J33" s="123" t="s">
        <v>250</v>
      </c>
      <c r="K33" s="123" t="s">
        <v>249</v>
      </c>
    </row>
    <row r="34" spans="1:14" x14ac:dyDescent="0.25">
      <c r="A34" s="124" t="s">
        <v>293</v>
      </c>
      <c r="B34" s="122" t="s">
        <v>351</v>
      </c>
      <c r="C34" s="125">
        <v>350586</v>
      </c>
      <c r="D34" s="122" t="s">
        <v>352</v>
      </c>
      <c r="E34" s="125">
        <v>178067</v>
      </c>
      <c r="H34" s="124" t="s">
        <v>353</v>
      </c>
      <c r="I34" s="125">
        <v>99952</v>
      </c>
      <c r="J34" s="125">
        <v>69482</v>
      </c>
      <c r="K34" s="122">
        <f>I34-J34</f>
        <v>30470</v>
      </c>
    </row>
    <row r="35" spans="1:14" x14ac:dyDescent="0.25">
      <c r="A35" s="124" t="s">
        <v>297</v>
      </c>
      <c r="B35" s="122" t="s">
        <v>354</v>
      </c>
      <c r="C35" s="125">
        <v>589601</v>
      </c>
      <c r="D35" s="122" t="s">
        <v>355</v>
      </c>
      <c r="E35" s="125">
        <v>173702</v>
      </c>
      <c r="H35" s="124" t="s">
        <v>356</v>
      </c>
      <c r="I35" s="125">
        <v>277279</v>
      </c>
      <c r="J35" s="125">
        <v>153612</v>
      </c>
      <c r="K35" s="122">
        <f>I35-J35</f>
        <v>123667</v>
      </c>
    </row>
    <row r="36" spans="1:14" x14ac:dyDescent="0.25">
      <c r="A36" s="124" t="s">
        <v>357</v>
      </c>
      <c r="B36" s="122" t="s">
        <v>358</v>
      </c>
      <c r="C36" s="125">
        <v>6300</v>
      </c>
      <c r="D36" s="122" t="s">
        <v>359</v>
      </c>
      <c r="E36" s="125">
        <v>2506</v>
      </c>
      <c r="H36" s="124" t="s">
        <v>360</v>
      </c>
      <c r="I36" s="125">
        <v>376162</v>
      </c>
      <c r="J36" s="125">
        <v>123673</v>
      </c>
      <c r="K36" s="122">
        <f>I36-J36</f>
        <v>252489</v>
      </c>
      <c r="L36">
        <f>+J36/I36*100</f>
        <v>32.877589974532249</v>
      </c>
    </row>
    <row r="37" spans="1:14" x14ac:dyDescent="0.25">
      <c r="A37" s="124" t="s">
        <v>361</v>
      </c>
      <c r="B37" s="122" t="s">
        <v>362</v>
      </c>
      <c r="C37" s="125">
        <v>1810023</v>
      </c>
      <c r="D37" s="122" t="s">
        <v>363</v>
      </c>
      <c r="E37" s="125">
        <v>930055</v>
      </c>
      <c r="F37">
        <f>+E37/C37*100</f>
        <v>51.383601202857641</v>
      </c>
    </row>
    <row r="38" spans="1:14" x14ac:dyDescent="0.25">
      <c r="A38" s="124" t="s">
        <v>364</v>
      </c>
      <c r="B38" s="122" t="s">
        <v>365</v>
      </c>
      <c r="C38" s="125">
        <v>280993</v>
      </c>
      <c r="D38" s="122" t="s">
        <v>366</v>
      </c>
      <c r="E38" s="125">
        <v>120188</v>
      </c>
      <c r="F38">
        <f>+E38/C38*100</f>
        <v>42.7725957586132</v>
      </c>
    </row>
    <row r="39" spans="1:14" x14ac:dyDescent="0.25">
      <c r="A39" s="129" t="s">
        <v>367</v>
      </c>
      <c r="B39" s="122" t="s">
        <v>368</v>
      </c>
      <c r="C39" s="125">
        <v>6159</v>
      </c>
      <c r="D39" s="122" t="s">
        <v>369</v>
      </c>
      <c r="E39" s="125">
        <v>2195</v>
      </c>
      <c r="I39" s="123" t="s">
        <v>249</v>
      </c>
      <c r="K39" s="123" t="s">
        <v>250</v>
      </c>
      <c r="M39" t="s">
        <v>181</v>
      </c>
      <c r="N39" t="s">
        <v>181</v>
      </c>
    </row>
    <row r="40" spans="1:14" x14ac:dyDescent="0.25">
      <c r="A40" s="124" t="s">
        <v>370</v>
      </c>
      <c r="B40" s="122" t="s">
        <v>371</v>
      </c>
      <c r="C40" s="125">
        <v>868567</v>
      </c>
      <c r="D40" s="122" t="s">
        <v>372</v>
      </c>
      <c r="E40" s="125">
        <v>608620</v>
      </c>
      <c r="H40" s="130" t="s">
        <v>373</v>
      </c>
      <c r="I40" t="s">
        <v>177</v>
      </c>
      <c r="J40" t="s">
        <v>178</v>
      </c>
      <c r="K40" t="s">
        <v>177</v>
      </c>
      <c r="L40" t="s">
        <v>178</v>
      </c>
      <c r="M40" t="s">
        <v>177</v>
      </c>
      <c r="N40" t="s">
        <v>178</v>
      </c>
    </row>
    <row r="41" spans="1:14" x14ac:dyDescent="0.25">
      <c r="A41" s="124" t="s">
        <v>374</v>
      </c>
      <c r="B41" s="122" t="s">
        <v>375</v>
      </c>
      <c r="C41" s="125">
        <v>808085</v>
      </c>
      <c r="D41" s="122" t="s">
        <v>376</v>
      </c>
      <c r="E41" s="125">
        <v>293867</v>
      </c>
      <c r="H41" s="131" t="s">
        <v>377</v>
      </c>
      <c r="I41" s="125">
        <v>274801</v>
      </c>
      <c r="J41" s="125">
        <v>266835</v>
      </c>
      <c r="K41" s="125">
        <v>138338</v>
      </c>
      <c r="L41" s="125">
        <v>135428</v>
      </c>
      <c r="M41" s="132">
        <f>+(K41/$K$46)*-1</f>
        <v>-0.26370890568943889</v>
      </c>
      <c r="N41" s="132">
        <f>+L41/$L$46</f>
        <v>0.25656434000439515</v>
      </c>
    </row>
    <row r="42" spans="1:14" x14ac:dyDescent="0.25">
      <c r="A42" s="124" t="s">
        <v>378</v>
      </c>
      <c r="B42" s="122" t="s">
        <v>379</v>
      </c>
      <c r="C42" s="125">
        <v>97922</v>
      </c>
      <c r="D42" s="122" t="s">
        <v>380</v>
      </c>
      <c r="E42" s="125">
        <v>33005</v>
      </c>
      <c r="H42" s="131" t="s">
        <v>381</v>
      </c>
      <c r="I42" s="125">
        <v>190837</v>
      </c>
      <c r="J42" s="125">
        <v>193264</v>
      </c>
      <c r="K42" s="125">
        <v>100568</v>
      </c>
      <c r="L42" s="125">
        <v>96624</v>
      </c>
      <c r="M42" s="132">
        <f>+(K42/$K$46)*-1</f>
        <v>-0.19170927169234406</v>
      </c>
      <c r="N42" s="132">
        <f t="shared" ref="N42:N45" si="0">+L42/$L$46</f>
        <v>0.1830513098368482</v>
      </c>
    </row>
    <row r="43" spans="1:14" x14ac:dyDescent="0.25">
      <c r="A43" s="124" t="s">
        <v>382</v>
      </c>
      <c r="B43" s="122" t="s">
        <v>383</v>
      </c>
      <c r="C43" s="125">
        <v>15507</v>
      </c>
      <c r="D43" s="122" t="s">
        <v>384</v>
      </c>
      <c r="E43" s="125">
        <v>3071</v>
      </c>
      <c r="H43" s="131" t="s">
        <v>385</v>
      </c>
      <c r="I43" s="125">
        <v>482893</v>
      </c>
      <c r="J43" s="125">
        <v>523973</v>
      </c>
      <c r="K43" s="125">
        <v>233322</v>
      </c>
      <c r="L43" s="125">
        <v>246003</v>
      </c>
      <c r="M43" s="132">
        <f>+(K43/$K$46)*-1</f>
        <v>-0.44477359289039359</v>
      </c>
      <c r="N43" s="132">
        <f t="shared" si="0"/>
        <v>0.46604540666702032</v>
      </c>
    </row>
    <row r="44" spans="1:14" x14ac:dyDescent="0.25">
      <c r="A44" s="124" t="s">
        <v>386</v>
      </c>
      <c r="B44" s="122" t="s">
        <v>387</v>
      </c>
      <c r="C44" s="125">
        <v>54962</v>
      </c>
      <c r="D44" s="122" t="s">
        <v>388</v>
      </c>
      <c r="E44" s="125">
        <v>8869</v>
      </c>
      <c r="H44" s="131" t="s">
        <v>180</v>
      </c>
      <c r="I44" s="125">
        <v>78304</v>
      </c>
      <c r="J44" s="125">
        <v>85012</v>
      </c>
      <c r="K44" s="125">
        <v>52128</v>
      </c>
      <c r="L44" s="125">
        <v>49577</v>
      </c>
      <c r="M44" s="132">
        <f>+(K44/$K$46)*-1</f>
        <v>-9.9369788747698182E-2</v>
      </c>
      <c r="N44" s="132">
        <f t="shared" si="0"/>
        <v>9.3922159999393767E-2</v>
      </c>
    </row>
    <row r="45" spans="1:14" x14ac:dyDescent="0.25">
      <c r="A45" s="124" t="s">
        <v>389</v>
      </c>
      <c r="B45" s="122" t="s">
        <v>390</v>
      </c>
      <c r="C45" s="125">
        <v>21752</v>
      </c>
      <c r="D45" s="122" t="s">
        <v>391</v>
      </c>
      <c r="E45" s="125">
        <v>9244</v>
      </c>
      <c r="H45" s="131" t="s">
        <v>392</v>
      </c>
      <c r="I45" s="125">
        <v>713</v>
      </c>
      <c r="J45" s="125">
        <v>543</v>
      </c>
      <c r="K45" s="125">
        <v>230</v>
      </c>
      <c r="L45" s="125">
        <v>220</v>
      </c>
      <c r="M45" s="132">
        <f>+(K45/$K$46)*-1</f>
        <v>-4.3844098012527972E-4</v>
      </c>
      <c r="N45" s="132">
        <f t="shared" si="0"/>
        <v>4.1678349234255057E-4</v>
      </c>
    </row>
    <row r="46" spans="1:14" x14ac:dyDescent="0.25">
      <c r="A46" s="124" t="s">
        <v>393</v>
      </c>
      <c r="B46" s="122" t="s">
        <v>394</v>
      </c>
      <c r="C46" s="125">
        <v>1902140</v>
      </c>
      <c r="D46" s="122" t="s">
        <v>395</v>
      </c>
      <c r="E46" s="125">
        <v>1019193</v>
      </c>
      <c r="H46" s="131" t="s">
        <v>54</v>
      </c>
      <c r="I46">
        <f>+SUM(I41:I45)</f>
        <v>1027548</v>
      </c>
      <c r="J46">
        <f t="shared" ref="J46:L46" si="1">+SUM(J41:J45)</f>
        <v>1069627</v>
      </c>
      <c r="K46">
        <f t="shared" si="1"/>
        <v>524586</v>
      </c>
      <c r="L46">
        <f t="shared" si="1"/>
        <v>527852</v>
      </c>
    </row>
    <row r="47" spans="1:14" x14ac:dyDescent="0.25">
      <c r="A47" s="124" t="s">
        <v>396</v>
      </c>
      <c r="B47" s="122" t="s">
        <v>397</v>
      </c>
      <c r="C47" s="125">
        <v>189530</v>
      </c>
      <c r="D47" s="122" t="s">
        <v>398</v>
      </c>
      <c r="E47" s="125">
        <v>31081</v>
      </c>
      <c r="H47" s="124"/>
    </row>
    <row r="48" spans="1:14" x14ac:dyDescent="0.25">
      <c r="A48" s="124" t="s">
        <v>399</v>
      </c>
      <c r="B48" s="122" t="s">
        <v>400</v>
      </c>
      <c r="C48" s="125">
        <v>5505</v>
      </c>
      <c r="D48" s="122" t="s">
        <v>401</v>
      </c>
      <c r="E48" s="125">
        <v>2164</v>
      </c>
      <c r="H48" s="124"/>
    </row>
    <row r="49" spans="1:14" x14ac:dyDescent="0.25">
      <c r="A49" s="124" t="s">
        <v>402</v>
      </c>
      <c r="B49" s="122" t="s">
        <v>403</v>
      </c>
      <c r="C49" s="125">
        <v>1848840</v>
      </c>
      <c r="D49" s="122" t="s">
        <v>404</v>
      </c>
      <c r="E49" s="125">
        <v>949303</v>
      </c>
      <c r="H49" s="124"/>
    </row>
    <row r="50" spans="1:14" x14ac:dyDescent="0.25">
      <c r="A50" s="124" t="s">
        <v>405</v>
      </c>
      <c r="B50" s="122" t="s">
        <v>406</v>
      </c>
      <c r="C50" s="125">
        <v>67590</v>
      </c>
      <c r="D50" s="122" t="s">
        <v>407</v>
      </c>
      <c r="E50" s="125">
        <v>13810</v>
      </c>
      <c r="H50" s="124"/>
    </row>
    <row r="51" spans="1:14" x14ac:dyDescent="0.25">
      <c r="A51" s="124" t="s">
        <v>408</v>
      </c>
      <c r="B51" s="122" t="s">
        <v>409</v>
      </c>
      <c r="C51" s="125">
        <v>7820</v>
      </c>
      <c r="D51" s="122" t="s">
        <v>410</v>
      </c>
      <c r="E51" s="125">
        <v>3607</v>
      </c>
    </row>
    <row r="52" spans="1:14" ht="30" x14ac:dyDescent="0.25">
      <c r="A52" s="124" t="s">
        <v>329</v>
      </c>
      <c r="B52" s="122" t="s">
        <v>411</v>
      </c>
      <c r="C52" s="125">
        <v>868376</v>
      </c>
      <c r="D52" s="122" t="s">
        <v>412</v>
      </c>
      <c r="E52" s="125">
        <v>409159</v>
      </c>
      <c r="I52" s="123" t="s">
        <v>249</v>
      </c>
      <c r="J52" s="123" t="s">
        <v>250</v>
      </c>
      <c r="K52" s="123" t="s">
        <v>413</v>
      </c>
    </row>
    <row r="53" spans="1:14" x14ac:dyDescent="0.25">
      <c r="A53" s="124" t="s">
        <v>414</v>
      </c>
      <c r="B53" s="122" t="s">
        <v>415</v>
      </c>
      <c r="C53" s="125">
        <v>851345</v>
      </c>
      <c r="D53" s="122" t="s">
        <v>416</v>
      </c>
      <c r="E53" s="125">
        <v>401429</v>
      </c>
      <c r="H53" s="124" t="s">
        <v>353</v>
      </c>
      <c r="I53" s="125">
        <v>99952</v>
      </c>
      <c r="J53" s="125">
        <v>69482</v>
      </c>
      <c r="K53" s="133">
        <f>I53-J53</f>
        <v>30470</v>
      </c>
      <c r="L53">
        <f>+J53/I53*100</f>
        <v>69.515367376340649</v>
      </c>
    </row>
    <row r="54" spans="1:14" x14ac:dyDescent="0.25">
      <c r="A54" s="124" t="s">
        <v>417</v>
      </c>
      <c r="B54" s="122" t="s">
        <v>418</v>
      </c>
      <c r="C54" s="125">
        <v>17031</v>
      </c>
      <c r="D54" s="122" t="s">
        <v>419</v>
      </c>
      <c r="E54" s="125">
        <v>7730</v>
      </c>
      <c r="H54" s="124" t="s">
        <v>281</v>
      </c>
      <c r="I54" s="125">
        <v>220919</v>
      </c>
      <c r="J54" s="125">
        <v>167570</v>
      </c>
      <c r="K54" s="133">
        <f>I54-J54</f>
        <v>53349</v>
      </c>
      <c r="L54">
        <f>+J54/I54*100</f>
        <v>75.851330125521116</v>
      </c>
    </row>
    <row r="55" spans="1:14" x14ac:dyDescent="0.25">
      <c r="A55" s="124" t="s">
        <v>420</v>
      </c>
      <c r="B55" s="122" t="s">
        <v>421</v>
      </c>
      <c r="C55" s="125">
        <v>797752</v>
      </c>
      <c r="D55" s="122" t="s">
        <v>422</v>
      </c>
      <c r="E55" s="125">
        <v>427559</v>
      </c>
      <c r="H55" s="124" t="s">
        <v>268</v>
      </c>
      <c r="I55" s="125">
        <v>115216</v>
      </c>
      <c r="J55" s="125">
        <v>100947</v>
      </c>
      <c r="K55" s="133">
        <f>I55-J55</f>
        <v>14269</v>
      </c>
      <c r="L55">
        <f t="shared" ref="L55" si="2">+J55/I55*100</f>
        <v>87.615435356200535</v>
      </c>
    </row>
    <row r="56" spans="1:14" ht="15.75" thickBot="1" x14ac:dyDescent="0.3">
      <c r="A56" s="124" t="s">
        <v>423</v>
      </c>
      <c r="B56" s="122" t="s">
        <v>424</v>
      </c>
      <c r="C56" s="125">
        <v>3036</v>
      </c>
      <c r="D56" s="122" t="s">
        <v>425</v>
      </c>
      <c r="E56" s="125">
        <v>1562</v>
      </c>
    </row>
    <row r="57" spans="1:14" x14ac:dyDescent="0.25">
      <c r="A57" s="124" t="s">
        <v>426</v>
      </c>
      <c r="B57" s="122" t="s">
        <v>427</v>
      </c>
      <c r="C57" s="125">
        <v>28046</v>
      </c>
      <c r="D57" s="122" t="s">
        <v>428</v>
      </c>
      <c r="E57" s="125">
        <v>22651</v>
      </c>
      <c r="H57" s="134"/>
      <c r="I57" s="135" t="s">
        <v>51</v>
      </c>
      <c r="J57" s="135"/>
      <c r="K57" s="136" t="s">
        <v>29</v>
      </c>
      <c r="L57" s="136"/>
      <c r="M57" s="137" t="s">
        <v>27</v>
      </c>
      <c r="N57" s="138"/>
    </row>
    <row r="58" spans="1:14" ht="30" x14ac:dyDescent="0.25">
      <c r="A58" s="128" t="s">
        <v>353</v>
      </c>
      <c r="B58" s="122" t="s">
        <v>429</v>
      </c>
      <c r="C58" s="125">
        <v>99952</v>
      </c>
      <c r="D58" s="122" t="s">
        <v>430</v>
      </c>
      <c r="E58" s="125">
        <v>69482</v>
      </c>
      <c r="H58" s="139"/>
      <c r="I58" s="140" t="s">
        <v>431</v>
      </c>
      <c r="J58" s="140" t="s">
        <v>432</v>
      </c>
      <c r="K58" s="140" t="s">
        <v>249</v>
      </c>
      <c r="L58" s="140" t="s">
        <v>250</v>
      </c>
      <c r="M58" s="140" t="s">
        <v>249</v>
      </c>
      <c r="N58" s="141" t="s">
        <v>250</v>
      </c>
    </row>
    <row r="59" spans="1:14" x14ac:dyDescent="0.25">
      <c r="A59" s="124" t="s">
        <v>356</v>
      </c>
      <c r="B59" s="122" t="s">
        <v>433</v>
      </c>
      <c r="C59" s="125">
        <v>277279</v>
      </c>
      <c r="D59" s="122" t="s">
        <v>434</v>
      </c>
      <c r="E59" s="125">
        <v>153612</v>
      </c>
      <c r="H59" s="142" t="s">
        <v>353</v>
      </c>
      <c r="I59" s="143">
        <v>3519936</v>
      </c>
      <c r="J59" s="143">
        <v>636851</v>
      </c>
      <c r="K59" s="144">
        <v>42838</v>
      </c>
      <c r="L59" s="144">
        <v>231</v>
      </c>
      <c r="M59" s="144">
        <v>99952</v>
      </c>
      <c r="N59" s="145">
        <v>69482</v>
      </c>
    </row>
    <row r="60" spans="1:14" x14ac:dyDescent="0.25">
      <c r="A60" s="124" t="s">
        <v>360</v>
      </c>
      <c r="B60" s="122" t="s">
        <v>435</v>
      </c>
      <c r="C60" s="125">
        <v>376162</v>
      </c>
      <c r="D60" s="122" t="s">
        <v>436</v>
      </c>
      <c r="E60" s="125">
        <v>123673</v>
      </c>
      <c r="H60" s="142" t="s">
        <v>281</v>
      </c>
      <c r="I60" s="143">
        <v>8993438</v>
      </c>
      <c r="J60" s="143">
        <v>1484581</v>
      </c>
      <c r="K60" s="144">
        <v>144759</v>
      </c>
      <c r="L60" s="144">
        <v>554</v>
      </c>
      <c r="M60" s="144">
        <v>220919</v>
      </c>
      <c r="N60" s="145">
        <v>167570</v>
      </c>
    </row>
    <row r="61" spans="1:14" ht="15.75" thickBot="1" x14ac:dyDescent="0.3">
      <c r="A61" s="124" t="s">
        <v>437</v>
      </c>
      <c r="B61" s="122" t="s">
        <v>438</v>
      </c>
      <c r="C61" s="125">
        <v>858826</v>
      </c>
      <c r="D61" s="122" t="s">
        <v>439</v>
      </c>
      <c r="E61" s="125">
        <v>421742</v>
      </c>
      <c r="H61" s="146" t="s">
        <v>268</v>
      </c>
      <c r="I61" s="147">
        <v>4749057</v>
      </c>
      <c r="J61" s="147">
        <v>1460294</v>
      </c>
      <c r="K61" s="148">
        <v>41872</v>
      </c>
      <c r="L61" s="149">
        <v>234</v>
      </c>
      <c r="M61" s="149">
        <v>115216</v>
      </c>
      <c r="N61" s="150">
        <v>100947</v>
      </c>
    </row>
    <row r="62" spans="1:14" x14ac:dyDescent="0.25">
      <c r="A62" s="124" t="s">
        <v>440</v>
      </c>
      <c r="B62" s="122" t="s">
        <v>441</v>
      </c>
      <c r="C62" s="125">
        <v>570899</v>
      </c>
      <c r="D62" s="122" t="s">
        <v>442</v>
      </c>
      <c r="E62" s="125">
        <v>267759</v>
      </c>
    </row>
    <row r="63" spans="1:14" x14ac:dyDescent="0.25">
      <c r="A63" s="124" t="s">
        <v>443</v>
      </c>
      <c r="B63" s="122" t="s">
        <v>444</v>
      </c>
      <c r="C63" s="125">
        <v>83732</v>
      </c>
      <c r="D63" s="122" t="s">
        <v>445</v>
      </c>
      <c r="E63" s="125">
        <v>36674</v>
      </c>
    </row>
    <row r="64" spans="1:14" x14ac:dyDescent="0.25">
      <c r="A64" s="124" t="s">
        <v>446</v>
      </c>
      <c r="B64" s="122" t="s">
        <v>447</v>
      </c>
      <c r="C64" s="125">
        <v>41974</v>
      </c>
      <c r="D64" s="122" t="s">
        <v>448</v>
      </c>
      <c r="E64" s="125">
        <v>16759</v>
      </c>
    </row>
    <row r="65" spans="1:9" x14ac:dyDescent="0.25">
      <c r="A65" s="124" t="s">
        <v>449</v>
      </c>
      <c r="B65" s="122" t="s">
        <v>450</v>
      </c>
      <c r="C65" s="125">
        <v>18453</v>
      </c>
      <c r="D65" s="122" t="s">
        <v>451</v>
      </c>
      <c r="E65" s="125">
        <v>3706</v>
      </c>
    </row>
    <row r="66" spans="1:9" x14ac:dyDescent="0.25">
      <c r="A66" s="124" t="s">
        <v>453</v>
      </c>
      <c r="B66" s="122" t="s">
        <v>454</v>
      </c>
      <c r="C66" s="125">
        <v>55609</v>
      </c>
      <c r="D66" s="122" t="s">
        <v>455</v>
      </c>
      <c r="E66" s="125">
        <v>28930</v>
      </c>
    </row>
    <row r="67" spans="1:9" x14ac:dyDescent="0.25">
      <c r="A67" s="124" t="s">
        <v>456</v>
      </c>
      <c r="B67" s="122" t="s">
        <v>457</v>
      </c>
      <c r="C67" s="125">
        <v>392601</v>
      </c>
      <c r="D67" s="122" t="s">
        <v>458</v>
      </c>
      <c r="E67" s="125">
        <v>207964</v>
      </c>
    </row>
    <row r="68" spans="1:9" x14ac:dyDescent="0.25">
      <c r="A68" s="124" t="s">
        <v>460</v>
      </c>
      <c r="B68" s="122" t="s">
        <v>461</v>
      </c>
      <c r="C68" s="125">
        <v>265440</v>
      </c>
      <c r="D68" s="122" t="s">
        <v>462</v>
      </c>
      <c r="E68" s="125">
        <v>127175</v>
      </c>
    </row>
    <row r="69" spans="1:9" x14ac:dyDescent="0.25">
      <c r="A69" s="124" t="s">
        <v>463</v>
      </c>
      <c r="B69" s="122" t="s">
        <v>464</v>
      </c>
      <c r="C69" s="125">
        <v>1017</v>
      </c>
      <c r="D69" s="122" t="s">
        <v>465</v>
      </c>
      <c r="E69" s="125">
        <v>534</v>
      </c>
      <c r="I69" s="12">
        <f>+R7-Q7</f>
        <v>56.866299264551181</v>
      </c>
    </row>
    <row r="70" spans="1:9" x14ac:dyDescent="0.25">
      <c r="A70" s="124" t="s">
        <v>466</v>
      </c>
      <c r="B70" s="122" t="s">
        <v>467</v>
      </c>
      <c r="C70" s="125">
        <v>875452</v>
      </c>
      <c r="D70" s="122" t="s">
        <v>468</v>
      </c>
      <c r="E70" s="125">
        <v>450796</v>
      </c>
      <c r="I70" s="12">
        <f>+R6-Q6</f>
        <v>59.343949966787605</v>
      </c>
    </row>
    <row r="71" spans="1:9" hidden="1" x14ac:dyDescent="0.25">
      <c r="A71" s="155" t="s">
        <v>469</v>
      </c>
      <c r="B71" s="122" t="s">
        <v>470</v>
      </c>
      <c r="C71" s="125">
        <v>565015</v>
      </c>
      <c r="D71" s="122" t="s">
        <v>471</v>
      </c>
      <c r="E71" s="125">
        <v>257427</v>
      </c>
    </row>
    <row r="72" spans="1:9" hidden="1" x14ac:dyDescent="0.25">
      <c r="A72" s="156" t="s">
        <v>472</v>
      </c>
      <c r="B72" s="122" t="s">
        <v>473</v>
      </c>
      <c r="C72" s="125">
        <v>560293</v>
      </c>
      <c r="D72" s="122" t="s">
        <v>474</v>
      </c>
      <c r="E72" s="125">
        <v>254693</v>
      </c>
    </row>
    <row r="73" spans="1:9" hidden="1" x14ac:dyDescent="0.25">
      <c r="A73" s="156" t="s">
        <v>475</v>
      </c>
      <c r="B73" s="122" t="s">
        <v>476</v>
      </c>
      <c r="C73" s="125">
        <v>3848</v>
      </c>
      <c r="D73" s="122" t="s">
        <v>477</v>
      </c>
      <c r="E73" s="125">
        <v>2468</v>
      </c>
    </row>
    <row r="74" spans="1:9" hidden="1" x14ac:dyDescent="0.25">
      <c r="A74" s="156" t="s">
        <v>478</v>
      </c>
      <c r="B74" s="122" t="s">
        <v>479</v>
      </c>
      <c r="C74" s="125">
        <v>472</v>
      </c>
      <c r="D74" s="122" t="s">
        <v>480</v>
      </c>
      <c r="E74" s="125">
        <v>139</v>
      </c>
    </row>
    <row r="75" spans="1:9" hidden="1" x14ac:dyDescent="0.25">
      <c r="A75" s="156" t="s">
        <v>481</v>
      </c>
      <c r="B75" s="122" t="s">
        <v>482</v>
      </c>
      <c r="C75" s="125">
        <v>492778</v>
      </c>
      <c r="D75" s="122" t="s">
        <v>483</v>
      </c>
      <c r="E75" s="125">
        <v>201436</v>
      </c>
    </row>
    <row r="76" spans="1:9" hidden="1" x14ac:dyDescent="0.25">
      <c r="A76" s="156" t="s">
        <v>484</v>
      </c>
      <c r="B76" s="122" t="s">
        <v>485</v>
      </c>
      <c r="C76" s="125">
        <v>69707</v>
      </c>
      <c r="D76" s="122" t="s">
        <v>486</v>
      </c>
      <c r="E76" s="125">
        <v>55165</v>
      </c>
    </row>
    <row r="77" spans="1:9" hidden="1" x14ac:dyDescent="0.25">
      <c r="A77" s="156" t="s">
        <v>487</v>
      </c>
      <c r="B77" s="122" t="s">
        <v>488</v>
      </c>
      <c r="C77" s="125">
        <v>2128</v>
      </c>
      <c r="D77" s="122" t="s">
        <v>489</v>
      </c>
      <c r="E77" s="125">
        <v>699</v>
      </c>
    </row>
    <row r="78" spans="1:9" hidden="1" x14ac:dyDescent="0.25">
      <c r="A78" s="156" t="s">
        <v>490</v>
      </c>
      <c r="B78" s="122" t="s">
        <v>491</v>
      </c>
      <c r="C78" s="125">
        <v>556797</v>
      </c>
      <c r="D78" s="122" t="s">
        <v>492</v>
      </c>
      <c r="E78" s="125">
        <v>251301</v>
      </c>
    </row>
    <row r="79" spans="1:9" hidden="1" x14ac:dyDescent="0.25">
      <c r="A79" s="156" t="s">
        <v>493</v>
      </c>
      <c r="B79" s="122" t="s">
        <v>494</v>
      </c>
      <c r="C79" s="125">
        <v>7390</v>
      </c>
      <c r="D79" s="122" t="s">
        <v>495</v>
      </c>
      <c r="E79" s="125">
        <v>5857</v>
      </c>
    </row>
    <row r="80" spans="1:9" hidden="1" x14ac:dyDescent="0.25">
      <c r="A80" s="156" t="s">
        <v>496</v>
      </c>
      <c r="B80" s="122" t="s">
        <v>497</v>
      </c>
      <c r="C80" s="125">
        <v>426</v>
      </c>
      <c r="D80" s="122" t="s">
        <v>498</v>
      </c>
      <c r="E80" s="125">
        <v>142</v>
      </c>
    </row>
    <row r="81" spans="1:7" hidden="1" x14ac:dyDescent="0.25">
      <c r="A81" s="156" t="s">
        <v>499</v>
      </c>
      <c r="B81" s="122" t="s">
        <v>500</v>
      </c>
      <c r="C81" s="125">
        <v>9259</v>
      </c>
      <c r="D81" s="122" t="s">
        <v>501</v>
      </c>
      <c r="E81" s="125">
        <v>7813</v>
      </c>
    </row>
    <row r="82" spans="1:7" hidden="1" x14ac:dyDescent="0.25">
      <c r="A82" s="156" t="s">
        <v>502</v>
      </c>
      <c r="B82" s="122" t="s">
        <v>503</v>
      </c>
      <c r="C82" s="125">
        <v>176384</v>
      </c>
      <c r="D82" s="122" t="s">
        <v>504</v>
      </c>
      <c r="E82" s="125">
        <v>145569</v>
      </c>
    </row>
    <row r="83" spans="1:7" hidden="1" x14ac:dyDescent="0.25">
      <c r="A83" s="156" t="s">
        <v>505</v>
      </c>
      <c r="B83" s="122" t="s">
        <v>506</v>
      </c>
      <c r="C83" s="125">
        <v>401055</v>
      </c>
      <c r="D83" s="122" t="s">
        <v>507</v>
      </c>
      <c r="E83" s="125">
        <v>161482</v>
      </c>
    </row>
    <row r="84" spans="1:7" hidden="1" x14ac:dyDescent="0.25">
      <c r="A84" s="156" t="s">
        <v>508</v>
      </c>
      <c r="B84" s="122" t="s">
        <v>509</v>
      </c>
      <c r="C84" s="125">
        <v>522615</v>
      </c>
      <c r="D84" s="122" t="s">
        <v>510</v>
      </c>
      <c r="E84" s="125">
        <v>226050</v>
      </c>
    </row>
    <row r="85" spans="1:7" hidden="1" x14ac:dyDescent="0.25">
      <c r="A85" s="156" t="s">
        <v>511</v>
      </c>
      <c r="B85" s="122" t="s">
        <v>512</v>
      </c>
      <c r="C85" s="125">
        <v>459243</v>
      </c>
      <c r="D85" s="122" t="s">
        <v>513</v>
      </c>
      <c r="E85" s="125">
        <v>179268</v>
      </c>
    </row>
    <row r="86" spans="1:7" hidden="1" x14ac:dyDescent="0.25">
      <c r="A86" s="156" t="s">
        <v>514</v>
      </c>
      <c r="B86" s="122" t="s">
        <v>515</v>
      </c>
      <c r="C86" s="125">
        <v>131962</v>
      </c>
      <c r="D86" s="122" t="s">
        <v>516</v>
      </c>
      <c r="E86" s="125">
        <v>28198</v>
      </c>
    </row>
    <row r="87" spans="1:7" hidden="1" x14ac:dyDescent="0.25">
      <c r="A87" s="156" t="s">
        <v>517</v>
      </c>
      <c r="B87" s="122" t="s">
        <v>518</v>
      </c>
      <c r="C87" s="125">
        <v>409197</v>
      </c>
      <c r="D87" s="122" t="s">
        <v>519</v>
      </c>
      <c r="E87" s="125">
        <v>163633</v>
      </c>
    </row>
    <row r="88" spans="1:7" hidden="1" x14ac:dyDescent="0.25">
      <c r="A88" s="156" t="s">
        <v>520</v>
      </c>
      <c r="B88" s="122" t="s">
        <v>521</v>
      </c>
      <c r="C88" s="125">
        <v>171732</v>
      </c>
      <c r="D88" s="122" t="s">
        <v>522</v>
      </c>
      <c r="E88" s="125">
        <v>38113</v>
      </c>
    </row>
    <row r="89" spans="1:7" x14ac:dyDescent="0.25">
      <c r="A89" s="124" t="s">
        <v>523</v>
      </c>
      <c r="D89" s="122" t="s">
        <v>524</v>
      </c>
      <c r="E89" s="125">
        <v>342212</v>
      </c>
      <c r="F89" s="122" t="s">
        <v>525</v>
      </c>
      <c r="G89" s="125">
        <v>328111</v>
      </c>
    </row>
    <row r="90" spans="1:7" x14ac:dyDescent="0.25">
      <c r="A90" s="124" t="s">
        <v>346</v>
      </c>
      <c r="D90" s="122" t="s">
        <v>526</v>
      </c>
      <c r="E90" s="125">
        <v>40863</v>
      </c>
      <c r="F90" s="122" t="s">
        <v>527</v>
      </c>
      <c r="G90" s="125">
        <v>60084</v>
      </c>
    </row>
    <row r="91" spans="1:7" x14ac:dyDescent="0.25">
      <c r="A91" s="124" t="s">
        <v>528</v>
      </c>
      <c r="D91" s="122" t="s">
        <v>529</v>
      </c>
      <c r="E91" s="125">
        <v>2943</v>
      </c>
      <c r="F91" s="122" t="s">
        <v>530</v>
      </c>
      <c r="G91" s="125">
        <v>4009</v>
      </c>
    </row>
    <row r="92" spans="1:7" x14ac:dyDescent="0.25">
      <c r="A92" s="124" t="s">
        <v>337</v>
      </c>
      <c r="D92" s="122" t="s">
        <v>531</v>
      </c>
      <c r="E92" s="125">
        <v>291135</v>
      </c>
      <c r="F92" s="122" t="s">
        <v>532</v>
      </c>
      <c r="G92" s="125">
        <v>118024</v>
      </c>
    </row>
    <row r="93" spans="1:7" x14ac:dyDescent="0.25">
      <c r="A93" s="124" t="s">
        <v>533</v>
      </c>
      <c r="D93" s="122" t="s">
        <v>534</v>
      </c>
      <c r="E93" s="125">
        <v>284857</v>
      </c>
      <c r="F93" s="122" t="s">
        <v>535</v>
      </c>
      <c r="G93" s="125">
        <v>116572</v>
      </c>
    </row>
    <row r="94" spans="1:7" x14ac:dyDescent="0.25">
      <c r="A94" s="124" t="s">
        <v>536</v>
      </c>
      <c r="D94" s="122" t="s">
        <v>537</v>
      </c>
      <c r="E94" s="125">
        <v>6278</v>
      </c>
      <c r="F94" s="122" t="s">
        <v>538</v>
      </c>
      <c r="G94" s="125">
        <v>1452</v>
      </c>
    </row>
    <row r="95" spans="1:7" x14ac:dyDescent="0.25">
      <c r="A95" s="124" t="s">
        <v>539</v>
      </c>
      <c r="D95" s="122" t="s">
        <v>540</v>
      </c>
      <c r="E95" s="125">
        <v>124975</v>
      </c>
      <c r="F95" s="122" t="s">
        <v>541</v>
      </c>
      <c r="G95" s="125">
        <v>302584</v>
      </c>
    </row>
    <row r="96" spans="1:7" x14ac:dyDescent="0.25">
      <c r="A96" s="124" t="s">
        <v>542</v>
      </c>
      <c r="D96" s="122" t="s">
        <v>543</v>
      </c>
      <c r="E96" s="125">
        <v>428</v>
      </c>
      <c r="F96" s="122" t="s">
        <v>544</v>
      </c>
      <c r="G96" s="125">
        <v>1134</v>
      </c>
    </row>
    <row r="97" spans="1:7" x14ac:dyDescent="0.25">
      <c r="A97" s="124" t="s">
        <v>545</v>
      </c>
      <c r="D97" s="122" t="s">
        <v>546</v>
      </c>
      <c r="E97" s="125">
        <v>288645</v>
      </c>
      <c r="F97" s="122" t="s">
        <v>547</v>
      </c>
      <c r="G97" s="125">
        <v>281174</v>
      </c>
    </row>
    <row r="98" spans="1:7" x14ac:dyDescent="0.25">
      <c r="A98" s="124" t="s">
        <v>548</v>
      </c>
      <c r="D98" s="122" t="s">
        <v>549</v>
      </c>
      <c r="E98" s="125">
        <v>272165</v>
      </c>
      <c r="F98" s="122" t="s">
        <v>550</v>
      </c>
      <c r="G98" s="125">
        <v>257312</v>
      </c>
    </row>
    <row r="99" spans="1:7" x14ac:dyDescent="0.25">
      <c r="A99" s="124" t="s">
        <v>551</v>
      </c>
      <c r="D99" s="122" t="s">
        <v>552</v>
      </c>
      <c r="E99" s="125">
        <v>9820</v>
      </c>
      <c r="F99" s="122" t="s">
        <v>553</v>
      </c>
      <c r="G99" s="125">
        <v>16491</v>
      </c>
    </row>
    <row r="100" spans="1:7" x14ac:dyDescent="0.25">
      <c r="A100" s="124" t="s">
        <v>554</v>
      </c>
      <c r="D100" s="122" t="s">
        <v>555</v>
      </c>
      <c r="E100" s="125">
        <v>6660</v>
      </c>
      <c r="F100" s="122" t="s">
        <v>556</v>
      </c>
      <c r="G100" s="125">
        <v>7371</v>
      </c>
    </row>
    <row r="101" spans="1:7" x14ac:dyDescent="0.25">
      <c r="A101" s="124" t="s">
        <v>557</v>
      </c>
      <c r="D101" s="122" t="s">
        <v>558</v>
      </c>
      <c r="E101" s="125">
        <v>569819</v>
      </c>
    </row>
    <row r="102" spans="1:7" x14ac:dyDescent="0.25">
      <c r="A102" s="124" t="s">
        <v>559</v>
      </c>
      <c r="D102" s="122" t="s">
        <v>560</v>
      </c>
      <c r="E102" s="125">
        <v>575763</v>
      </c>
    </row>
    <row r="103" spans="1:7" x14ac:dyDescent="0.25">
      <c r="A103" s="124" t="s">
        <v>561</v>
      </c>
      <c r="D103" s="122" t="s">
        <v>562</v>
      </c>
      <c r="E103" s="125">
        <v>529477</v>
      </c>
    </row>
    <row r="104" spans="1:7" x14ac:dyDescent="0.25">
      <c r="A104" s="124" t="s">
        <v>563</v>
      </c>
      <c r="D104" s="122" t="s">
        <v>564</v>
      </c>
      <c r="E104" s="125">
        <v>26311</v>
      </c>
    </row>
    <row r="105" spans="1:7" x14ac:dyDescent="0.25">
      <c r="A105" s="124" t="s">
        <v>565</v>
      </c>
      <c r="D105" s="122" t="s">
        <v>566</v>
      </c>
      <c r="E105" s="125">
        <v>14031</v>
      </c>
    </row>
    <row r="106" spans="1:7" x14ac:dyDescent="0.25">
      <c r="A106" s="124" t="s">
        <v>567</v>
      </c>
      <c r="D106" s="122" t="s">
        <v>568</v>
      </c>
      <c r="E106" s="125">
        <v>534044</v>
      </c>
    </row>
    <row r="107" spans="1:7" x14ac:dyDescent="0.25">
      <c r="A107" s="124" t="s">
        <v>569</v>
      </c>
      <c r="D107" s="122" t="s">
        <v>570</v>
      </c>
      <c r="E107" s="125">
        <v>27582</v>
      </c>
    </row>
    <row r="108" spans="1:7" x14ac:dyDescent="0.25">
      <c r="A108" s="124" t="s">
        <v>571</v>
      </c>
      <c r="D108" s="122" t="s">
        <v>572</v>
      </c>
      <c r="E108" s="125">
        <v>14137</v>
      </c>
    </row>
    <row r="110" spans="1:7" x14ac:dyDescent="0.25">
      <c r="A110" s="124" t="s">
        <v>573</v>
      </c>
      <c r="B110">
        <f>+(E106/E102)*100</f>
        <v>92.754136684712279</v>
      </c>
    </row>
  </sheetData>
  <pageMargins left="0.7" right="0.7" top="0.75" bottom="0.75" header="0.3" footer="0.3"/>
  <pageSetup orientation="portrait" horizontalDpi="4294967294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K43" sqref="K43"/>
    </sheetView>
  </sheetViews>
  <sheetFormatPr baseColWidth="10" defaultRowHeight="15" x14ac:dyDescent="0.25"/>
  <cols>
    <col min="1" max="1" width="51.42578125" bestFit="1" customWidth="1"/>
    <col min="3" max="3" width="13.28515625" bestFit="1" customWidth="1"/>
    <col min="7" max="7" width="65.7109375" customWidth="1"/>
  </cols>
  <sheetData>
    <row r="1" spans="1:11" x14ac:dyDescent="0.25">
      <c r="A1" s="9" t="s">
        <v>604</v>
      </c>
      <c r="B1" s="304">
        <v>2010</v>
      </c>
      <c r="C1" s="304"/>
    </row>
    <row r="2" spans="1:11" x14ac:dyDescent="0.25">
      <c r="B2" t="s">
        <v>574</v>
      </c>
      <c r="C2" t="s">
        <v>575</v>
      </c>
      <c r="D2" t="s">
        <v>576</v>
      </c>
    </row>
    <row r="3" spans="1:11" ht="30" x14ac:dyDescent="0.25">
      <c r="A3" s="155" t="s">
        <v>469</v>
      </c>
      <c r="B3" s="157">
        <v>502948</v>
      </c>
      <c r="C3" s="157">
        <v>232800</v>
      </c>
      <c r="D3">
        <f>+C3/B3*100</f>
        <v>46.28709130963837</v>
      </c>
      <c r="G3" s="158" t="s">
        <v>577</v>
      </c>
      <c r="H3" s="159" t="s">
        <v>249</v>
      </c>
      <c r="I3" s="159" t="s">
        <v>578</v>
      </c>
      <c r="J3" s="159" t="s">
        <v>579</v>
      </c>
      <c r="K3" t="s">
        <v>181</v>
      </c>
    </row>
    <row r="4" spans="1:11" x14ac:dyDescent="0.25">
      <c r="A4" s="156" t="s">
        <v>580</v>
      </c>
      <c r="B4" s="157">
        <v>471292</v>
      </c>
      <c r="C4" s="157">
        <v>214283</v>
      </c>
      <c r="D4">
        <f t="shared" ref="D4:D13" si="0">+C4/B4*100</f>
        <v>45.467141390051182</v>
      </c>
      <c r="F4" t="s">
        <v>581</v>
      </c>
      <c r="G4" s="122"/>
      <c r="H4" s="125">
        <v>2097175</v>
      </c>
      <c r="I4" s="125"/>
      <c r="J4" s="125">
        <v>1052438</v>
      </c>
      <c r="K4">
        <f t="shared" ref="K4:K22" si="1">+(J4/H4)*100</f>
        <v>50.183604134132821</v>
      </c>
    </row>
    <row r="5" spans="1:11" x14ac:dyDescent="0.25">
      <c r="A5" s="156" t="s">
        <v>582</v>
      </c>
      <c r="B5" s="157">
        <v>400748</v>
      </c>
      <c r="C5" s="157">
        <v>154377</v>
      </c>
      <c r="D5">
        <f t="shared" si="0"/>
        <v>38.522213460828254</v>
      </c>
      <c r="F5" s="155" t="s">
        <v>469</v>
      </c>
      <c r="G5" s="122"/>
      <c r="H5" s="125">
        <v>565015</v>
      </c>
      <c r="I5" s="125">
        <f>+H5-J5</f>
        <v>307588</v>
      </c>
      <c r="J5" s="125">
        <v>257427</v>
      </c>
      <c r="K5">
        <f t="shared" si="1"/>
        <v>45.561091298461101</v>
      </c>
    </row>
    <row r="6" spans="1:11" x14ac:dyDescent="0.25">
      <c r="A6" s="156" t="s">
        <v>583</v>
      </c>
      <c r="B6" s="157">
        <v>489688</v>
      </c>
      <c r="C6" s="157">
        <v>224068</v>
      </c>
      <c r="D6">
        <f t="shared" si="0"/>
        <v>45.75729852477496</v>
      </c>
      <c r="F6" s="156" t="s">
        <v>472</v>
      </c>
      <c r="G6" s="122"/>
      <c r="H6" s="125">
        <v>560293</v>
      </c>
      <c r="I6" s="125">
        <f>+H6-J6</f>
        <v>305600</v>
      </c>
      <c r="J6" s="125">
        <v>254693</v>
      </c>
      <c r="K6">
        <f t="shared" si="1"/>
        <v>45.457109048301511</v>
      </c>
    </row>
    <row r="7" spans="1:11" x14ac:dyDescent="0.25">
      <c r="A7" s="156" t="s">
        <v>499</v>
      </c>
      <c r="B7" s="157">
        <v>13999</v>
      </c>
      <c r="C7" s="157">
        <v>11349</v>
      </c>
      <c r="D7">
        <f t="shared" si="0"/>
        <v>81.070076434031009</v>
      </c>
      <c r="F7" s="160" t="s">
        <v>475</v>
      </c>
      <c r="G7" s="161"/>
      <c r="H7" s="162">
        <v>3848</v>
      </c>
      <c r="I7" s="162">
        <f>+H7-J7</f>
        <v>1380</v>
      </c>
      <c r="J7" s="162">
        <v>2468</v>
      </c>
      <c r="K7" s="163">
        <f t="shared" si="1"/>
        <v>64.137214137214144</v>
      </c>
    </row>
    <row r="8" spans="1:11" x14ac:dyDescent="0.25">
      <c r="A8" s="156" t="s">
        <v>505</v>
      </c>
      <c r="B8" s="157">
        <v>377161</v>
      </c>
      <c r="C8" s="157">
        <v>157123</v>
      </c>
      <c r="D8">
        <f t="shared" si="0"/>
        <v>41.659397445653184</v>
      </c>
      <c r="F8" s="156" t="s">
        <v>478</v>
      </c>
      <c r="G8" s="122"/>
      <c r="H8" s="125">
        <v>472</v>
      </c>
      <c r="I8" s="125">
        <f t="shared" ref="I8:I22" si="2">+H8-J8</f>
        <v>333</v>
      </c>
      <c r="J8" s="125">
        <v>139</v>
      </c>
      <c r="K8">
        <f t="shared" si="1"/>
        <v>29.449152542372879</v>
      </c>
    </row>
    <row r="9" spans="1:11" x14ac:dyDescent="0.25">
      <c r="A9" s="156" t="s">
        <v>508</v>
      </c>
      <c r="B9" s="157">
        <v>462587</v>
      </c>
      <c r="C9" s="157">
        <v>202560</v>
      </c>
      <c r="D9">
        <f t="shared" si="0"/>
        <v>43.788519781143869</v>
      </c>
      <c r="F9" s="156" t="s">
        <v>481</v>
      </c>
      <c r="G9" s="122"/>
      <c r="H9" s="125">
        <v>492778</v>
      </c>
      <c r="I9" s="125">
        <f>+H9-J9</f>
        <v>291342</v>
      </c>
      <c r="J9" s="125">
        <v>201436</v>
      </c>
      <c r="K9">
        <f t="shared" si="1"/>
        <v>40.877636582801991</v>
      </c>
    </row>
    <row r="10" spans="1:11" x14ac:dyDescent="0.25">
      <c r="A10" s="156" t="s">
        <v>511</v>
      </c>
      <c r="B10" s="157">
        <v>386610</v>
      </c>
      <c r="C10" s="157">
        <v>147265</v>
      </c>
      <c r="D10">
        <f t="shared" si="0"/>
        <v>38.091358216290317</v>
      </c>
      <c r="F10" s="160" t="s">
        <v>484</v>
      </c>
      <c r="G10" s="161"/>
      <c r="H10" s="162">
        <v>69707</v>
      </c>
      <c r="I10" s="162">
        <f>+H10-J10</f>
        <v>14542</v>
      </c>
      <c r="J10" s="162">
        <v>55165</v>
      </c>
      <c r="K10" s="163">
        <f t="shared" si="1"/>
        <v>79.138393561622223</v>
      </c>
    </row>
    <row r="11" spans="1:11" x14ac:dyDescent="0.25">
      <c r="A11" s="156" t="s">
        <v>514</v>
      </c>
      <c r="B11" s="157">
        <v>155513</v>
      </c>
      <c r="C11" s="157">
        <v>36715</v>
      </c>
      <c r="D11">
        <f t="shared" si="0"/>
        <v>23.608958736568646</v>
      </c>
      <c r="F11" s="156" t="s">
        <v>487</v>
      </c>
      <c r="G11" s="122"/>
      <c r="H11" s="125">
        <v>2128</v>
      </c>
      <c r="I11" s="125">
        <f t="shared" si="2"/>
        <v>1429</v>
      </c>
      <c r="J11" s="125">
        <v>699</v>
      </c>
      <c r="K11">
        <f t="shared" si="1"/>
        <v>32.847744360902254</v>
      </c>
    </row>
    <row r="12" spans="1:11" x14ac:dyDescent="0.25">
      <c r="A12" s="156" t="s">
        <v>517</v>
      </c>
      <c r="B12" s="157">
        <v>344598</v>
      </c>
      <c r="C12" s="157">
        <v>134427</v>
      </c>
      <c r="D12">
        <f t="shared" si="0"/>
        <v>39.009802726655408</v>
      </c>
      <c r="F12" s="156" t="s">
        <v>490</v>
      </c>
      <c r="G12" s="122"/>
      <c r="H12" s="125">
        <v>556797</v>
      </c>
      <c r="I12" s="125">
        <f>+H12-J12</f>
        <v>305496</v>
      </c>
      <c r="J12" s="125">
        <v>251301</v>
      </c>
      <c r="K12">
        <f t="shared" si="1"/>
        <v>45.133325071794566</v>
      </c>
    </row>
    <row r="13" spans="1:11" x14ac:dyDescent="0.25">
      <c r="A13" s="156" t="s">
        <v>520</v>
      </c>
      <c r="B13" s="157">
        <v>129964</v>
      </c>
      <c r="C13" s="157">
        <v>24473</v>
      </c>
      <c r="D13">
        <f t="shared" si="0"/>
        <v>18.830599242867255</v>
      </c>
      <c r="F13" s="160" t="s">
        <v>493</v>
      </c>
      <c r="G13" s="161"/>
      <c r="H13" s="162">
        <v>7390</v>
      </c>
      <c r="I13" s="162">
        <f>+H13-J13</f>
        <v>1533</v>
      </c>
      <c r="J13" s="162">
        <v>5857</v>
      </c>
      <c r="K13" s="163">
        <f t="shared" si="1"/>
        <v>79.255751014884979</v>
      </c>
    </row>
    <row r="14" spans="1:11" x14ac:dyDescent="0.25">
      <c r="A14" s="164" t="s">
        <v>584</v>
      </c>
      <c r="B14" s="156">
        <f>+B3-B6</f>
        <v>13260</v>
      </c>
      <c r="C14" s="156">
        <f>+C3-C6</f>
        <v>8732</v>
      </c>
      <c r="D14">
        <f>+C14/B14*100</f>
        <v>65.85218702865761</v>
      </c>
      <c r="F14" s="156" t="s">
        <v>496</v>
      </c>
      <c r="G14" s="122"/>
      <c r="H14" s="125">
        <v>426</v>
      </c>
      <c r="I14" s="125">
        <f t="shared" si="2"/>
        <v>284</v>
      </c>
      <c r="J14" s="125">
        <v>142</v>
      </c>
      <c r="K14">
        <f t="shared" si="1"/>
        <v>33.333333333333329</v>
      </c>
    </row>
    <row r="15" spans="1:11" x14ac:dyDescent="0.25">
      <c r="A15" s="164" t="s">
        <v>585</v>
      </c>
      <c r="B15" s="156">
        <f>+B3-B4</f>
        <v>31656</v>
      </c>
      <c r="C15" s="156">
        <f>+C3-C4</f>
        <v>18517</v>
      </c>
      <c r="D15">
        <f>+C15/B15*100</f>
        <v>58.494440232499365</v>
      </c>
      <c r="F15" s="160" t="s">
        <v>499</v>
      </c>
      <c r="G15" s="161"/>
      <c r="H15" s="162">
        <v>9259</v>
      </c>
      <c r="I15" s="162">
        <f t="shared" si="2"/>
        <v>1446</v>
      </c>
      <c r="J15" s="162">
        <v>7813</v>
      </c>
      <c r="K15" s="163">
        <f t="shared" si="1"/>
        <v>84.382762717356087</v>
      </c>
    </row>
    <row r="16" spans="1:11" x14ac:dyDescent="0.25">
      <c r="A16" s="164"/>
      <c r="B16" s="156"/>
      <c r="C16" s="156"/>
      <c r="F16" s="160" t="s">
        <v>502</v>
      </c>
      <c r="G16" s="161"/>
      <c r="H16" s="162">
        <v>176384</v>
      </c>
      <c r="I16" s="162">
        <f t="shared" si="2"/>
        <v>30815</v>
      </c>
      <c r="J16" s="162">
        <v>145569</v>
      </c>
      <c r="K16" s="163">
        <f t="shared" si="1"/>
        <v>82.529594521044984</v>
      </c>
    </row>
    <row r="17" spans="1:12" x14ac:dyDescent="0.25">
      <c r="A17" s="164"/>
      <c r="B17" s="156"/>
      <c r="C17" s="156"/>
      <c r="F17" s="156" t="s">
        <v>505</v>
      </c>
      <c r="G17" s="122"/>
      <c r="H17" s="125">
        <v>401055</v>
      </c>
      <c r="I17" s="125">
        <f t="shared" si="2"/>
        <v>239573</v>
      </c>
      <c r="J17" s="125">
        <v>161482</v>
      </c>
      <c r="K17">
        <f t="shared" si="1"/>
        <v>40.264302901098354</v>
      </c>
    </row>
    <row r="18" spans="1:12" x14ac:dyDescent="0.25">
      <c r="A18" s="164"/>
      <c r="B18" s="156"/>
      <c r="C18" s="156"/>
      <c r="F18" s="156" t="s">
        <v>508</v>
      </c>
      <c r="G18" s="122"/>
      <c r="H18" s="125">
        <v>522615</v>
      </c>
      <c r="I18" s="125">
        <f t="shared" si="2"/>
        <v>296565</v>
      </c>
      <c r="J18" s="125">
        <v>226050</v>
      </c>
      <c r="K18">
        <f t="shared" si="1"/>
        <v>43.253637955282571</v>
      </c>
    </row>
    <row r="19" spans="1:12" x14ac:dyDescent="0.25">
      <c r="B19" s="304">
        <v>2005</v>
      </c>
      <c r="C19" s="304"/>
      <c r="F19" s="156" t="s">
        <v>511</v>
      </c>
      <c r="G19" s="122"/>
      <c r="H19" s="125">
        <v>459243</v>
      </c>
      <c r="I19" s="125">
        <f t="shared" si="2"/>
        <v>279975</v>
      </c>
      <c r="J19" s="125">
        <v>179268</v>
      </c>
      <c r="K19">
        <f t="shared" si="1"/>
        <v>39.0355432744756</v>
      </c>
    </row>
    <row r="20" spans="1:12" x14ac:dyDescent="0.25">
      <c r="B20" t="s">
        <v>574</v>
      </c>
      <c r="C20" t="s">
        <v>575</v>
      </c>
      <c r="D20" t="s">
        <v>576</v>
      </c>
      <c r="F20" s="156" t="s">
        <v>514</v>
      </c>
      <c r="G20" s="122"/>
      <c r="H20" s="125">
        <v>131962</v>
      </c>
      <c r="I20" s="125">
        <f t="shared" si="2"/>
        <v>103764</v>
      </c>
      <c r="J20" s="125">
        <v>28198</v>
      </c>
      <c r="K20">
        <f t="shared" si="1"/>
        <v>21.368272684560708</v>
      </c>
    </row>
    <row r="21" spans="1:12" x14ac:dyDescent="0.25">
      <c r="A21" s="31" t="s">
        <v>586</v>
      </c>
      <c r="B21" s="165">
        <v>426292</v>
      </c>
      <c r="C21" s="165">
        <v>213663</v>
      </c>
      <c r="D21" s="166">
        <f>+C21/B21*100</f>
        <v>50.121278372570913</v>
      </c>
      <c r="F21" s="156" t="s">
        <v>517</v>
      </c>
      <c r="G21" s="122"/>
      <c r="H21" s="125">
        <v>409197</v>
      </c>
      <c r="I21" s="125">
        <f t="shared" si="2"/>
        <v>245564</v>
      </c>
      <c r="J21" s="125">
        <v>163633</v>
      </c>
      <c r="K21">
        <f t="shared" si="1"/>
        <v>39.988807347072438</v>
      </c>
    </row>
    <row r="22" spans="1:12" ht="39" x14ac:dyDescent="0.25">
      <c r="A22" s="31" t="s">
        <v>587</v>
      </c>
      <c r="B22" s="165">
        <v>395211</v>
      </c>
      <c r="C22" s="165">
        <v>193266</v>
      </c>
      <c r="D22" s="166">
        <f t="shared" ref="D22:D29" si="3">+C22/B22*100</f>
        <v>48.901978942893798</v>
      </c>
      <c r="F22" s="156" t="s">
        <v>520</v>
      </c>
      <c r="G22" s="122"/>
      <c r="H22" s="125">
        <v>171732</v>
      </c>
      <c r="I22" s="125">
        <f t="shared" si="2"/>
        <v>133619</v>
      </c>
      <c r="J22" s="125">
        <v>38113</v>
      </c>
      <c r="K22">
        <f t="shared" si="1"/>
        <v>22.193301190226634</v>
      </c>
    </row>
    <row r="23" spans="1:12" ht="39" x14ac:dyDescent="0.25">
      <c r="A23" s="31" t="s">
        <v>588</v>
      </c>
      <c r="B23" s="165">
        <v>300958</v>
      </c>
      <c r="C23" s="165">
        <v>112826</v>
      </c>
      <c r="D23" s="166">
        <f t="shared" si="3"/>
        <v>37.488951946783274</v>
      </c>
    </row>
    <row r="24" spans="1:12" x14ac:dyDescent="0.25">
      <c r="A24" s="31" t="s">
        <v>589</v>
      </c>
      <c r="B24" s="165">
        <v>409864</v>
      </c>
      <c r="C24" s="165">
        <v>201085</v>
      </c>
      <c r="D24" s="166">
        <f t="shared" si="3"/>
        <v>49.061395975250328</v>
      </c>
    </row>
    <row r="25" spans="1:12" ht="45" x14ac:dyDescent="0.25">
      <c r="A25" s="31" t="s">
        <v>590</v>
      </c>
      <c r="B25" s="165">
        <v>18856</v>
      </c>
      <c r="C25" s="165">
        <v>16712</v>
      </c>
      <c r="D25" s="166">
        <f t="shared" si="3"/>
        <v>88.629613915994909</v>
      </c>
      <c r="G25" s="158" t="s">
        <v>577</v>
      </c>
      <c r="H25" s="159" t="s">
        <v>249</v>
      </c>
      <c r="I25" s="159" t="s">
        <v>595</v>
      </c>
      <c r="J25" s="159" t="s">
        <v>596</v>
      </c>
      <c r="K25" s="159" t="s">
        <v>597</v>
      </c>
      <c r="L25" s="159" t="s">
        <v>637</v>
      </c>
    </row>
    <row r="26" spans="1:12" x14ac:dyDescent="0.25">
      <c r="A26" s="31" t="s">
        <v>591</v>
      </c>
      <c r="B26" s="165">
        <v>384392</v>
      </c>
      <c r="C26" s="165">
        <v>179003</v>
      </c>
      <c r="D26" s="166">
        <f t="shared" si="3"/>
        <v>46.567826593685609</v>
      </c>
      <c r="F26" s="160" t="s">
        <v>598</v>
      </c>
      <c r="G26" s="161"/>
      <c r="H26" s="162">
        <v>3848</v>
      </c>
      <c r="I26" s="162">
        <v>1380</v>
      </c>
      <c r="J26" s="162">
        <v>2468</v>
      </c>
      <c r="K26" s="287">
        <f>+J26/H26*100</f>
        <v>64.137214137214144</v>
      </c>
      <c r="L26" s="287">
        <f>+I26/H26*100</f>
        <v>35.862785862785863</v>
      </c>
    </row>
    <row r="27" spans="1:12" x14ac:dyDescent="0.25">
      <c r="A27" s="31" t="s">
        <v>592</v>
      </c>
      <c r="B27" s="165">
        <v>305232</v>
      </c>
      <c r="C27" s="165">
        <v>118819</v>
      </c>
      <c r="D27" s="166">
        <f t="shared" si="3"/>
        <v>38.927438800650002</v>
      </c>
      <c r="F27" s="160" t="s">
        <v>599</v>
      </c>
      <c r="G27" s="161"/>
      <c r="H27" s="162">
        <v>69707</v>
      </c>
      <c r="I27" s="162">
        <v>14542</v>
      </c>
      <c r="J27" s="162">
        <v>55165</v>
      </c>
      <c r="K27" s="287">
        <f>+J27/H27*100</f>
        <v>79.138393561622223</v>
      </c>
      <c r="L27" s="287">
        <f t="shared" ref="L27:L30" si="4">+I27/H27*100</f>
        <v>20.86160643837778</v>
      </c>
    </row>
    <row r="28" spans="1:12" x14ac:dyDescent="0.25">
      <c r="A28" s="167" t="s">
        <v>593</v>
      </c>
      <c r="B28" s="165">
        <v>277058</v>
      </c>
      <c r="C28" s="165">
        <v>112060</v>
      </c>
      <c r="D28" s="166">
        <f t="shared" si="3"/>
        <v>40.446404723920622</v>
      </c>
      <c r="F28" s="160" t="s">
        <v>600</v>
      </c>
      <c r="G28" s="161"/>
      <c r="H28" s="162">
        <v>7390</v>
      </c>
      <c r="I28" s="162">
        <v>1533</v>
      </c>
      <c r="J28" s="162">
        <v>5857</v>
      </c>
      <c r="K28" s="287">
        <f>+J28/H28*100</f>
        <v>79.255751014884979</v>
      </c>
      <c r="L28" s="287">
        <f t="shared" si="4"/>
        <v>20.744248985115021</v>
      </c>
    </row>
    <row r="29" spans="1:12" x14ac:dyDescent="0.25">
      <c r="A29" s="167" t="s">
        <v>594</v>
      </c>
      <c r="B29" s="165">
        <v>69669</v>
      </c>
      <c r="C29" s="165">
        <v>12400</v>
      </c>
      <c r="D29" s="166">
        <f t="shared" si="3"/>
        <v>17.79844694196845</v>
      </c>
      <c r="F29" s="160" t="s">
        <v>212</v>
      </c>
      <c r="G29" s="161"/>
      <c r="H29" s="162">
        <v>9259</v>
      </c>
      <c r="I29" s="162">
        <v>1446</v>
      </c>
      <c r="J29" s="162">
        <v>7813</v>
      </c>
      <c r="K29" s="287">
        <f>+J29/H29*100</f>
        <v>84.382762717356087</v>
      </c>
      <c r="L29" s="287">
        <f t="shared" si="4"/>
        <v>15.617237282643915</v>
      </c>
    </row>
    <row r="30" spans="1:12" x14ac:dyDescent="0.25">
      <c r="F30" s="160" t="s">
        <v>502</v>
      </c>
      <c r="G30" s="161"/>
      <c r="H30" s="162">
        <v>176384</v>
      </c>
      <c r="I30" s="162">
        <v>30815</v>
      </c>
      <c r="J30" s="162">
        <v>145569</v>
      </c>
      <c r="K30" s="287">
        <f>+J30/H30*100</f>
        <v>82.529594521044984</v>
      </c>
      <c r="L30" s="287">
        <f t="shared" si="4"/>
        <v>17.470405478955005</v>
      </c>
    </row>
    <row r="32" spans="1:12" x14ac:dyDescent="0.25">
      <c r="A32" s="164" t="s">
        <v>584</v>
      </c>
      <c r="B32" s="60">
        <f>+B21-B24</f>
        <v>16428</v>
      </c>
      <c r="C32" s="60">
        <f>+C21-C24</f>
        <v>12578</v>
      </c>
      <c r="D32">
        <f>+C32/B32*100</f>
        <v>76.564402240077911</v>
      </c>
    </row>
    <row r="35" spans="1:2" x14ac:dyDescent="0.25">
      <c r="A35" t="s">
        <v>601</v>
      </c>
      <c r="B35" s="168">
        <f>+K29-D25</f>
        <v>-4.2468511986388222</v>
      </c>
    </row>
    <row r="36" spans="1:2" x14ac:dyDescent="0.25">
      <c r="A36" t="s">
        <v>602</v>
      </c>
      <c r="B36" s="169">
        <f>+D21-K5</f>
        <v>4.5601870741098125</v>
      </c>
    </row>
    <row r="37" spans="1:2" x14ac:dyDescent="0.25">
      <c r="A37" t="s">
        <v>603</v>
      </c>
      <c r="B37">
        <f>+D14-K28</f>
        <v>-13.403563986227368</v>
      </c>
    </row>
    <row r="38" spans="1:2" x14ac:dyDescent="0.25">
      <c r="A38" t="s">
        <v>603</v>
      </c>
      <c r="B38">
        <f>+D15-K26</f>
        <v>-5.6427739047147796</v>
      </c>
    </row>
  </sheetData>
  <mergeCells count="2">
    <mergeCell ref="B1:C1"/>
    <mergeCell ref="B19:C19"/>
  </mergeCell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workbookViewId="0"/>
  </sheetViews>
  <sheetFormatPr baseColWidth="10" defaultRowHeight="15" x14ac:dyDescent="0.25"/>
  <cols>
    <col min="2" max="2" width="7.7109375" customWidth="1"/>
    <col min="3" max="3" width="6.85546875" customWidth="1"/>
    <col min="4" max="8" width="7.7109375" customWidth="1"/>
    <col min="9" max="9" width="9.28515625" bestFit="1" customWidth="1"/>
  </cols>
  <sheetData>
    <row r="1" spans="1:13" x14ac:dyDescent="0.25">
      <c r="A1" s="9" t="s">
        <v>45</v>
      </c>
    </row>
    <row r="2" spans="1:13" x14ac:dyDescent="0.25">
      <c r="B2">
        <v>2008</v>
      </c>
      <c r="C2" t="s">
        <v>77</v>
      </c>
      <c r="D2">
        <v>2010</v>
      </c>
      <c r="E2">
        <v>2012</v>
      </c>
      <c r="F2">
        <v>2014</v>
      </c>
      <c r="G2">
        <v>2015</v>
      </c>
      <c r="H2">
        <v>2016</v>
      </c>
      <c r="I2" t="s">
        <v>76</v>
      </c>
      <c r="K2" s="9" t="s">
        <v>78</v>
      </c>
      <c r="L2" s="9" t="s">
        <v>45</v>
      </c>
      <c r="M2" s="9" t="s">
        <v>51</v>
      </c>
    </row>
    <row r="3" spans="1:13" x14ac:dyDescent="0.25">
      <c r="A3" t="s">
        <v>0</v>
      </c>
      <c r="B3" s="12">
        <v>18.075345278492229</v>
      </c>
      <c r="C3">
        <f>RANK(B3,$B$3:$B$34,0)</f>
        <v>24</v>
      </c>
      <c r="D3" s="12">
        <v>17.244576952643438</v>
      </c>
      <c r="E3" s="12">
        <v>15.31754959908066</v>
      </c>
      <c r="F3" s="12">
        <v>14.352463514178659</v>
      </c>
      <c r="G3" s="12">
        <v>14.704402923583984</v>
      </c>
      <c r="H3" s="12">
        <v>13.945783362469749</v>
      </c>
      <c r="I3">
        <f>RANK(H3,$H$3:$H$34,0)</f>
        <v>24</v>
      </c>
      <c r="K3" t="s">
        <v>5</v>
      </c>
      <c r="L3" s="12">
        <v>29.011901668137174</v>
      </c>
      <c r="M3">
        <v>17.399999999999999</v>
      </c>
    </row>
    <row r="4" spans="1:13" x14ac:dyDescent="0.25">
      <c r="A4" t="s">
        <v>1</v>
      </c>
      <c r="B4" s="12">
        <v>17.952079007912015</v>
      </c>
      <c r="C4">
        <f t="shared" ref="C4:C34" si="0">RANK(B4,$B$3:$B$34,0)</f>
        <v>25</v>
      </c>
      <c r="D4" s="12">
        <v>16.913021721465636</v>
      </c>
      <c r="E4" s="12">
        <v>14.613135442295622</v>
      </c>
      <c r="F4" s="12">
        <v>15.411803407966129</v>
      </c>
      <c r="G4" s="12">
        <v>14.765151023864746</v>
      </c>
      <c r="H4" s="12">
        <v>13.302660791362852</v>
      </c>
      <c r="I4">
        <f t="shared" ref="I4:I34" si="1">RANK(H4,$H$3:$H$34,0)</f>
        <v>27</v>
      </c>
      <c r="K4" t="s">
        <v>30</v>
      </c>
      <c r="L4" s="12">
        <v>27.354097611821132</v>
      </c>
      <c r="M4">
        <v>17.399999999999999</v>
      </c>
    </row>
    <row r="5" spans="1:13" x14ac:dyDescent="0.25">
      <c r="A5" t="s">
        <v>2</v>
      </c>
      <c r="B5" s="12">
        <v>16.566898930756064</v>
      </c>
      <c r="C5">
        <f t="shared" si="0"/>
        <v>28</v>
      </c>
      <c r="D5" s="12">
        <v>16.928767114920028</v>
      </c>
      <c r="E5" s="12">
        <v>15.687651932048436</v>
      </c>
      <c r="F5" s="12">
        <v>14.87425207372717</v>
      </c>
      <c r="G5" s="12">
        <v>14.683320999145508</v>
      </c>
      <c r="H5" s="12">
        <v>13.383428337479922</v>
      </c>
      <c r="I5">
        <f t="shared" si="1"/>
        <v>26</v>
      </c>
      <c r="K5" t="s">
        <v>17</v>
      </c>
      <c r="L5" s="12">
        <v>27.291464486562468</v>
      </c>
      <c r="M5">
        <v>17.399999999999999</v>
      </c>
    </row>
    <row r="6" spans="1:13" x14ac:dyDescent="0.25">
      <c r="A6" t="s">
        <v>3</v>
      </c>
      <c r="B6" s="12">
        <v>22.851355072178738</v>
      </c>
      <c r="C6">
        <f t="shared" si="0"/>
        <v>12</v>
      </c>
      <c r="D6" s="12">
        <v>24.1064165579091</v>
      </c>
      <c r="E6" s="12">
        <v>19.234980857249777</v>
      </c>
      <c r="F6" s="12">
        <v>18.781621190127389</v>
      </c>
      <c r="G6" s="12">
        <v>19.817995071411133</v>
      </c>
      <c r="H6" s="12">
        <v>17.192175237000239</v>
      </c>
      <c r="I6">
        <f t="shared" si="1"/>
        <v>12</v>
      </c>
      <c r="K6" t="s">
        <v>31</v>
      </c>
      <c r="L6" s="12">
        <v>25.695401299184589</v>
      </c>
      <c r="M6">
        <v>17.399999999999999</v>
      </c>
    </row>
    <row r="7" spans="1:13" x14ac:dyDescent="0.25">
      <c r="A7" t="s">
        <v>29</v>
      </c>
      <c r="B7" s="12">
        <v>13.70260549287628</v>
      </c>
      <c r="C7">
        <f t="shared" si="0"/>
        <v>31</v>
      </c>
      <c r="D7" s="12">
        <v>12.163345913843221</v>
      </c>
      <c r="E7" s="12">
        <v>12.510066757670737</v>
      </c>
      <c r="F7" s="12">
        <v>12.489815549033874</v>
      </c>
      <c r="G7" s="12">
        <v>12.079233169555664</v>
      </c>
      <c r="H7" s="12">
        <v>12.333742873387582</v>
      </c>
      <c r="I7">
        <f t="shared" si="1"/>
        <v>29</v>
      </c>
      <c r="K7" t="s">
        <v>10</v>
      </c>
      <c r="L7" s="12">
        <v>25.169948965920607</v>
      </c>
      <c r="M7">
        <v>17.399999999999999</v>
      </c>
    </row>
    <row r="8" spans="1:13" x14ac:dyDescent="0.25">
      <c r="A8" t="s">
        <v>4</v>
      </c>
      <c r="B8" s="12">
        <v>18.563627598960018</v>
      </c>
      <c r="C8">
        <f t="shared" si="0"/>
        <v>23</v>
      </c>
      <c r="D8" s="12">
        <v>18.755828897470163</v>
      </c>
      <c r="E8" s="12">
        <v>18.848591426681061</v>
      </c>
      <c r="F8" s="12">
        <v>17.456397916859473</v>
      </c>
      <c r="G8" s="12">
        <v>17.865926742553711</v>
      </c>
      <c r="H8" s="12">
        <v>16.263486302055298</v>
      </c>
      <c r="I8">
        <f t="shared" si="1"/>
        <v>17</v>
      </c>
      <c r="K8" s="275" t="s">
        <v>27</v>
      </c>
      <c r="L8" s="120">
        <v>20.556187748882596</v>
      </c>
      <c r="M8" s="275">
        <v>17.399999999999999</v>
      </c>
    </row>
    <row r="9" spans="1:13" x14ac:dyDescent="0.25">
      <c r="A9" t="s">
        <v>5</v>
      </c>
      <c r="B9" s="12">
        <v>37.971697077372404</v>
      </c>
      <c r="C9">
        <f t="shared" si="0"/>
        <v>1</v>
      </c>
      <c r="D9" s="12">
        <v>35.014241972245209</v>
      </c>
      <c r="E9" s="12">
        <v>33.480404992063896</v>
      </c>
      <c r="F9" s="12">
        <v>30.666360112860541</v>
      </c>
      <c r="G9" s="12">
        <v>31.757488250732422</v>
      </c>
      <c r="H9" s="12">
        <v>29.011901668137174</v>
      </c>
      <c r="I9">
        <f t="shared" si="1"/>
        <v>1</v>
      </c>
      <c r="K9" t="s">
        <v>9</v>
      </c>
      <c r="L9" s="12">
        <v>20.109624299599371</v>
      </c>
      <c r="M9">
        <v>17.399999999999999</v>
      </c>
    </row>
    <row r="10" spans="1:13" x14ac:dyDescent="0.25">
      <c r="A10" t="s">
        <v>6</v>
      </c>
      <c r="B10" s="12">
        <v>18.604203693148509</v>
      </c>
      <c r="C10">
        <f t="shared" si="0"/>
        <v>22</v>
      </c>
      <c r="D10" s="12">
        <v>17.47904233463964</v>
      </c>
      <c r="E10" s="12">
        <v>16.06537950466765</v>
      </c>
      <c r="F10" s="12">
        <v>17.25935294104859</v>
      </c>
      <c r="G10" s="12">
        <v>16.037099838256836</v>
      </c>
      <c r="H10" s="12">
        <v>15.747008526989001</v>
      </c>
      <c r="I10">
        <f t="shared" si="1"/>
        <v>19</v>
      </c>
      <c r="K10" t="s">
        <v>18</v>
      </c>
      <c r="L10" s="12">
        <v>19.913223347364575</v>
      </c>
      <c r="M10">
        <v>17.399999999999999</v>
      </c>
    </row>
    <row r="11" spans="1:13" x14ac:dyDescent="0.25">
      <c r="A11" t="s">
        <v>75</v>
      </c>
      <c r="B11" s="12">
        <v>10.62059508786642</v>
      </c>
      <c r="C11">
        <f t="shared" si="0"/>
        <v>32</v>
      </c>
      <c r="D11" s="12">
        <v>9.5339386827743162</v>
      </c>
      <c r="E11" s="12">
        <v>9.1704491086988327</v>
      </c>
      <c r="F11" s="12">
        <v>8.8377155985603775</v>
      </c>
      <c r="G11" s="12">
        <v>8.4438991546630859</v>
      </c>
      <c r="H11" s="12">
        <v>8.436602547426304</v>
      </c>
      <c r="I11">
        <f t="shared" si="1"/>
        <v>32</v>
      </c>
      <c r="K11" t="s">
        <v>11</v>
      </c>
      <c r="L11" s="12">
        <v>18.536454958484331</v>
      </c>
      <c r="M11">
        <v>17.399999999999999</v>
      </c>
    </row>
    <row r="12" spans="1:13" x14ac:dyDescent="0.25">
      <c r="A12" t="s">
        <v>8</v>
      </c>
      <c r="B12" s="12">
        <v>21.634845197401237</v>
      </c>
      <c r="C12">
        <f t="shared" si="0"/>
        <v>14</v>
      </c>
      <c r="D12" s="12">
        <v>19.005250788095669</v>
      </c>
      <c r="E12" s="12">
        <v>16.144678330663346</v>
      </c>
      <c r="F12" s="12">
        <v>15.501953274432489</v>
      </c>
      <c r="G12" s="12">
        <v>16.8310546875</v>
      </c>
      <c r="H12" s="12">
        <v>14.42736526932708</v>
      </c>
      <c r="I12">
        <f t="shared" si="1"/>
        <v>21</v>
      </c>
      <c r="K12" t="s">
        <v>28</v>
      </c>
      <c r="L12" s="12">
        <v>17.695616949386725</v>
      </c>
      <c r="M12">
        <v>17.399999999999999</v>
      </c>
    </row>
    <row r="13" spans="1:13" x14ac:dyDescent="0.25">
      <c r="A13" t="s">
        <v>9</v>
      </c>
      <c r="B13" s="12">
        <v>25.818765595851577</v>
      </c>
      <c r="C13">
        <f t="shared" si="0"/>
        <v>7</v>
      </c>
      <c r="D13" s="12">
        <v>23.59670092097824</v>
      </c>
      <c r="E13" s="12">
        <v>23.92909698973104</v>
      </c>
      <c r="F13" s="12">
        <v>20.956152681567094</v>
      </c>
      <c r="G13" s="12">
        <v>22.055524826049805</v>
      </c>
      <c r="H13" s="12">
        <v>20.109624299599371</v>
      </c>
      <c r="I13">
        <f t="shared" si="1"/>
        <v>7</v>
      </c>
      <c r="K13" t="s">
        <v>21</v>
      </c>
      <c r="L13" s="12">
        <v>17.475280534558777</v>
      </c>
      <c r="M13">
        <v>17.399999999999999</v>
      </c>
    </row>
    <row r="14" spans="1:13" x14ac:dyDescent="0.25">
      <c r="A14" t="s">
        <v>10</v>
      </c>
      <c r="B14" s="12">
        <v>28.511277521055078</v>
      </c>
      <c r="C14">
        <f t="shared" si="0"/>
        <v>4</v>
      </c>
      <c r="D14" s="12">
        <v>28.380143895824734</v>
      </c>
      <c r="E14" s="12">
        <v>26.764298406083064</v>
      </c>
      <c r="F14" s="12">
        <v>26.778404489793044</v>
      </c>
      <c r="G14" s="12">
        <v>26.914876937866211</v>
      </c>
      <c r="H14" s="12">
        <v>25.169948965920607</v>
      </c>
      <c r="I14">
        <f t="shared" si="1"/>
        <v>5</v>
      </c>
      <c r="K14" t="s">
        <v>3</v>
      </c>
      <c r="L14" s="12">
        <v>17.192175237000239</v>
      </c>
      <c r="M14">
        <v>17.399999999999999</v>
      </c>
    </row>
    <row r="15" spans="1:13" x14ac:dyDescent="0.25">
      <c r="A15" t="s">
        <v>11</v>
      </c>
      <c r="B15" s="12">
        <v>23.709006508195831</v>
      </c>
      <c r="C15">
        <f t="shared" si="0"/>
        <v>10</v>
      </c>
      <c r="D15" s="12">
        <v>23.391501186600518</v>
      </c>
      <c r="E15" s="12">
        <v>20.614921042352545</v>
      </c>
      <c r="F15" s="12">
        <v>19.050688068888284</v>
      </c>
      <c r="G15" s="12">
        <v>18.485881805419922</v>
      </c>
      <c r="H15" s="12">
        <v>18.536454958484331</v>
      </c>
      <c r="I15">
        <f t="shared" si="1"/>
        <v>9</v>
      </c>
      <c r="K15" t="s">
        <v>15</v>
      </c>
      <c r="L15" s="12">
        <v>16.821795826558656</v>
      </c>
      <c r="M15">
        <v>17.399999999999999</v>
      </c>
    </row>
    <row r="16" spans="1:13" x14ac:dyDescent="0.25">
      <c r="A16" t="s">
        <v>12</v>
      </c>
      <c r="B16" s="12">
        <v>21.582843593034131</v>
      </c>
      <c r="C16">
        <f t="shared" si="0"/>
        <v>15</v>
      </c>
      <c r="D16" s="12">
        <v>20.631555744763137</v>
      </c>
      <c r="E16" s="12">
        <v>18.386478613734745</v>
      </c>
      <c r="F16" s="12">
        <v>17.689755676078363</v>
      </c>
      <c r="G16" s="12">
        <v>18.104480743408203</v>
      </c>
      <c r="H16" s="12">
        <v>16.312865209714602</v>
      </c>
      <c r="I16">
        <f t="shared" si="1"/>
        <v>16</v>
      </c>
      <c r="K16" t="s">
        <v>24</v>
      </c>
      <c r="L16" s="12">
        <v>16.493460569215774</v>
      </c>
      <c r="M16">
        <v>17.399999999999999</v>
      </c>
    </row>
    <row r="17" spans="1:13" x14ac:dyDescent="0.25">
      <c r="A17" t="s">
        <v>13</v>
      </c>
      <c r="B17" s="12">
        <v>18.719790774321112</v>
      </c>
      <c r="C17">
        <f t="shared" si="0"/>
        <v>20</v>
      </c>
      <c r="D17" s="12">
        <v>18.511578039554895</v>
      </c>
      <c r="E17" s="12">
        <v>15.419430242100157</v>
      </c>
      <c r="F17" s="12">
        <v>15.297575985633374</v>
      </c>
      <c r="G17" s="12">
        <v>14.324827194213867</v>
      </c>
      <c r="H17" s="12">
        <v>13.740622048371328</v>
      </c>
      <c r="I17">
        <f t="shared" si="1"/>
        <v>25</v>
      </c>
      <c r="K17" t="s">
        <v>14</v>
      </c>
      <c r="L17" s="12">
        <v>16.400404625285592</v>
      </c>
      <c r="M17">
        <v>17.399999999999999</v>
      </c>
    </row>
    <row r="18" spans="1:13" x14ac:dyDescent="0.25">
      <c r="A18" t="s">
        <v>30</v>
      </c>
      <c r="B18" s="12">
        <v>31.866652126619883</v>
      </c>
      <c r="C18">
        <f t="shared" si="0"/>
        <v>2</v>
      </c>
      <c r="D18" s="12">
        <v>30.588066153097532</v>
      </c>
      <c r="E18" s="12">
        <v>26.112512155173984</v>
      </c>
      <c r="F18" s="12">
        <v>27.567345876346728</v>
      </c>
      <c r="G18" s="12">
        <v>27.798847198486328</v>
      </c>
      <c r="H18" s="12">
        <v>27.354097611821132</v>
      </c>
      <c r="I18">
        <f t="shared" si="1"/>
        <v>2</v>
      </c>
      <c r="K18" t="s">
        <v>12</v>
      </c>
      <c r="L18" s="12">
        <v>16.312865209714602</v>
      </c>
      <c r="M18">
        <v>17.399999999999999</v>
      </c>
    </row>
    <row r="19" spans="1:13" x14ac:dyDescent="0.25">
      <c r="A19" t="s">
        <v>14</v>
      </c>
      <c r="B19" s="12">
        <v>21.645252587823155</v>
      </c>
      <c r="C19">
        <f t="shared" si="0"/>
        <v>13</v>
      </c>
      <c r="D19" s="12">
        <v>19.267548760146905</v>
      </c>
      <c r="E19" s="12">
        <v>19.183279555638897</v>
      </c>
      <c r="F19" s="12">
        <v>16.557886165518894</v>
      </c>
      <c r="G19" s="12">
        <v>17.321235656738281</v>
      </c>
      <c r="H19" s="12">
        <v>16.400404625285592</v>
      </c>
      <c r="I19">
        <f t="shared" si="1"/>
        <v>15</v>
      </c>
      <c r="K19" t="s">
        <v>4</v>
      </c>
      <c r="L19" s="12">
        <v>16.263486302055298</v>
      </c>
      <c r="M19">
        <v>17.399999999999999</v>
      </c>
    </row>
    <row r="20" spans="1:13" x14ac:dyDescent="0.25">
      <c r="A20" t="s">
        <v>15</v>
      </c>
      <c r="B20" s="12">
        <v>21.310811255399049</v>
      </c>
      <c r="C20">
        <f t="shared" si="0"/>
        <v>17</v>
      </c>
      <c r="D20" s="12">
        <v>20.234313285075483</v>
      </c>
      <c r="E20" s="12">
        <v>19.334370359408691</v>
      </c>
      <c r="F20" s="12">
        <v>17.362231995784185</v>
      </c>
      <c r="G20" s="12">
        <v>18.694547653198242</v>
      </c>
      <c r="H20" s="12">
        <v>16.821795826558656</v>
      </c>
      <c r="I20">
        <f t="shared" si="1"/>
        <v>13</v>
      </c>
      <c r="K20" t="s">
        <v>22</v>
      </c>
      <c r="L20" s="12">
        <v>15.829174952225147</v>
      </c>
      <c r="M20">
        <v>17.399999999999999</v>
      </c>
    </row>
    <row r="21" spans="1:13" x14ac:dyDescent="0.25">
      <c r="A21" t="s">
        <v>16</v>
      </c>
      <c r="B21" s="12">
        <v>15.002977471668061</v>
      </c>
      <c r="C21">
        <f t="shared" si="0"/>
        <v>30</v>
      </c>
      <c r="D21" s="12">
        <v>13.112090006112339</v>
      </c>
      <c r="E21" s="12">
        <v>12.683855743087264</v>
      </c>
      <c r="F21" s="12">
        <v>10.777626900068443</v>
      </c>
      <c r="G21" s="12">
        <v>10.638323783874512</v>
      </c>
      <c r="H21" s="12">
        <v>10.683541517423551</v>
      </c>
      <c r="I21">
        <f t="shared" si="1"/>
        <v>31</v>
      </c>
      <c r="K21" t="s">
        <v>6</v>
      </c>
      <c r="L21" s="12">
        <v>15.747008526989001</v>
      </c>
      <c r="M21">
        <v>17.399999999999999</v>
      </c>
    </row>
    <row r="22" spans="1:13" x14ac:dyDescent="0.25">
      <c r="A22" t="s">
        <v>17</v>
      </c>
      <c r="B22" s="12">
        <v>30.620950666976761</v>
      </c>
      <c r="C22">
        <f t="shared" si="0"/>
        <v>3</v>
      </c>
      <c r="D22" s="12">
        <v>29.98796872125542</v>
      </c>
      <c r="E22" s="12">
        <v>27.67716902016873</v>
      </c>
      <c r="F22" s="12">
        <v>27.203851466359836</v>
      </c>
      <c r="G22" s="12">
        <v>28.464057922363281</v>
      </c>
      <c r="H22" s="12">
        <v>27.291464486562468</v>
      </c>
      <c r="I22">
        <f t="shared" si="1"/>
        <v>3</v>
      </c>
      <c r="K22" t="s">
        <v>20</v>
      </c>
      <c r="L22" s="12">
        <v>14.996693000183722</v>
      </c>
      <c r="M22">
        <v>17.399999999999999</v>
      </c>
    </row>
    <row r="23" spans="1:13" x14ac:dyDescent="0.25">
      <c r="A23" t="s">
        <v>18</v>
      </c>
      <c r="B23" s="12">
        <v>25.719816784361381</v>
      </c>
      <c r="C23">
        <f t="shared" si="0"/>
        <v>8</v>
      </c>
      <c r="D23" s="12">
        <v>25.257934753779505</v>
      </c>
      <c r="E23" s="12">
        <v>24.089213126156626</v>
      </c>
      <c r="F23" s="12">
        <v>22.945411377444259</v>
      </c>
      <c r="G23" s="12">
        <v>23.212121963500977</v>
      </c>
      <c r="H23" s="12">
        <v>19.913223347364575</v>
      </c>
      <c r="I23">
        <f t="shared" si="1"/>
        <v>8</v>
      </c>
      <c r="K23" t="s">
        <v>8</v>
      </c>
      <c r="L23" s="12">
        <v>14.42736526932708</v>
      </c>
      <c r="M23">
        <v>17.399999999999999</v>
      </c>
    </row>
    <row r="24" spans="1:13" x14ac:dyDescent="0.25">
      <c r="A24" t="s">
        <v>19</v>
      </c>
      <c r="B24" s="12">
        <v>20.414250531736258</v>
      </c>
      <c r="C24">
        <f t="shared" si="0"/>
        <v>19</v>
      </c>
      <c r="D24" s="12">
        <v>19.50799571747655</v>
      </c>
      <c r="E24" s="12">
        <v>17.497437760007347</v>
      </c>
      <c r="F24" s="12">
        <v>16.408392502546661</v>
      </c>
      <c r="G24" s="12">
        <v>16.148612976074219</v>
      </c>
      <c r="H24" s="12">
        <v>14.237207651543892</v>
      </c>
      <c r="I24">
        <f t="shared" si="1"/>
        <v>23</v>
      </c>
      <c r="K24" t="s">
        <v>25</v>
      </c>
      <c r="L24" s="12">
        <v>14.323016488074144</v>
      </c>
      <c r="M24">
        <v>17.399999999999999</v>
      </c>
    </row>
    <row r="25" spans="1:13" x14ac:dyDescent="0.25">
      <c r="A25" t="s">
        <v>20</v>
      </c>
      <c r="B25" s="12">
        <v>18.669251967698429</v>
      </c>
      <c r="C25">
        <f t="shared" si="0"/>
        <v>21</v>
      </c>
      <c r="D25" s="12">
        <v>18.349221869143648</v>
      </c>
      <c r="E25" s="12">
        <v>17.627111173552169</v>
      </c>
      <c r="F25" s="12">
        <v>15.147651564109951</v>
      </c>
      <c r="G25" s="12">
        <v>16.09290885925293</v>
      </c>
      <c r="H25" s="12">
        <v>14.996693000183722</v>
      </c>
      <c r="I25">
        <f t="shared" si="1"/>
        <v>20</v>
      </c>
      <c r="K25" t="s">
        <v>19</v>
      </c>
      <c r="L25" s="12">
        <v>14.237207651543892</v>
      </c>
      <c r="M25">
        <v>17.399999999999999</v>
      </c>
    </row>
    <row r="26" spans="1:13" x14ac:dyDescent="0.25">
      <c r="A26" t="s">
        <v>21</v>
      </c>
      <c r="B26" s="12">
        <v>22.994640295326523</v>
      </c>
      <c r="C26">
        <f t="shared" si="0"/>
        <v>11</v>
      </c>
      <c r="D26" s="12">
        <v>22.212582617697478</v>
      </c>
      <c r="E26" s="12">
        <v>21.220416803960635</v>
      </c>
      <c r="F26" s="12">
        <v>18.443035768345155</v>
      </c>
      <c r="G26" s="12">
        <v>18.83256721496582</v>
      </c>
      <c r="H26" s="12">
        <v>17.475280534558777</v>
      </c>
      <c r="I26">
        <f t="shared" si="1"/>
        <v>11</v>
      </c>
      <c r="K26" t="s">
        <v>0</v>
      </c>
      <c r="L26" s="12">
        <v>13.945783362469749</v>
      </c>
      <c r="M26">
        <v>17.399999999999999</v>
      </c>
    </row>
    <row r="27" spans="1:13" x14ac:dyDescent="0.25">
      <c r="A27" t="s">
        <v>22</v>
      </c>
      <c r="B27" s="12">
        <v>21.247983940920214</v>
      </c>
      <c r="C27">
        <f t="shared" si="0"/>
        <v>18</v>
      </c>
      <c r="D27" s="12">
        <v>19.343221516922473</v>
      </c>
      <c r="E27" s="12">
        <v>18.413357956294245</v>
      </c>
      <c r="F27" s="12">
        <v>19.097334433500496</v>
      </c>
      <c r="G27" s="12">
        <v>18.085126876831055</v>
      </c>
      <c r="H27" s="12">
        <v>15.829174952225147</v>
      </c>
      <c r="I27">
        <f t="shared" si="1"/>
        <v>18</v>
      </c>
      <c r="K27" t="s">
        <v>13</v>
      </c>
      <c r="L27" s="12">
        <v>13.740622048371328</v>
      </c>
      <c r="M27">
        <v>17.399999999999999</v>
      </c>
    </row>
    <row r="28" spans="1:13" x14ac:dyDescent="0.25">
      <c r="A28" t="s">
        <v>23</v>
      </c>
      <c r="B28" s="12">
        <v>16.142861195427081</v>
      </c>
      <c r="C28">
        <f t="shared" si="0"/>
        <v>29</v>
      </c>
      <c r="D28" s="12">
        <v>13.978185499066312</v>
      </c>
      <c r="E28" s="12">
        <v>13.555822105895022</v>
      </c>
      <c r="F28" s="12">
        <v>12.114318042668049</v>
      </c>
      <c r="G28" s="12">
        <v>13.394959449768066</v>
      </c>
      <c r="H28" s="12">
        <v>12.305242757230705</v>
      </c>
      <c r="I28">
        <f t="shared" si="1"/>
        <v>30</v>
      </c>
      <c r="K28" t="s">
        <v>2</v>
      </c>
      <c r="L28" s="12">
        <v>13.383428337479922</v>
      </c>
      <c r="M28">
        <v>17.399999999999999</v>
      </c>
    </row>
    <row r="29" spans="1:13" x14ac:dyDescent="0.25">
      <c r="A29" t="s">
        <v>24</v>
      </c>
      <c r="B29" s="12">
        <v>21.498893168817354</v>
      </c>
      <c r="C29">
        <f t="shared" si="0"/>
        <v>16</v>
      </c>
      <c r="D29" s="12">
        <v>19.829082725393178</v>
      </c>
      <c r="E29" s="12">
        <v>19.11039693162207</v>
      </c>
      <c r="F29" s="12">
        <v>16.956304701755457</v>
      </c>
      <c r="G29" s="12">
        <v>17.424722671508789</v>
      </c>
      <c r="H29" s="12">
        <v>16.493460569215774</v>
      </c>
      <c r="I29">
        <f t="shared" si="1"/>
        <v>14</v>
      </c>
      <c r="K29" t="s">
        <v>1</v>
      </c>
      <c r="L29" s="12">
        <v>13.302660791362852</v>
      </c>
      <c r="M29">
        <v>17.399999999999999</v>
      </c>
    </row>
    <row r="30" spans="1:13" x14ac:dyDescent="0.25">
      <c r="A30" t="s">
        <v>25</v>
      </c>
      <c r="B30" s="12">
        <v>17.342736030828515</v>
      </c>
      <c r="C30">
        <f t="shared" si="0"/>
        <v>27</v>
      </c>
      <c r="D30" s="12">
        <v>14.353700173854758</v>
      </c>
      <c r="E30" s="12">
        <v>15.485688661025016</v>
      </c>
      <c r="F30" s="12">
        <v>15.958846584945391</v>
      </c>
      <c r="G30" s="12">
        <v>15.750463485717773</v>
      </c>
      <c r="H30" s="12">
        <v>14.323016488074144</v>
      </c>
      <c r="I30">
        <f t="shared" si="1"/>
        <v>22</v>
      </c>
      <c r="K30" t="s">
        <v>26</v>
      </c>
      <c r="L30" s="12">
        <v>13.046071864821629</v>
      </c>
      <c r="M30">
        <v>17.399999999999999</v>
      </c>
    </row>
    <row r="31" spans="1:13" x14ac:dyDescent="0.25">
      <c r="A31" t="s">
        <v>26</v>
      </c>
      <c r="B31" s="12">
        <v>17.720518933303765</v>
      </c>
      <c r="C31">
        <f t="shared" si="0"/>
        <v>26</v>
      </c>
      <c r="D31" s="12">
        <v>15.572892417779233</v>
      </c>
      <c r="E31" s="12">
        <v>15.80740786512469</v>
      </c>
      <c r="F31" s="12">
        <v>14.933538737963584</v>
      </c>
      <c r="G31" s="12">
        <v>15.149166107177734</v>
      </c>
      <c r="H31" s="12">
        <v>13.046071864821629</v>
      </c>
      <c r="I31">
        <f t="shared" si="1"/>
        <v>28</v>
      </c>
      <c r="K31" t="s">
        <v>29</v>
      </c>
      <c r="L31" s="12">
        <v>12.333742873387582</v>
      </c>
      <c r="M31">
        <v>17.399999999999999</v>
      </c>
    </row>
    <row r="32" spans="1:13" x14ac:dyDescent="0.25">
      <c r="A32" t="s">
        <v>31</v>
      </c>
      <c r="B32" s="12">
        <v>28.434542780853462</v>
      </c>
      <c r="C32">
        <f t="shared" si="0"/>
        <v>5</v>
      </c>
      <c r="D32" s="12">
        <v>25.795997855263419</v>
      </c>
      <c r="E32" s="12">
        <v>25.764146181712704</v>
      </c>
      <c r="F32" s="12">
        <v>27.795251030308581</v>
      </c>
      <c r="G32" s="12">
        <v>25.774436950683594</v>
      </c>
      <c r="H32" s="12">
        <v>25.695401299184589</v>
      </c>
      <c r="I32">
        <f t="shared" si="1"/>
        <v>4</v>
      </c>
      <c r="K32" t="s">
        <v>23</v>
      </c>
      <c r="L32" s="12">
        <v>12.305242757230705</v>
      </c>
      <c r="M32">
        <v>17.399999999999999</v>
      </c>
    </row>
    <row r="33" spans="1:13" x14ac:dyDescent="0.25">
      <c r="A33" t="s">
        <v>27</v>
      </c>
      <c r="B33" s="12">
        <v>26.229712192205767</v>
      </c>
      <c r="C33">
        <f t="shared" si="0"/>
        <v>6</v>
      </c>
      <c r="D33" s="12">
        <v>24.650820000211723</v>
      </c>
      <c r="E33" s="12">
        <v>23.382434527928673</v>
      </c>
      <c r="F33" s="12">
        <v>21.819787689840467</v>
      </c>
      <c r="G33" s="12">
        <v>21.647441864013672</v>
      </c>
      <c r="H33" s="12">
        <v>20.556187748882596</v>
      </c>
      <c r="I33">
        <f t="shared" si="1"/>
        <v>6</v>
      </c>
      <c r="K33" t="s">
        <v>16</v>
      </c>
      <c r="L33" s="12">
        <v>10.683541517423551</v>
      </c>
      <c r="M33">
        <v>17.399999999999999</v>
      </c>
    </row>
    <row r="34" spans="1:13" x14ac:dyDescent="0.25">
      <c r="A34" t="s">
        <v>28</v>
      </c>
      <c r="B34" s="12">
        <v>24.533733173937417</v>
      </c>
      <c r="C34">
        <f t="shared" si="0"/>
        <v>9</v>
      </c>
      <c r="D34" s="12">
        <v>22.855735927874573</v>
      </c>
      <c r="E34" s="12">
        <v>21.072896626231625</v>
      </c>
      <c r="F34" s="12">
        <v>21.614250932730393</v>
      </c>
      <c r="G34" s="12">
        <v>19.852504730224609</v>
      </c>
      <c r="H34" s="12">
        <v>17.695616949386725</v>
      </c>
      <c r="I34">
        <f t="shared" si="1"/>
        <v>10</v>
      </c>
      <c r="K34" t="s">
        <v>75</v>
      </c>
      <c r="L34" s="12">
        <v>8.436602547426304</v>
      </c>
      <c r="M34">
        <v>17.399999999999999</v>
      </c>
    </row>
    <row r="35" spans="1:13" x14ac:dyDescent="0.25">
      <c r="A35" t="s">
        <v>51</v>
      </c>
      <c r="B35" s="12">
        <v>21.946353078495857</v>
      </c>
      <c r="D35" s="12">
        <v>20.666714900486578</v>
      </c>
      <c r="E35" s="12">
        <v>19.238882878358186</v>
      </c>
      <c r="F35" s="12">
        <v>18.659902158436914</v>
      </c>
      <c r="G35" s="12">
        <v>18.557289999999998</v>
      </c>
      <c r="H35" s="12">
        <v>17.387457460325866</v>
      </c>
    </row>
    <row r="37" spans="1:13" x14ac:dyDescent="0.25">
      <c r="A37" s="6" t="s">
        <v>67</v>
      </c>
    </row>
    <row r="40" spans="1:13" x14ac:dyDescent="0.25">
      <c r="K40" t="s">
        <v>157</v>
      </c>
      <c r="L40" t="s">
        <v>158</v>
      </c>
      <c r="M40" t="s">
        <v>159</v>
      </c>
    </row>
    <row r="41" spans="1:13" x14ac:dyDescent="0.25">
      <c r="A41" s="16" t="s">
        <v>0</v>
      </c>
      <c r="B41">
        <v>7</v>
      </c>
      <c r="C41">
        <v>24</v>
      </c>
      <c r="D41">
        <v>23</v>
      </c>
      <c r="J41" s="55" t="s">
        <v>27</v>
      </c>
      <c r="K41" s="57">
        <v>7.116390539562313</v>
      </c>
      <c r="L41" s="57">
        <v>34.32596927280327</v>
      </c>
      <c r="M41" s="57">
        <v>19.57480909273038</v>
      </c>
    </row>
    <row r="42" spans="1:13" x14ac:dyDescent="0.25">
      <c r="A42" s="16" t="s">
        <v>1</v>
      </c>
      <c r="B42">
        <v>6</v>
      </c>
      <c r="C42">
        <v>31</v>
      </c>
      <c r="D42">
        <v>16</v>
      </c>
      <c r="J42" s="56" t="s">
        <v>51</v>
      </c>
      <c r="K42" s="38">
        <v>8.1714435191739074</v>
      </c>
      <c r="L42" s="38">
        <v>26.103290291309577</v>
      </c>
      <c r="M42" s="38">
        <v>17.119309855033539</v>
      </c>
    </row>
    <row r="43" spans="1:13" x14ac:dyDescent="0.25">
      <c r="A43" s="16" t="s">
        <v>2</v>
      </c>
      <c r="B43">
        <v>19</v>
      </c>
      <c r="C43">
        <v>26</v>
      </c>
      <c r="D43">
        <v>15</v>
      </c>
      <c r="J43" s="55" t="s">
        <v>75</v>
      </c>
      <c r="K43" s="57">
        <v>6.0951029868911686</v>
      </c>
      <c r="L43" s="57">
        <v>11.640188395809551</v>
      </c>
      <c r="M43" s="57">
        <v>6.6342004492669862</v>
      </c>
    </row>
    <row r="44" spans="1:13" x14ac:dyDescent="0.25">
      <c r="A44" s="16" t="s">
        <v>3</v>
      </c>
      <c r="B44">
        <v>3</v>
      </c>
      <c r="C44">
        <v>10</v>
      </c>
      <c r="D44">
        <v>10</v>
      </c>
      <c r="J44" s="55" t="s">
        <v>5</v>
      </c>
      <c r="K44" s="57">
        <v>11.45405720593082</v>
      </c>
      <c r="L44" s="57">
        <v>46.849106737996941</v>
      </c>
      <c r="M44" s="57">
        <v>34.134058154202776</v>
      </c>
    </row>
    <row r="45" spans="1:13" x14ac:dyDescent="0.25">
      <c r="A45" s="16" t="s">
        <v>29</v>
      </c>
      <c r="B45">
        <v>13</v>
      </c>
      <c r="C45">
        <v>29</v>
      </c>
      <c r="D45">
        <v>29</v>
      </c>
    </row>
    <row r="46" spans="1:13" x14ac:dyDescent="0.25">
      <c r="A46" s="16" t="s">
        <v>4</v>
      </c>
      <c r="B46">
        <v>17</v>
      </c>
      <c r="C46">
        <v>18</v>
      </c>
      <c r="D46">
        <v>12</v>
      </c>
    </row>
    <row r="47" spans="1:13" x14ac:dyDescent="0.25">
      <c r="A47" s="53" t="s">
        <v>5</v>
      </c>
      <c r="B47" s="28">
        <v>1</v>
      </c>
      <c r="C47" s="28">
        <v>1</v>
      </c>
      <c r="D47" s="28">
        <v>1</v>
      </c>
    </row>
    <row r="48" spans="1:13" x14ac:dyDescent="0.25">
      <c r="A48" s="16" t="s">
        <v>6</v>
      </c>
      <c r="B48">
        <v>2</v>
      </c>
      <c r="C48">
        <v>25</v>
      </c>
      <c r="D48">
        <v>11</v>
      </c>
    </row>
    <row r="49" spans="1:4" x14ac:dyDescent="0.25">
      <c r="A49" s="53" t="s">
        <v>75</v>
      </c>
      <c r="B49" s="28">
        <v>29</v>
      </c>
      <c r="C49" s="28">
        <v>32</v>
      </c>
      <c r="D49" s="28">
        <v>32</v>
      </c>
    </row>
    <row r="50" spans="1:4" x14ac:dyDescent="0.25">
      <c r="A50" s="16" t="s">
        <v>8</v>
      </c>
      <c r="B50">
        <v>12</v>
      </c>
      <c r="C50">
        <v>16</v>
      </c>
      <c r="D50">
        <v>27</v>
      </c>
    </row>
    <row r="51" spans="1:4" x14ac:dyDescent="0.25">
      <c r="A51" s="16" t="s">
        <v>9</v>
      </c>
      <c r="B51">
        <v>11</v>
      </c>
      <c r="C51">
        <v>11</v>
      </c>
      <c r="D51">
        <v>7</v>
      </c>
    </row>
    <row r="52" spans="1:4" x14ac:dyDescent="0.25">
      <c r="A52" s="16" t="s">
        <v>10</v>
      </c>
      <c r="B52">
        <v>28</v>
      </c>
      <c r="C52">
        <v>3</v>
      </c>
      <c r="D52">
        <v>5</v>
      </c>
    </row>
    <row r="53" spans="1:4" x14ac:dyDescent="0.25">
      <c r="A53" s="16" t="s">
        <v>11</v>
      </c>
      <c r="B53">
        <v>26</v>
      </c>
      <c r="C53">
        <v>13</v>
      </c>
      <c r="D53">
        <v>21</v>
      </c>
    </row>
    <row r="54" spans="1:4" x14ac:dyDescent="0.25">
      <c r="A54" s="16" t="s">
        <v>12</v>
      </c>
      <c r="B54">
        <v>4</v>
      </c>
      <c r="C54">
        <v>14</v>
      </c>
      <c r="D54">
        <v>9</v>
      </c>
    </row>
    <row r="55" spans="1:4" x14ac:dyDescent="0.25">
      <c r="A55" s="16" t="s">
        <v>13</v>
      </c>
      <c r="B55">
        <v>20</v>
      </c>
      <c r="C55">
        <v>27</v>
      </c>
      <c r="D55">
        <v>24</v>
      </c>
    </row>
    <row r="56" spans="1:4" x14ac:dyDescent="0.25">
      <c r="A56" s="16" t="s">
        <v>30</v>
      </c>
      <c r="B56">
        <v>9</v>
      </c>
      <c r="C56">
        <v>4</v>
      </c>
      <c r="D56">
        <v>2</v>
      </c>
    </row>
    <row r="57" spans="1:4" x14ac:dyDescent="0.25">
      <c r="A57" s="16" t="s">
        <v>14</v>
      </c>
      <c r="B57">
        <v>15</v>
      </c>
      <c r="C57">
        <v>19</v>
      </c>
      <c r="D57">
        <v>14</v>
      </c>
    </row>
    <row r="58" spans="1:4" x14ac:dyDescent="0.25">
      <c r="A58" s="16" t="s">
        <v>15</v>
      </c>
      <c r="B58">
        <v>25</v>
      </c>
      <c r="C58">
        <v>15</v>
      </c>
      <c r="D58">
        <v>26</v>
      </c>
    </row>
    <row r="59" spans="1:4" x14ac:dyDescent="0.25">
      <c r="A59" s="55" t="s">
        <v>16</v>
      </c>
      <c r="B59" s="56">
        <v>31</v>
      </c>
      <c r="C59" s="56">
        <v>30</v>
      </c>
      <c r="D59" s="56">
        <v>30</v>
      </c>
    </row>
    <row r="60" spans="1:4" x14ac:dyDescent="0.25">
      <c r="A60" s="16" t="s">
        <v>17</v>
      </c>
      <c r="B60">
        <v>27</v>
      </c>
      <c r="C60">
        <v>2</v>
      </c>
      <c r="D60">
        <v>3</v>
      </c>
    </row>
    <row r="61" spans="1:4" x14ac:dyDescent="0.25">
      <c r="A61" s="16" t="s">
        <v>18</v>
      </c>
      <c r="B61">
        <v>21</v>
      </c>
      <c r="C61">
        <v>7</v>
      </c>
      <c r="D61">
        <v>6</v>
      </c>
    </row>
    <row r="62" spans="1:4" x14ac:dyDescent="0.25">
      <c r="A62" s="16" t="s">
        <v>19</v>
      </c>
      <c r="B62">
        <v>18</v>
      </c>
      <c r="C62">
        <v>23</v>
      </c>
      <c r="D62">
        <v>13</v>
      </c>
    </row>
    <row r="63" spans="1:4" x14ac:dyDescent="0.25">
      <c r="A63" s="16" t="s">
        <v>20</v>
      </c>
      <c r="B63">
        <v>14</v>
      </c>
      <c r="C63">
        <v>21</v>
      </c>
      <c r="D63">
        <v>19</v>
      </c>
    </row>
    <row r="64" spans="1:4" x14ac:dyDescent="0.25">
      <c r="A64" s="16" t="s">
        <v>21</v>
      </c>
      <c r="B64">
        <v>32</v>
      </c>
      <c r="C64">
        <v>9</v>
      </c>
      <c r="D64">
        <v>20</v>
      </c>
    </row>
    <row r="65" spans="1:4" x14ac:dyDescent="0.25">
      <c r="A65" s="16" t="s">
        <v>22</v>
      </c>
      <c r="B65">
        <v>24</v>
      </c>
      <c r="C65">
        <v>17</v>
      </c>
      <c r="D65">
        <v>28</v>
      </c>
    </row>
    <row r="66" spans="1:4" x14ac:dyDescent="0.25">
      <c r="A66" s="16" t="s">
        <v>23</v>
      </c>
      <c r="B66">
        <v>10</v>
      </c>
      <c r="C66">
        <v>28</v>
      </c>
      <c r="D66">
        <v>31</v>
      </c>
    </row>
    <row r="67" spans="1:4" x14ac:dyDescent="0.25">
      <c r="A67" s="16" t="s">
        <v>24</v>
      </c>
      <c r="B67">
        <v>30</v>
      </c>
      <c r="C67">
        <v>12</v>
      </c>
      <c r="D67">
        <v>18</v>
      </c>
    </row>
    <row r="68" spans="1:4" x14ac:dyDescent="0.25">
      <c r="A68" s="16" t="s">
        <v>25</v>
      </c>
      <c r="B68">
        <v>8</v>
      </c>
      <c r="C68">
        <v>20</v>
      </c>
      <c r="D68">
        <v>22</v>
      </c>
    </row>
    <row r="69" spans="1:4" x14ac:dyDescent="0.25">
      <c r="A69" s="16" t="s">
        <v>26</v>
      </c>
      <c r="B69">
        <v>16</v>
      </c>
      <c r="C69">
        <v>22</v>
      </c>
      <c r="D69">
        <v>25</v>
      </c>
    </row>
    <row r="70" spans="1:4" x14ac:dyDescent="0.25">
      <c r="A70" s="16" t="s">
        <v>31</v>
      </c>
      <c r="B70">
        <v>5</v>
      </c>
      <c r="C70">
        <v>5</v>
      </c>
      <c r="D70">
        <v>4</v>
      </c>
    </row>
    <row r="71" spans="1:4" x14ac:dyDescent="0.25">
      <c r="A71" s="53" t="s">
        <v>27</v>
      </c>
      <c r="B71" s="28">
        <v>22</v>
      </c>
      <c r="C71" s="28">
        <v>6</v>
      </c>
      <c r="D71" s="28">
        <v>8</v>
      </c>
    </row>
    <row r="72" spans="1:4" x14ac:dyDescent="0.25">
      <c r="A72" s="16" t="s">
        <v>28</v>
      </c>
      <c r="B72">
        <v>23</v>
      </c>
      <c r="C72">
        <v>8</v>
      </c>
      <c r="D72">
        <v>17</v>
      </c>
    </row>
    <row r="73" spans="1:4" ht="15.75" thickBot="1" x14ac:dyDescent="0.3">
      <c r="A73" s="54" t="s">
        <v>87</v>
      </c>
    </row>
    <row r="74" spans="1:4" ht="15.75" thickTop="1" x14ac:dyDescent="0.25"/>
  </sheetData>
  <sortState ref="K3:M34">
    <sortCondition descending="1" ref="L3:L34"/>
  </sortState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baseColWidth="10" defaultRowHeight="15" x14ac:dyDescent="0.25"/>
  <sheetData>
    <row r="1" spans="1:12" x14ac:dyDescent="0.25">
      <c r="A1" s="9" t="s">
        <v>80</v>
      </c>
    </row>
    <row r="2" spans="1:12" x14ac:dyDescent="0.25">
      <c r="A2" t="s">
        <v>37</v>
      </c>
      <c r="B2" t="s">
        <v>84</v>
      </c>
      <c r="C2" t="s">
        <v>83</v>
      </c>
      <c r="D2" t="s">
        <v>81</v>
      </c>
      <c r="E2" t="s">
        <v>82</v>
      </c>
      <c r="K2" t="s">
        <v>85</v>
      </c>
      <c r="L2" t="s">
        <v>86</v>
      </c>
    </row>
    <row r="3" spans="1:12" x14ac:dyDescent="0.25">
      <c r="A3" t="s">
        <v>5</v>
      </c>
      <c r="B3" s="12">
        <v>7.4968974750574606</v>
      </c>
      <c r="C3">
        <v>9.4</v>
      </c>
      <c r="D3">
        <v>6</v>
      </c>
      <c r="E3">
        <v>13</v>
      </c>
      <c r="K3">
        <v>9.1</v>
      </c>
      <c r="L3">
        <v>22</v>
      </c>
    </row>
    <row r="4" spans="1:12" x14ac:dyDescent="0.25">
      <c r="A4" t="s">
        <v>17</v>
      </c>
      <c r="B4" s="12">
        <v>7.7006512484439451</v>
      </c>
      <c r="C4">
        <v>9.4</v>
      </c>
      <c r="D4">
        <v>6</v>
      </c>
      <c r="E4">
        <v>13</v>
      </c>
      <c r="K4" t="s">
        <v>79</v>
      </c>
      <c r="L4" t="s">
        <v>86</v>
      </c>
    </row>
    <row r="5" spans="1:12" x14ac:dyDescent="0.25">
      <c r="A5" t="s">
        <v>10</v>
      </c>
      <c r="B5" s="12">
        <v>7.9476974710037869</v>
      </c>
      <c r="C5">
        <v>9.4</v>
      </c>
      <c r="D5">
        <v>6</v>
      </c>
      <c r="E5">
        <v>13</v>
      </c>
      <c r="K5">
        <v>7.8</v>
      </c>
      <c r="L5">
        <v>23</v>
      </c>
    </row>
    <row r="6" spans="1:12" x14ac:dyDescent="0.25">
      <c r="A6" t="s">
        <v>30</v>
      </c>
      <c r="B6" s="12">
        <v>8.1095016245404654</v>
      </c>
      <c r="C6">
        <v>9.4</v>
      </c>
      <c r="D6">
        <v>6</v>
      </c>
      <c r="E6">
        <v>13</v>
      </c>
    </row>
    <row r="7" spans="1:12" x14ac:dyDescent="0.25">
      <c r="A7" t="s">
        <v>31</v>
      </c>
      <c r="B7" s="12">
        <v>8.3859763988995457</v>
      </c>
      <c r="C7">
        <v>9.4</v>
      </c>
      <c r="D7">
        <v>6</v>
      </c>
      <c r="E7">
        <v>13</v>
      </c>
    </row>
    <row r="8" spans="1:12" x14ac:dyDescent="0.25">
      <c r="A8" t="s">
        <v>9</v>
      </c>
      <c r="B8" s="12">
        <v>8.539078848616672</v>
      </c>
      <c r="C8">
        <v>9.4</v>
      </c>
      <c r="D8">
        <v>6</v>
      </c>
      <c r="E8">
        <v>13</v>
      </c>
    </row>
    <row r="9" spans="1:12" x14ac:dyDescent="0.25">
      <c r="A9" t="s">
        <v>18</v>
      </c>
      <c r="B9" s="12">
        <v>8.6961254143897175</v>
      </c>
      <c r="C9">
        <v>9.4</v>
      </c>
      <c r="D9">
        <v>6</v>
      </c>
      <c r="E9">
        <v>13</v>
      </c>
    </row>
    <row r="10" spans="1:12" x14ac:dyDescent="0.25">
      <c r="A10" t="s">
        <v>28</v>
      </c>
      <c r="B10" s="12">
        <v>8.8865400784441704</v>
      </c>
      <c r="C10">
        <v>9.4</v>
      </c>
      <c r="D10">
        <v>6</v>
      </c>
      <c r="E10">
        <v>13</v>
      </c>
    </row>
    <row r="11" spans="1:12" x14ac:dyDescent="0.25">
      <c r="A11" t="s">
        <v>11</v>
      </c>
      <c r="B11" s="12">
        <v>9.000648571999541</v>
      </c>
      <c r="C11">
        <v>9.4</v>
      </c>
      <c r="D11">
        <v>6</v>
      </c>
      <c r="E11">
        <v>13</v>
      </c>
    </row>
    <row r="12" spans="1:12" x14ac:dyDescent="0.25">
      <c r="A12" t="s">
        <v>21</v>
      </c>
      <c r="B12" s="12">
        <v>9.0167578319993336</v>
      </c>
      <c r="C12">
        <v>9.4</v>
      </c>
      <c r="D12">
        <v>6</v>
      </c>
      <c r="E12">
        <v>13</v>
      </c>
    </row>
    <row r="13" spans="1:12" x14ac:dyDescent="0.25">
      <c r="A13" t="s">
        <v>27</v>
      </c>
      <c r="B13" s="12">
        <v>9.0857417122804627</v>
      </c>
      <c r="C13">
        <v>9.4</v>
      </c>
      <c r="D13">
        <v>6</v>
      </c>
      <c r="E13">
        <v>13</v>
      </c>
    </row>
    <row r="14" spans="1:12" x14ac:dyDescent="0.25">
      <c r="A14" t="s">
        <v>8</v>
      </c>
      <c r="B14" s="12">
        <v>9.3704617564601698</v>
      </c>
      <c r="C14">
        <v>9.4</v>
      </c>
      <c r="D14">
        <v>6</v>
      </c>
      <c r="E14">
        <v>13</v>
      </c>
    </row>
    <row r="15" spans="1:12" x14ac:dyDescent="0.25">
      <c r="A15" t="s">
        <v>15</v>
      </c>
      <c r="B15" s="12">
        <v>9.4361068891286894</v>
      </c>
      <c r="C15">
        <v>9.4</v>
      </c>
      <c r="D15">
        <v>6</v>
      </c>
      <c r="E15">
        <v>13</v>
      </c>
    </row>
    <row r="16" spans="1:12" x14ac:dyDescent="0.25">
      <c r="A16" t="s">
        <v>26</v>
      </c>
      <c r="B16" s="12">
        <v>9.4806752661792597</v>
      </c>
      <c r="C16">
        <v>9.4</v>
      </c>
      <c r="D16">
        <v>6</v>
      </c>
      <c r="E16">
        <v>13</v>
      </c>
    </row>
    <row r="17" spans="1:5" x14ac:dyDescent="0.25">
      <c r="A17" t="s">
        <v>24</v>
      </c>
      <c r="B17" s="12">
        <v>9.4836047680261686</v>
      </c>
      <c r="C17">
        <v>9.4</v>
      </c>
      <c r="D17">
        <v>6</v>
      </c>
      <c r="E17">
        <v>13</v>
      </c>
    </row>
    <row r="18" spans="1:5" x14ac:dyDescent="0.25">
      <c r="A18" t="s">
        <v>3</v>
      </c>
      <c r="B18" s="12">
        <v>9.4876028878560348</v>
      </c>
      <c r="C18">
        <v>9.4</v>
      </c>
      <c r="D18">
        <v>6</v>
      </c>
      <c r="E18">
        <v>13</v>
      </c>
    </row>
    <row r="19" spans="1:5" x14ac:dyDescent="0.25">
      <c r="A19" t="s">
        <v>12</v>
      </c>
      <c r="B19" s="12">
        <v>9.5221217485707115</v>
      </c>
      <c r="C19">
        <v>9.4</v>
      </c>
      <c r="D19">
        <v>6</v>
      </c>
      <c r="E19">
        <v>13</v>
      </c>
    </row>
    <row r="20" spans="1:5" x14ac:dyDescent="0.25">
      <c r="A20" t="s">
        <v>6</v>
      </c>
      <c r="B20" s="12">
        <v>9.5378679503097228</v>
      </c>
      <c r="C20">
        <v>9.4</v>
      </c>
      <c r="D20">
        <v>6</v>
      </c>
      <c r="E20">
        <v>13</v>
      </c>
    </row>
    <row r="21" spans="1:5" x14ac:dyDescent="0.25">
      <c r="A21" t="s">
        <v>14</v>
      </c>
      <c r="B21" s="12">
        <v>9.5790395387708074</v>
      </c>
      <c r="C21">
        <v>9.4</v>
      </c>
      <c r="D21">
        <v>6</v>
      </c>
      <c r="E21">
        <v>13</v>
      </c>
    </row>
    <row r="22" spans="1:5" x14ac:dyDescent="0.25">
      <c r="A22" t="s">
        <v>13</v>
      </c>
      <c r="B22" s="12">
        <v>9.670962544973932</v>
      </c>
      <c r="C22">
        <v>9.4</v>
      </c>
      <c r="D22">
        <v>6</v>
      </c>
      <c r="E22">
        <v>13</v>
      </c>
    </row>
    <row r="23" spans="1:5" x14ac:dyDescent="0.25">
      <c r="A23" t="s">
        <v>4</v>
      </c>
      <c r="B23" s="12">
        <v>9.6921018753217751</v>
      </c>
      <c r="C23">
        <v>9.4</v>
      </c>
      <c r="D23">
        <v>6</v>
      </c>
      <c r="E23">
        <v>13</v>
      </c>
    </row>
    <row r="24" spans="1:5" x14ac:dyDescent="0.25">
      <c r="A24" t="s">
        <v>25</v>
      </c>
      <c r="B24" s="12">
        <v>9.6989551873461721</v>
      </c>
      <c r="C24">
        <v>9.4</v>
      </c>
      <c r="D24">
        <v>6</v>
      </c>
      <c r="E24">
        <v>13</v>
      </c>
    </row>
    <row r="25" spans="1:5" x14ac:dyDescent="0.25">
      <c r="A25" t="s">
        <v>19</v>
      </c>
      <c r="B25" s="12">
        <v>9.7487911882227571</v>
      </c>
      <c r="C25">
        <v>9.4</v>
      </c>
      <c r="D25">
        <v>6</v>
      </c>
      <c r="E25">
        <v>13</v>
      </c>
    </row>
    <row r="26" spans="1:5" x14ac:dyDescent="0.25">
      <c r="A26" t="s">
        <v>1</v>
      </c>
      <c r="B26" s="12">
        <v>9.8339144355361459</v>
      </c>
      <c r="C26">
        <v>9.4</v>
      </c>
      <c r="D26">
        <v>6</v>
      </c>
      <c r="E26">
        <v>13</v>
      </c>
    </row>
    <row r="27" spans="1:5" x14ac:dyDescent="0.25">
      <c r="A27" t="s">
        <v>22</v>
      </c>
      <c r="B27" s="12">
        <v>9.862381356926619</v>
      </c>
      <c r="C27">
        <v>9.4</v>
      </c>
      <c r="D27">
        <v>6</v>
      </c>
      <c r="E27">
        <v>13</v>
      </c>
    </row>
    <row r="28" spans="1:5" x14ac:dyDescent="0.25">
      <c r="A28" t="s">
        <v>0</v>
      </c>
      <c r="B28" s="12">
        <v>9.9713801720645403</v>
      </c>
      <c r="C28">
        <v>9.4</v>
      </c>
      <c r="D28">
        <v>6</v>
      </c>
      <c r="E28">
        <v>13</v>
      </c>
    </row>
    <row r="29" spans="1:5" x14ac:dyDescent="0.25">
      <c r="A29" t="s">
        <v>20</v>
      </c>
      <c r="B29" s="12">
        <v>9.9766602804502167</v>
      </c>
      <c r="C29">
        <v>9.4</v>
      </c>
      <c r="D29">
        <v>6</v>
      </c>
      <c r="E29">
        <v>13</v>
      </c>
    </row>
    <row r="30" spans="1:5" x14ac:dyDescent="0.25">
      <c r="A30" t="s">
        <v>2</v>
      </c>
      <c r="B30" s="12">
        <v>10.051706434436515</v>
      </c>
      <c r="C30">
        <v>9.4</v>
      </c>
      <c r="D30">
        <v>6</v>
      </c>
      <c r="E30">
        <v>13</v>
      </c>
    </row>
    <row r="31" spans="1:5" x14ac:dyDescent="0.25">
      <c r="A31" t="s">
        <v>29</v>
      </c>
      <c r="B31" s="12">
        <v>10.085110931728813</v>
      </c>
      <c r="C31">
        <v>9.4</v>
      </c>
      <c r="D31">
        <v>6</v>
      </c>
      <c r="E31">
        <v>13</v>
      </c>
    </row>
    <row r="32" spans="1:5" x14ac:dyDescent="0.25">
      <c r="A32" t="s">
        <v>23</v>
      </c>
      <c r="B32" s="12">
        <v>10.163359216810166</v>
      </c>
      <c r="C32">
        <v>9.4</v>
      </c>
      <c r="D32">
        <v>6</v>
      </c>
      <c r="E32">
        <v>13</v>
      </c>
    </row>
    <row r="33" spans="1:5" x14ac:dyDescent="0.25">
      <c r="A33" t="s">
        <v>16</v>
      </c>
      <c r="B33" s="12">
        <v>10.306646370809901</v>
      </c>
      <c r="C33">
        <v>9.4</v>
      </c>
      <c r="D33">
        <v>6</v>
      </c>
      <c r="E33">
        <v>13</v>
      </c>
    </row>
    <row r="34" spans="1:5" x14ac:dyDescent="0.25">
      <c r="A34" t="s">
        <v>75</v>
      </c>
      <c r="B34" s="12">
        <v>11.098425885244497</v>
      </c>
      <c r="C34">
        <v>9.4</v>
      </c>
      <c r="D34">
        <v>6</v>
      </c>
      <c r="E34">
        <v>13</v>
      </c>
    </row>
  </sheetData>
  <sortState ref="A3:C34">
    <sortCondition ref="B3:B34"/>
  </sortState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G15" sqref="G15"/>
    </sheetView>
  </sheetViews>
  <sheetFormatPr baseColWidth="10" defaultRowHeight="15" x14ac:dyDescent="0.25"/>
  <cols>
    <col min="1" max="1" width="36" bestFit="1" customWidth="1"/>
  </cols>
  <sheetData>
    <row r="1" spans="1:12" x14ac:dyDescent="0.25">
      <c r="A1" s="9" t="s">
        <v>192</v>
      </c>
    </row>
    <row r="2" spans="1:12" x14ac:dyDescent="0.25">
      <c r="A2" s="9" t="s">
        <v>184</v>
      </c>
      <c r="B2" s="9" t="s">
        <v>190</v>
      </c>
      <c r="C2" s="9" t="s">
        <v>195</v>
      </c>
      <c r="D2" s="9" t="s">
        <v>181</v>
      </c>
      <c r="E2" s="9" t="s">
        <v>52</v>
      </c>
      <c r="K2" t="s">
        <v>207</v>
      </c>
      <c r="L2" t="s">
        <v>206</v>
      </c>
    </row>
    <row r="3" spans="1:12" x14ac:dyDescent="0.25">
      <c r="A3" t="s">
        <v>193</v>
      </c>
      <c r="B3">
        <v>37051</v>
      </c>
      <c r="C3">
        <v>36948</v>
      </c>
      <c r="D3">
        <v>100.278770163473</v>
      </c>
      <c r="E3" t="s">
        <v>197</v>
      </c>
      <c r="I3" s="304" t="s">
        <v>193</v>
      </c>
      <c r="J3" t="s">
        <v>27</v>
      </c>
      <c r="K3" s="8">
        <v>92.298865562654839</v>
      </c>
      <c r="L3" s="8">
        <v>100.278770163473</v>
      </c>
    </row>
    <row r="4" spans="1:12" x14ac:dyDescent="0.25">
      <c r="A4" t="s">
        <v>194</v>
      </c>
      <c r="B4">
        <v>32778</v>
      </c>
      <c r="C4">
        <v>38816</v>
      </c>
      <c r="D4">
        <v>84.444558944765049</v>
      </c>
      <c r="E4" t="s">
        <v>196</v>
      </c>
      <c r="I4" s="304"/>
      <c r="J4" t="s">
        <v>51</v>
      </c>
      <c r="K4" s="8">
        <v>92.427786532995327</v>
      </c>
      <c r="L4" s="8">
        <v>96.869214767816331</v>
      </c>
    </row>
    <row r="5" spans="1:12" x14ac:dyDescent="0.25">
      <c r="A5" t="s">
        <v>198</v>
      </c>
      <c r="B5">
        <v>60</v>
      </c>
      <c r="C5">
        <v>81</v>
      </c>
      <c r="D5">
        <v>74.074074074074076</v>
      </c>
      <c r="E5" t="s">
        <v>191</v>
      </c>
      <c r="I5" s="304" t="s">
        <v>194</v>
      </c>
      <c r="J5" t="s">
        <v>27</v>
      </c>
      <c r="K5" s="8">
        <v>73.349355945019028</v>
      </c>
      <c r="L5" s="8">
        <v>84.444558944765049</v>
      </c>
    </row>
    <row r="6" spans="1:12" x14ac:dyDescent="0.25">
      <c r="A6" s="9" t="s">
        <v>186</v>
      </c>
      <c r="B6" s="9" t="s">
        <v>190</v>
      </c>
      <c r="C6" s="9" t="s">
        <v>195</v>
      </c>
      <c r="D6" s="9" t="s">
        <v>181</v>
      </c>
      <c r="E6" s="9" t="s">
        <v>52</v>
      </c>
      <c r="I6" s="304"/>
      <c r="J6" t="s">
        <v>51</v>
      </c>
      <c r="K6" s="8">
        <v>78.636186404782137</v>
      </c>
      <c r="L6" s="8">
        <v>85.753589653363562</v>
      </c>
    </row>
    <row r="7" spans="1:12" x14ac:dyDescent="0.25">
      <c r="A7" t="s">
        <v>193</v>
      </c>
      <c r="B7">
        <v>2276691</v>
      </c>
      <c r="C7">
        <v>2350273</v>
      </c>
      <c r="D7">
        <v>96.869214767816331</v>
      </c>
      <c r="I7" s="304" t="s">
        <v>200</v>
      </c>
      <c r="J7" t="s">
        <v>27</v>
      </c>
      <c r="K7" s="8">
        <v>57.252479880217109</v>
      </c>
      <c r="L7" s="8">
        <v>64.762891795748018</v>
      </c>
    </row>
    <row r="8" spans="1:12" x14ac:dyDescent="0.25">
      <c r="A8" t="s">
        <v>194</v>
      </c>
      <c r="B8">
        <v>1976405</v>
      </c>
      <c r="C8">
        <v>2304749</v>
      </c>
      <c r="D8">
        <v>85.753589653363562</v>
      </c>
      <c r="I8" s="304"/>
      <c r="J8" t="s">
        <v>51</v>
      </c>
      <c r="K8" s="8">
        <v>58.941145489943104</v>
      </c>
      <c r="L8" s="8">
        <v>66.612975795454162</v>
      </c>
    </row>
    <row r="9" spans="1:12" x14ac:dyDescent="0.25">
      <c r="A9" t="s">
        <v>198</v>
      </c>
      <c r="B9">
        <v>15845</v>
      </c>
      <c r="C9">
        <v>26049</v>
      </c>
      <c r="D9">
        <v>60.82767092786672</v>
      </c>
    </row>
    <row r="10" spans="1:12" x14ac:dyDescent="0.25">
      <c r="A10" s="9" t="s">
        <v>187</v>
      </c>
      <c r="B10" s="9" t="s">
        <v>190</v>
      </c>
      <c r="C10" s="9" t="s">
        <v>195</v>
      </c>
      <c r="D10" s="9" t="s">
        <v>181</v>
      </c>
      <c r="E10" s="9" t="s">
        <v>52</v>
      </c>
    </row>
    <row r="11" spans="1:12" x14ac:dyDescent="0.25">
      <c r="A11" t="s">
        <v>193</v>
      </c>
      <c r="B11">
        <v>35392</v>
      </c>
      <c r="C11">
        <v>38345</v>
      </c>
      <c r="D11">
        <v>92.298865562654839</v>
      </c>
      <c r="E11" t="s">
        <v>196</v>
      </c>
      <c r="F11">
        <f>D3-D11</f>
        <v>7.9799046008181591</v>
      </c>
    </row>
    <row r="12" spans="1:12" x14ac:dyDescent="0.25">
      <c r="A12" t="s">
        <v>194</v>
      </c>
      <c r="B12">
        <v>27162</v>
      </c>
      <c r="C12">
        <v>37031</v>
      </c>
      <c r="D12">
        <v>73.349355945019028</v>
      </c>
      <c r="E12" t="s">
        <v>185</v>
      </c>
      <c r="F12">
        <f>D4-D12</f>
        <v>11.095202999746022</v>
      </c>
    </row>
    <row r="13" spans="1:12" x14ac:dyDescent="0.25">
      <c r="A13" t="s">
        <v>198</v>
      </c>
      <c r="B13">
        <v>814</v>
      </c>
      <c r="C13">
        <v>1769</v>
      </c>
      <c r="D13">
        <v>46.014697569248163</v>
      </c>
      <c r="E13" t="s">
        <v>199</v>
      </c>
    </row>
    <row r="14" spans="1:12" x14ac:dyDescent="0.25">
      <c r="A14" s="9" t="s">
        <v>188</v>
      </c>
      <c r="B14" s="9" t="s">
        <v>190</v>
      </c>
      <c r="C14" s="9" t="s">
        <v>195</v>
      </c>
      <c r="D14" s="9" t="s">
        <v>181</v>
      </c>
      <c r="E14" s="9" t="s">
        <v>52</v>
      </c>
    </row>
    <row r="15" spans="1:12" x14ac:dyDescent="0.25">
      <c r="A15" t="s">
        <v>193</v>
      </c>
      <c r="B15">
        <v>2255067</v>
      </c>
      <c r="C15">
        <v>2439815</v>
      </c>
      <c r="D15">
        <v>92.427786532995327</v>
      </c>
    </row>
    <row r="16" spans="1:12" x14ac:dyDescent="0.25">
      <c r="A16" t="s">
        <v>194</v>
      </c>
      <c r="B16">
        <v>1681995</v>
      </c>
      <c r="C16">
        <v>2138958</v>
      </c>
      <c r="D16">
        <v>78.636186404782137</v>
      </c>
    </row>
    <row r="17" spans="1:7" x14ac:dyDescent="0.25">
      <c r="A17" t="s">
        <v>198</v>
      </c>
      <c r="B17">
        <v>71162</v>
      </c>
      <c r="C17">
        <v>167823</v>
      </c>
      <c r="D17">
        <v>42.403007930974894</v>
      </c>
    </row>
    <row r="19" spans="1:7" x14ac:dyDescent="0.25">
      <c r="A19" s="9" t="s">
        <v>184</v>
      </c>
      <c r="B19" s="9" t="s">
        <v>190</v>
      </c>
      <c r="C19" s="9" t="s">
        <v>202</v>
      </c>
      <c r="D19" s="9" t="s">
        <v>203</v>
      </c>
      <c r="E19" s="9" t="s">
        <v>204</v>
      </c>
      <c r="F19" s="9" t="s">
        <v>181</v>
      </c>
      <c r="G19" s="9" t="s">
        <v>52</v>
      </c>
    </row>
    <row r="20" spans="1:7" x14ac:dyDescent="0.25">
      <c r="A20" t="s">
        <v>200</v>
      </c>
      <c r="B20">
        <v>23121</v>
      </c>
      <c r="C20">
        <v>175</v>
      </c>
      <c r="D20">
        <v>35761</v>
      </c>
      <c r="E20">
        <v>235</v>
      </c>
      <c r="F20">
        <v>64.762891795748018</v>
      </c>
      <c r="G20" t="s">
        <v>189</v>
      </c>
    </row>
    <row r="21" spans="1:7" x14ac:dyDescent="0.25">
      <c r="A21" t="s">
        <v>205</v>
      </c>
      <c r="B21">
        <v>23061</v>
      </c>
      <c r="C21">
        <v>175</v>
      </c>
      <c r="D21">
        <v>35680</v>
      </c>
      <c r="E21">
        <v>235</v>
      </c>
      <c r="F21">
        <v>64.741718135878727</v>
      </c>
      <c r="G21" t="s">
        <v>189</v>
      </c>
    </row>
    <row r="22" spans="1:7" x14ac:dyDescent="0.25">
      <c r="A22" s="9" t="s">
        <v>186</v>
      </c>
      <c r="B22" s="9" t="s">
        <v>190</v>
      </c>
      <c r="C22" s="9" t="s">
        <v>202</v>
      </c>
      <c r="D22" s="9" t="s">
        <v>203</v>
      </c>
      <c r="E22" s="9" t="s">
        <v>204</v>
      </c>
      <c r="F22" s="9" t="s">
        <v>181</v>
      </c>
      <c r="G22" s="9" t="s">
        <v>52</v>
      </c>
    </row>
    <row r="23" spans="1:7" x14ac:dyDescent="0.25">
      <c r="A23" t="s">
        <v>200</v>
      </c>
      <c r="B23">
        <v>1342825</v>
      </c>
      <c r="C23">
        <v>134381</v>
      </c>
      <c r="D23">
        <v>2016044</v>
      </c>
      <c r="E23">
        <v>134564</v>
      </c>
      <c r="F23">
        <v>66.612975795454162</v>
      </c>
    </row>
    <row r="24" spans="1:7" x14ac:dyDescent="0.25">
      <c r="A24" t="s">
        <v>205</v>
      </c>
      <c r="B24">
        <v>1326980</v>
      </c>
      <c r="C24">
        <v>134381</v>
      </c>
      <c r="D24">
        <v>1989995</v>
      </c>
      <c r="E24">
        <v>134564</v>
      </c>
      <c r="F24">
        <v>66.688712300458533</v>
      </c>
    </row>
    <row r="25" spans="1:7" x14ac:dyDescent="0.25">
      <c r="A25" s="9" t="s">
        <v>187</v>
      </c>
      <c r="B25" s="9" t="s">
        <v>190</v>
      </c>
      <c r="C25" s="9" t="s">
        <v>202</v>
      </c>
      <c r="D25" s="9" t="s">
        <v>203</v>
      </c>
      <c r="E25" s="9" t="s">
        <v>204</v>
      </c>
      <c r="F25" s="9" t="s">
        <v>181</v>
      </c>
      <c r="G25" s="9" t="s">
        <v>52</v>
      </c>
    </row>
    <row r="26" spans="1:7" x14ac:dyDescent="0.25">
      <c r="A26" t="s">
        <v>200</v>
      </c>
      <c r="B26">
        <v>15295</v>
      </c>
      <c r="C26">
        <v>0</v>
      </c>
      <c r="D26">
        <v>26715</v>
      </c>
      <c r="E26">
        <v>0</v>
      </c>
      <c r="F26">
        <v>57.252479880217109</v>
      </c>
      <c r="G26" t="s">
        <v>201</v>
      </c>
    </row>
    <row r="27" spans="1:7" x14ac:dyDescent="0.25">
      <c r="A27" t="s">
        <v>205</v>
      </c>
      <c r="B27">
        <v>14481</v>
      </c>
      <c r="C27">
        <v>0</v>
      </c>
      <c r="D27">
        <v>24946</v>
      </c>
      <c r="E27">
        <v>0</v>
      </c>
      <c r="F27">
        <v>58.049386675218472</v>
      </c>
      <c r="G27" t="s">
        <v>201</v>
      </c>
    </row>
    <row r="28" spans="1:7" x14ac:dyDescent="0.25">
      <c r="A28" s="9" t="s">
        <v>188</v>
      </c>
      <c r="B28" s="9" t="s">
        <v>190</v>
      </c>
      <c r="C28" s="9" t="s">
        <v>202</v>
      </c>
      <c r="D28" s="9" t="s">
        <v>203</v>
      </c>
      <c r="E28" s="9" t="s">
        <v>204</v>
      </c>
      <c r="F28" s="9" t="s">
        <v>181</v>
      </c>
      <c r="G28" s="9" t="s">
        <v>52</v>
      </c>
    </row>
    <row r="29" spans="1:7" x14ac:dyDescent="0.25">
      <c r="A29" t="s">
        <v>200</v>
      </c>
      <c r="B29">
        <v>910969</v>
      </c>
      <c r="C29">
        <v>71643</v>
      </c>
      <c r="D29">
        <v>1541013</v>
      </c>
      <c r="E29">
        <v>67099</v>
      </c>
      <c r="F29">
        <v>58.941145489943104</v>
      </c>
    </row>
    <row r="30" spans="1:7" x14ac:dyDescent="0.25">
      <c r="A30" t="s">
        <v>205</v>
      </c>
      <c r="B30">
        <v>839807</v>
      </c>
      <c r="C30">
        <v>71643</v>
      </c>
      <c r="D30">
        <v>1373190</v>
      </c>
      <c r="E30">
        <v>67099</v>
      </c>
      <c r="F30">
        <v>60.955670688246066</v>
      </c>
    </row>
    <row r="32" spans="1:7" x14ac:dyDescent="0.25">
      <c r="F32">
        <f>F20-F26</f>
        <v>7.5104119155309093</v>
      </c>
    </row>
  </sheetData>
  <mergeCells count="3">
    <mergeCell ref="I3:I4"/>
    <mergeCell ref="I5:I6"/>
    <mergeCell ref="I7:I8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workbookViewId="0"/>
  </sheetViews>
  <sheetFormatPr baseColWidth="10" defaultRowHeight="15" x14ac:dyDescent="0.25"/>
  <cols>
    <col min="1" max="1" width="18.5703125" customWidth="1"/>
    <col min="2" max="3" width="14.5703125" customWidth="1"/>
    <col min="5" max="5" width="9.140625" bestFit="1" customWidth="1"/>
    <col min="6" max="6" width="9.140625" customWidth="1"/>
    <col min="7" max="7" width="5.140625" customWidth="1"/>
    <col min="8" max="8" width="18.5703125" customWidth="1"/>
    <col min="9" max="9" width="14.5703125" customWidth="1"/>
    <col min="10" max="10" width="18.5703125" customWidth="1"/>
  </cols>
  <sheetData>
    <row r="1" spans="1:11" x14ac:dyDescent="0.25">
      <c r="A1" s="9" t="s">
        <v>632</v>
      </c>
    </row>
    <row r="2" spans="1:11" x14ac:dyDescent="0.25">
      <c r="A2" s="9" t="s">
        <v>633</v>
      </c>
    </row>
    <row r="3" spans="1:11" x14ac:dyDescent="0.25">
      <c r="A3" s="9" t="s">
        <v>68</v>
      </c>
      <c r="B3" s="9" t="s">
        <v>629</v>
      </c>
      <c r="C3" s="9" t="s">
        <v>630</v>
      </c>
      <c r="D3" s="9" t="s">
        <v>631</v>
      </c>
      <c r="E3" s="9" t="s">
        <v>179</v>
      </c>
      <c r="F3" s="9"/>
      <c r="H3" s="9" t="s">
        <v>68</v>
      </c>
      <c r="I3" s="9" t="s">
        <v>633</v>
      </c>
      <c r="J3" s="9" t="s">
        <v>634</v>
      </c>
      <c r="K3" s="9" t="s">
        <v>246</v>
      </c>
    </row>
    <row r="4" spans="1:11" x14ac:dyDescent="0.25">
      <c r="A4" t="s">
        <v>0</v>
      </c>
      <c r="B4">
        <v>516</v>
      </c>
      <c r="C4">
        <v>519</v>
      </c>
      <c r="D4">
        <f>C4-B4</f>
        <v>3</v>
      </c>
      <c r="E4">
        <f>RANK(C4,$C$4:$C$35,0)</f>
        <v>2</v>
      </c>
      <c r="G4">
        <v>1</v>
      </c>
      <c r="H4" t="s">
        <v>75</v>
      </c>
      <c r="I4">
        <v>541</v>
      </c>
      <c r="J4">
        <v>534</v>
      </c>
      <c r="K4" s="40">
        <f t="shared" ref="K4:K33" si="0">(I4+J4)/2</f>
        <v>537.5</v>
      </c>
    </row>
    <row r="5" spans="1:11" x14ac:dyDescent="0.25">
      <c r="A5" t="s">
        <v>1</v>
      </c>
      <c r="B5">
        <v>510</v>
      </c>
      <c r="C5">
        <v>511</v>
      </c>
      <c r="D5">
        <f t="shared" ref="D5:D36" si="1">C5-B5</f>
        <v>1</v>
      </c>
      <c r="E5">
        <f t="shared" ref="E5:E35" si="2">RANK(C5,$C$4:$C$35,0)</f>
        <v>11</v>
      </c>
      <c r="G5">
        <v>2</v>
      </c>
      <c r="H5" t="s">
        <v>0</v>
      </c>
      <c r="I5">
        <v>519</v>
      </c>
      <c r="J5">
        <v>533</v>
      </c>
      <c r="K5" s="40">
        <f t="shared" si="0"/>
        <v>526</v>
      </c>
    </row>
    <row r="6" spans="1:11" x14ac:dyDescent="0.25">
      <c r="A6" t="s">
        <v>2</v>
      </c>
      <c r="B6">
        <v>508</v>
      </c>
      <c r="C6">
        <v>505</v>
      </c>
      <c r="D6">
        <f t="shared" si="1"/>
        <v>-3</v>
      </c>
      <c r="E6">
        <f t="shared" si="2"/>
        <v>14</v>
      </c>
      <c r="G6">
        <v>3</v>
      </c>
      <c r="H6" t="s">
        <v>12</v>
      </c>
      <c r="I6">
        <v>513</v>
      </c>
      <c r="J6">
        <v>535</v>
      </c>
      <c r="K6" s="40">
        <f t="shared" si="0"/>
        <v>524</v>
      </c>
    </row>
    <row r="7" spans="1:11" x14ac:dyDescent="0.25">
      <c r="A7" t="s">
        <v>3</v>
      </c>
      <c r="B7">
        <v>504</v>
      </c>
      <c r="C7">
        <v>498</v>
      </c>
      <c r="D7">
        <f t="shared" si="1"/>
        <v>-6</v>
      </c>
      <c r="E7">
        <f t="shared" si="2"/>
        <v>19</v>
      </c>
      <c r="G7">
        <v>4</v>
      </c>
      <c r="H7" t="s">
        <v>16</v>
      </c>
      <c r="I7">
        <v>517</v>
      </c>
      <c r="J7">
        <v>526</v>
      </c>
      <c r="K7" s="40">
        <f t="shared" si="0"/>
        <v>521.5</v>
      </c>
    </row>
    <row r="8" spans="1:11" x14ac:dyDescent="0.25">
      <c r="A8" t="s">
        <v>29</v>
      </c>
      <c r="B8">
        <v>511</v>
      </c>
      <c r="C8">
        <v>516</v>
      </c>
      <c r="D8">
        <f t="shared" si="1"/>
        <v>5</v>
      </c>
      <c r="E8">
        <f t="shared" si="2"/>
        <v>7</v>
      </c>
      <c r="G8">
        <v>5</v>
      </c>
      <c r="H8" t="s">
        <v>4</v>
      </c>
      <c r="I8">
        <v>519</v>
      </c>
      <c r="J8">
        <v>523</v>
      </c>
      <c r="K8" s="40">
        <f t="shared" si="0"/>
        <v>521</v>
      </c>
    </row>
    <row r="9" spans="1:11" x14ac:dyDescent="0.25">
      <c r="A9" t="s">
        <v>4</v>
      </c>
      <c r="B9">
        <v>521</v>
      </c>
      <c r="C9">
        <v>519</v>
      </c>
      <c r="D9">
        <f t="shared" si="1"/>
        <v>-2</v>
      </c>
      <c r="E9">
        <f t="shared" si="2"/>
        <v>2</v>
      </c>
      <c r="G9">
        <v>6</v>
      </c>
      <c r="H9" t="s">
        <v>19</v>
      </c>
      <c r="I9">
        <v>518</v>
      </c>
      <c r="J9">
        <v>520</v>
      </c>
      <c r="K9" s="40">
        <f t="shared" si="0"/>
        <v>519</v>
      </c>
    </row>
    <row r="10" spans="1:11" x14ac:dyDescent="0.25">
      <c r="A10" t="s">
        <v>5</v>
      </c>
      <c r="G10">
        <v>7</v>
      </c>
      <c r="H10" t="s">
        <v>13</v>
      </c>
      <c r="I10">
        <v>517</v>
      </c>
      <c r="J10">
        <v>514</v>
      </c>
      <c r="K10" s="40">
        <f t="shared" si="0"/>
        <v>515.5</v>
      </c>
    </row>
    <row r="11" spans="1:11" x14ac:dyDescent="0.25">
      <c r="A11" t="s">
        <v>6</v>
      </c>
      <c r="B11">
        <v>493</v>
      </c>
      <c r="C11">
        <v>493</v>
      </c>
      <c r="D11">
        <f t="shared" si="1"/>
        <v>0</v>
      </c>
      <c r="E11">
        <f t="shared" si="2"/>
        <v>23</v>
      </c>
      <c r="G11">
        <v>8</v>
      </c>
      <c r="H11" t="s">
        <v>29</v>
      </c>
      <c r="I11">
        <v>516</v>
      </c>
      <c r="J11">
        <v>514</v>
      </c>
      <c r="K11" s="40">
        <f t="shared" si="0"/>
        <v>515</v>
      </c>
    </row>
    <row r="12" spans="1:11" x14ac:dyDescent="0.25">
      <c r="A12" t="s">
        <v>75</v>
      </c>
      <c r="B12">
        <v>538</v>
      </c>
      <c r="C12">
        <v>541</v>
      </c>
      <c r="D12">
        <f t="shared" si="1"/>
        <v>3</v>
      </c>
      <c r="E12">
        <f t="shared" si="2"/>
        <v>1</v>
      </c>
      <c r="G12">
        <v>9</v>
      </c>
      <c r="H12" t="s">
        <v>23</v>
      </c>
      <c r="I12">
        <v>514</v>
      </c>
      <c r="J12">
        <v>512</v>
      </c>
      <c r="K12" s="40">
        <f t="shared" si="0"/>
        <v>513</v>
      </c>
    </row>
    <row r="13" spans="1:11" x14ac:dyDescent="0.25">
      <c r="A13" t="s">
        <v>8</v>
      </c>
      <c r="B13">
        <v>489</v>
      </c>
      <c r="C13">
        <v>489</v>
      </c>
      <c r="D13">
        <f t="shared" si="1"/>
        <v>0</v>
      </c>
      <c r="E13">
        <f t="shared" si="2"/>
        <v>26</v>
      </c>
      <c r="G13">
        <v>10</v>
      </c>
      <c r="H13" t="s">
        <v>11</v>
      </c>
      <c r="I13">
        <v>510</v>
      </c>
      <c r="J13">
        <v>515</v>
      </c>
      <c r="K13" s="40">
        <f t="shared" si="0"/>
        <v>512.5</v>
      </c>
    </row>
    <row r="14" spans="1:11" x14ac:dyDescent="0.25">
      <c r="A14" t="s">
        <v>9</v>
      </c>
      <c r="B14">
        <v>489</v>
      </c>
      <c r="C14">
        <v>498</v>
      </c>
      <c r="D14">
        <f t="shared" si="1"/>
        <v>9</v>
      </c>
      <c r="E14">
        <f t="shared" si="2"/>
        <v>19</v>
      </c>
      <c r="G14">
        <v>11</v>
      </c>
      <c r="H14" t="s">
        <v>18</v>
      </c>
      <c r="I14">
        <v>505</v>
      </c>
      <c r="J14">
        <v>513</v>
      </c>
      <c r="K14" s="40">
        <f t="shared" si="0"/>
        <v>509</v>
      </c>
    </row>
    <row r="15" spans="1:11" x14ac:dyDescent="0.25">
      <c r="A15" t="s">
        <v>10</v>
      </c>
      <c r="B15">
        <v>466</v>
      </c>
      <c r="C15">
        <v>454</v>
      </c>
      <c r="D15">
        <f t="shared" si="1"/>
        <v>-12</v>
      </c>
      <c r="E15">
        <f t="shared" si="2"/>
        <v>29</v>
      </c>
      <c r="G15">
        <v>12</v>
      </c>
      <c r="H15" t="s">
        <v>20</v>
      </c>
      <c r="I15">
        <v>516</v>
      </c>
      <c r="J15">
        <v>500</v>
      </c>
      <c r="K15" s="40">
        <f t="shared" si="0"/>
        <v>508</v>
      </c>
    </row>
    <row r="16" spans="1:11" x14ac:dyDescent="0.25">
      <c r="A16" t="s">
        <v>11</v>
      </c>
      <c r="B16">
        <v>512</v>
      </c>
      <c r="C16">
        <v>510</v>
      </c>
      <c r="D16">
        <f t="shared" si="1"/>
        <v>-2</v>
      </c>
      <c r="E16">
        <f t="shared" si="2"/>
        <v>12</v>
      </c>
      <c r="G16">
        <v>13</v>
      </c>
      <c r="H16" s="276" t="s">
        <v>27</v>
      </c>
      <c r="I16" s="275">
        <v>510</v>
      </c>
      <c r="J16" s="275">
        <v>504</v>
      </c>
      <c r="K16" s="277">
        <f t="shared" si="0"/>
        <v>507</v>
      </c>
    </row>
    <row r="17" spans="1:11" x14ac:dyDescent="0.25">
      <c r="A17" t="s">
        <v>12</v>
      </c>
      <c r="B17">
        <v>495</v>
      </c>
      <c r="C17">
        <v>513</v>
      </c>
      <c r="D17">
        <f t="shared" si="1"/>
        <v>18</v>
      </c>
      <c r="E17">
        <f t="shared" si="2"/>
        <v>10</v>
      </c>
      <c r="G17">
        <v>14</v>
      </c>
      <c r="H17" t="s">
        <v>15</v>
      </c>
      <c r="I17">
        <v>504</v>
      </c>
      <c r="J17">
        <v>508</v>
      </c>
      <c r="K17" s="40">
        <f t="shared" si="0"/>
        <v>506</v>
      </c>
    </row>
    <row r="18" spans="1:11" x14ac:dyDescent="0.25">
      <c r="A18" t="s">
        <v>13</v>
      </c>
      <c r="B18">
        <v>510</v>
      </c>
      <c r="C18">
        <v>517</v>
      </c>
      <c r="D18">
        <f t="shared" si="1"/>
        <v>7</v>
      </c>
      <c r="E18">
        <f t="shared" si="2"/>
        <v>5</v>
      </c>
      <c r="G18">
        <v>15</v>
      </c>
      <c r="H18" t="s">
        <v>1</v>
      </c>
      <c r="I18">
        <v>511</v>
      </c>
      <c r="J18">
        <v>496</v>
      </c>
      <c r="K18" s="40">
        <f t="shared" si="0"/>
        <v>503.5</v>
      </c>
    </row>
    <row r="19" spans="1:11" x14ac:dyDescent="0.25">
      <c r="A19" t="s">
        <v>30</v>
      </c>
      <c r="G19">
        <v>16</v>
      </c>
      <c r="H19" t="s">
        <v>22</v>
      </c>
      <c r="I19">
        <v>498</v>
      </c>
      <c r="J19">
        <v>507</v>
      </c>
      <c r="K19" s="40">
        <f t="shared" si="0"/>
        <v>502.5</v>
      </c>
    </row>
    <row r="20" spans="1:11" x14ac:dyDescent="0.25">
      <c r="A20" t="s">
        <v>14</v>
      </c>
      <c r="B20">
        <v>499</v>
      </c>
      <c r="C20">
        <v>499</v>
      </c>
      <c r="D20">
        <f t="shared" si="1"/>
        <v>0</v>
      </c>
      <c r="E20">
        <f t="shared" si="2"/>
        <v>17</v>
      </c>
      <c r="G20">
        <v>17</v>
      </c>
      <c r="H20" t="s">
        <v>51</v>
      </c>
      <c r="I20">
        <v>501</v>
      </c>
      <c r="J20">
        <v>503</v>
      </c>
      <c r="K20" s="40">
        <f t="shared" si="0"/>
        <v>502</v>
      </c>
    </row>
    <row r="21" spans="1:11" x14ac:dyDescent="0.25">
      <c r="A21" t="s">
        <v>15</v>
      </c>
      <c r="B21">
        <v>510</v>
      </c>
      <c r="C21">
        <v>504</v>
      </c>
      <c r="D21">
        <f t="shared" si="1"/>
        <v>-6</v>
      </c>
      <c r="E21">
        <f t="shared" si="2"/>
        <v>16</v>
      </c>
      <c r="G21">
        <v>18</v>
      </c>
      <c r="H21" t="s">
        <v>3</v>
      </c>
      <c r="I21">
        <v>498</v>
      </c>
      <c r="J21">
        <v>504</v>
      </c>
      <c r="K21" s="40">
        <f t="shared" si="0"/>
        <v>501</v>
      </c>
    </row>
    <row r="22" spans="1:11" x14ac:dyDescent="0.25">
      <c r="A22" t="s">
        <v>16</v>
      </c>
      <c r="B22">
        <v>518</v>
      </c>
      <c r="C22">
        <v>517</v>
      </c>
      <c r="D22">
        <f t="shared" si="1"/>
        <v>-1</v>
      </c>
      <c r="E22">
        <f t="shared" si="2"/>
        <v>5</v>
      </c>
      <c r="G22">
        <v>19</v>
      </c>
      <c r="H22" t="s">
        <v>25</v>
      </c>
      <c r="I22">
        <v>498</v>
      </c>
      <c r="J22">
        <v>503</v>
      </c>
      <c r="K22" s="40">
        <f t="shared" si="0"/>
        <v>500.5</v>
      </c>
    </row>
    <row r="23" spans="1:11" x14ac:dyDescent="0.25">
      <c r="A23" t="s">
        <v>17</v>
      </c>
      <c r="G23">
        <v>20</v>
      </c>
      <c r="H23" t="s">
        <v>26</v>
      </c>
      <c r="I23">
        <v>499</v>
      </c>
      <c r="J23">
        <v>498</v>
      </c>
      <c r="K23" s="40">
        <f t="shared" si="0"/>
        <v>498.5</v>
      </c>
    </row>
    <row r="24" spans="1:11" x14ac:dyDescent="0.25">
      <c r="A24" t="s">
        <v>18</v>
      </c>
      <c r="B24">
        <v>497</v>
      </c>
      <c r="C24">
        <v>505</v>
      </c>
      <c r="D24">
        <f t="shared" si="1"/>
        <v>8</v>
      </c>
      <c r="E24">
        <f t="shared" si="2"/>
        <v>14</v>
      </c>
      <c r="G24">
        <v>21</v>
      </c>
      <c r="H24" t="s">
        <v>2</v>
      </c>
      <c r="I24">
        <v>505</v>
      </c>
      <c r="J24">
        <v>491</v>
      </c>
      <c r="K24" s="40">
        <f t="shared" si="0"/>
        <v>498</v>
      </c>
    </row>
    <row r="25" spans="1:11" x14ac:dyDescent="0.25">
      <c r="A25" t="s">
        <v>19</v>
      </c>
      <c r="B25">
        <v>511</v>
      </c>
      <c r="C25">
        <v>518</v>
      </c>
      <c r="D25">
        <f t="shared" si="1"/>
        <v>7</v>
      </c>
      <c r="E25">
        <f t="shared" si="2"/>
        <v>4</v>
      </c>
      <c r="G25">
        <v>22</v>
      </c>
      <c r="H25" t="s">
        <v>21</v>
      </c>
      <c r="I25">
        <v>493</v>
      </c>
      <c r="J25">
        <v>502</v>
      </c>
      <c r="K25" s="40">
        <f t="shared" si="0"/>
        <v>497.5</v>
      </c>
    </row>
    <row r="26" spans="1:11" x14ac:dyDescent="0.25">
      <c r="A26" t="s">
        <v>20</v>
      </c>
      <c r="B26">
        <v>508</v>
      </c>
      <c r="C26">
        <v>516</v>
      </c>
      <c r="D26">
        <f t="shared" si="1"/>
        <v>8</v>
      </c>
      <c r="E26">
        <f t="shared" si="2"/>
        <v>7</v>
      </c>
      <c r="G26">
        <v>23</v>
      </c>
      <c r="H26" t="s">
        <v>9</v>
      </c>
      <c r="I26">
        <v>498</v>
      </c>
      <c r="J26">
        <v>495</v>
      </c>
      <c r="K26" s="40">
        <f t="shared" si="0"/>
        <v>496.5</v>
      </c>
    </row>
    <row r="27" spans="1:11" x14ac:dyDescent="0.25">
      <c r="A27" t="s">
        <v>21</v>
      </c>
      <c r="B27">
        <v>504</v>
      </c>
      <c r="C27">
        <v>493</v>
      </c>
      <c r="D27">
        <f t="shared" si="1"/>
        <v>-11</v>
      </c>
      <c r="E27">
        <f t="shared" si="2"/>
        <v>23</v>
      </c>
      <c r="G27">
        <v>24</v>
      </c>
      <c r="H27" t="s">
        <v>14</v>
      </c>
      <c r="I27">
        <v>499</v>
      </c>
      <c r="J27">
        <v>489</v>
      </c>
      <c r="K27" s="40">
        <f t="shared" si="0"/>
        <v>494</v>
      </c>
    </row>
    <row r="28" spans="1:11" x14ac:dyDescent="0.25">
      <c r="A28" t="s">
        <v>22</v>
      </c>
      <c r="B28">
        <v>500</v>
      </c>
      <c r="C28">
        <v>498</v>
      </c>
      <c r="D28">
        <f t="shared" si="1"/>
        <v>-2</v>
      </c>
      <c r="E28">
        <f t="shared" si="2"/>
        <v>19</v>
      </c>
      <c r="G28">
        <v>25</v>
      </c>
      <c r="H28" t="s">
        <v>8</v>
      </c>
      <c r="I28">
        <v>489</v>
      </c>
      <c r="J28">
        <v>495</v>
      </c>
      <c r="K28" s="40">
        <f t="shared" si="0"/>
        <v>492</v>
      </c>
    </row>
    <row r="29" spans="1:11" x14ac:dyDescent="0.25">
      <c r="A29" t="s">
        <v>23</v>
      </c>
      <c r="B29">
        <v>499</v>
      </c>
      <c r="C29">
        <v>514</v>
      </c>
      <c r="D29">
        <f t="shared" si="1"/>
        <v>15</v>
      </c>
      <c r="E29">
        <f t="shared" si="2"/>
        <v>9</v>
      </c>
      <c r="G29">
        <v>26</v>
      </c>
      <c r="H29" t="s">
        <v>6</v>
      </c>
      <c r="I29">
        <v>493</v>
      </c>
      <c r="J29">
        <v>489</v>
      </c>
      <c r="K29" s="40">
        <f t="shared" si="0"/>
        <v>491</v>
      </c>
    </row>
    <row r="30" spans="1:11" x14ac:dyDescent="0.25">
      <c r="A30" t="s">
        <v>24</v>
      </c>
      <c r="B30">
        <v>484</v>
      </c>
      <c r="C30">
        <v>483</v>
      </c>
      <c r="D30">
        <f t="shared" si="1"/>
        <v>-1</v>
      </c>
      <c r="E30">
        <f t="shared" si="2"/>
        <v>27</v>
      </c>
      <c r="G30">
        <v>27</v>
      </c>
      <c r="H30" t="s">
        <v>31</v>
      </c>
      <c r="I30">
        <v>492</v>
      </c>
      <c r="J30">
        <v>487</v>
      </c>
      <c r="K30" s="40">
        <f t="shared" si="0"/>
        <v>489.5</v>
      </c>
    </row>
    <row r="31" spans="1:11" x14ac:dyDescent="0.25">
      <c r="A31" t="s">
        <v>25</v>
      </c>
      <c r="B31">
        <v>512</v>
      </c>
      <c r="C31">
        <v>498</v>
      </c>
      <c r="D31">
        <f t="shared" si="1"/>
        <v>-14</v>
      </c>
      <c r="E31">
        <f t="shared" si="2"/>
        <v>19</v>
      </c>
      <c r="G31">
        <v>28</v>
      </c>
      <c r="H31" t="s">
        <v>28</v>
      </c>
      <c r="I31">
        <v>482</v>
      </c>
      <c r="J31">
        <v>490</v>
      </c>
      <c r="K31" s="40">
        <f t="shared" si="0"/>
        <v>486</v>
      </c>
    </row>
    <row r="32" spans="1:11" x14ac:dyDescent="0.25">
      <c r="A32" t="s">
        <v>26</v>
      </c>
      <c r="B32">
        <v>498</v>
      </c>
      <c r="C32">
        <v>499</v>
      </c>
      <c r="D32">
        <f t="shared" si="1"/>
        <v>1</v>
      </c>
      <c r="E32">
        <f t="shared" si="2"/>
        <v>17</v>
      </c>
      <c r="G32">
        <v>29</v>
      </c>
      <c r="H32" t="s">
        <v>24</v>
      </c>
      <c r="I32">
        <v>483</v>
      </c>
      <c r="J32">
        <v>479</v>
      </c>
      <c r="K32" s="40">
        <f t="shared" si="0"/>
        <v>481</v>
      </c>
    </row>
    <row r="33" spans="1:11" x14ac:dyDescent="0.25">
      <c r="A33" t="s">
        <v>31</v>
      </c>
      <c r="B33">
        <v>507</v>
      </c>
      <c r="C33">
        <v>492</v>
      </c>
      <c r="D33">
        <f t="shared" si="1"/>
        <v>-15</v>
      </c>
      <c r="E33">
        <f t="shared" si="2"/>
        <v>25</v>
      </c>
      <c r="G33">
        <v>30</v>
      </c>
      <c r="H33" t="s">
        <v>10</v>
      </c>
      <c r="I33">
        <v>454</v>
      </c>
      <c r="J33">
        <v>453</v>
      </c>
      <c r="K33" s="40">
        <f t="shared" si="0"/>
        <v>453.5</v>
      </c>
    </row>
    <row r="34" spans="1:11" x14ac:dyDescent="0.25">
      <c r="A34" s="274" t="s">
        <v>27</v>
      </c>
      <c r="B34" s="275">
        <v>500</v>
      </c>
      <c r="C34" s="275">
        <v>510</v>
      </c>
      <c r="D34" s="275">
        <f t="shared" si="1"/>
        <v>10</v>
      </c>
      <c r="E34" s="275">
        <f t="shared" si="2"/>
        <v>12</v>
      </c>
      <c r="F34" s="275"/>
      <c r="H34" s="5" t="s">
        <v>5</v>
      </c>
      <c r="K34" s="40"/>
    </row>
    <row r="35" spans="1:11" x14ac:dyDescent="0.25">
      <c r="A35" t="s">
        <v>28</v>
      </c>
      <c r="B35">
        <v>493</v>
      </c>
      <c r="C35">
        <v>482</v>
      </c>
      <c r="D35">
        <f t="shared" si="1"/>
        <v>-11</v>
      </c>
      <c r="E35">
        <f t="shared" si="2"/>
        <v>28</v>
      </c>
      <c r="H35" t="s">
        <v>30</v>
      </c>
      <c r="K35" s="40"/>
    </row>
    <row r="36" spans="1:11" x14ac:dyDescent="0.25">
      <c r="A36" t="s">
        <v>51</v>
      </c>
      <c r="B36">
        <v>500</v>
      </c>
      <c r="C36">
        <v>501</v>
      </c>
      <c r="D36">
        <f t="shared" si="1"/>
        <v>1</v>
      </c>
      <c r="H36" t="s">
        <v>17</v>
      </c>
      <c r="K36" s="40"/>
    </row>
    <row r="39" spans="1:11" x14ac:dyDescent="0.25">
      <c r="A39" s="9" t="s">
        <v>634</v>
      </c>
    </row>
    <row r="40" spans="1:11" x14ac:dyDescent="0.25">
      <c r="A40" s="9" t="s">
        <v>68</v>
      </c>
      <c r="B40" s="9" t="s">
        <v>629</v>
      </c>
      <c r="C40" s="9" t="s">
        <v>630</v>
      </c>
      <c r="D40" s="9" t="s">
        <v>631</v>
      </c>
      <c r="E40" s="9" t="s">
        <v>179</v>
      </c>
      <c r="F40" s="9"/>
    </row>
    <row r="41" spans="1:11" x14ac:dyDescent="0.25">
      <c r="A41" t="s">
        <v>0</v>
      </c>
      <c r="B41">
        <v>522</v>
      </c>
      <c r="C41">
        <v>533</v>
      </c>
      <c r="D41">
        <f>C41-B41</f>
        <v>11</v>
      </c>
      <c r="E41">
        <f>RANK(C41,$C$41:$C$72,0)</f>
        <v>3</v>
      </c>
    </row>
    <row r="42" spans="1:11" x14ac:dyDescent="0.25">
      <c r="A42" t="s">
        <v>1</v>
      </c>
      <c r="B42">
        <v>498</v>
      </c>
      <c r="C42">
        <v>496</v>
      </c>
      <c r="D42">
        <f t="shared" ref="D42:D73" si="3">C42-B42</f>
        <v>-2</v>
      </c>
      <c r="E42">
        <f t="shared" ref="E42:E73" si="4">RANK(C42,$C$41:$C$72,0)</f>
        <v>20</v>
      </c>
    </row>
    <row r="43" spans="1:11" x14ac:dyDescent="0.25">
      <c r="A43" t="s">
        <v>2</v>
      </c>
      <c r="B43">
        <v>491</v>
      </c>
      <c r="C43">
        <v>491</v>
      </c>
      <c r="D43">
        <f t="shared" si="3"/>
        <v>0</v>
      </c>
      <c r="E43">
        <f t="shared" si="4"/>
        <v>23</v>
      </c>
    </row>
    <row r="44" spans="1:11" x14ac:dyDescent="0.25">
      <c r="A44" t="s">
        <v>3</v>
      </c>
      <c r="B44">
        <v>503</v>
      </c>
      <c r="C44">
        <v>504</v>
      </c>
      <c r="D44">
        <f t="shared" si="3"/>
        <v>1</v>
      </c>
      <c r="E44">
        <f t="shared" si="4"/>
        <v>14</v>
      </c>
    </row>
    <row r="45" spans="1:11" x14ac:dyDescent="0.25">
      <c r="A45" t="s">
        <v>29</v>
      </c>
      <c r="B45">
        <v>512</v>
      </c>
      <c r="C45">
        <v>514</v>
      </c>
      <c r="D45">
        <f t="shared" si="3"/>
        <v>2</v>
      </c>
      <c r="E45">
        <f t="shared" si="4"/>
        <v>8</v>
      </c>
    </row>
    <row r="46" spans="1:11" x14ac:dyDescent="0.25">
      <c r="A46" t="s">
        <v>4</v>
      </c>
      <c r="B46">
        <v>524</v>
      </c>
      <c r="C46">
        <v>523</v>
      </c>
      <c r="D46">
        <f t="shared" si="3"/>
        <v>-1</v>
      </c>
      <c r="E46">
        <f t="shared" si="4"/>
        <v>5</v>
      </c>
    </row>
    <row r="47" spans="1:11" x14ac:dyDescent="0.25">
      <c r="A47" t="s">
        <v>5</v>
      </c>
    </row>
    <row r="48" spans="1:11" x14ac:dyDescent="0.25">
      <c r="A48" t="s">
        <v>6</v>
      </c>
      <c r="B48">
        <v>491</v>
      </c>
      <c r="C48">
        <v>489</v>
      </c>
      <c r="D48">
        <f t="shared" si="3"/>
        <v>-2</v>
      </c>
      <c r="E48">
        <f t="shared" si="4"/>
        <v>25</v>
      </c>
    </row>
    <row r="49" spans="1:5" x14ac:dyDescent="0.25">
      <c r="A49" t="s">
        <v>75</v>
      </c>
      <c r="B49">
        <v>529</v>
      </c>
      <c r="C49">
        <v>534</v>
      </c>
      <c r="D49">
        <f t="shared" si="3"/>
        <v>5</v>
      </c>
      <c r="E49">
        <f t="shared" si="4"/>
        <v>2</v>
      </c>
    </row>
    <row r="50" spans="1:5" x14ac:dyDescent="0.25">
      <c r="A50" t="s">
        <v>8</v>
      </c>
      <c r="B50">
        <v>501</v>
      </c>
      <c r="C50">
        <v>495</v>
      </c>
      <c r="D50">
        <f t="shared" si="3"/>
        <v>-6</v>
      </c>
      <c r="E50">
        <f t="shared" si="4"/>
        <v>21</v>
      </c>
    </row>
    <row r="51" spans="1:5" x14ac:dyDescent="0.25">
      <c r="A51" t="s">
        <v>9</v>
      </c>
      <c r="B51">
        <v>496</v>
      </c>
      <c r="C51">
        <v>495</v>
      </c>
      <c r="D51">
        <f t="shared" si="3"/>
        <v>-1</v>
      </c>
      <c r="E51">
        <f t="shared" si="4"/>
        <v>21</v>
      </c>
    </row>
    <row r="52" spans="1:5" x14ac:dyDescent="0.25">
      <c r="A52" t="s">
        <v>10</v>
      </c>
      <c r="B52">
        <v>468</v>
      </c>
      <c r="C52">
        <v>453</v>
      </c>
      <c r="D52">
        <f t="shared" si="3"/>
        <v>-15</v>
      </c>
      <c r="E52">
        <f t="shared" si="4"/>
        <v>29</v>
      </c>
    </row>
    <row r="53" spans="1:5" x14ac:dyDescent="0.25">
      <c r="A53" t="s">
        <v>11</v>
      </c>
      <c r="B53">
        <v>517</v>
      </c>
      <c r="C53">
        <v>515</v>
      </c>
      <c r="D53">
        <f t="shared" si="3"/>
        <v>-2</v>
      </c>
      <c r="E53">
        <f t="shared" si="4"/>
        <v>7</v>
      </c>
    </row>
    <row r="54" spans="1:5" x14ac:dyDescent="0.25">
      <c r="A54" t="s">
        <v>12</v>
      </c>
      <c r="B54">
        <v>497</v>
      </c>
      <c r="C54">
        <v>535</v>
      </c>
      <c r="D54">
        <f t="shared" si="3"/>
        <v>38</v>
      </c>
      <c r="E54">
        <f t="shared" si="4"/>
        <v>1</v>
      </c>
    </row>
    <row r="55" spans="1:5" x14ac:dyDescent="0.25">
      <c r="A55" t="s">
        <v>13</v>
      </c>
      <c r="B55">
        <v>507</v>
      </c>
      <c r="C55">
        <v>514</v>
      </c>
      <c r="D55">
        <f t="shared" si="3"/>
        <v>7</v>
      </c>
      <c r="E55">
        <f t="shared" si="4"/>
        <v>8</v>
      </c>
    </row>
    <row r="56" spans="1:5" x14ac:dyDescent="0.25">
      <c r="A56" t="s">
        <v>30</v>
      </c>
    </row>
    <row r="57" spans="1:5" x14ac:dyDescent="0.25">
      <c r="A57" t="s">
        <v>14</v>
      </c>
      <c r="B57">
        <v>485</v>
      </c>
      <c r="C57">
        <v>489</v>
      </c>
      <c r="D57">
        <f t="shared" si="3"/>
        <v>4</v>
      </c>
      <c r="E57">
        <f t="shared" si="4"/>
        <v>25</v>
      </c>
    </row>
    <row r="58" spans="1:5" x14ac:dyDescent="0.25">
      <c r="A58" t="s">
        <v>15</v>
      </c>
      <c r="B58">
        <v>510</v>
      </c>
      <c r="C58">
        <v>508</v>
      </c>
      <c r="D58">
        <f t="shared" si="3"/>
        <v>-2</v>
      </c>
      <c r="E58">
        <f t="shared" si="4"/>
        <v>12</v>
      </c>
    </row>
    <row r="59" spans="1:5" x14ac:dyDescent="0.25">
      <c r="A59" t="s">
        <v>16</v>
      </c>
      <c r="B59">
        <v>516</v>
      </c>
      <c r="C59">
        <v>526</v>
      </c>
      <c r="D59">
        <f t="shared" si="3"/>
        <v>10</v>
      </c>
      <c r="E59">
        <f t="shared" si="4"/>
        <v>4</v>
      </c>
    </row>
    <row r="60" spans="1:5" x14ac:dyDescent="0.25">
      <c r="A60" t="s">
        <v>17</v>
      </c>
    </row>
    <row r="61" spans="1:5" x14ac:dyDescent="0.25">
      <c r="A61" t="s">
        <v>18</v>
      </c>
      <c r="B61">
        <v>505</v>
      </c>
      <c r="C61">
        <v>513</v>
      </c>
      <c r="D61">
        <f t="shared" si="3"/>
        <v>8</v>
      </c>
      <c r="E61">
        <f t="shared" si="4"/>
        <v>10</v>
      </c>
    </row>
    <row r="62" spans="1:5" x14ac:dyDescent="0.25">
      <c r="A62" t="s">
        <v>19</v>
      </c>
      <c r="B62">
        <v>509</v>
      </c>
      <c r="C62">
        <v>520</v>
      </c>
      <c r="D62">
        <f t="shared" si="3"/>
        <v>11</v>
      </c>
      <c r="E62">
        <f t="shared" si="4"/>
        <v>6</v>
      </c>
    </row>
    <row r="63" spans="1:5" x14ac:dyDescent="0.25">
      <c r="A63" t="s">
        <v>20</v>
      </c>
      <c r="B63">
        <v>492</v>
      </c>
      <c r="C63">
        <v>500</v>
      </c>
      <c r="D63">
        <f t="shared" si="3"/>
        <v>8</v>
      </c>
      <c r="E63">
        <f t="shared" si="4"/>
        <v>18</v>
      </c>
    </row>
    <row r="64" spans="1:5" x14ac:dyDescent="0.25">
      <c r="A64" t="s">
        <v>21</v>
      </c>
      <c r="B64">
        <v>510</v>
      </c>
      <c r="C64">
        <v>502</v>
      </c>
      <c r="D64">
        <f t="shared" si="3"/>
        <v>-8</v>
      </c>
      <c r="E64">
        <f t="shared" si="4"/>
        <v>17</v>
      </c>
    </row>
    <row r="65" spans="1:6" x14ac:dyDescent="0.25">
      <c r="A65" t="s">
        <v>22</v>
      </c>
      <c r="B65">
        <v>509</v>
      </c>
      <c r="C65">
        <v>507</v>
      </c>
      <c r="D65">
        <f t="shared" si="3"/>
        <v>-2</v>
      </c>
      <c r="E65">
        <f t="shared" si="4"/>
        <v>13</v>
      </c>
    </row>
    <row r="66" spans="1:6" x14ac:dyDescent="0.25">
      <c r="A66" t="s">
        <v>23</v>
      </c>
      <c r="B66">
        <v>486</v>
      </c>
      <c r="C66">
        <v>512</v>
      </c>
      <c r="D66">
        <f t="shared" si="3"/>
        <v>26</v>
      </c>
      <c r="E66">
        <f t="shared" si="4"/>
        <v>11</v>
      </c>
    </row>
    <row r="67" spans="1:6" x14ac:dyDescent="0.25">
      <c r="A67" t="s">
        <v>24</v>
      </c>
      <c r="B67">
        <v>471</v>
      </c>
      <c r="C67">
        <v>479</v>
      </c>
      <c r="D67">
        <f t="shared" si="3"/>
        <v>8</v>
      </c>
      <c r="E67">
        <f t="shared" si="4"/>
        <v>28</v>
      </c>
    </row>
    <row r="68" spans="1:6" x14ac:dyDescent="0.25">
      <c r="A68" t="s">
        <v>25</v>
      </c>
      <c r="B68">
        <v>505</v>
      </c>
      <c r="C68">
        <v>503</v>
      </c>
      <c r="D68">
        <f t="shared" si="3"/>
        <v>-2</v>
      </c>
      <c r="E68">
        <f t="shared" si="4"/>
        <v>16</v>
      </c>
    </row>
    <row r="69" spans="1:6" x14ac:dyDescent="0.25">
      <c r="A69" t="s">
        <v>26</v>
      </c>
      <c r="B69">
        <v>501</v>
      </c>
      <c r="C69">
        <v>498</v>
      </c>
      <c r="D69">
        <f t="shared" si="3"/>
        <v>-3</v>
      </c>
      <c r="E69">
        <f t="shared" si="4"/>
        <v>19</v>
      </c>
    </row>
    <row r="70" spans="1:6" x14ac:dyDescent="0.25">
      <c r="A70" t="s">
        <v>31</v>
      </c>
      <c r="B70">
        <v>501</v>
      </c>
      <c r="C70">
        <v>487</v>
      </c>
      <c r="D70">
        <f t="shared" si="3"/>
        <v>-14</v>
      </c>
      <c r="E70">
        <f t="shared" si="4"/>
        <v>27</v>
      </c>
    </row>
    <row r="71" spans="1:6" x14ac:dyDescent="0.25">
      <c r="A71" s="274" t="s">
        <v>27</v>
      </c>
      <c r="B71" s="275">
        <v>493</v>
      </c>
      <c r="C71" s="275">
        <v>504</v>
      </c>
      <c r="D71" s="275">
        <f t="shared" si="3"/>
        <v>11</v>
      </c>
      <c r="E71" s="275">
        <f t="shared" si="4"/>
        <v>14</v>
      </c>
      <c r="F71" s="275"/>
    </row>
    <row r="72" spans="1:6" x14ac:dyDescent="0.25">
      <c r="A72" t="s">
        <v>28</v>
      </c>
      <c r="B72">
        <v>505</v>
      </c>
      <c r="C72">
        <v>490</v>
      </c>
      <c r="D72">
        <f t="shared" si="3"/>
        <v>-15</v>
      </c>
      <c r="E72">
        <f t="shared" si="4"/>
        <v>24</v>
      </c>
    </row>
    <row r="73" spans="1:6" x14ac:dyDescent="0.25">
      <c r="A73" t="s">
        <v>51</v>
      </c>
      <c r="B73">
        <v>500</v>
      </c>
      <c r="C73">
        <v>503</v>
      </c>
      <c r="D73">
        <f t="shared" si="3"/>
        <v>3</v>
      </c>
      <c r="E73">
        <f t="shared" si="4"/>
        <v>16</v>
      </c>
    </row>
  </sheetData>
  <sortState ref="H4:K36">
    <sortCondition descending="1" ref="K4:K36"/>
  </sortState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M314"/>
  <sheetViews>
    <sheetView topLeftCell="A45" zoomScale="90" zoomScaleNormal="90" workbookViewId="0">
      <selection activeCell="AF52" sqref="AF52:AH52"/>
    </sheetView>
  </sheetViews>
  <sheetFormatPr baseColWidth="10" defaultColWidth="11.42578125" defaultRowHeight="12.75" x14ac:dyDescent="0.2"/>
  <cols>
    <col min="1" max="1" width="1.7109375" style="170" customWidth="1"/>
    <col min="2" max="2" width="18.7109375" style="170" customWidth="1"/>
    <col min="3" max="4" width="11.5703125" style="170" bestFit="1" customWidth="1"/>
    <col min="5" max="7" width="11.5703125" style="170" customWidth="1"/>
    <col min="8" max="8" width="12.5703125" style="170" bestFit="1" customWidth="1"/>
    <col min="9" max="9" width="11.5703125" style="170" bestFit="1" customWidth="1"/>
    <col min="10" max="11" width="11.5703125" style="170" customWidth="1"/>
    <col min="12" max="13" width="11.5703125" style="170" bestFit="1" customWidth="1"/>
    <col min="14" max="16" width="11.5703125" style="170" customWidth="1"/>
    <col min="17" max="17" width="12.5703125" style="170" bestFit="1" customWidth="1"/>
    <col min="18" max="18" width="11.5703125" style="170" bestFit="1" customWidth="1"/>
    <col min="19" max="20" width="11.5703125" style="170" customWidth="1"/>
    <col min="21" max="22" width="11.5703125" style="170" bestFit="1" customWidth="1"/>
    <col min="23" max="25" width="11.5703125" style="170" customWidth="1"/>
    <col min="26" max="26" width="12.5703125" style="170" bestFit="1" customWidth="1"/>
    <col min="27" max="27" width="11.5703125" style="170" bestFit="1" customWidth="1"/>
    <col min="28" max="29" width="11.5703125" style="170" customWidth="1"/>
    <col min="30" max="31" width="11.5703125" style="170" bestFit="1" customWidth="1"/>
    <col min="32" max="34" width="11.5703125" style="170" customWidth="1"/>
    <col min="35" max="35" width="13.5703125" style="170" bestFit="1" customWidth="1"/>
    <col min="36" max="36" width="11.5703125" style="170" bestFit="1" customWidth="1"/>
    <col min="37" max="37" width="11.5703125" style="170" customWidth="1"/>
    <col min="38" max="38" width="10.7109375" style="170" customWidth="1"/>
    <col min="39" max="16384" width="11.42578125" style="170"/>
  </cols>
  <sheetData>
    <row r="6" spans="1:38" ht="15" x14ac:dyDescent="0.25">
      <c r="B6" s="319" t="s">
        <v>613</v>
      </c>
      <c r="C6" s="319"/>
      <c r="D6" s="319"/>
      <c r="E6" s="319"/>
      <c r="F6" s="319"/>
      <c r="G6" s="319"/>
      <c r="H6" s="319"/>
      <c r="I6" s="319"/>
      <c r="J6" s="319"/>
      <c r="K6" s="319"/>
      <c r="L6" s="319"/>
      <c r="M6" s="319"/>
      <c r="N6" s="319"/>
      <c r="O6" s="319"/>
      <c r="P6" s="319"/>
      <c r="Q6" s="319"/>
      <c r="R6" s="319"/>
      <c r="S6" s="319"/>
      <c r="T6" s="319"/>
      <c r="U6" s="319"/>
      <c r="V6" s="319"/>
      <c r="W6" s="319"/>
      <c r="X6" s="319"/>
      <c r="Y6" s="319"/>
      <c r="Z6" s="319"/>
      <c r="AA6" s="319"/>
      <c r="AB6" s="319"/>
      <c r="AC6" s="319"/>
      <c r="AD6" s="319"/>
      <c r="AE6" s="319"/>
      <c r="AF6" s="319"/>
      <c r="AG6" s="319"/>
      <c r="AH6" s="319"/>
      <c r="AI6" s="319"/>
      <c r="AJ6" s="319"/>
      <c r="AK6" s="319"/>
      <c r="AL6" s="319"/>
    </row>
    <row r="7" spans="1:38" ht="15.75" customHeight="1" thickBot="1" x14ac:dyDescent="0.25">
      <c r="A7" s="172"/>
      <c r="B7" s="309" t="s">
        <v>614</v>
      </c>
      <c r="C7" s="309"/>
      <c r="D7" s="309"/>
      <c r="E7" s="309"/>
      <c r="F7" s="309"/>
      <c r="G7" s="309"/>
      <c r="H7" s="309"/>
      <c r="I7" s="309"/>
      <c r="J7" s="309"/>
      <c r="K7" s="309"/>
      <c r="L7" s="309"/>
      <c r="M7" s="309"/>
      <c r="N7" s="309"/>
      <c r="O7" s="309"/>
      <c r="P7" s="309"/>
      <c r="Q7" s="309"/>
      <c r="R7" s="309"/>
      <c r="S7" s="309"/>
      <c r="T7" s="309"/>
      <c r="U7" s="309"/>
      <c r="V7" s="309"/>
      <c r="W7" s="309"/>
      <c r="X7" s="309"/>
      <c r="Y7" s="309"/>
      <c r="Z7" s="309"/>
      <c r="AA7" s="309"/>
      <c r="AB7" s="309"/>
      <c r="AC7" s="309"/>
      <c r="AD7" s="309"/>
      <c r="AE7" s="309"/>
      <c r="AF7" s="309"/>
      <c r="AG7" s="309"/>
      <c r="AH7" s="309"/>
      <c r="AI7" s="309"/>
      <c r="AJ7" s="309"/>
      <c r="AK7" s="309"/>
      <c r="AL7" s="309"/>
    </row>
    <row r="8" spans="1:38" ht="20.100000000000001" customHeight="1" thickTop="1" x14ac:dyDescent="0.2">
      <c r="A8" s="174"/>
      <c r="B8" s="320" t="s">
        <v>37</v>
      </c>
      <c r="C8" s="321" t="s">
        <v>615</v>
      </c>
      <c r="D8" s="321"/>
      <c r="E8" s="321"/>
      <c r="F8" s="321"/>
      <c r="G8" s="321"/>
      <c r="H8" s="321"/>
      <c r="I8" s="321"/>
      <c r="J8" s="321"/>
      <c r="K8" s="321"/>
      <c r="L8" s="321"/>
      <c r="M8" s="321"/>
      <c r="N8" s="321"/>
      <c r="O8" s="321"/>
      <c r="P8" s="321"/>
      <c r="Q8" s="321"/>
      <c r="R8" s="321"/>
      <c r="S8" s="321"/>
      <c r="T8" s="321"/>
      <c r="U8" s="321"/>
      <c r="V8" s="321"/>
      <c r="W8" s="321"/>
      <c r="X8" s="321"/>
      <c r="Y8" s="321"/>
      <c r="Z8" s="321"/>
      <c r="AA8" s="321"/>
      <c r="AB8" s="321"/>
      <c r="AC8" s="321"/>
      <c r="AD8" s="321"/>
      <c r="AE8" s="321"/>
      <c r="AF8" s="321"/>
      <c r="AG8" s="321"/>
      <c r="AH8" s="321"/>
      <c r="AI8" s="321"/>
      <c r="AJ8" s="321"/>
      <c r="AK8" s="321"/>
      <c r="AL8" s="321"/>
    </row>
    <row r="9" spans="1:38" ht="30" customHeight="1" x14ac:dyDescent="0.2">
      <c r="A9" s="175"/>
      <c r="B9" s="310"/>
      <c r="C9" s="315" t="s">
        <v>123</v>
      </c>
      <c r="D9" s="316"/>
      <c r="E9" s="316"/>
      <c r="F9" s="316"/>
      <c r="G9" s="316"/>
      <c r="H9" s="316"/>
      <c r="I9" s="316"/>
      <c r="J9" s="316"/>
      <c r="K9" s="316"/>
      <c r="L9" s="322" t="s">
        <v>124</v>
      </c>
      <c r="M9" s="323"/>
      <c r="N9" s="323"/>
      <c r="O9" s="323"/>
      <c r="P9" s="323"/>
      <c r="Q9" s="323"/>
      <c r="R9" s="323"/>
      <c r="S9" s="323"/>
      <c r="T9" s="323"/>
      <c r="U9" s="313" t="s">
        <v>125</v>
      </c>
      <c r="V9" s="314"/>
      <c r="W9" s="314"/>
      <c r="X9" s="314"/>
      <c r="Y9" s="314"/>
      <c r="Z9" s="314"/>
      <c r="AA9" s="314"/>
      <c r="AB9" s="314"/>
      <c r="AC9" s="314"/>
      <c r="AD9" s="324" t="s">
        <v>616</v>
      </c>
      <c r="AE9" s="324"/>
      <c r="AF9" s="324"/>
      <c r="AG9" s="324"/>
      <c r="AH9" s="324"/>
      <c r="AI9" s="324"/>
      <c r="AJ9" s="324"/>
      <c r="AK9" s="324"/>
      <c r="AL9" s="324"/>
    </row>
    <row r="10" spans="1:38" ht="14.25" customHeight="1" x14ac:dyDescent="0.2">
      <c r="A10" s="175"/>
      <c r="B10" s="310"/>
      <c r="C10" s="307" t="s">
        <v>39</v>
      </c>
      <c r="D10" s="307"/>
      <c r="E10" s="307"/>
      <c r="F10" s="307"/>
      <c r="G10" s="176"/>
      <c r="H10" s="307" t="s">
        <v>610</v>
      </c>
      <c r="I10" s="307"/>
      <c r="J10" s="307"/>
      <c r="K10" s="307"/>
      <c r="L10" s="325" t="s">
        <v>39</v>
      </c>
      <c r="M10" s="325"/>
      <c r="N10" s="325"/>
      <c r="O10" s="325"/>
      <c r="P10" s="228"/>
      <c r="Q10" s="325" t="s">
        <v>610</v>
      </c>
      <c r="R10" s="325"/>
      <c r="S10" s="325"/>
      <c r="T10" s="325"/>
      <c r="U10" s="317" t="s">
        <v>39</v>
      </c>
      <c r="V10" s="317"/>
      <c r="W10" s="317"/>
      <c r="X10" s="317"/>
      <c r="Y10" s="178"/>
      <c r="Z10" s="317" t="s">
        <v>610</v>
      </c>
      <c r="AA10" s="317"/>
      <c r="AB10" s="317"/>
      <c r="AC10" s="317"/>
      <c r="AD10" s="324" t="s">
        <v>39</v>
      </c>
      <c r="AE10" s="324"/>
      <c r="AF10" s="324"/>
      <c r="AG10" s="324"/>
      <c r="AH10" s="229"/>
      <c r="AI10" s="318" t="s">
        <v>610</v>
      </c>
      <c r="AJ10" s="318"/>
      <c r="AK10" s="318"/>
      <c r="AL10" s="318"/>
    </row>
    <row r="11" spans="1:38" ht="15.75" thickBot="1" x14ac:dyDescent="0.25">
      <c r="A11" s="179"/>
      <c r="B11" s="311"/>
      <c r="C11" s="180">
        <v>2010</v>
      </c>
      <c r="D11" s="180">
        <v>2012</v>
      </c>
      <c r="E11" s="180">
        <v>2014</v>
      </c>
      <c r="F11" s="180">
        <v>2015</v>
      </c>
      <c r="G11" s="181" t="s">
        <v>182</v>
      </c>
      <c r="H11" s="180">
        <v>2010</v>
      </c>
      <c r="I11" s="180">
        <v>2012</v>
      </c>
      <c r="J11" s="180">
        <v>2014</v>
      </c>
      <c r="K11" s="180">
        <v>2015</v>
      </c>
      <c r="L11" s="230">
        <v>2010</v>
      </c>
      <c r="M11" s="230">
        <v>2012</v>
      </c>
      <c r="N11" s="230">
        <v>2014</v>
      </c>
      <c r="O11" s="230">
        <v>2015</v>
      </c>
      <c r="P11" s="231" t="s">
        <v>182</v>
      </c>
      <c r="Q11" s="230">
        <v>2010</v>
      </c>
      <c r="R11" s="230">
        <v>2012</v>
      </c>
      <c r="S11" s="230">
        <v>2014</v>
      </c>
      <c r="T11" s="230">
        <v>2015</v>
      </c>
      <c r="U11" s="184">
        <v>2010</v>
      </c>
      <c r="V11" s="184">
        <v>2012</v>
      </c>
      <c r="W11" s="184">
        <v>2014</v>
      </c>
      <c r="X11" s="184">
        <v>2015</v>
      </c>
      <c r="Y11" s="185" t="s">
        <v>182</v>
      </c>
      <c r="Z11" s="184">
        <v>2010</v>
      </c>
      <c r="AA11" s="184">
        <v>2012</v>
      </c>
      <c r="AB11" s="184">
        <v>2014</v>
      </c>
      <c r="AC11" s="184">
        <v>2015</v>
      </c>
      <c r="AD11" s="232">
        <v>2010</v>
      </c>
      <c r="AE11" s="232">
        <v>2012</v>
      </c>
      <c r="AF11" s="232">
        <v>2014</v>
      </c>
      <c r="AG11" s="232">
        <v>2015</v>
      </c>
      <c r="AH11" s="233" t="s">
        <v>182</v>
      </c>
      <c r="AI11" s="232">
        <v>2010</v>
      </c>
      <c r="AJ11" s="232">
        <v>2012</v>
      </c>
      <c r="AK11" s="232">
        <v>2014</v>
      </c>
      <c r="AL11" s="232">
        <v>2015</v>
      </c>
    </row>
    <row r="12" spans="1:38" x14ac:dyDescent="0.2">
      <c r="B12" s="186" t="s">
        <v>0</v>
      </c>
      <c r="C12" s="234">
        <v>0.88182685477860012</v>
      </c>
      <c r="D12" s="234">
        <v>1.1927845017156875</v>
      </c>
      <c r="E12" s="234">
        <v>0.50555363225369376</v>
      </c>
      <c r="F12" s="234">
        <v>0.48533287538455705</v>
      </c>
      <c r="G12" s="235">
        <f>RANK(F12,$F$12:$F$43,0)</f>
        <v>31</v>
      </c>
      <c r="H12" s="236">
        <v>10.565</v>
      </c>
      <c r="I12" s="236">
        <v>14.77</v>
      </c>
      <c r="J12" s="236">
        <v>6.44</v>
      </c>
      <c r="K12" s="236">
        <v>6.274</v>
      </c>
      <c r="L12" s="237">
        <v>0.15274426353476936</v>
      </c>
      <c r="M12" s="237">
        <v>0.12929234849335247</v>
      </c>
      <c r="N12" s="237">
        <v>1.5307912777868055E-2</v>
      </c>
      <c r="O12" s="237">
        <v>7.4261963718389348E-2</v>
      </c>
      <c r="P12" s="238">
        <f>RANK(O12,$O$12:$O$43,0)</f>
        <v>31</v>
      </c>
      <c r="Q12" s="239">
        <v>1.83</v>
      </c>
      <c r="R12" s="239">
        <v>1.601</v>
      </c>
      <c r="S12" s="239">
        <v>0.19500000000000001</v>
      </c>
      <c r="T12" s="239">
        <v>0.96</v>
      </c>
      <c r="U12" s="240">
        <v>5.308489158913296E-2</v>
      </c>
      <c r="V12" s="240">
        <v>7.3489092522767488E-2</v>
      </c>
      <c r="W12" s="240">
        <v>0.58711733161884705</v>
      </c>
      <c r="X12" s="240">
        <v>0.31383415292240169</v>
      </c>
      <c r="Y12" s="241">
        <f>RANK(X12,$X$12:$X$43,0)</f>
        <v>30</v>
      </c>
      <c r="Z12" s="196">
        <v>0.63600000000000001</v>
      </c>
      <c r="AA12" s="196">
        <v>0.91</v>
      </c>
      <c r="AB12" s="196">
        <v>7.4790000000000001</v>
      </c>
      <c r="AC12" s="196">
        <v>4.0570000000000004</v>
      </c>
      <c r="AD12" s="242">
        <v>6.1289679078459631</v>
      </c>
      <c r="AE12" s="242">
        <v>3.9355427977055255</v>
      </c>
      <c r="AF12" s="242">
        <v>2.369507893780356</v>
      </c>
      <c r="AG12" s="242">
        <v>4.1029734954410122</v>
      </c>
      <c r="AH12" s="243">
        <f>RANK(AG12,$AG$12:$AG$43,0)</f>
        <v>27</v>
      </c>
      <c r="AI12" s="244">
        <v>73.430000000000007</v>
      </c>
      <c r="AJ12" s="244">
        <v>48.732999999999997</v>
      </c>
      <c r="AK12" s="244">
        <v>30.184000000000001</v>
      </c>
      <c r="AL12" s="244">
        <v>53.04</v>
      </c>
    </row>
    <row r="13" spans="1:38" x14ac:dyDescent="0.2">
      <c r="B13" s="186" t="s">
        <v>1</v>
      </c>
      <c r="C13" s="234">
        <v>2.2776676925150161</v>
      </c>
      <c r="D13" s="234">
        <v>1.166250422798301</v>
      </c>
      <c r="E13" s="234">
        <v>2.343829619695323</v>
      </c>
      <c r="F13" s="234">
        <v>1.9640600557485792</v>
      </c>
      <c r="G13" s="235">
        <f t="shared" ref="G13:G43" si="0">RANK(F13,$F$12:$F$43,0)</f>
        <v>18</v>
      </c>
      <c r="H13" s="236">
        <v>73.691000000000003</v>
      </c>
      <c r="I13" s="236">
        <v>38.997</v>
      </c>
      <c r="J13" s="236">
        <v>80.724000000000004</v>
      </c>
      <c r="K13" s="236">
        <v>68.727999999999994</v>
      </c>
      <c r="L13" s="237">
        <v>0.77842695629032954</v>
      </c>
      <c r="M13" s="237">
        <v>1.00655154191662</v>
      </c>
      <c r="N13" s="237">
        <v>2.8747945403554533</v>
      </c>
      <c r="O13" s="237">
        <v>0.59343602487596026</v>
      </c>
      <c r="P13" s="238">
        <f t="shared" ref="P13:P43" si="1">RANK(O13,$O$12:$O$43,0)</f>
        <v>21</v>
      </c>
      <c r="Q13" s="239">
        <v>25.184999999999999</v>
      </c>
      <c r="R13" s="239">
        <v>33.656999999999996</v>
      </c>
      <c r="S13" s="239">
        <v>99.010999999999996</v>
      </c>
      <c r="T13" s="239">
        <v>20.765999999999998</v>
      </c>
      <c r="U13" s="240">
        <v>1.5483541145667685</v>
      </c>
      <c r="V13" s="240">
        <v>1.4389347665958987</v>
      </c>
      <c r="W13" s="240">
        <v>1.9580402118749503</v>
      </c>
      <c r="X13" s="240">
        <v>2.0846276464714761</v>
      </c>
      <c r="Y13" s="241">
        <f t="shared" ref="Y13:Y43" si="2">RANK(X13,$X$12:$X$43,0)</f>
        <v>10</v>
      </c>
      <c r="Z13" s="196">
        <v>50.094999999999999</v>
      </c>
      <c r="AA13" s="196">
        <v>48.115000000000002</v>
      </c>
      <c r="AB13" s="196">
        <v>67.436999999999998</v>
      </c>
      <c r="AC13" s="196">
        <v>72.947000000000003</v>
      </c>
      <c r="AD13" s="242">
        <v>6.5712402070736236</v>
      </c>
      <c r="AE13" s="242">
        <v>5.5992999566659778</v>
      </c>
      <c r="AF13" s="242">
        <v>5.5277899321943247</v>
      </c>
      <c r="AG13" s="242">
        <v>5.853372206069702</v>
      </c>
      <c r="AH13" s="243">
        <f t="shared" ref="AH13:AH43" si="3">RANK(AG13,$AG$12:$AG$43,0)</f>
        <v>20</v>
      </c>
      <c r="AI13" s="244">
        <v>212.60400000000001</v>
      </c>
      <c r="AJ13" s="244">
        <v>187.22900000000001</v>
      </c>
      <c r="AK13" s="244">
        <v>190.38300000000001</v>
      </c>
      <c r="AL13" s="244">
        <v>204.82599999999999</v>
      </c>
    </row>
    <row r="14" spans="1:38" x14ac:dyDescent="0.2">
      <c r="B14" s="186" t="s">
        <v>2</v>
      </c>
      <c r="C14" s="234">
        <v>1.637198818639114</v>
      </c>
      <c r="D14" s="234">
        <v>2.1873940216074801</v>
      </c>
      <c r="E14" s="234">
        <v>2.3846692002188434</v>
      </c>
      <c r="F14" s="234">
        <v>3.1387491480315473</v>
      </c>
      <c r="G14" s="235">
        <f t="shared" si="0"/>
        <v>8</v>
      </c>
      <c r="H14" s="236">
        <v>10.721</v>
      </c>
      <c r="I14" s="236">
        <v>15.351000000000001</v>
      </c>
      <c r="J14" s="236">
        <v>17.827000000000002</v>
      </c>
      <c r="K14" s="236">
        <v>24.177</v>
      </c>
      <c r="L14" s="237">
        <v>1.6831643856953935</v>
      </c>
      <c r="M14" s="237">
        <v>1.481346377996962</v>
      </c>
      <c r="N14" s="237">
        <v>2.2539785731579909</v>
      </c>
      <c r="O14" s="237">
        <v>1.4431209632923305</v>
      </c>
      <c r="P14" s="238">
        <f t="shared" si="1"/>
        <v>11</v>
      </c>
      <c r="Q14" s="239">
        <v>11.022</v>
      </c>
      <c r="R14" s="239">
        <v>10.396000000000001</v>
      </c>
      <c r="S14" s="239">
        <v>16.850000000000001</v>
      </c>
      <c r="T14" s="239">
        <v>11.116</v>
      </c>
      <c r="U14" s="240">
        <v>3.5198018441202255</v>
      </c>
      <c r="V14" s="240">
        <v>3.4431756327355316</v>
      </c>
      <c r="W14" s="240">
        <v>3.4380864858935718</v>
      </c>
      <c r="X14" s="240">
        <v>0.96147479796176694</v>
      </c>
      <c r="Y14" s="241">
        <f t="shared" si="2"/>
        <v>17</v>
      </c>
      <c r="Z14" s="196">
        <v>23.048999999999999</v>
      </c>
      <c r="AA14" s="196">
        <v>24.164000000000001</v>
      </c>
      <c r="AB14" s="196">
        <v>25.702000000000002</v>
      </c>
      <c r="AC14" s="196">
        <v>7.4059999999999997</v>
      </c>
      <c r="AD14" s="242">
        <v>9.0425418195034499</v>
      </c>
      <c r="AE14" s="242">
        <v>8.047375725640288</v>
      </c>
      <c r="AF14" s="242">
        <v>12.529846823094118</v>
      </c>
      <c r="AG14" s="242">
        <v>10.554022913894388</v>
      </c>
      <c r="AH14" s="243">
        <f t="shared" si="3"/>
        <v>8</v>
      </c>
      <c r="AI14" s="244">
        <v>59.213999999999999</v>
      </c>
      <c r="AJ14" s="244">
        <v>56.475999999999999</v>
      </c>
      <c r="AK14" s="244">
        <v>93.668999999999997</v>
      </c>
      <c r="AL14" s="244">
        <v>81.295000000000002</v>
      </c>
    </row>
    <row r="15" spans="1:38" x14ac:dyDescent="0.2">
      <c r="B15" s="186" t="s">
        <v>3</v>
      </c>
      <c r="C15" s="234">
        <v>3.462350089717571</v>
      </c>
      <c r="D15" s="234">
        <v>1.3230087221854399</v>
      </c>
      <c r="E15" s="234">
        <v>2.4657002762708125</v>
      </c>
      <c r="F15" s="234">
        <v>2.643446218634848</v>
      </c>
      <c r="G15" s="235">
        <f t="shared" si="0"/>
        <v>12</v>
      </c>
      <c r="H15" s="236">
        <v>29.155999999999999</v>
      </c>
      <c r="I15" s="236">
        <v>11.49</v>
      </c>
      <c r="J15" s="236">
        <v>22.116</v>
      </c>
      <c r="K15" s="236">
        <v>24.103999999999999</v>
      </c>
      <c r="L15" s="237">
        <v>1.9638113401584396</v>
      </c>
      <c r="M15" s="237">
        <v>1.2270934684360517</v>
      </c>
      <c r="N15" s="237">
        <v>1.1648415846661895</v>
      </c>
      <c r="O15" s="237">
        <v>0.74760922968941912</v>
      </c>
      <c r="P15" s="238">
        <f t="shared" si="1"/>
        <v>18</v>
      </c>
      <c r="Q15" s="239">
        <v>16.536999999999999</v>
      </c>
      <c r="R15" s="239">
        <v>10.657</v>
      </c>
      <c r="S15" s="239">
        <v>10.448</v>
      </c>
      <c r="T15" s="239">
        <v>6.8170000000000002</v>
      </c>
      <c r="U15" s="240">
        <v>4.6556947203792483</v>
      </c>
      <c r="V15" s="240">
        <v>4.05227554045885</v>
      </c>
      <c r="W15" s="240">
        <v>2.4983666798224196</v>
      </c>
      <c r="X15" s="240">
        <v>2.9936173012809264</v>
      </c>
      <c r="Y15" s="241">
        <f t="shared" si="2"/>
        <v>8</v>
      </c>
      <c r="Z15" s="196">
        <v>39.204999999999998</v>
      </c>
      <c r="AA15" s="196">
        <v>35.192999999999998</v>
      </c>
      <c r="AB15" s="196">
        <v>22.408999999999999</v>
      </c>
      <c r="AC15" s="196">
        <v>27.297000000000001</v>
      </c>
      <c r="AD15" s="242">
        <v>18.724668591250072</v>
      </c>
      <c r="AE15" s="242">
        <v>14.64544172255966</v>
      </c>
      <c r="AF15" s="242">
        <v>16.5324333906389</v>
      </c>
      <c r="AG15" s="242">
        <v>15.107365327250394</v>
      </c>
      <c r="AH15" s="243">
        <f t="shared" si="3"/>
        <v>3</v>
      </c>
      <c r="AI15" s="244">
        <v>157.678</v>
      </c>
      <c r="AJ15" s="244">
        <v>127.19199999999999</v>
      </c>
      <c r="AK15" s="244">
        <v>148.28700000000001</v>
      </c>
      <c r="AL15" s="244">
        <v>137.755</v>
      </c>
    </row>
    <row r="16" spans="1:38" x14ac:dyDescent="0.2">
      <c r="B16" s="186" t="s">
        <v>29</v>
      </c>
      <c r="C16" s="234">
        <v>0.77956151009128927</v>
      </c>
      <c r="D16" s="234">
        <v>0.78937355680691013</v>
      </c>
      <c r="E16" s="234">
        <v>0.77698164210136222</v>
      </c>
      <c r="F16" s="234">
        <v>0.76345696438143618</v>
      </c>
      <c r="G16" s="235">
        <f t="shared" si="0"/>
        <v>29</v>
      </c>
      <c r="H16" s="236">
        <v>21.75</v>
      </c>
      <c r="I16" s="236">
        <v>22.593</v>
      </c>
      <c r="J16" s="236">
        <v>22.811</v>
      </c>
      <c r="K16" s="236">
        <v>22.673999999999999</v>
      </c>
      <c r="L16" s="237">
        <v>0.24816937452285462</v>
      </c>
      <c r="M16" s="237">
        <v>0.27853255410369082</v>
      </c>
      <c r="N16" s="237">
        <v>0.46078679822661123</v>
      </c>
      <c r="O16" s="237">
        <v>0.54516766826761198</v>
      </c>
      <c r="P16" s="238">
        <f t="shared" si="1"/>
        <v>24</v>
      </c>
      <c r="Q16" s="239">
        <v>6.9240000000000004</v>
      </c>
      <c r="R16" s="239">
        <v>7.9720000000000004</v>
      </c>
      <c r="S16" s="239">
        <v>13.528</v>
      </c>
      <c r="T16" s="239">
        <v>16.190999999999999</v>
      </c>
      <c r="U16" s="240">
        <v>0.37999591402242988</v>
      </c>
      <c r="V16" s="240">
        <v>0.26291488580409855</v>
      </c>
      <c r="W16" s="240">
        <v>0.63909984440611367</v>
      </c>
      <c r="X16" s="240">
        <v>0.65547396690541671</v>
      </c>
      <c r="Y16" s="241">
        <f t="shared" si="2"/>
        <v>22</v>
      </c>
      <c r="Z16" s="196">
        <v>10.602</v>
      </c>
      <c r="AA16" s="196">
        <v>7.5250000000000004</v>
      </c>
      <c r="AB16" s="196">
        <v>18.763000000000002</v>
      </c>
      <c r="AC16" s="196">
        <v>19.466999999999999</v>
      </c>
      <c r="AD16" s="242">
        <v>3.1545538936857311</v>
      </c>
      <c r="AE16" s="242">
        <v>4.3323481740779544</v>
      </c>
      <c r="AF16" s="242">
        <v>3.6550597987361746</v>
      </c>
      <c r="AG16" s="242">
        <v>4.1739283857568843</v>
      </c>
      <c r="AH16" s="243">
        <f t="shared" si="3"/>
        <v>26</v>
      </c>
      <c r="AI16" s="244">
        <v>88.013000000000005</v>
      </c>
      <c r="AJ16" s="244">
        <v>123.998</v>
      </c>
      <c r="AK16" s="244">
        <v>107.307</v>
      </c>
      <c r="AL16" s="244">
        <v>123.962</v>
      </c>
    </row>
    <row r="17" spans="2:38" x14ac:dyDescent="0.2">
      <c r="B17" s="186" t="s">
        <v>4</v>
      </c>
      <c r="C17" s="234">
        <v>4.1042971498480529</v>
      </c>
      <c r="D17" s="234">
        <v>2.2528757646457964</v>
      </c>
      <c r="E17" s="234">
        <v>4.4237289561581372</v>
      </c>
      <c r="F17" s="234">
        <v>2.0997624311215231</v>
      </c>
      <c r="G17" s="235">
        <f t="shared" si="0"/>
        <v>17</v>
      </c>
      <c r="H17" s="236">
        <v>27.241</v>
      </c>
      <c r="I17" s="236">
        <v>15.526999999999999</v>
      </c>
      <c r="J17" s="236">
        <v>31.547999999999998</v>
      </c>
      <c r="K17" s="236">
        <v>15.273</v>
      </c>
      <c r="L17" s="237">
        <v>1.210000015066617</v>
      </c>
      <c r="M17" s="237">
        <v>1.5432206242527655</v>
      </c>
      <c r="N17" s="237">
        <v>0.83221856709770958</v>
      </c>
      <c r="O17" s="237">
        <v>0.70390778807976162</v>
      </c>
      <c r="P17" s="238">
        <f t="shared" si="1"/>
        <v>19</v>
      </c>
      <c r="Q17" s="239">
        <v>8.0310000000000006</v>
      </c>
      <c r="R17" s="239">
        <v>10.635999999999999</v>
      </c>
      <c r="S17" s="239">
        <v>5.9349999999999996</v>
      </c>
      <c r="T17" s="239">
        <v>5.12</v>
      </c>
      <c r="U17" s="240">
        <v>2.5534902571720863</v>
      </c>
      <c r="V17" s="240">
        <v>1.2219823333449409</v>
      </c>
      <c r="W17" s="240">
        <v>1.1077551272235731</v>
      </c>
      <c r="X17" s="240">
        <v>1.4934668558418847</v>
      </c>
      <c r="Y17" s="241">
        <f t="shared" si="2"/>
        <v>14</v>
      </c>
      <c r="Z17" s="196">
        <v>16.948</v>
      </c>
      <c r="AA17" s="196">
        <v>8.4220000000000006</v>
      </c>
      <c r="AB17" s="196">
        <v>7.9</v>
      </c>
      <c r="AC17" s="196">
        <v>10.863</v>
      </c>
      <c r="AD17" s="242">
        <v>7.8026996364425312</v>
      </c>
      <c r="AE17" s="242">
        <v>7.7390279857459578</v>
      </c>
      <c r="AF17" s="242">
        <v>7.9060062763442396</v>
      </c>
      <c r="AG17" s="242">
        <v>6.320322037813046</v>
      </c>
      <c r="AH17" s="243">
        <f t="shared" si="3"/>
        <v>18</v>
      </c>
      <c r="AI17" s="244">
        <v>51.787999999999997</v>
      </c>
      <c r="AJ17" s="244">
        <v>53.338000000000001</v>
      </c>
      <c r="AK17" s="244">
        <v>56.381999999999998</v>
      </c>
      <c r="AL17" s="244">
        <v>45.972000000000001</v>
      </c>
    </row>
    <row r="18" spans="2:38" x14ac:dyDescent="0.2">
      <c r="B18" s="186" t="s">
        <v>5</v>
      </c>
      <c r="C18" s="234">
        <v>9.8729793085416926</v>
      </c>
      <c r="D18" s="234">
        <v>8.8564665125652677</v>
      </c>
      <c r="E18" s="234">
        <v>8.8752521613486319</v>
      </c>
      <c r="F18" s="234">
        <v>10.946651402317267</v>
      </c>
      <c r="G18" s="235">
        <f t="shared" si="0"/>
        <v>2</v>
      </c>
      <c r="H18" s="236">
        <v>486.37099999999998</v>
      </c>
      <c r="I18" s="236">
        <v>448.50900000000001</v>
      </c>
      <c r="J18" s="236">
        <v>461.29700000000003</v>
      </c>
      <c r="K18" s="236">
        <v>577.15300000000002</v>
      </c>
      <c r="L18" s="237">
        <v>1.3600718107198042</v>
      </c>
      <c r="M18" s="237">
        <v>0.60173397643615034</v>
      </c>
      <c r="N18" s="237">
        <v>0.65767335281040251</v>
      </c>
      <c r="O18" s="237">
        <v>0.4441227702821629</v>
      </c>
      <c r="P18" s="238">
        <f t="shared" si="1"/>
        <v>26</v>
      </c>
      <c r="Q18" s="239">
        <v>67.001000000000005</v>
      </c>
      <c r="R18" s="239">
        <v>30.472999999999999</v>
      </c>
      <c r="S18" s="239">
        <v>34.183</v>
      </c>
      <c r="T18" s="239">
        <v>23.416</v>
      </c>
      <c r="U18" s="240">
        <v>3.6349305074575482</v>
      </c>
      <c r="V18" s="240">
        <v>4.1940500746613774</v>
      </c>
      <c r="W18" s="240">
        <v>4.8290689967321239</v>
      </c>
      <c r="X18" s="240">
        <v>3.9904476429780953</v>
      </c>
      <c r="Y18" s="241">
        <f t="shared" si="2"/>
        <v>5</v>
      </c>
      <c r="Z18" s="196">
        <v>179.06700000000001</v>
      </c>
      <c r="AA18" s="196">
        <v>212.39500000000001</v>
      </c>
      <c r="AB18" s="196">
        <v>250.994</v>
      </c>
      <c r="AC18" s="196">
        <v>210.393</v>
      </c>
      <c r="AD18" s="242">
        <v>26.93433833696961</v>
      </c>
      <c r="AE18" s="242">
        <v>22.582213412666725</v>
      </c>
      <c r="AF18" s="242">
        <v>20.417214599528819</v>
      </c>
      <c r="AG18" s="242">
        <v>21.142489515243106</v>
      </c>
      <c r="AH18" s="243">
        <f t="shared" si="3"/>
        <v>2</v>
      </c>
      <c r="AI18" s="244">
        <v>1326.8620000000001</v>
      </c>
      <c r="AJ18" s="244">
        <v>1143.6079999999999</v>
      </c>
      <c r="AK18" s="244">
        <v>1061.1980000000001</v>
      </c>
      <c r="AL18" s="244">
        <v>1114.72</v>
      </c>
    </row>
    <row r="19" spans="2:38" x14ac:dyDescent="0.2">
      <c r="B19" s="186" t="s">
        <v>6</v>
      </c>
      <c r="C19" s="234">
        <v>1.0333333616267828</v>
      </c>
      <c r="D19" s="234">
        <v>0.35880280139310666</v>
      </c>
      <c r="E19" s="234">
        <v>2.0779844735417585</v>
      </c>
      <c r="F19" s="234">
        <v>0.56751492431208139</v>
      </c>
      <c r="G19" s="235">
        <f t="shared" si="0"/>
        <v>30</v>
      </c>
      <c r="H19" s="236">
        <v>36.521999999999998</v>
      </c>
      <c r="I19" s="236">
        <v>12.952999999999999</v>
      </c>
      <c r="J19" s="236">
        <v>76.468000000000004</v>
      </c>
      <c r="K19" s="236">
        <v>21.114999999999998</v>
      </c>
      <c r="L19" s="237">
        <v>0.69420807625197811</v>
      </c>
      <c r="M19" s="237">
        <v>1.0249411298036237</v>
      </c>
      <c r="N19" s="237">
        <v>0.722218357395503</v>
      </c>
      <c r="O19" s="237">
        <v>0.50257928343412783</v>
      </c>
      <c r="P19" s="238">
        <f t="shared" si="1"/>
        <v>25</v>
      </c>
      <c r="Q19" s="239">
        <v>24.536000000000001</v>
      </c>
      <c r="R19" s="239">
        <v>37.000999999999998</v>
      </c>
      <c r="S19" s="239">
        <v>26.577000000000002</v>
      </c>
      <c r="T19" s="239">
        <v>18.699000000000002</v>
      </c>
      <c r="U19" s="240">
        <v>0.28961174879830648</v>
      </c>
      <c r="V19" s="240">
        <v>0.36719601136933694</v>
      </c>
      <c r="W19" s="240">
        <v>0.59346527851752973</v>
      </c>
      <c r="X19" s="240">
        <v>0.5484857712733433</v>
      </c>
      <c r="Y19" s="241">
        <f t="shared" si="2"/>
        <v>24</v>
      </c>
      <c r="Z19" s="196">
        <v>10.236000000000001</v>
      </c>
      <c r="AA19" s="196">
        <v>13.256</v>
      </c>
      <c r="AB19" s="196">
        <v>21.838999999999999</v>
      </c>
      <c r="AC19" s="196">
        <v>20.407</v>
      </c>
      <c r="AD19" s="242">
        <v>5.2123324355821818</v>
      </c>
      <c r="AE19" s="242">
        <v>3.8289934713014548</v>
      </c>
      <c r="AF19" s="242">
        <v>5.38341677735772</v>
      </c>
      <c r="AG19" s="242">
        <v>3.7330199077731137</v>
      </c>
      <c r="AH19" s="243">
        <f t="shared" si="3"/>
        <v>29</v>
      </c>
      <c r="AI19" s="244">
        <v>184.22399999999999</v>
      </c>
      <c r="AJ19" s="244">
        <v>138.22900000000001</v>
      </c>
      <c r="AK19" s="244">
        <v>198.10499999999999</v>
      </c>
      <c r="AL19" s="244">
        <v>138.89099999999999</v>
      </c>
    </row>
    <row r="20" spans="2:38" x14ac:dyDescent="0.2">
      <c r="B20" s="186" t="s">
        <v>75</v>
      </c>
      <c r="C20" s="234">
        <v>0.44397667555827564</v>
      </c>
      <c r="D20" s="234">
        <v>0.2250422489441426</v>
      </c>
      <c r="E20" s="234">
        <v>0.28190169358700856</v>
      </c>
      <c r="F20" s="234">
        <v>0.14117966239645949</v>
      </c>
      <c r="G20" s="235">
        <f t="shared" si="0"/>
        <v>32</v>
      </c>
      <c r="H20" s="236">
        <v>39.463000000000001</v>
      </c>
      <c r="I20" s="236">
        <v>19.972000000000001</v>
      </c>
      <c r="J20" s="236">
        <v>24.864000000000001</v>
      </c>
      <c r="K20" s="236">
        <v>12.489000000000001</v>
      </c>
      <c r="L20" s="237">
        <v>1.3379490196916701</v>
      </c>
      <c r="M20" s="237">
        <v>1.2422057205261925</v>
      </c>
      <c r="N20" s="237">
        <v>0.8935276894945362</v>
      </c>
      <c r="O20" s="237">
        <v>1.3894479817548262</v>
      </c>
      <c r="P20" s="238">
        <f t="shared" si="1"/>
        <v>13</v>
      </c>
      <c r="Q20" s="239">
        <v>118.92400000000001</v>
      </c>
      <c r="R20" s="239">
        <v>110.24299999999999</v>
      </c>
      <c r="S20" s="239">
        <v>78.81</v>
      </c>
      <c r="T20" s="239">
        <v>122.913</v>
      </c>
      <c r="U20" s="240">
        <v>0.44887062315140974</v>
      </c>
      <c r="V20" s="240">
        <v>0.46418062513789071</v>
      </c>
      <c r="W20" s="240">
        <v>0.53397377987722583</v>
      </c>
      <c r="X20" s="240">
        <v>0.51731963249653101</v>
      </c>
      <c r="Y20" s="241">
        <f t="shared" si="2"/>
        <v>25</v>
      </c>
      <c r="Z20" s="196">
        <v>39.898000000000003</v>
      </c>
      <c r="AA20" s="196">
        <v>41.195</v>
      </c>
      <c r="AB20" s="196">
        <v>47.097000000000001</v>
      </c>
      <c r="AC20" s="196">
        <v>45.762999999999998</v>
      </c>
      <c r="AD20" s="242">
        <v>6.2846837441061689</v>
      </c>
      <c r="AE20" s="242">
        <v>5.7768768976531018</v>
      </c>
      <c r="AF20" s="242">
        <v>4.5134089243473081</v>
      </c>
      <c r="AG20" s="242">
        <v>3.9894530686991834</v>
      </c>
      <c r="AH20" s="243">
        <f t="shared" si="3"/>
        <v>28</v>
      </c>
      <c r="AI20" s="244">
        <v>558.61599999999999</v>
      </c>
      <c r="AJ20" s="244">
        <v>512.68499999999995</v>
      </c>
      <c r="AK20" s="244">
        <v>398.08699999999999</v>
      </c>
      <c r="AL20" s="244">
        <v>352.91399999999999</v>
      </c>
    </row>
    <row r="21" spans="2:38" x14ac:dyDescent="0.2">
      <c r="B21" s="186" t="s">
        <v>8</v>
      </c>
      <c r="C21" s="234">
        <v>2.8372637652650643</v>
      </c>
      <c r="D21" s="234">
        <v>3.2845506842862506</v>
      </c>
      <c r="E21" s="234">
        <v>1.668134049096218</v>
      </c>
      <c r="F21" s="234">
        <v>1.387903131018146</v>
      </c>
      <c r="G21" s="235">
        <f t="shared" si="0"/>
        <v>25</v>
      </c>
      <c r="H21" s="236">
        <v>47.54</v>
      </c>
      <c r="I21" s="236">
        <v>56.341999999999999</v>
      </c>
      <c r="J21" s="236">
        <v>29.216000000000001</v>
      </c>
      <c r="K21" s="236">
        <v>24.561</v>
      </c>
      <c r="L21" s="237">
        <v>1.5203293469996264</v>
      </c>
      <c r="M21" s="237">
        <v>1.0277701992113628</v>
      </c>
      <c r="N21" s="237">
        <v>0.93312961269097394</v>
      </c>
      <c r="O21" s="237">
        <v>1.019411770024321</v>
      </c>
      <c r="P21" s="238">
        <f t="shared" si="1"/>
        <v>15</v>
      </c>
      <c r="Q21" s="239">
        <v>25.474</v>
      </c>
      <c r="R21" s="239">
        <v>17.63</v>
      </c>
      <c r="S21" s="239">
        <v>16.343</v>
      </c>
      <c r="T21" s="239">
        <v>18.04</v>
      </c>
      <c r="U21" s="240">
        <v>0.50848732183547218</v>
      </c>
      <c r="V21" s="240">
        <v>0.60494448991584293</v>
      </c>
      <c r="W21" s="240">
        <v>0.326135736871495</v>
      </c>
      <c r="X21" s="240">
        <v>0.33611204036056885</v>
      </c>
      <c r="Y21" s="241">
        <f t="shared" si="2"/>
        <v>29</v>
      </c>
      <c r="Z21" s="196">
        <v>8.52</v>
      </c>
      <c r="AA21" s="196">
        <v>10.377000000000001</v>
      </c>
      <c r="AB21" s="196">
        <v>5.7119999999999997</v>
      </c>
      <c r="AC21" s="196">
        <v>5.9480000000000004</v>
      </c>
      <c r="AD21" s="242">
        <v>8.1215929260580655</v>
      </c>
      <c r="AE21" s="242">
        <v>6.1348495129896632</v>
      </c>
      <c r="AF21" s="242">
        <v>3.7039130578765325</v>
      </c>
      <c r="AG21" s="242">
        <v>3.6845745594604122</v>
      </c>
      <c r="AH21" s="243">
        <f t="shared" si="3"/>
        <v>30</v>
      </c>
      <c r="AI21" s="244">
        <v>136.08199999999999</v>
      </c>
      <c r="AJ21" s="244">
        <v>105.235</v>
      </c>
      <c r="AK21" s="244">
        <v>64.870999999999995</v>
      </c>
      <c r="AL21" s="244">
        <v>65.203999999999994</v>
      </c>
    </row>
    <row r="22" spans="2:38" x14ac:dyDescent="0.2">
      <c r="B22" s="186" t="s">
        <v>9</v>
      </c>
      <c r="C22" s="234">
        <v>2.2556242579593144</v>
      </c>
      <c r="D22" s="234">
        <v>2.3460637713735646</v>
      </c>
      <c r="E22" s="234">
        <v>1.6385012219619335</v>
      </c>
      <c r="F22" s="234">
        <v>1.9289615874542385</v>
      </c>
      <c r="G22" s="235">
        <f t="shared" si="0"/>
        <v>19</v>
      </c>
      <c r="H22" s="236">
        <v>125.71299999999999</v>
      </c>
      <c r="I22" s="236">
        <v>133.26400000000001</v>
      </c>
      <c r="J22" s="236">
        <v>94.438000000000002</v>
      </c>
      <c r="K22" s="236">
        <v>112.48399999999999</v>
      </c>
      <c r="L22" s="237">
        <v>0.37311738996176957</v>
      </c>
      <c r="M22" s="237">
        <v>0.43571465918399355</v>
      </c>
      <c r="N22" s="237">
        <v>0.73477336188915343</v>
      </c>
      <c r="O22" s="237">
        <v>0.36628045363282852</v>
      </c>
      <c r="P22" s="238">
        <f t="shared" si="1"/>
        <v>27</v>
      </c>
      <c r="Q22" s="239">
        <v>20.795000000000002</v>
      </c>
      <c r="R22" s="239">
        <v>24.75</v>
      </c>
      <c r="S22" s="239">
        <v>42.35</v>
      </c>
      <c r="T22" s="239">
        <v>21.359000000000002</v>
      </c>
      <c r="U22" s="240">
        <v>0.37117958384896022</v>
      </c>
      <c r="V22" s="240">
        <v>0.39775907109507685</v>
      </c>
      <c r="W22" s="240">
        <v>0.73053995692336948</v>
      </c>
      <c r="X22" s="240">
        <v>0.76432041848472143</v>
      </c>
      <c r="Y22" s="241">
        <f t="shared" si="2"/>
        <v>20</v>
      </c>
      <c r="Z22" s="196">
        <v>20.687000000000001</v>
      </c>
      <c r="AA22" s="196">
        <v>22.594000000000001</v>
      </c>
      <c r="AB22" s="196">
        <v>42.106000000000002</v>
      </c>
      <c r="AC22" s="196">
        <v>44.57</v>
      </c>
      <c r="AD22" s="242">
        <v>7.8253993630000682</v>
      </c>
      <c r="AE22" s="242">
        <v>7.4862292161906989</v>
      </c>
      <c r="AF22" s="242">
        <v>7.4139759965938437</v>
      </c>
      <c r="AG22" s="242">
        <v>6.7197775325123414</v>
      </c>
      <c r="AH22" s="243">
        <f t="shared" si="3"/>
        <v>15</v>
      </c>
      <c r="AI22" s="244">
        <v>436.13400000000001</v>
      </c>
      <c r="AJ22" s="244">
        <v>425.24200000000002</v>
      </c>
      <c r="AK22" s="244">
        <v>427.31799999999998</v>
      </c>
      <c r="AL22" s="244">
        <v>391.85199999999998</v>
      </c>
    </row>
    <row r="23" spans="2:38" x14ac:dyDescent="0.2">
      <c r="B23" s="186" t="s">
        <v>10</v>
      </c>
      <c r="C23" s="234">
        <v>15.86247157565899</v>
      </c>
      <c r="D23" s="234">
        <v>13.285731892831995</v>
      </c>
      <c r="E23" s="234">
        <v>11.271802888508637</v>
      </c>
      <c r="F23" s="234">
        <v>11.954770768019598</v>
      </c>
      <c r="G23" s="235">
        <f t="shared" si="0"/>
        <v>1</v>
      </c>
      <c r="H23" s="236">
        <v>546.96799999999996</v>
      </c>
      <c r="I23" s="236">
        <v>465.67500000000001</v>
      </c>
      <c r="J23" s="236">
        <v>400.18</v>
      </c>
      <c r="K23" s="236">
        <v>427.31299999999999</v>
      </c>
      <c r="L23" s="237">
        <v>9.9127107011825633</v>
      </c>
      <c r="M23" s="237">
        <v>7.5131609129160113</v>
      </c>
      <c r="N23" s="237">
        <v>5.8828118948532158</v>
      </c>
      <c r="O23" s="237">
        <v>4.3985391731343935</v>
      </c>
      <c r="P23" s="238">
        <f t="shared" si="1"/>
        <v>2</v>
      </c>
      <c r="Q23" s="239">
        <v>341.80900000000003</v>
      </c>
      <c r="R23" s="239">
        <v>263.34199999999998</v>
      </c>
      <c r="S23" s="239">
        <v>208.85599999999999</v>
      </c>
      <c r="T23" s="239">
        <v>157.22200000000001</v>
      </c>
      <c r="U23" s="240">
        <v>5.1606799975291375</v>
      </c>
      <c r="V23" s="240">
        <v>3.2599007838917045</v>
      </c>
      <c r="W23" s="240">
        <v>4.4165029469548127</v>
      </c>
      <c r="X23" s="240">
        <v>4.8938091670410868</v>
      </c>
      <c r="Y23" s="241">
        <f t="shared" si="2"/>
        <v>3</v>
      </c>
      <c r="Z23" s="196">
        <v>177.95</v>
      </c>
      <c r="AA23" s="196">
        <v>114.262</v>
      </c>
      <c r="AB23" s="196">
        <v>156.798</v>
      </c>
      <c r="AC23" s="196">
        <v>174.92500000000001</v>
      </c>
      <c r="AD23" s="242">
        <v>28.479587400806629</v>
      </c>
      <c r="AE23" s="242">
        <v>23.082010204628943</v>
      </c>
      <c r="AF23" s="242">
        <v>24.454443669856559</v>
      </c>
      <c r="AG23" s="242">
        <v>24.26850946756587</v>
      </c>
      <c r="AH23" s="243">
        <f t="shared" si="3"/>
        <v>1</v>
      </c>
      <c r="AI23" s="244">
        <v>982.03</v>
      </c>
      <c r="AJ23" s="244">
        <v>809.04200000000003</v>
      </c>
      <c r="AK23" s="244">
        <v>868.2</v>
      </c>
      <c r="AL23" s="244">
        <v>867.45699999999999</v>
      </c>
    </row>
    <row r="24" spans="2:38" x14ac:dyDescent="0.2">
      <c r="B24" s="186" t="s">
        <v>11</v>
      </c>
      <c r="C24" s="234">
        <v>5.7448712653173617</v>
      </c>
      <c r="D24" s="234">
        <v>4.7736391438409793</v>
      </c>
      <c r="E24" s="234">
        <v>3.5093899019610597</v>
      </c>
      <c r="F24" s="234">
        <v>2.505168615254235</v>
      </c>
      <c r="G24" s="235">
        <f t="shared" si="0"/>
        <v>14</v>
      </c>
      <c r="H24" s="236">
        <v>155.21700000000001</v>
      </c>
      <c r="I24" s="236">
        <v>132.6</v>
      </c>
      <c r="J24" s="236">
        <v>100.02800000000001</v>
      </c>
      <c r="K24" s="236">
        <v>72.364000000000004</v>
      </c>
      <c r="L24" s="237">
        <v>1.1122806861704411</v>
      </c>
      <c r="M24" s="237">
        <v>1.329742903891812</v>
      </c>
      <c r="N24" s="237">
        <v>1.1490385559955878</v>
      </c>
      <c r="O24" s="237">
        <v>1.4207979815743887</v>
      </c>
      <c r="P24" s="238">
        <f t="shared" si="1"/>
        <v>12</v>
      </c>
      <c r="Q24" s="239">
        <v>30.052</v>
      </c>
      <c r="R24" s="239">
        <v>36.936999999999998</v>
      </c>
      <c r="S24" s="239">
        <v>32.750999999999998</v>
      </c>
      <c r="T24" s="239">
        <v>41.040999999999997</v>
      </c>
      <c r="U24" s="240">
        <v>2.7453923924324055</v>
      </c>
      <c r="V24" s="240">
        <v>1.5257285109737899</v>
      </c>
      <c r="W24" s="240">
        <v>2.2232427789955849</v>
      </c>
      <c r="X24" s="240">
        <v>1.6259847371795495</v>
      </c>
      <c r="Y24" s="241">
        <f t="shared" si="2"/>
        <v>12</v>
      </c>
      <c r="Z24" s="196">
        <v>74.176000000000002</v>
      </c>
      <c r="AA24" s="196">
        <v>42.381</v>
      </c>
      <c r="AB24" s="196">
        <v>63.369</v>
      </c>
      <c r="AC24" s="196">
        <v>46.968000000000004</v>
      </c>
      <c r="AD24" s="242">
        <v>7.4273938166491238</v>
      </c>
      <c r="AE24" s="242">
        <v>8.0655781377407294</v>
      </c>
      <c r="AF24" s="242">
        <v>4.1144147835873888</v>
      </c>
      <c r="AG24" s="242">
        <v>5.6546658782768606</v>
      </c>
      <c r="AH24" s="243">
        <f t="shared" si="3"/>
        <v>23</v>
      </c>
      <c r="AI24" s="244">
        <v>200.67599999999999</v>
      </c>
      <c r="AJ24" s="244">
        <v>224.042</v>
      </c>
      <c r="AK24" s="244">
        <v>117.273</v>
      </c>
      <c r="AL24" s="244">
        <v>163.34</v>
      </c>
    </row>
    <row r="25" spans="2:38" x14ac:dyDescent="0.2">
      <c r="B25" s="186" t="s">
        <v>12</v>
      </c>
      <c r="C25" s="234">
        <v>1.5185202990973701</v>
      </c>
      <c r="D25" s="234">
        <v>1.1582553373069486</v>
      </c>
      <c r="E25" s="234">
        <v>1.1443305749461916</v>
      </c>
      <c r="F25" s="234">
        <v>1.4529427492963825</v>
      </c>
      <c r="G25" s="235">
        <f t="shared" si="0"/>
        <v>24</v>
      </c>
      <c r="H25" s="236">
        <v>113.39400000000001</v>
      </c>
      <c r="I25" s="236">
        <v>88.813999999999993</v>
      </c>
      <c r="J25" s="236">
        <v>89.953000000000003</v>
      </c>
      <c r="K25" s="236">
        <v>115.581</v>
      </c>
      <c r="L25" s="237">
        <v>0.59584318560098748</v>
      </c>
      <c r="M25" s="237">
        <v>0.21468686651594332</v>
      </c>
      <c r="N25" s="237">
        <v>0.58635603993663199</v>
      </c>
      <c r="O25" s="237">
        <v>0.5845913222180027</v>
      </c>
      <c r="P25" s="238">
        <f t="shared" si="1"/>
        <v>22</v>
      </c>
      <c r="Q25" s="239">
        <v>44.494</v>
      </c>
      <c r="R25" s="239">
        <v>16.462</v>
      </c>
      <c r="S25" s="239">
        <v>46.091999999999999</v>
      </c>
      <c r="T25" s="239">
        <v>46.503999999999998</v>
      </c>
      <c r="U25" s="240">
        <v>0</v>
      </c>
      <c r="V25" s="240">
        <v>0.46680243591736575</v>
      </c>
      <c r="W25" s="240">
        <v>0.34681155863821189</v>
      </c>
      <c r="X25" s="240">
        <v>0.39765132667559949</v>
      </c>
      <c r="Y25" s="241">
        <f t="shared" si="2"/>
        <v>27</v>
      </c>
      <c r="Z25" s="196">
        <v>0</v>
      </c>
      <c r="AA25" s="196">
        <v>35.793999999999997</v>
      </c>
      <c r="AB25" s="196">
        <v>27.262</v>
      </c>
      <c r="AC25" s="196">
        <v>31.632999999999999</v>
      </c>
      <c r="AD25" s="242">
        <v>5.5610646863614264</v>
      </c>
      <c r="AE25" s="242">
        <v>7.9421229664607518</v>
      </c>
      <c r="AF25" s="242">
        <v>4.9740909045227601</v>
      </c>
      <c r="AG25" s="242">
        <v>5.7009219029287266</v>
      </c>
      <c r="AH25" s="243">
        <f t="shared" si="3"/>
        <v>21</v>
      </c>
      <c r="AI25" s="244">
        <v>415.267</v>
      </c>
      <c r="AJ25" s="244">
        <v>608.995</v>
      </c>
      <c r="AK25" s="244">
        <v>391.00099999999998</v>
      </c>
      <c r="AL25" s="244">
        <v>453.50599999999997</v>
      </c>
    </row>
    <row r="26" spans="2:38" x14ac:dyDescent="0.2">
      <c r="B26" s="186" t="s">
        <v>13</v>
      </c>
      <c r="C26" s="234">
        <v>3.6168018068448866</v>
      </c>
      <c r="D26" s="234">
        <v>1.7242471431008648</v>
      </c>
      <c r="E26" s="234">
        <v>1.8675666880144444</v>
      </c>
      <c r="F26" s="234">
        <v>1.1685414643954912</v>
      </c>
      <c r="G26" s="235">
        <f t="shared" si="0"/>
        <v>26</v>
      </c>
      <c r="H26" s="236">
        <v>565.99099999999999</v>
      </c>
      <c r="I26" s="236">
        <v>278.74099999999999</v>
      </c>
      <c r="J26" s="236">
        <v>311.38099999999997</v>
      </c>
      <c r="K26" s="236">
        <v>197.93799999999999</v>
      </c>
      <c r="L26" s="237">
        <v>4.0346257406893349</v>
      </c>
      <c r="M26" s="237">
        <v>2.8007935690031038</v>
      </c>
      <c r="N26" s="237">
        <v>1.665162645955284</v>
      </c>
      <c r="O26" s="237">
        <v>3.0208347723292914</v>
      </c>
      <c r="P26" s="238">
        <f t="shared" si="1"/>
        <v>5</v>
      </c>
      <c r="Q26" s="239">
        <v>631.37599999999998</v>
      </c>
      <c r="R26" s="239">
        <v>452.77499999999998</v>
      </c>
      <c r="S26" s="239">
        <v>277.63400000000001</v>
      </c>
      <c r="T26" s="239">
        <v>511.69600000000003</v>
      </c>
      <c r="U26" s="240">
        <v>0.35220924924224878</v>
      </c>
      <c r="V26" s="240">
        <v>0.26071458572751105</v>
      </c>
      <c r="W26" s="240">
        <v>0.53843061806314685</v>
      </c>
      <c r="X26" s="240">
        <v>0.67092928263203011</v>
      </c>
      <c r="Y26" s="241">
        <f t="shared" si="2"/>
        <v>21</v>
      </c>
      <c r="Z26" s="196">
        <v>55.116999999999997</v>
      </c>
      <c r="AA26" s="196">
        <v>42.146999999999998</v>
      </c>
      <c r="AB26" s="196">
        <v>89.772999999999996</v>
      </c>
      <c r="AC26" s="196">
        <v>113.648</v>
      </c>
      <c r="AD26" s="242">
        <v>8.9491899001951314</v>
      </c>
      <c r="AE26" s="242">
        <v>7.6209235780331923</v>
      </c>
      <c r="AF26" s="242">
        <v>7.80992193046926</v>
      </c>
      <c r="AG26" s="242">
        <v>6.3243208204738748</v>
      </c>
      <c r="AH26" s="243">
        <f t="shared" si="3"/>
        <v>17</v>
      </c>
      <c r="AI26" s="244">
        <v>1400.453</v>
      </c>
      <c r="AJ26" s="244">
        <v>1231.9949999999999</v>
      </c>
      <c r="AK26" s="244">
        <v>1302.155</v>
      </c>
      <c r="AL26" s="244">
        <v>1071.27</v>
      </c>
    </row>
    <row r="27" spans="2:38" x14ac:dyDescent="0.2">
      <c r="B27" s="186" t="s">
        <v>30</v>
      </c>
      <c r="C27" s="234">
        <v>9.5525935903466106</v>
      </c>
      <c r="D27" s="234">
        <v>7.3794399979743224</v>
      </c>
      <c r="E27" s="234">
        <v>4.5637159634143281</v>
      </c>
      <c r="F27" s="234">
        <v>4.9384962191517676</v>
      </c>
      <c r="G27" s="235">
        <f t="shared" si="0"/>
        <v>6</v>
      </c>
      <c r="H27" s="236">
        <v>423.24599999999998</v>
      </c>
      <c r="I27" s="236">
        <v>332.23700000000002</v>
      </c>
      <c r="J27" s="236">
        <v>208.64099999999999</v>
      </c>
      <c r="K27" s="236">
        <v>227.46600000000001</v>
      </c>
      <c r="L27" s="237">
        <v>9.7485449225538581</v>
      </c>
      <c r="M27" s="237">
        <v>7.4072930599675981</v>
      </c>
      <c r="N27" s="237">
        <v>6.1324858068107622</v>
      </c>
      <c r="O27" s="237">
        <v>5.5086032778713401</v>
      </c>
      <c r="P27" s="238">
        <f t="shared" si="1"/>
        <v>1</v>
      </c>
      <c r="Q27" s="239">
        <v>431.928</v>
      </c>
      <c r="R27" s="239">
        <v>333.49099999999999</v>
      </c>
      <c r="S27" s="239">
        <v>280.36099999999999</v>
      </c>
      <c r="T27" s="239">
        <v>253.72499999999999</v>
      </c>
      <c r="U27" s="240">
        <v>0.84575953372520596</v>
      </c>
      <c r="V27" s="240">
        <v>1.3299948158654951</v>
      </c>
      <c r="W27" s="240">
        <v>0.80356801083177398</v>
      </c>
      <c r="X27" s="240">
        <v>0.85234902388787426</v>
      </c>
      <c r="Y27" s="241">
        <f t="shared" si="2"/>
        <v>19</v>
      </c>
      <c r="Z27" s="196">
        <v>37.472999999999999</v>
      </c>
      <c r="AA27" s="196">
        <v>59.878999999999998</v>
      </c>
      <c r="AB27" s="196">
        <v>36.737000000000002</v>
      </c>
      <c r="AC27" s="196">
        <v>39.259</v>
      </c>
      <c r="AD27" s="242">
        <v>12.322589789585916</v>
      </c>
      <c r="AE27" s="242">
        <v>13.014798549508486</v>
      </c>
      <c r="AF27" s="242">
        <v>8.2518343692274367</v>
      </c>
      <c r="AG27" s="242">
        <v>9.1066455607572507</v>
      </c>
      <c r="AH27" s="243">
        <f t="shared" si="3"/>
        <v>12</v>
      </c>
      <c r="AI27" s="244">
        <v>545.976</v>
      </c>
      <c r="AJ27" s="244">
        <v>585.952</v>
      </c>
      <c r="AK27" s="244">
        <v>377.25200000000001</v>
      </c>
      <c r="AL27" s="244">
        <v>419.45</v>
      </c>
    </row>
    <row r="28" spans="2:38" x14ac:dyDescent="0.2">
      <c r="B28" s="186" t="s">
        <v>14</v>
      </c>
      <c r="C28" s="234">
        <v>6.6292459709542717</v>
      </c>
      <c r="D28" s="234">
        <v>5.1176643021724466</v>
      </c>
      <c r="E28" s="234">
        <v>4.37562727634245</v>
      </c>
      <c r="F28" s="234">
        <v>3.8834679417495375</v>
      </c>
      <c r="G28" s="235">
        <f t="shared" si="0"/>
        <v>7</v>
      </c>
      <c r="H28" s="236">
        <v>119.91</v>
      </c>
      <c r="I28" s="236">
        <v>94.972999999999999</v>
      </c>
      <c r="J28" s="236">
        <v>83.183999999999997</v>
      </c>
      <c r="K28" s="236">
        <v>74.841999999999999</v>
      </c>
      <c r="L28" s="237">
        <v>2.2396579395323868</v>
      </c>
      <c r="M28" s="237">
        <v>2.4758215916904303</v>
      </c>
      <c r="N28" s="237">
        <v>2.161828354047918</v>
      </c>
      <c r="O28" s="237">
        <v>1.8236348682930372</v>
      </c>
      <c r="P28" s="238">
        <f t="shared" si="1"/>
        <v>9</v>
      </c>
      <c r="Q28" s="239">
        <v>40.511000000000003</v>
      </c>
      <c r="R28" s="239">
        <v>45.945999999999998</v>
      </c>
      <c r="S28" s="239">
        <v>41.097999999999999</v>
      </c>
      <c r="T28" s="239">
        <v>35.145000000000003</v>
      </c>
      <c r="U28" s="240">
        <v>2.3439257895967667</v>
      </c>
      <c r="V28" s="240">
        <v>2.1827385455666275</v>
      </c>
      <c r="W28" s="240">
        <v>2.1100681929601972</v>
      </c>
      <c r="X28" s="240">
        <v>1.8730849758327517</v>
      </c>
      <c r="Y28" s="241">
        <f t="shared" si="2"/>
        <v>11</v>
      </c>
      <c r="Z28" s="196">
        <v>42.396999999999998</v>
      </c>
      <c r="AA28" s="196">
        <v>40.506999999999998</v>
      </c>
      <c r="AB28" s="196">
        <v>40.113999999999997</v>
      </c>
      <c r="AC28" s="196">
        <v>36.097999999999999</v>
      </c>
      <c r="AD28" s="242">
        <v>10.398202568217767</v>
      </c>
      <c r="AE28" s="242">
        <v>10.45033161115386</v>
      </c>
      <c r="AF28" s="242">
        <v>10.008805539599679</v>
      </c>
      <c r="AG28" s="242">
        <v>10.393188027158642</v>
      </c>
      <c r="AH28" s="243">
        <f t="shared" si="3"/>
        <v>9</v>
      </c>
      <c r="AI28" s="244">
        <v>188.083</v>
      </c>
      <c r="AJ28" s="244">
        <v>193.93600000000001</v>
      </c>
      <c r="AK28" s="244">
        <v>190.27500000000001</v>
      </c>
      <c r="AL28" s="244">
        <v>200.297</v>
      </c>
    </row>
    <row r="29" spans="2:38" x14ac:dyDescent="0.2">
      <c r="B29" s="186" t="s">
        <v>15</v>
      </c>
      <c r="C29" s="234">
        <v>4.8669412217251775</v>
      </c>
      <c r="D29" s="234">
        <v>3.0003493080087895</v>
      </c>
      <c r="E29" s="234">
        <v>3.1176981383463529</v>
      </c>
      <c r="F29" s="234">
        <v>2.6962724770657114</v>
      </c>
      <c r="G29" s="235">
        <f t="shared" si="0"/>
        <v>11</v>
      </c>
      <c r="H29" s="236">
        <v>54.279000000000003</v>
      </c>
      <c r="I29" s="236">
        <v>34.872999999999998</v>
      </c>
      <c r="J29" s="236">
        <v>37.627000000000002</v>
      </c>
      <c r="K29" s="236">
        <v>33.170999999999999</v>
      </c>
      <c r="L29" s="237">
        <v>4.0655130332954048</v>
      </c>
      <c r="M29" s="237">
        <v>4.6036386537703757</v>
      </c>
      <c r="N29" s="237">
        <v>2.9393048544847722</v>
      </c>
      <c r="O29" s="237">
        <v>2.257501296480239</v>
      </c>
      <c r="P29" s="238">
        <f t="shared" si="1"/>
        <v>7</v>
      </c>
      <c r="Q29" s="239">
        <v>45.341000000000001</v>
      </c>
      <c r="R29" s="239">
        <v>53.508000000000003</v>
      </c>
      <c r="S29" s="239">
        <v>35.473999999999997</v>
      </c>
      <c r="T29" s="239">
        <v>27.773</v>
      </c>
      <c r="U29" s="240">
        <v>1.0410137914152677</v>
      </c>
      <c r="V29" s="240">
        <v>1.5483980872375243</v>
      </c>
      <c r="W29" s="240">
        <v>1.4926869525157347</v>
      </c>
      <c r="X29" s="240">
        <v>0.89071037363016092</v>
      </c>
      <c r="Y29" s="241">
        <f t="shared" si="2"/>
        <v>18</v>
      </c>
      <c r="Z29" s="196">
        <v>11.61</v>
      </c>
      <c r="AA29" s="196">
        <v>17.997</v>
      </c>
      <c r="AB29" s="196">
        <v>18.015000000000001</v>
      </c>
      <c r="AC29" s="196">
        <v>10.958</v>
      </c>
      <c r="AD29" s="242">
        <v>7.9686422615733203</v>
      </c>
      <c r="AE29" s="242">
        <v>8.1091940276934142</v>
      </c>
      <c r="AF29" s="242">
        <v>5.6771818998346157</v>
      </c>
      <c r="AG29" s="242">
        <v>4.8852513383415133</v>
      </c>
      <c r="AH29" s="243">
        <f t="shared" si="3"/>
        <v>25</v>
      </c>
      <c r="AI29" s="244">
        <v>88.870999999999995</v>
      </c>
      <c r="AJ29" s="244">
        <v>94.253</v>
      </c>
      <c r="AK29" s="244">
        <v>68.516999999999996</v>
      </c>
      <c r="AL29" s="244">
        <v>60.100999999999999</v>
      </c>
    </row>
    <row r="30" spans="2:38" x14ac:dyDescent="0.2">
      <c r="B30" s="186" t="s">
        <v>16</v>
      </c>
      <c r="C30" s="234">
        <v>1.0981499814431717</v>
      </c>
      <c r="D30" s="234">
        <v>0.69025804134817625</v>
      </c>
      <c r="E30" s="234">
        <v>0.98026037655969744</v>
      </c>
      <c r="F30" s="234">
        <v>1.0163104273833627</v>
      </c>
      <c r="G30" s="235">
        <f t="shared" si="0"/>
        <v>28</v>
      </c>
      <c r="H30" s="236">
        <v>51.957999999999998</v>
      </c>
      <c r="I30" s="236">
        <v>33.637999999999998</v>
      </c>
      <c r="J30" s="236">
        <v>49.225999999999999</v>
      </c>
      <c r="K30" s="236">
        <v>51.904000000000003</v>
      </c>
      <c r="L30" s="237">
        <v>0.10960787181500999</v>
      </c>
      <c r="M30" s="237">
        <v>0.5634638075206484</v>
      </c>
      <c r="N30" s="237">
        <v>0.57420485024375079</v>
      </c>
      <c r="O30" s="237">
        <v>6.8884480647631599E-2</v>
      </c>
      <c r="P30" s="238">
        <f t="shared" si="1"/>
        <v>32</v>
      </c>
      <c r="Q30" s="239">
        <v>5.1859999999999999</v>
      </c>
      <c r="R30" s="239">
        <v>27.459</v>
      </c>
      <c r="S30" s="239">
        <v>28.835000000000001</v>
      </c>
      <c r="T30" s="239">
        <v>3.5179999999999998</v>
      </c>
      <c r="U30" s="240">
        <v>0.62266824364481466</v>
      </c>
      <c r="V30" s="240">
        <v>0.65046939927153336</v>
      </c>
      <c r="W30" s="240">
        <v>1.1296711270843676</v>
      </c>
      <c r="X30" s="240">
        <v>0.42194191969181732</v>
      </c>
      <c r="Y30" s="241">
        <f t="shared" si="2"/>
        <v>26</v>
      </c>
      <c r="Z30" s="196">
        <v>29.460999999999999</v>
      </c>
      <c r="AA30" s="196">
        <v>31.699000000000002</v>
      </c>
      <c r="AB30" s="196">
        <v>56.728999999999999</v>
      </c>
      <c r="AC30" s="196">
        <v>21.548999999999999</v>
      </c>
      <c r="AD30" s="242">
        <v>5.8902078280225858</v>
      </c>
      <c r="AE30" s="242">
        <v>5.4885548658492791</v>
      </c>
      <c r="AF30" s="242">
        <v>2.3327632107440328</v>
      </c>
      <c r="AG30" s="242">
        <v>3.5549522126153374</v>
      </c>
      <c r="AH30" s="243">
        <f t="shared" si="3"/>
        <v>31</v>
      </c>
      <c r="AI30" s="244">
        <v>278.69</v>
      </c>
      <c r="AJ30" s="244">
        <v>267.471</v>
      </c>
      <c r="AK30" s="244">
        <v>117.145</v>
      </c>
      <c r="AL30" s="244">
        <v>181.55500000000001</v>
      </c>
    </row>
    <row r="31" spans="2:38" x14ac:dyDescent="0.2">
      <c r="B31" s="186" t="s">
        <v>17</v>
      </c>
      <c r="C31" s="234">
        <v>16.79100020099434</v>
      </c>
      <c r="D31" s="234">
        <v>9.7216858513592097</v>
      </c>
      <c r="E31" s="234">
        <v>10.8897930125115</v>
      </c>
      <c r="F31" s="234">
        <v>8.834924646867707</v>
      </c>
      <c r="G31" s="235">
        <f t="shared" si="0"/>
        <v>3</v>
      </c>
      <c r="H31" s="236">
        <v>650.774</v>
      </c>
      <c r="I31" s="236">
        <v>382.13400000000001</v>
      </c>
      <c r="J31" s="236">
        <v>434.40800000000002</v>
      </c>
      <c r="K31" s="236">
        <v>355.14100000000002</v>
      </c>
      <c r="L31" s="237">
        <v>0.9256834388145101</v>
      </c>
      <c r="M31" s="237">
        <v>1.290851743362188</v>
      </c>
      <c r="N31" s="237">
        <v>1.1986072151070535</v>
      </c>
      <c r="O31" s="237">
        <v>0.96595799728340626</v>
      </c>
      <c r="P31" s="238">
        <f t="shared" si="1"/>
        <v>16</v>
      </c>
      <c r="Q31" s="239">
        <v>35.877000000000002</v>
      </c>
      <c r="R31" s="239">
        <v>50.74</v>
      </c>
      <c r="S31" s="239">
        <v>47.814</v>
      </c>
      <c r="T31" s="239">
        <v>38.829000000000001</v>
      </c>
      <c r="U31" s="240">
        <v>8.6086211865580964</v>
      </c>
      <c r="V31" s="240">
        <v>5.3050852028295958</v>
      </c>
      <c r="W31" s="240">
        <v>5.2245477083975711</v>
      </c>
      <c r="X31" s="240">
        <v>4.2491056635503792</v>
      </c>
      <c r="Y31" s="241">
        <f t="shared" si="2"/>
        <v>4</v>
      </c>
      <c r="Z31" s="196">
        <v>333.64699999999999</v>
      </c>
      <c r="AA31" s="196">
        <v>208.529</v>
      </c>
      <c r="AB31" s="196">
        <v>208.41399999999999</v>
      </c>
      <c r="AC31" s="196">
        <v>170.803</v>
      </c>
      <c r="AD31" s="242">
        <v>18.75042411354142</v>
      </c>
      <c r="AE31" s="242">
        <v>15.591372408947123</v>
      </c>
      <c r="AF31" s="242">
        <v>13.256399265002644</v>
      </c>
      <c r="AG31" s="242">
        <v>12.131132859339161</v>
      </c>
      <c r="AH31" s="243">
        <f t="shared" si="3"/>
        <v>6</v>
      </c>
      <c r="AI31" s="244">
        <v>726.71600000000001</v>
      </c>
      <c r="AJ31" s="244">
        <v>612.85599999999999</v>
      </c>
      <c r="AK31" s="244">
        <v>528.81500000000005</v>
      </c>
      <c r="AL31" s="244">
        <v>487.64</v>
      </c>
    </row>
    <row r="32" spans="2:38" x14ac:dyDescent="0.2">
      <c r="B32" s="186" t="s">
        <v>18</v>
      </c>
      <c r="C32" s="234">
        <v>6.2460810783240275</v>
      </c>
      <c r="D32" s="234">
        <v>5.3076563483941408</v>
      </c>
      <c r="E32" s="234">
        <v>4.8769744311049639</v>
      </c>
      <c r="F32" s="234">
        <v>3.0500590881427647</v>
      </c>
      <c r="G32" s="235">
        <f t="shared" si="0"/>
        <v>10</v>
      </c>
      <c r="H32" s="236">
        <v>367.37700000000001</v>
      </c>
      <c r="I32" s="236">
        <v>319.274</v>
      </c>
      <c r="J32" s="236">
        <v>299.16199999999998</v>
      </c>
      <c r="K32" s="236">
        <v>189.441</v>
      </c>
      <c r="L32" s="237">
        <v>5.0866073189475189</v>
      </c>
      <c r="M32" s="237">
        <v>4.302244857654121</v>
      </c>
      <c r="N32" s="237">
        <v>3.6657107104267701</v>
      </c>
      <c r="O32" s="237">
        <v>2.6420288968388648</v>
      </c>
      <c r="P32" s="238">
        <f t="shared" si="1"/>
        <v>6</v>
      </c>
      <c r="Q32" s="239">
        <v>299.18</v>
      </c>
      <c r="R32" s="239">
        <v>258.79500000000002</v>
      </c>
      <c r="S32" s="239">
        <v>224.86099999999999</v>
      </c>
      <c r="T32" s="239">
        <v>164.09800000000001</v>
      </c>
      <c r="U32" s="240">
        <v>1.6299823861047451</v>
      </c>
      <c r="V32" s="240">
        <v>0.5949447978737058</v>
      </c>
      <c r="W32" s="240">
        <v>0.51855409336419001</v>
      </c>
      <c r="X32" s="240">
        <v>0.61897647100494924</v>
      </c>
      <c r="Y32" s="241">
        <f t="shared" si="2"/>
        <v>23</v>
      </c>
      <c r="Z32" s="196">
        <v>95.870999999999995</v>
      </c>
      <c r="AA32" s="196">
        <v>35.787999999999997</v>
      </c>
      <c r="AB32" s="196">
        <v>31.809000000000001</v>
      </c>
      <c r="AC32" s="196">
        <v>38.445</v>
      </c>
      <c r="AD32" s="242">
        <v>13.088603333718707</v>
      </c>
      <c r="AE32" s="242">
        <v>14.318805828025244</v>
      </c>
      <c r="AF32" s="242">
        <v>13.349788691937558</v>
      </c>
      <c r="AG32" s="242">
        <v>9.6557270417609882</v>
      </c>
      <c r="AH32" s="243">
        <f t="shared" si="3"/>
        <v>10</v>
      </c>
      <c r="AI32" s="244">
        <v>769.83500000000004</v>
      </c>
      <c r="AJ32" s="244">
        <v>861.32600000000002</v>
      </c>
      <c r="AK32" s="244">
        <v>818.899</v>
      </c>
      <c r="AL32" s="244">
        <v>599.72299999999996</v>
      </c>
    </row>
    <row r="33" spans="1:38" x14ac:dyDescent="0.2">
      <c r="B33" s="186" t="s">
        <v>19</v>
      </c>
      <c r="C33" s="234">
        <v>1.6267866118771457</v>
      </c>
      <c r="D33" s="234">
        <v>2.5640664366390924</v>
      </c>
      <c r="E33" s="234">
        <v>1.9886217071687899</v>
      </c>
      <c r="F33" s="234">
        <v>1.7884212303932767</v>
      </c>
      <c r="G33" s="235">
        <f t="shared" si="0"/>
        <v>20</v>
      </c>
      <c r="H33" s="236">
        <v>30.131</v>
      </c>
      <c r="I33" s="236">
        <v>49.134999999999998</v>
      </c>
      <c r="J33" s="236">
        <v>39.317</v>
      </c>
      <c r="K33" s="236">
        <v>36.006999999999998</v>
      </c>
      <c r="L33" s="237">
        <v>0.27157202408622494</v>
      </c>
      <c r="M33" s="237">
        <v>0.30282441298090268</v>
      </c>
      <c r="N33" s="237">
        <v>0.62096062006031061</v>
      </c>
      <c r="O33" s="237">
        <v>0.27933682338800203</v>
      </c>
      <c r="P33" s="238">
        <f t="shared" si="1"/>
        <v>28</v>
      </c>
      <c r="Q33" s="239">
        <v>5.03</v>
      </c>
      <c r="R33" s="239">
        <v>5.8029999999999999</v>
      </c>
      <c r="S33" s="239">
        <v>12.276999999999999</v>
      </c>
      <c r="T33" s="239">
        <v>5.6239999999999997</v>
      </c>
      <c r="U33" s="240">
        <v>0.48451040639160686</v>
      </c>
      <c r="V33" s="240">
        <v>0.45942893880473329</v>
      </c>
      <c r="W33" s="240">
        <v>0.69581780973932505</v>
      </c>
      <c r="X33" s="240">
        <v>0.394667567325936</v>
      </c>
      <c r="Y33" s="241">
        <f t="shared" si="2"/>
        <v>28</v>
      </c>
      <c r="Z33" s="196">
        <v>8.9740000000000002</v>
      </c>
      <c r="AA33" s="196">
        <v>8.8040000000000003</v>
      </c>
      <c r="AB33" s="196">
        <v>13.757</v>
      </c>
      <c r="AC33" s="196">
        <v>7.9459999999999997</v>
      </c>
      <c r="AD33" s="242">
        <v>8.7211873150489243</v>
      </c>
      <c r="AE33" s="242">
        <v>8.2030296009167714</v>
      </c>
      <c r="AF33" s="242">
        <v>6.8737614422754971</v>
      </c>
      <c r="AG33" s="242">
        <v>7.2815321803570185</v>
      </c>
      <c r="AH33" s="243">
        <f t="shared" si="3"/>
        <v>14</v>
      </c>
      <c r="AI33" s="244">
        <v>161.53200000000001</v>
      </c>
      <c r="AJ33" s="244">
        <v>157.19399999999999</v>
      </c>
      <c r="AK33" s="244">
        <v>135.90100000000001</v>
      </c>
      <c r="AL33" s="244">
        <v>146.602</v>
      </c>
    </row>
    <row r="34" spans="1:38" x14ac:dyDescent="0.2">
      <c r="B34" s="186" t="s">
        <v>20</v>
      </c>
      <c r="C34" s="234">
        <v>2.087127459896954</v>
      </c>
      <c r="D34" s="234">
        <v>1.9746066901922543</v>
      </c>
      <c r="E34" s="234">
        <v>2.6901834679041472</v>
      </c>
      <c r="F34" s="234">
        <v>3.1131507910759453</v>
      </c>
      <c r="G34" s="235">
        <f t="shared" si="0"/>
        <v>9</v>
      </c>
      <c r="H34" s="236">
        <v>28.433</v>
      </c>
      <c r="I34" s="236">
        <v>28.672000000000001</v>
      </c>
      <c r="J34" s="236">
        <v>41.460999999999999</v>
      </c>
      <c r="K34" s="236">
        <v>49.417999999999999</v>
      </c>
      <c r="L34" s="237">
        <v>5.2698261693617354</v>
      </c>
      <c r="M34" s="237">
        <v>3.0415223864973044</v>
      </c>
      <c r="N34" s="237">
        <v>3.4554333128297761</v>
      </c>
      <c r="O34" s="237">
        <v>3.3652619543339877</v>
      </c>
      <c r="P34" s="238">
        <f t="shared" si="1"/>
        <v>3</v>
      </c>
      <c r="Q34" s="239">
        <v>71.790999999999997</v>
      </c>
      <c r="R34" s="239">
        <v>44.164000000000001</v>
      </c>
      <c r="S34" s="239">
        <v>53.255000000000003</v>
      </c>
      <c r="T34" s="239">
        <v>53.42</v>
      </c>
      <c r="U34" s="240">
        <v>2.7248710455750302</v>
      </c>
      <c r="V34" s="240">
        <v>1.6120123743488455</v>
      </c>
      <c r="W34" s="240">
        <v>1.5548314425939336</v>
      </c>
      <c r="X34" s="240">
        <v>2.2150756427984213</v>
      </c>
      <c r="Y34" s="241">
        <f t="shared" si="2"/>
        <v>9</v>
      </c>
      <c r="Z34" s="196">
        <v>37.121000000000002</v>
      </c>
      <c r="AA34" s="196">
        <v>23.407</v>
      </c>
      <c r="AB34" s="196">
        <v>23.963000000000001</v>
      </c>
      <c r="AC34" s="196">
        <v>35.161999999999999</v>
      </c>
      <c r="AD34" s="242">
        <v>16.578910859037968</v>
      </c>
      <c r="AE34" s="242">
        <v>15.59713395535648</v>
      </c>
      <c r="AF34" s="242">
        <v>14.470774645145717</v>
      </c>
      <c r="AG34" s="242">
        <v>14.836130893696906</v>
      </c>
      <c r="AH34" s="243">
        <f t="shared" si="3"/>
        <v>4</v>
      </c>
      <c r="AI34" s="244">
        <v>225.85499999999999</v>
      </c>
      <c r="AJ34" s="244">
        <v>226.476</v>
      </c>
      <c r="AK34" s="244">
        <v>223.023</v>
      </c>
      <c r="AL34" s="244">
        <v>235.50800000000001</v>
      </c>
    </row>
    <row r="35" spans="1:38" x14ac:dyDescent="0.2">
      <c r="B35" s="186" t="s">
        <v>21</v>
      </c>
      <c r="C35" s="234">
        <v>7.0343585224200815</v>
      </c>
      <c r="D35" s="234">
        <v>4.8661957561330755</v>
      </c>
      <c r="E35" s="234">
        <v>4.8479822396726817</v>
      </c>
      <c r="F35" s="234">
        <v>5.2151348155961426</v>
      </c>
      <c r="G35" s="235">
        <f t="shared" si="0"/>
        <v>5</v>
      </c>
      <c r="H35" s="236">
        <v>184.62299999999999</v>
      </c>
      <c r="I35" s="236">
        <v>130.40299999999999</v>
      </c>
      <c r="J35" s="236">
        <v>132.11600000000001</v>
      </c>
      <c r="K35" s="236">
        <v>143.976</v>
      </c>
      <c r="L35" s="237">
        <v>1.6303124031991294</v>
      </c>
      <c r="M35" s="237">
        <v>0.28166564854560439</v>
      </c>
      <c r="N35" s="237">
        <v>0.43633895070958745</v>
      </c>
      <c r="O35" s="237">
        <v>0.67887742897359904</v>
      </c>
      <c r="P35" s="238">
        <f t="shared" si="1"/>
        <v>20</v>
      </c>
      <c r="Q35" s="239">
        <v>42.789000000000001</v>
      </c>
      <c r="R35" s="239">
        <v>7.548</v>
      </c>
      <c r="S35" s="239">
        <v>11.891</v>
      </c>
      <c r="T35" s="239">
        <v>18.742000000000001</v>
      </c>
      <c r="U35" s="240">
        <v>4.3303160990158833</v>
      </c>
      <c r="V35" s="240">
        <v>4.1082584233813835</v>
      </c>
      <c r="W35" s="240">
        <v>3.60461254781803</v>
      </c>
      <c r="X35" s="240">
        <v>5.1122636226452824</v>
      </c>
      <c r="Y35" s="241">
        <f t="shared" si="2"/>
        <v>2</v>
      </c>
      <c r="Z35" s="196">
        <v>113.65300000000001</v>
      </c>
      <c r="AA35" s="196">
        <v>110.092</v>
      </c>
      <c r="AB35" s="196">
        <v>98.231999999999999</v>
      </c>
      <c r="AC35" s="196">
        <v>141.136</v>
      </c>
      <c r="AD35" s="242">
        <v>8.9816348388261922</v>
      </c>
      <c r="AE35" s="242">
        <v>7.6627759142285559</v>
      </c>
      <c r="AF35" s="242">
        <v>5.342555982643316</v>
      </c>
      <c r="AG35" s="242">
        <v>6.7134320075747977</v>
      </c>
      <c r="AH35" s="243">
        <f t="shared" si="3"/>
        <v>16</v>
      </c>
      <c r="AI35" s="244">
        <v>235.73099999999999</v>
      </c>
      <c r="AJ35" s="244">
        <v>205.345</v>
      </c>
      <c r="AK35" s="244">
        <v>145.59399999999999</v>
      </c>
      <c r="AL35" s="244">
        <v>185.34</v>
      </c>
    </row>
    <row r="36" spans="1:38" x14ac:dyDescent="0.2">
      <c r="B36" s="186" t="s">
        <v>22</v>
      </c>
      <c r="C36" s="234">
        <v>1.4888923157295131</v>
      </c>
      <c r="D36" s="234">
        <v>3.1680764411027567</v>
      </c>
      <c r="E36" s="234">
        <v>2.885442508057285</v>
      </c>
      <c r="F36" s="234">
        <v>2.1107627445463106</v>
      </c>
      <c r="G36" s="235">
        <f t="shared" si="0"/>
        <v>16</v>
      </c>
      <c r="H36" s="236">
        <v>42.579000000000001</v>
      </c>
      <c r="I36" s="236">
        <v>92.225999999999999</v>
      </c>
      <c r="J36" s="236">
        <v>85.536000000000001</v>
      </c>
      <c r="K36" s="236">
        <v>63.161999999999999</v>
      </c>
      <c r="L36" s="237">
        <v>2.2557702925787568</v>
      </c>
      <c r="M36" s="237">
        <v>2.7401975333069517</v>
      </c>
      <c r="N36" s="237">
        <v>3.771355938035311</v>
      </c>
      <c r="O36" s="237">
        <v>2.0824909152520168</v>
      </c>
      <c r="P36" s="238">
        <f t="shared" si="1"/>
        <v>8</v>
      </c>
      <c r="Q36" s="239">
        <v>64.510000000000005</v>
      </c>
      <c r="R36" s="239">
        <v>79.77</v>
      </c>
      <c r="S36" s="239">
        <v>111.798</v>
      </c>
      <c r="T36" s="239">
        <v>62.316000000000003</v>
      </c>
      <c r="U36" s="240">
        <v>1.1341443755929221</v>
      </c>
      <c r="V36" s="240">
        <v>0.69750170382095589</v>
      </c>
      <c r="W36" s="240">
        <v>1.4018360557522977</v>
      </c>
      <c r="X36" s="240">
        <v>1.0517722025760115</v>
      </c>
      <c r="Y36" s="241">
        <f t="shared" si="2"/>
        <v>16</v>
      </c>
      <c r="Z36" s="196">
        <v>32.433999999999997</v>
      </c>
      <c r="AA36" s="196">
        <v>20.305</v>
      </c>
      <c r="AB36" s="196">
        <v>41.555999999999997</v>
      </c>
      <c r="AC36" s="196">
        <v>31.472999999999999</v>
      </c>
      <c r="AD36" s="242">
        <v>5.7560781837185209</v>
      </c>
      <c r="AE36" s="242">
        <v>6.1020492569142153</v>
      </c>
      <c r="AF36" s="242">
        <v>7.1608468228625171</v>
      </c>
      <c r="AG36" s="242">
        <v>5.8936404424842053</v>
      </c>
      <c r="AH36" s="243">
        <f t="shared" si="3"/>
        <v>19</v>
      </c>
      <c r="AI36" s="244">
        <v>164.61099999999999</v>
      </c>
      <c r="AJ36" s="244">
        <v>177.637</v>
      </c>
      <c r="AK36" s="244">
        <v>212.27600000000001</v>
      </c>
      <c r="AL36" s="244">
        <v>176.36</v>
      </c>
    </row>
    <row r="37" spans="1:38" x14ac:dyDescent="0.2">
      <c r="B37" s="186" t="s">
        <v>23</v>
      </c>
      <c r="C37" s="234">
        <v>4.5662643939779581</v>
      </c>
      <c r="D37" s="234">
        <v>2.2066751595608705</v>
      </c>
      <c r="E37" s="234">
        <v>1.6690905570261982</v>
      </c>
      <c r="F37" s="234">
        <v>1.7615247937925862</v>
      </c>
      <c r="G37" s="235">
        <f t="shared" si="0"/>
        <v>21</v>
      </c>
      <c r="H37" s="236">
        <v>124.685</v>
      </c>
      <c r="I37" s="236">
        <v>62.237000000000002</v>
      </c>
      <c r="J37" s="236">
        <v>48.442999999999998</v>
      </c>
      <c r="K37" s="236">
        <v>51.87</v>
      </c>
      <c r="L37" s="237">
        <v>2.4408832005343943</v>
      </c>
      <c r="M37" s="237">
        <v>2.2418120569551023</v>
      </c>
      <c r="N37" s="237">
        <v>1.2498109296610103</v>
      </c>
      <c r="O37" s="237">
        <v>1.1848096588747976</v>
      </c>
      <c r="P37" s="238">
        <f t="shared" si="1"/>
        <v>14</v>
      </c>
      <c r="Q37" s="239">
        <v>66.650000000000006</v>
      </c>
      <c r="R37" s="239">
        <v>63.228000000000002</v>
      </c>
      <c r="S37" s="239">
        <v>36.274000000000001</v>
      </c>
      <c r="T37" s="239">
        <v>34.887999999999998</v>
      </c>
      <c r="U37" s="240">
        <v>1.9966534447582169</v>
      </c>
      <c r="V37" s="240">
        <v>1.8246722004029929</v>
      </c>
      <c r="W37" s="240">
        <v>1.6117578838455202</v>
      </c>
      <c r="X37" s="240">
        <v>1.6019110183766399</v>
      </c>
      <c r="Y37" s="241">
        <f t="shared" si="2"/>
        <v>13</v>
      </c>
      <c r="Z37" s="196">
        <v>54.52</v>
      </c>
      <c r="AA37" s="196">
        <v>51.463000000000001</v>
      </c>
      <c r="AB37" s="196">
        <v>46.779000000000003</v>
      </c>
      <c r="AC37" s="196">
        <v>47.17</v>
      </c>
      <c r="AD37" s="242">
        <v>7.375275995589198</v>
      </c>
      <c r="AE37" s="242">
        <v>7.0339388391066935</v>
      </c>
      <c r="AF37" s="242">
        <v>7.2335296908480311</v>
      </c>
      <c r="AG37" s="242">
        <v>5.6688020952194655</v>
      </c>
      <c r="AH37" s="243">
        <f t="shared" si="3"/>
        <v>22</v>
      </c>
      <c r="AI37" s="244">
        <v>201.387</v>
      </c>
      <c r="AJ37" s="244">
        <v>198.38499999999999</v>
      </c>
      <c r="AK37" s="244">
        <v>209.94300000000001</v>
      </c>
      <c r="AL37" s="244">
        <v>166.92400000000001</v>
      </c>
    </row>
    <row r="38" spans="1:38" x14ac:dyDescent="0.2">
      <c r="B38" s="186" t="s">
        <v>24</v>
      </c>
      <c r="C38" s="234">
        <v>5.4446947965804169</v>
      </c>
      <c r="D38" s="234">
        <v>4.5380227084868041</v>
      </c>
      <c r="E38" s="234">
        <v>3.3909897357534953</v>
      </c>
      <c r="F38" s="234">
        <v>2.5980972965919551</v>
      </c>
      <c r="G38" s="235">
        <f t="shared" si="0"/>
        <v>13</v>
      </c>
      <c r="H38" s="236">
        <v>123.167</v>
      </c>
      <c r="I38" s="236">
        <v>104.971</v>
      </c>
      <c r="J38" s="236">
        <v>80.022000000000006</v>
      </c>
      <c r="K38" s="236">
        <v>62.121000000000002</v>
      </c>
      <c r="L38" s="237">
        <v>0.49196626037123137</v>
      </c>
      <c r="M38" s="237">
        <v>8.6462407874304412E-2</v>
      </c>
      <c r="N38" s="237">
        <v>0.69398713981698779</v>
      </c>
      <c r="O38" s="237">
        <v>0.16875650088936978</v>
      </c>
      <c r="P38" s="238">
        <f t="shared" si="1"/>
        <v>29</v>
      </c>
      <c r="Q38" s="239">
        <v>11.129</v>
      </c>
      <c r="R38" s="239">
        <v>2</v>
      </c>
      <c r="S38" s="239">
        <v>16.376999999999999</v>
      </c>
      <c r="T38" s="239">
        <v>4.0350000000000001</v>
      </c>
      <c r="U38" s="240">
        <v>8.7302902950161947</v>
      </c>
      <c r="V38" s="240">
        <v>5.5609594560476996</v>
      </c>
      <c r="W38" s="240">
        <v>4.6652699629890479</v>
      </c>
      <c r="X38" s="240">
        <v>3.127495013632263</v>
      </c>
      <c r="Y38" s="241">
        <f t="shared" si="2"/>
        <v>7</v>
      </c>
      <c r="Z38" s="196">
        <v>197.49199999999999</v>
      </c>
      <c r="AA38" s="196">
        <v>128.63300000000001</v>
      </c>
      <c r="AB38" s="196">
        <v>110.093</v>
      </c>
      <c r="AC38" s="196">
        <v>74.778999999999996</v>
      </c>
      <c r="AD38" s="242">
        <v>14.566957850219284</v>
      </c>
      <c r="AE38" s="242">
        <v>15.092748224926765</v>
      </c>
      <c r="AF38" s="242">
        <v>9.6848009315877928</v>
      </c>
      <c r="AG38" s="242">
        <v>8.2841248856659035</v>
      </c>
      <c r="AH38" s="243">
        <f t="shared" si="3"/>
        <v>13</v>
      </c>
      <c r="AI38" s="244">
        <v>329.52600000000001</v>
      </c>
      <c r="AJ38" s="244">
        <v>349.11700000000002</v>
      </c>
      <c r="AK38" s="244">
        <v>228.54599999999999</v>
      </c>
      <c r="AL38" s="244">
        <v>198.07499999999999</v>
      </c>
    </row>
    <row r="39" spans="1:38" x14ac:dyDescent="0.2">
      <c r="B39" s="186" t="s">
        <v>25</v>
      </c>
      <c r="C39" s="234">
        <v>2.1784809103884952</v>
      </c>
      <c r="D39" s="234">
        <v>0.70031792608626686</v>
      </c>
      <c r="E39" s="234">
        <v>1.4703958683571778</v>
      </c>
      <c r="F39" s="234">
        <v>2.3622293085538626</v>
      </c>
      <c r="G39" s="235">
        <f t="shared" si="0"/>
        <v>15</v>
      </c>
      <c r="H39" s="236">
        <v>72.802000000000007</v>
      </c>
      <c r="I39" s="236">
        <v>24.018999999999998</v>
      </c>
      <c r="J39" s="236">
        <v>51.594999999999999</v>
      </c>
      <c r="K39" s="236">
        <v>83.981999999999999</v>
      </c>
      <c r="L39" s="237">
        <v>0.4191665145562215</v>
      </c>
      <c r="M39" s="237">
        <v>0.51706724265014603</v>
      </c>
      <c r="N39" s="237">
        <v>0.3940814820746788</v>
      </c>
      <c r="O39" s="237">
        <v>1.5309401634394231</v>
      </c>
      <c r="P39" s="238">
        <f t="shared" si="1"/>
        <v>10</v>
      </c>
      <c r="Q39" s="239">
        <v>14.007999999999999</v>
      </c>
      <c r="R39" s="239">
        <v>17.734000000000002</v>
      </c>
      <c r="S39" s="239">
        <v>13.827999999999999</v>
      </c>
      <c r="T39" s="239">
        <v>54.427999999999997</v>
      </c>
      <c r="U39" s="240">
        <v>0.35342487888517504</v>
      </c>
      <c r="V39" s="240">
        <v>0.85831879379356035</v>
      </c>
      <c r="W39" s="240">
        <v>1.2907678974635779</v>
      </c>
      <c r="X39" s="240">
        <v>1.1391198416067052</v>
      </c>
      <c r="Y39" s="241">
        <f t="shared" si="2"/>
        <v>15</v>
      </c>
      <c r="Z39" s="196">
        <v>11.811</v>
      </c>
      <c r="AA39" s="196">
        <v>29.437999999999999</v>
      </c>
      <c r="AB39" s="196">
        <v>45.292000000000002</v>
      </c>
      <c r="AC39" s="196">
        <v>40.497999999999998</v>
      </c>
      <c r="AD39" s="242">
        <v>7.5642978332490491</v>
      </c>
      <c r="AE39" s="242">
        <v>8.9614395077393905</v>
      </c>
      <c r="AF39" s="242">
        <v>6.3493628664554516</v>
      </c>
      <c r="AG39" s="242">
        <v>5.3794145534950069</v>
      </c>
      <c r="AH39" s="243">
        <f t="shared" si="3"/>
        <v>24</v>
      </c>
      <c r="AI39" s="244">
        <v>252.78899999999999</v>
      </c>
      <c r="AJ39" s="244">
        <v>307.35300000000001</v>
      </c>
      <c r="AK39" s="244">
        <v>222.79400000000001</v>
      </c>
      <c r="AL39" s="244">
        <v>191.249</v>
      </c>
    </row>
    <row r="40" spans="1:38" x14ac:dyDescent="0.2">
      <c r="B40" s="186" t="s">
        <v>26</v>
      </c>
      <c r="C40" s="234">
        <v>1.3657812283726141</v>
      </c>
      <c r="D40" s="234">
        <v>2.3122341325077076</v>
      </c>
      <c r="E40" s="234">
        <v>1.6064898584099911</v>
      </c>
      <c r="F40" s="234">
        <v>1.4921349085074833</v>
      </c>
      <c r="G40" s="235">
        <f t="shared" si="0"/>
        <v>23</v>
      </c>
      <c r="H40" s="236">
        <v>16.280999999999999</v>
      </c>
      <c r="I40" s="236">
        <v>28.439</v>
      </c>
      <c r="J40" s="236">
        <v>20.314</v>
      </c>
      <c r="K40" s="236">
        <v>19.149000000000001</v>
      </c>
      <c r="L40" s="237">
        <v>1.8997286221808376</v>
      </c>
      <c r="M40" s="237">
        <v>1.4728408632644301</v>
      </c>
      <c r="N40" s="237">
        <v>0.83709240677708741</v>
      </c>
      <c r="O40" s="237">
        <v>0.5838721013863164</v>
      </c>
      <c r="P40" s="238">
        <f t="shared" si="1"/>
        <v>23</v>
      </c>
      <c r="Q40" s="239">
        <v>22.646000000000001</v>
      </c>
      <c r="R40" s="239">
        <v>18.114999999999998</v>
      </c>
      <c r="S40" s="239">
        <v>10.585000000000001</v>
      </c>
      <c r="T40" s="239">
        <v>7.4930000000000003</v>
      </c>
      <c r="U40" s="240">
        <v>9.7729570115723557E-2</v>
      </c>
      <c r="V40" s="240">
        <v>0.30822741996331515</v>
      </c>
      <c r="W40" s="240">
        <v>0.24895294251622782</v>
      </c>
      <c r="X40" s="240">
        <v>8.5091196411832049E-2</v>
      </c>
      <c r="Y40" s="241">
        <f t="shared" si="2"/>
        <v>32</v>
      </c>
      <c r="Z40" s="196">
        <v>1.165</v>
      </c>
      <c r="AA40" s="196">
        <v>3.7909999999999999</v>
      </c>
      <c r="AB40" s="196">
        <v>3.1480000000000001</v>
      </c>
      <c r="AC40" s="196">
        <v>1.0920000000000001</v>
      </c>
      <c r="AD40" s="242">
        <v>9.5003208717645435</v>
      </c>
      <c r="AE40" s="242">
        <v>10.995531474808445</v>
      </c>
      <c r="AF40" s="242">
        <v>7.3894263010717314</v>
      </c>
      <c r="AG40" s="242">
        <v>9.2087064190086867</v>
      </c>
      <c r="AH40" s="243">
        <f t="shared" si="3"/>
        <v>11</v>
      </c>
      <c r="AI40" s="244">
        <v>113.25</v>
      </c>
      <c r="AJ40" s="244">
        <v>135.238</v>
      </c>
      <c r="AK40" s="244">
        <v>93.438999999999993</v>
      </c>
      <c r="AL40" s="244">
        <v>118.178</v>
      </c>
    </row>
    <row r="41" spans="1:38" x14ac:dyDescent="0.2">
      <c r="B41" s="186" t="s">
        <v>31</v>
      </c>
      <c r="C41" s="234">
        <v>10.728886810776189</v>
      </c>
      <c r="D41" s="234">
        <v>8.8254872200503325</v>
      </c>
      <c r="E41" s="234">
        <v>5.9982321474301932</v>
      </c>
      <c r="F41" s="234">
        <v>7.0623092785039132</v>
      </c>
      <c r="G41" s="235">
        <f t="shared" si="0"/>
        <v>4</v>
      </c>
      <c r="H41" s="236">
        <v>828.80200000000002</v>
      </c>
      <c r="I41" s="236">
        <v>694.34</v>
      </c>
      <c r="J41" s="236">
        <v>479.22</v>
      </c>
      <c r="K41" s="236">
        <v>569.55899999999997</v>
      </c>
      <c r="L41" s="237">
        <v>3.6478774382980466</v>
      </c>
      <c r="M41" s="237">
        <v>2.656569016532822</v>
      </c>
      <c r="N41" s="237">
        <v>1.046329903519108</v>
      </c>
      <c r="O41" s="237">
        <v>0.96496242298292445</v>
      </c>
      <c r="P41" s="238">
        <f t="shared" si="1"/>
        <v>17</v>
      </c>
      <c r="Q41" s="239">
        <v>281.79700000000003</v>
      </c>
      <c r="R41" s="239">
        <v>209.00399999999999</v>
      </c>
      <c r="S41" s="239">
        <v>83.594999999999999</v>
      </c>
      <c r="T41" s="239">
        <v>77.822000000000003</v>
      </c>
      <c r="U41" s="240">
        <v>4.7793916808350287</v>
      </c>
      <c r="V41" s="240">
        <v>5.0100661701816387</v>
      </c>
      <c r="W41" s="240">
        <v>3.6545257601553272</v>
      </c>
      <c r="X41" s="240">
        <v>6.1733564627385533</v>
      </c>
      <c r="Y41" s="241">
        <f t="shared" si="2"/>
        <v>1</v>
      </c>
      <c r="Z41" s="196">
        <v>369.20600000000002</v>
      </c>
      <c r="AA41" s="196">
        <v>394.16399999999999</v>
      </c>
      <c r="AB41" s="196">
        <v>291.97300000000001</v>
      </c>
      <c r="AC41" s="196">
        <v>497.86700000000002</v>
      </c>
      <c r="AD41" s="242">
        <v>14.500169450759474</v>
      </c>
      <c r="AE41" s="242">
        <v>10.145522540302494</v>
      </c>
      <c r="AF41" s="242">
        <v>10.288766776387678</v>
      </c>
      <c r="AG41" s="242">
        <v>11.871336690320987</v>
      </c>
      <c r="AH41" s="243">
        <f t="shared" si="3"/>
        <v>7</v>
      </c>
      <c r="AI41" s="244">
        <v>1120.1320000000001</v>
      </c>
      <c r="AJ41" s="244">
        <v>798.19299999999998</v>
      </c>
      <c r="AK41" s="244">
        <v>822.00599999999997</v>
      </c>
      <c r="AL41" s="244">
        <v>957.39599999999996</v>
      </c>
    </row>
    <row r="42" spans="1:38" x14ac:dyDescent="0.2">
      <c r="A42" s="245"/>
      <c r="B42" s="203" t="s">
        <v>27</v>
      </c>
      <c r="C42" s="37">
        <v>2.003963262941979</v>
      </c>
      <c r="D42" s="37">
        <v>1.3080201449511177</v>
      </c>
      <c r="E42" s="37">
        <v>2.1205644051366135</v>
      </c>
      <c r="F42" s="37">
        <v>1.523565441271558</v>
      </c>
      <c r="G42" s="246">
        <f t="shared" si="0"/>
        <v>22</v>
      </c>
      <c r="H42" s="207">
        <v>39.753</v>
      </c>
      <c r="I42" s="207">
        <v>26.689</v>
      </c>
      <c r="J42" s="207">
        <v>44.296999999999997</v>
      </c>
      <c r="K42" s="207">
        <v>32.399000000000001</v>
      </c>
      <c r="L42" s="37">
        <v>2.5655347355144555</v>
      </c>
      <c r="M42" s="37">
        <v>2.8449646443953478</v>
      </c>
      <c r="N42" s="37">
        <v>2.7251816125519106</v>
      </c>
      <c r="O42" s="37">
        <v>3.0359389144261177</v>
      </c>
      <c r="P42" s="247">
        <f t="shared" si="1"/>
        <v>4</v>
      </c>
      <c r="Q42" s="207">
        <v>50.893000000000001</v>
      </c>
      <c r="R42" s="207">
        <v>58.048999999999999</v>
      </c>
      <c r="S42" s="207">
        <v>56.927</v>
      </c>
      <c r="T42" s="207">
        <v>64.56</v>
      </c>
      <c r="U42" s="37">
        <v>3.9514165060676438</v>
      </c>
      <c r="V42" s="37">
        <v>4.8295638331866311</v>
      </c>
      <c r="W42" s="37">
        <v>3.3828883277283768</v>
      </c>
      <c r="X42" s="37">
        <v>3.3150797662853719</v>
      </c>
      <c r="Y42" s="247">
        <f t="shared" si="2"/>
        <v>6</v>
      </c>
      <c r="Z42" s="207">
        <v>78.385000000000005</v>
      </c>
      <c r="AA42" s="207">
        <v>98.543000000000006</v>
      </c>
      <c r="AB42" s="207">
        <v>70.665999999999997</v>
      </c>
      <c r="AC42" s="207">
        <v>70.495999999999995</v>
      </c>
      <c r="AD42" s="37">
        <v>15.966071807549357</v>
      </c>
      <c r="AE42" s="37">
        <v>16.237995071583583</v>
      </c>
      <c r="AF42" s="37">
        <v>13.436193257297413</v>
      </c>
      <c r="AG42" s="37">
        <v>14.631194084245426</v>
      </c>
      <c r="AH42" s="246">
        <f t="shared" si="3"/>
        <v>5</v>
      </c>
      <c r="AI42" s="207">
        <v>316.72199999999998</v>
      </c>
      <c r="AJ42" s="207">
        <v>331.322</v>
      </c>
      <c r="AK42" s="207">
        <v>280.67200000000003</v>
      </c>
      <c r="AL42" s="207">
        <v>311.13600000000002</v>
      </c>
    </row>
    <row r="43" spans="1:38" x14ac:dyDescent="0.2">
      <c r="B43" s="186" t="s">
        <v>28</v>
      </c>
      <c r="C43" s="248">
        <v>1.9045950876450839</v>
      </c>
      <c r="D43" s="248">
        <v>0.99477340046912865</v>
      </c>
      <c r="E43" s="248">
        <v>0.74228929040975</v>
      </c>
      <c r="F43" s="248">
        <v>1.0727117129206469</v>
      </c>
      <c r="G43" s="235">
        <f t="shared" si="0"/>
        <v>27</v>
      </c>
      <c r="H43" s="249">
        <v>28.815000000000001</v>
      </c>
      <c r="I43" s="249">
        <v>15.331</v>
      </c>
      <c r="J43" s="249">
        <v>11.625</v>
      </c>
      <c r="K43" s="249">
        <v>16.946999999999999</v>
      </c>
      <c r="L43" s="250">
        <v>0.23418290458186819</v>
      </c>
      <c r="M43" s="250">
        <v>0.29971028222339741</v>
      </c>
      <c r="N43" s="250">
        <v>0.3378453880049882</v>
      </c>
      <c r="O43" s="250">
        <v>8.8743837936788056E-2</v>
      </c>
      <c r="P43" s="238">
        <f t="shared" si="1"/>
        <v>30</v>
      </c>
      <c r="Q43" s="251">
        <v>3.5430000000000001</v>
      </c>
      <c r="R43" s="251">
        <v>4.6189999999999998</v>
      </c>
      <c r="S43" s="251">
        <v>5.2910000000000004</v>
      </c>
      <c r="T43" s="251">
        <v>1.4019999999999999</v>
      </c>
      <c r="U43" s="252">
        <v>7.2376596250958408E-2</v>
      </c>
      <c r="V43" s="252">
        <v>0.19089578919706324</v>
      </c>
      <c r="W43" s="252">
        <v>0.11685070119998647</v>
      </c>
      <c r="X43" s="252">
        <v>0.16495466595097694</v>
      </c>
      <c r="Y43" s="241">
        <f t="shared" si="2"/>
        <v>31</v>
      </c>
      <c r="Z43" s="208">
        <v>1.095</v>
      </c>
      <c r="AA43" s="208">
        <v>2.9420000000000002</v>
      </c>
      <c r="AB43" s="208">
        <v>1.83</v>
      </c>
      <c r="AC43" s="208">
        <v>2.6059999999999999</v>
      </c>
      <c r="AD43" s="253">
        <v>4.1825740951273032</v>
      </c>
      <c r="AE43" s="253">
        <v>4.0422929556079694</v>
      </c>
      <c r="AF43" s="253">
        <v>3.8666727114023933</v>
      </c>
      <c r="AG43" s="253">
        <v>3.2378208260646093</v>
      </c>
      <c r="AH43" s="243">
        <f t="shared" si="3"/>
        <v>32</v>
      </c>
      <c r="AI43" s="254">
        <v>63.279000000000003</v>
      </c>
      <c r="AJ43" s="254">
        <v>62.298000000000002</v>
      </c>
      <c r="AK43" s="254">
        <v>60.555999999999997</v>
      </c>
      <c r="AL43" s="254">
        <v>51.152000000000001</v>
      </c>
    </row>
    <row r="44" spans="1:38" ht="27.75" customHeight="1" thickBot="1" x14ac:dyDescent="0.25">
      <c r="B44" s="209" t="s">
        <v>87</v>
      </c>
      <c r="C44" s="210">
        <v>4.7825674605076287</v>
      </c>
      <c r="D44" s="210">
        <v>3.5882082602812533</v>
      </c>
      <c r="E44" s="210">
        <v>3.2664116667345033</v>
      </c>
      <c r="F44" s="210">
        <v>3.1167652642942389</v>
      </c>
      <c r="G44" s="210"/>
      <c r="H44" s="211">
        <v>5477.9179999999997</v>
      </c>
      <c r="I44" s="211">
        <v>4209.1890000000003</v>
      </c>
      <c r="J44" s="211">
        <v>3915.4850000000001</v>
      </c>
      <c r="K44" s="211">
        <v>3782.7829999999999</v>
      </c>
      <c r="L44" s="255">
        <v>2.5028961027192831</v>
      </c>
      <c r="M44" s="255">
        <v>1.9986206861394678</v>
      </c>
      <c r="N44" s="255">
        <v>1.6518604481814276</v>
      </c>
      <c r="O44" s="255">
        <v>1.589928198808332</v>
      </c>
      <c r="P44" s="255"/>
      <c r="Q44" s="256">
        <v>2866.799</v>
      </c>
      <c r="R44" s="256">
        <v>2344.5050000000001</v>
      </c>
      <c r="S44" s="256">
        <v>1980.104</v>
      </c>
      <c r="T44" s="256">
        <v>1929.6780000000001</v>
      </c>
      <c r="U44" s="214">
        <v>1.8879995859586083</v>
      </c>
      <c r="V44" s="214">
        <v>1.6407588038584608</v>
      </c>
      <c r="W44" s="214">
        <v>1.6632418362774768</v>
      </c>
      <c r="X44" s="214">
        <v>1.7332524218708887</v>
      </c>
      <c r="Y44" s="214"/>
      <c r="Z44" s="215">
        <v>2162.5010000000002</v>
      </c>
      <c r="AA44" s="215">
        <v>1924.711</v>
      </c>
      <c r="AB44" s="215">
        <v>1993.7470000000001</v>
      </c>
      <c r="AC44" s="215">
        <v>2103.6289999999999</v>
      </c>
      <c r="AD44" s="257">
        <v>10.534426912243454</v>
      </c>
      <c r="AE44" s="257">
        <v>9.6843949811293353</v>
      </c>
      <c r="AF44" s="257">
        <v>8.5008557897875381</v>
      </c>
      <c r="AG44" s="257">
        <v>8.2003642498892049</v>
      </c>
      <c r="AH44" s="257"/>
      <c r="AI44" s="258">
        <v>12066.056</v>
      </c>
      <c r="AJ44" s="258">
        <v>11360.391</v>
      </c>
      <c r="AK44" s="258">
        <v>10190.073</v>
      </c>
      <c r="AL44" s="258">
        <v>9952.69</v>
      </c>
    </row>
    <row r="45" spans="1:38" ht="13.5" thickTop="1" x14ac:dyDescent="0.2">
      <c r="B45" s="216" t="s">
        <v>611</v>
      </c>
    </row>
    <row r="46" spans="1:38" x14ac:dyDescent="0.2">
      <c r="B46" s="89" t="s">
        <v>612</v>
      </c>
      <c r="Q46" s="170">
        <v>50893</v>
      </c>
      <c r="T46" s="170">
        <v>64560</v>
      </c>
    </row>
    <row r="47" spans="1:38" ht="15" x14ac:dyDescent="0.25">
      <c r="L47" s="217">
        <f>100-L42</f>
        <v>97.434465264485539</v>
      </c>
      <c r="T47" s="170">
        <f>T46-Q46</f>
        <v>13667</v>
      </c>
      <c r="AF47" s="259" t="s">
        <v>72</v>
      </c>
      <c r="AG47" s="259" t="s">
        <v>53</v>
      </c>
      <c r="AH47" s="259" t="s">
        <v>51</v>
      </c>
    </row>
    <row r="48" spans="1:38" x14ac:dyDescent="0.2">
      <c r="X48" s="217">
        <f>X42-U42</f>
        <v>-0.6363367397822719</v>
      </c>
      <c r="AF48" s="227" t="s">
        <v>10</v>
      </c>
      <c r="AG48" s="242">
        <v>24.26850946756587</v>
      </c>
      <c r="AH48" s="170">
        <v>8.1999999999999993</v>
      </c>
    </row>
    <row r="49" spans="2:39" ht="15" x14ac:dyDescent="0.25">
      <c r="B49" s="218" t="s">
        <v>72</v>
      </c>
      <c r="C49" s="260" t="s">
        <v>212</v>
      </c>
      <c r="D49" s="260" t="s">
        <v>51</v>
      </c>
      <c r="E49" s="17"/>
      <c r="F49" s="17"/>
      <c r="G49" s="17"/>
      <c r="H49" s="261"/>
      <c r="I49" s="261"/>
      <c r="J49" s="261"/>
      <c r="K49" s="261"/>
      <c r="L49" s="17"/>
      <c r="M49" s="17"/>
      <c r="N49" s="17"/>
      <c r="O49" s="17"/>
      <c r="P49" s="17"/>
      <c r="Q49" s="261"/>
      <c r="R49" s="261"/>
      <c r="S49" s="261"/>
      <c r="T49" s="261"/>
      <c r="U49" s="17"/>
      <c r="V49" s="17"/>
      <c r="W49" s="17"/>
      <c r="X49" s="17"/>
      <c r="Y49" s="17"/>
      <c r="Z49" s="261"/>
      <c r="AA49" s="261"/>
      <c r="AB49" s="261"/>
      <c r="AC49" s="261"/>
      <c r="AD49" s="17"/>
      <c r="AE49" s="17"/>
      <c r="AF49" s="227" t="s">
        <v>5</v>
      </c>
      <c r="AG49" s="242">
        <v>21.142489515243106</v>
      </c>
      <c r="AH49" s="170">
        <v>8.1999999999999993</v>
      </c>
      <c r="AI49" s="261"/>
      <c r="AJ49" s="261"/>
      <c r="AK49" s="261"/>
      <c r="AL49" s="17"/>
      <c r="AM49" s="175"/>
    </row>
    <row r="50" spans="2:39" x14ac:dyDescent="0.2">
      <c r="B50" s="186" t="s">
        <v>10</v>
      </c>
      <c r="C50" s="234">
        <v>11.954770768019598</v>
      </c>
      <c r="D50" s="17">
        <v>3.1</v>
      </c>
      <c r="E50" s="17"/>
      <c r="F50" s="17"/>
      <c r="G50" s="17"/>
      <c r="H50" s="261"/>
      <c r="I50" s="261"/>
      <c r="J50" s="261"/>
      <c r="K50" s="261"/>
      <c r="L50" s="17"/>
      <c r="M50" s="17"/>
      <c r="N50" s="17"/>
      <c r="O50" s="17"/>
      <c r="P50" s="17"/>
      <c r="Q50" s="261"/>
      <c r="R50" s="261"/>
      <c r="S50" s="261"/>
      <c r="T50" s="261"/>
      <c r="U50" s="17"/>
      <c r="V50" s="17"/>
      <c r="W50" s="17"/>
      <c r="X50" s="17"/>
      <c r="Y50" s="17"/>
      <c r="Z50" s="261"/>
      <c r="AA50" s="261"/>
      <c r="AB50" s="261"/>
      <c r="AC50" s="261"/>
      <c r="AD50" s="17"/>
      <c r="AE50" s="17"/>
      <c r="AF50" s="227" t="s">
        <v>3</v>
      </c>
      <c r="AG50" s="242">
        <v>15.107365327250394</v>
      </c>
      <c r="AH50" s="170">
        <v>8.1999999999999993</v>
      </c>
      <c r="AI50" s="261"/>
      <c r="AJ50" s="261"/>
      <c r="AK50" s="261"/>
      <c r="AL50" s="17"/>
      <c r="AM50" s="175"/>
    </row>
    <row r="51" spans="2:39" x14ac:dyDescent="0.2">
      <c r="B51" s="186" t="s">
        <v>5</v>
      </c>
      <c r="C51" s="234">
        <v>10.946651402317267</v>
      </c>
      <c r="D51" s="17">
        <v>3.1</v>
      </c>
      <c r="E51" s="17"/>
      <c r="F51" s="17"/>
      <c r="G51" s="17"/>
      <c r="H51" s="261"/>
      <c r="I51" s="261"/>
      <c r="J51" s="261"/>
      <c r="K51" s="261"/>
      <c r="L51" s="17"/>
      <c r="M51" s="17"/>
      <c r="N51" s="17"/>
      <c r="O51" s="17"/>
      <c r="P51" s="17"/>
      <c r="Q51" s="261"/>
      <c r="R51" s="261"/>
      <c r="S51" s="261"/>
      <c r="T51" s="261"/>
      <c r="U51" s="17"/>
      <c r="V51" s="17"/>
      <c r="W51" s="17"/>
      <c r="X51" s="17"/>
      <c r="Y51" s="17"/>
      <c r="Z51" s="261"/>
      <c r="AA51" s="261"/>
      <c r="AB51" s="261"/>
      <c r="AC51" s="261"/>
      <c r="AD51" s="17"/>
      <c r="AE51" s="17"/>
      <c r="AF51" s="227" t="s">
        <v>20</v>
      </c>
      <c r="AG51" s="242">
        <v>14.836130893696906</v>
      </c>
      <c r="AH51" s="170">
        <v>8.1999999999999993</v>
      </c>
      <c r="AI51" s="261"/>
      <c r="AJ51" s="261"/>
      <c r="AK51" s="261"/>
      <c r="AL51" s="17"/>
      <c r="AM51" s="175"/>
    </row>
    <row r="52" spans="2:39" x14ac:dyDescent="0.2">
      <c r="B52" s="186" t="s">
        <v>17</v>
      </c>
      <c r="C52" s="234">
        <v>8.834924646867707</v>
      </c>
      <c r="D52" s="17">
        <v>3.1</v>
      </c>
      <c r="E52" s="17"/>
      <c r="F52" s="17"/>
      <c r="G52" s="17"/>
      <c r="H52" s="261"/>
      <c r="I52" s="261"/>
      <c r="J52" s="261"/>
      <c r="K52" s="261"/>
      <c r="L52" s="17"/>
      <c r="M52" s="17"/>
      <c r="N52" s="17"/>
      <c r="O52" s="17"/>
      <c r="P52" s="17"/>
      <c r="Q52" s="261"/>
      <c r="R52" s="261"/>
      <c r="S52" s="261"/>
      <c r="T52" s="261"/>
      <c r="U52" s="17"/>
      <c r="V52" s="17"/>
      <c r="W52" s="17"/>
      <c r="X52" s="17"/>
      <c r="Y52" s="17"/>
      <c r="Z52" s="261"/>
      <c r="AA52" s="261"/>
      <c r="AB52" s="261"/>
      <c r="AC52" s="261"/>
      <c r="AD52" s="17"/>
      <c r="AE52" s="17"/>
      <c r="AF52" s="295" t="s">
        <v>27</v>
      </c>
      <c r="AG52" s="281">
        <v>14.631194084245426</v>
      </c>
      <c r="AH52" s="296">
        <v>8.1999999999999993</v>
      </c>
      <c r="AI52" s="261"/>
      <c r="AJ52" s="261"/>
      <c r="AK52" s="261"/>
      <c r="AL52" s="17"/>
      <c r="AM52" s="175"/>
    </row>
    <row r="53" spans="2:39" x14ac:dyDescent="0.2">
      <c r="B53" s="186" t="s">
        <v>31</v>
      </c>
      <c r="C53" s="234">
        <v>7.0623092785039132</v>
      </c>
      <c r="D53" s="17">
        <v>3.1</v>
      </c>
      <c r="E53" s="17"/>
      <c r="F53" s="17"/>
      <c r="G53" s="17"/>
      <c r="H53" s="261"/>
      <c r="I53" s="261"/>
      <c r="J53" s="261"/>
      <c r="K53" s="261"/>
      <c r="L53" s="17"/>
      <c r="M53" s="17"/>
      <c r="N53" s="17"/>
      <c r="O53" s="17"/>
      <c r="P53" s="17"/>
      <c r="Q53" s="261"/>
      <c r="R53" s="261"/>
      <c r="S53" s="261"/>
      <c r="T53" s="261"/>
      <c r="U53" s="17"/>
      <c r="V53" s="17"/>
      <c r="W53" s="17"/>
      <c r="X53" s="17"/>
      <c r="Y53" s="17"/>
      <c r="Z53" s="261"/>
      <c r="AA53" s="261"/>
      <c r="AB53" s="261"/>
      <c r="AC53" s="261"/>
      <c r="AD53" s="17"/>
      <c r="AE53" s="17"/>
      <c r="AF53" s="227" t="s">
        <v>17</v>
      </c>
      <c r="AG53" s="242">
        <v>12.131132859339161</v>
      </c>
      <c r="AH53" s="170">
        <v>8.1999999999999993</v>
      </c>
      <c r="AI53" s="261"/>
      <c r="AJ53" s="261"/>
      <c r="AK53" s="261"/>
      <c r="AL53" s="17"/>
      <c r="AM53" s="175"/>
    </row>
    <row r="54" spans="2:39" x14ac:dyDescent="0.2">
      <c r="B54" s="186" t="s">
        <v>21</v>
      </c>
      <c r="C54" s="234">
        <v>5.2151348155961426</v>
      </c>
      <c r="D54" s="17">
        <v>3.1</v>
      </c>
      <c r="E54" s="17"/>
      <c r="F54" s="17"/>
      <c r="G54" s="17"/>
      <c r="H54" s="261"/>
      <c r="I54" s="261"/>
      <c r="J54" s="261"/>
      <c r="K54" s="261"/>
      <c r="L54" s="17"/>
      <c r="M54" s="17"/>
      <c r="N54" s="17"/>
      <c r="O54" s="17"/>
      <c r="P54" s="17"/>
      <c r="Q54" s="261"/>
      <c r="R54" s="261"/>
      <c r="S54" s="261"/>
      <c r="T54" s="261"/>
      <c r="U54" s="17"/>
      <c r="V54" s="17"/>
      <c r="W54" s="17"/>
      <c r="X54" s="17"/>
      <c r="Y54" s="17"/>
      <c r="Z54" s="261"/>
      <c r="AA54" s="261"/>
      <c r="AB54" s="261"/>
      <c r="AC54" s="261"/>
      <c r="AD54" s="17"/>
      <c r="AE54" s="17"/>
      <c r="AF54" s="227" t="s">
        <v>31</v>
      </c>
      <c r="AG54" s="242">
        <v>11.871336690320987</v>
      </c>
      <c r="AH54" s="170">
        <v>8.1999999999999993</v>
      </c>
      <c r="AI54" s="261"/>
      <c r="AJ54" s="261"/>
      <c r="AK54" s="261"/>
      <c r="AL54" s="17"/>
      <c r="AM54" s="175"/>
    </row>
    <row r="55" spans="2:39" x14ac:dyDescent="0.2">
      <c r="B55" s="186" t="s">
        <v>30</v>
      </c>
      <c r="C55" s="234">
        <v>4.9384962191517676</v>
      </c>
      <c r="D55" s="17">
        <v>3.1</v>
      </c>
      <c r="E55" s="17"/>
      <c r="F55" s="17"/>
      <c r="G55" s="17"/>
      <c r="H55" s="261"/>
      <c r="I55" s="261"/>
      <c r="J55" s="261"/>
      <c r="K55" s="261"/>
      <c r="L55" s="17"/>
      <c r="M55" s="17"/>
      <c r="N55" s="17"/>
      <c r="O55" s="17"/>
      <c r="P55" s="17"/>
      <c r="Q55" s="261"/>
      <c r="R55" s="261"/>
      <c r="S55" s="261"/>
      <c r="T55" s="261"/>
      <c r="U55" s="17"/>
      <c r="V55" s="17"/>
      <c r="W55" s="17"/>
      <c r="X55" s="17"/>
      <c r="Y55" s="17"/>
      <c r="Z55" s="261"/>
      <c r="AA55" s="261"/>
      <c r="AB55" s="261"/>
      <c r="AC55" s="261"/>
      <c r="AD55" s="17"/>
      <c r="AE55" s="17"/>
      <c r="AF55" s="227" t="s">
        <v>2</v>
      </c>
      <c r="AG55" s="242">
        <v>10.554022913894388</v>
      </c>
      <c r="AH55" s="170">
        <v>8.1999999999999993</v>
      </c>
      <c r="AI55" s="261"/>
      <c r="AJ55" s="261"/>
      <c r="AK55" s="261"/>
      <c r="AL55" s="17"/>
      <c r="AM55" s="175"/>
    </row>
    <row r="56" spans="2:39" x14ac:dyDescent="0.2">
      <c r="B56" s="186" t="s">
        <v>14</v>
      </c>
      <c r="C56" s="234">
        <v>3.8834679417495375</v>
      </c>
      <c r="D56" s="17">
        <v>3.1</v>
      </c>
      <c r="E56" s="17"/>
      <c r="F56" s="17"/>
      <c r="G56" s="17"/>
      <c r="H56" s="261"/>
      <c r="I56" s="261"/>
      <c r="J56" s="261"/>
      <c r="K56" s="261"/>
      <c r="L56" s="17"/>
      <c r="M56" s="17"/>
      <c r="N56" s="17"/>
      <c r="O56" s="17"/>
      <c r="P56" s="17"/>
      <c r="Q56" s="261"/>
      <c r="R56" s="261"/>
      <c r="S56" s="261"/>
      <c r="T56" s="261"/>
      <c r="U56" s="17"/>
      <c r="V56" s="17"/>
      <c r="W56" s="17"/>
      <c r="X56" s="17"/>
      <c r="Y56" s="17"/>
      <c r="Z56" s="261"/>
      <c r="AA56" s="261"/>
      <c r="AB56" s="261"/>
      <c r="AC56" s="261"/>
      <c r="AD56" s="17"/>
      <c r="AE56" s="17"/>
      <c r="AF56" s="227" t="s">
        <v>14</v>
      </c>
      <c r="AG56" s="242">
        <v>10.393188027158642</v>
      </c>
      <c r="AH56" s="170">
        <v>8.1999999999999993</v>
      </c>
      <c r="AI56" s="261"/>
      <c r="AJ56" s="261"/>
      <c r="AK56" s="261"/>
      <c r="AL56" s="17"/>
      <c r="AM56" s="175"/>
    </row>
    <row r="57" spans="2:39" x14ac:dyDescent="0.2">
      <c r="B57" s="186" t="s">
        <v>2</v>
      </c>
      <c r="C57" s="234">
        <v>3.1387491480315473</v>
      </c>
      <c r="D57" s="17">
        <v>3.1</v>
      </c>
      <c r="E57" s="17"/>
      <c r="F57" s="17"/>
      <c r="G57" s="17"/>
      <c r="H57" s="261"/>
      <c r="I57" s="261"/>
      <c r="J57" s="261"/>
      <c r="K57" s="261"/>
      <c r="L57" s="17"/>
      <c r="M57" s="17"/>
      <c r="N57" s="17"/>
      <c r="O57" s="17"/>
      <c r="P57" s="17"/>
      <c r="Q57" s="261"/>
      <c r="R57" s="261"/>
      <c r="S57" s="261"/>
      <c r="T57" s="261"/>
      <c r="U57" s="17"/>
      <c r="V57" s="17"/>
      <c r="W57" s="17"/>
      <c r="X57" s="17"/>
      <c r="Y57" s="17"/>
      <c r="Z57" s="261"/>
      <c r="AA57" s="261"/>
      <c r="AB57" s="261"/>
      <c r="AC57" s="261"/>
      <c r="AD57" s="17"/>
      <c r="AE57" s="17"/>
      <c r="AF57" s="227" t="s">
        <v>18</v>
      </c>
      <c r="AG57" s="242">
        <v>9.6557270417609882</v>
      </c>
      <c r="AH57" s="170">
        <v>8.1999999999999993</v>
      </c>
      <c r="AI57" s="261"/>
      <c r="AJ57" s="261"/>
      <c r="AK57" s="261"/>
      <c r="AL57" s="17"/>
      <c r="AM57" s="175"/>
    </row>
    <row r="58" spans="2:39" x14ac:dyDescent="0.2">
      <c r="B58" s="186" t="s">
        <v>20</v>
      </c>
      <c r="C58" s="234">
        <v>3.1131507910759453</v>
      </c>
      <c r="D58" s="17">
        <v>3.1</v>
      </c>
      <c r="E58" s="17"/>
      <c r="F58" s="17"/>
      <c r="G58" s="17"/>
      <c r="H58" s="261"/>
      <c r="I58" s="261"/>
      <c r="J58" s="261"/>
      <c r="K58" s="261"/>
      <c r="L58" s="17"/>
      <c r="M58" s="17"/>
      <c r="N58" s="17"/>
      <c r="O58" s="17"/>
      <c r="P58" s="17"/>
      <c r="Q58" s="261"/>
      <c r="R58" s="261"/>
      <c r="S58" s="261"/>
      <c r="T58" s="261"/>
      <c r="U58" s="17"/>
      <c r="V58" s="17"/>
      <c r="W58" s="17"/>
      <c r="X58" s="17"/>
      <c r="Y58" s="17"/>
      <c r="Z58" s="261"/>
      <c r="AA58" s="261"/>
      <c r="AB58" s="261"/>
      <c r="AC58" s="261"/>
      <c r="AD58" s="17"/>
      <c r="AE58" s="17"/>
      <c r="AF58" s="227" t="s">
        <v>26</v>
      </c>
      <c r="AG58" s="242">
        <v>9.2087064190086867</v>
      </c>
      <c r="AH58" s="170">
        <v>8.1999999999999993</v>
      </c>
      <c r="AI58" s="261"/>
      <c r="AJ58" s="261"/>
      <c r="AK58" s="261"/>
      <c r="AL58" s="17"/>
      <c r="AM58" s="175"/>
    </row>
    <row r="59" spans="2:39" x14ac:dyDescent="0.2">
      <c r="B59" s="186" t="s">
        <v>18</v>
      </c>
      <c r="C59" s="234">
        <v>3.0500590881427647</v>
      </c>
      <c r="D59" s="17">
        <v>3.1</v>
      </c>
      <c r="E59" s="17"/>
      <c r="F59" s="17"/>
      <c r="G59" s="17"/>
      <c r="H59" s="261"/>
      <c r="I59" s="261"/>
      <c r="J59" s="261"/>
      <c r="K59" s="261"/>
      <c r="L59" s="17"/>
      <c r="M59" s="17"/>
      <c r="N59" s="17"/>
      <c r="O59" s="17"/>
      <c r="P59" s="17"/>
      <c r="Q59" s="261"/>
      <c r="R59" s="261"/>
      <c r="S59" s="261"/>
      <c r="T59" s="261"/>
      <c r="U59" s="17"/>
      <c r="V59" s="17"/>
      <c r="W59" s="17"/>
      <c r="X59" s="17"/>
      <c r="Y59" s="17"/>
      <c r="Z59" s="261"/>
      <c r="AA59" s="261"/>
      <c r="AB59" s="261"/>
      <c r="AC59" s="261"/>
      <c r="AD59" s="17"/>
      <c r="AE59" s="17"/>
      <c r="AF59" s="227" t="s">
        <v>30</v>
      </c>
      <c r="AG59" s="242">
        <v>9.1066455607572507</v>
      </c>
      <c r="AH59" s="170">
        <v>8.1999999999999993</v>
      </c>
      <c r="AI59" s="261"/>
      <c r="AJ59" s="261"/>
      <c r="AK59" s="261"/>
      <c r="AL59" s="17"/>
      <c r="AM59" s="175"/>
    </row>
    <row r="60" spans="2:39" x14ac:dyDescent="0.2">
      <c r="B60" s="186" t="s">
        <v>15</v>
      </c>
      <c r="C60" s="234">
        <v>2.6962724770657114</v>
      </c>
      <c r="D60" s="17">
        <v>3.1</v>
      </c>
      <c r="E60" s="17"/>
      <c r="F60" s="17"/>
      <c r="G60" s="17"/>
      <c r="H60" s="261"/>
      <c r="I60" s="261"/>
      <c r="J60" s="261"/>
      <c r="K60" s="261"/>
      <c r="L60" s="17"/>
      <c r="M60" s="17"/>
      <c r="N60" s="17"/>
      <c r="O60" s="17"/>
      <c r="P60" s="17"/>
      <c r="Q60" s="261"/>
      <c r="R60" s="261"/>
      <c r="S60" s="261"/>
      <c r="T60" s="261"/>
      <c r="U60" s="17"/>
      <c r="V60" s="17"/>
      <c r="W60" s="17"/>
      <c r="X60" s="17"/>
      <c r="Y60" s="17"/>
      <c r="Z60" s="261"/>
      <c r="AA60" s="261"/>
      <c r="AB60" s="261"/>
      <c r="AC60" s="261"/>
      <c r="AD60" s="17"/>
      <c r="AE60" s="17"/>
      <c r="AF60" s="227" t="s">
        <v>24</v>
      </c>
      <c r="AG60" s="242">
        <v>8.2841248856659035</v>
      </c>
      <c r="AH60" s="170">
        <v>8.1999999999999993</v>
      </c>
      <c r="AI60" s="261"/>
      <c r="AJ60" s="261"/>
      <c r="AK60" s="261"/>
      <c r="AL60" s="17"/>
      <c r="AM60" s="175"/>
    </row>
    <row r="61" spans="2:39" x14ac:dyDescent="0.2">
      <c r="B61" s="186" t="s">
        <v>3</v>
      </c>
      <c r="C61" s="234">
        <v>2.643446218634848</v>
      </c>
      <c r="D61" s="17">
        <v>3.1</v>
      </c>
      <c r="E61" s="17"/>
      <c r="F61" s="17"/>
      <c r="G61" s="17"/>
      <c r="H61" s="261"/>
      <c r="I61" s="261"/>
      <c r="J61" s="261"/>
      <c r="K61" s="261"/>
      <c r="L61" s="17"/>
      <c r="M61" s="17"/>
      <c r="N61" s="17"/>
      <c r="O61" s="17"/>
      <c r="P61" s="17"/>
      <c r="Q61" s="261"/>
      <c r="R61" s="261"/>
      <c r="S61" s="261"/>
      <c r="T61" s="261"/>
      <c r="U61" s="17"/>
      <c r="V61" s="17"/>
      <c r="W61" s="17"/>
      <c r="X61" s="17"/>
      <c r="Y61" s="17"/>
      <c r="Z61" s="261"/>
      <c r="AA61" s="261"/>
      <c r="AB61" s="261"/>
      <c r="AC61" s="261"/>
      <c r="AD61" s="17"/>
      <c r="AE61" s="17"/>
      <c r="AF61" s="227" t="s">
        <v>19</v>
      </c>
      <c r="AG61" s="242">
        <v>7.2815321803570185</v>
      </c>
      <c r="AH61" s="170">
        <v>8.1999999999999993</v>
      </c>
      <c r="AI61" s="261"/>
      <c r="AJ61" s="261"/>
      <c r="AK61" s="261"/>
      <c r="AL61" s="17"/>
      <c r="AM61" s="175"/>
    </row>
    <row r="62" spans="2:39" x14ac:dyDescent="0.2">
      <c r="B62" s="186" t="s">
        <v>24</v>
      </c>
      <c r="C62" s="234">
        <v>2.5980972965919551</v>
      </c>
      <c r="D62" s="17">
        <v>3.1</v>
      </c>
      <c r="E62" s="17"/>
      <c r="F62" s="17"/>
      <c r="G62" s="17"/>
      <c r="H62" s="261"/>
      <c r="I62" s="261"/>
      <c r="J62" s="261"/>
      <c r="K62" s="261"/>
      <c r="L62" s="17"/>
      <c r="M62" s="17"/>
      <c r="N62" s="17"/>
      <c r="O62" s="17"/>
      <c r="P62" s="17"/>
      <c r="Q62" s="261"/>
      <c r="R62" s="261"/>
      <c r="S62" s="261"/>
      <c r="T62" s="261"/>
      <c r="U62" s="17"/>
      <c r="V62" s="17"/>
      <c r="W62" s="17"/>
      <c r="X62" s="17"/>
      <c r="Y62" s="17"/>
      <c r="Z62" s="261"/>
      <c r="AA62" s="261"/>
      <c r="AB62" s="261"/>
      <c r="AC62" s="261"/>
      <c r="AD62" s="17"/>
      <c r="AE62" s="17"/>
      <c r="AF62" s="227" t="s">
        <v>9</v>
      </c>
      <c r="AG62" s="242">
        <v>6.7197775325123414</v>
      </c>
      <c r="AH62" s="170">
        <v>8.1999999999999993</v>
      </c>
      <c r="AI62" s="261"/>
      <c r="AJ62" s="261"/>
      <c r="AK62" s="261"/>
      <c r="AL62" s="17"/>
      <c r="AM62" s="175"/>
    </row>
    <row r="63" spans="2:39" x14ac:dyDescent="0.2">
      <c r="B63" s="186" t="s">
        <v>11</v>
      </c>
      <c r="C63" s="234">
        <v>2.505168615254235</v>
      </c>
      <c r="D63" s="17">
        <v>3.1</v>
      </c>
      <c r="E63" s="17"/>
      <c r="F63" s="17"/>
      <c r="G63" s="17"/>
      <c r="H63" s="261"/>
      <c r="I63" s="261"/>
      <c r="J63" s="261"/>
      <c r="K63" s="261"/>
      <c r="L63" s="17"/>
      <c r="M63" s="17"/>
      <c r="N63" s="17"/>
      <c r="O63" s="17"/>
      <c r="P63" s="17"/>
      <c r="Q63" s="261"/>
      <c r="R63" s="261"/>
      <c r="S63" s="261"/>
      <c r="T63" s="261"/>
      <c r="U63" s="17"/>
      <c r="V63" s="17"/>
      <c r="W63" s="17"/>
      <c r="X63" s="17"/>
      <c r="Y63" s="17"/>
      <c r="Z63" s="261"/>
      <c r="AA63" s="261"/>
      <c r="AB63" s="261"/>
      <c r="AC63" s="261"/>
      <c r="AD63" s="17"/>
      <c r="AE63" s="17"/>
      <c r="AF63" s="227" t="s">
        <v>21</v>
      </c>
      <c r="AG63" s="242">
        <v>6.7134320075747977</v>
      </c>
      <c r="AH63" s="170">
        <v>8.1999999999999993</v>
      </c>
      <c r="AI63" s="261"/>
      <c r="AJ63" s="261"/>
      <c r="AK63" s="261"/>
      <c r="AL63" s="17"/>
      <c r="AM63" s="175"/>
    </row>
    <row r="64" spans="2:39" x14ac:dyDescent="0.2">
      <c r="B64" s="186" t="s">
        <v>25</v>
      </c>
      <c r="C64" s="234">
        <v>2.3622293085538626</v>
      </c>
      <c r="D64" s="17">
        <v>3.1</v>
      </c>
      <c r="E64" s="17"/>
      <c r="F64" s="17"/>
      <c r="G64" s="17"/>
      <c r="H64" s="261"/>
      <c r="I64" s="261"/>
      <c r="J64" s="261"/>
      <c r="K64" s="261"/>
      <c r="L64" s="17"/>
      <c r="M64" s="17"/>
      <c r="N64" s="17"/>
      <c r="O64" s="17"/>
      <c r="P64" s="17"/>
      <c r="Q64" s="261"/>
      <c r="R64" s="261"/>
      <c r="S64" s="261"/>
      <c r="T64" s="261"/>
      <c r="U64" s="17"/>
      <c r="V64" s="17"/>
      <c r="W64" s="17"/>
      <c r="X64" s="17"/>
      <c r="Y64" s="17"/>
      <c r="Z64" s="261"/>
      <c r="AA64" s="261"/>
      <c r="AB64" s="261"/>
      <c r="AC64" s="261"/>
      <c r="AD64" s="17"/>
      <c r="AE64" s="17"/>
      <c r="AF64" s="227" t="s">
        <v>13</v>
      </c>
      <c r="AG64" s="242">
        <v>6.3243208204738748</v>
      </c>
      <c r="AH64" s="170">
        <v>8.1999999999999993</v>
      </c>
      <c r="AI64" s="261"/>
      <c r="AJ64" s="261"/>
      <c r="AK64" s="261"/>
      <c r="AL64" s="17"/>
      <c r="AM64" s="175"/>
    </row>
    <row r="65" spans="2:39" x14ac:dyDescent="0.2">
      <c r="B65" s="186" t="s">
        <v>22</v>
      </c>
      <c r="C65" s="234">
        <v>2.1107627445463106</v>
      </c>
      <c r="D65" s="17">
        <v>3.1</v>
      </c>
      <c r="E65" s="17"/>
      <c r="F65" s="17"/>
      <c r="G65" s="17"/>
      <c r="H65" s="261"/>
      <c r="I65" s="261"/>
      <c r="J65" s="261"/>
      <c r="K65" s="261"/>
      <c r="L65" s="17"/>
      <c r="M65" s="17"/>
      <c r="N65" s="17"/>
      <c r="O65" s="17"/>
      <c r="P65" s="17"/>
      <c r="Q65" s="261"/>
      <c r="R65" s="261"/>
      <c r="S65" s="261"/>
      <c r="T65" s="261"/>
      <c r="U65" s="17"/>
      <c r="V65" s="17"/>
      <c r="W65" s="17"/>
      <c r="X65" s="17"/>
      <c r="Y65" s="17"/>
      <c r="Z65" s="261"/>
      <c r="AA65" s="261"/>
      <c r="AB65" s="261"/>
      <c r="AC65" s="261"/>
      <c r="AD65" s="17"/>
      <c r="AE65" s="17"/>
      <c r="AF65" s="227" t="s">
        <v>4</v>
      </c>
      <c r="AG65" s="242">
        <v>6.320322037813046</v>
      </c>
      <c r="AH65" s="170">
        <v>8.1999999999999993</v>
      </c>
      <c r="AI65" s="261"/>
      <c r="AJ65" s="261"/>
      <c r="AK65" s="261"/>
      <c r="AL65" s="17"/>
      <c r="AM65" s="175"/>
    </row>
    <row r="66" spans="2:39" x14ac:dyDescent="0.2">
      <c r="B66" s="186" t="s">
        <v>4</v>
      </c>
      <c r="C66" s="234">
        <v>2.0997624311215231</v>
      </c>
      <c r="D66" s="17">
        <v>3.1</v>
      </c>
      <c r="E66" s="17"/>
      <c r="F66" s="17"/>
      <c r="G66" s="17"/>
      <c r="H66" s="261"/>
      <c r="I66" s="261"/>
      <c r="J66" s="261"/>
      <c r="K66" s="261"/>
      <c r="L66" s="17"/>
      <c r="M66" s="17"/>
      <c r="N66" s="17"/>
      <c r="O66" s="17"/>
      <c r="P66" s="17"/>
      <c r="Q66" s="261"/>
      <c r="R66" s="261"/>
      <c r="S66" s="261"/>
      <c r="T66" s="261"/>
      <c r="U66" s="17"/>
      <c r="V66" s="17"/>
      <c r="W66" s="17"/>
      <c r="X66" s="17"/>
      <c r="Y66" s="17"/>
      <c r="Z66" s="261"/>
      <c r="AA66" s="261"/>
      <c r="AB66" s="261"/>
      <c r="AC66" s="261"/>
      <c r="AD66" s="17"/>
      <c r="AE66" s="17"/>
      <c r="AF66" s="227" t="s">
        <v>22</v>
      </c>
      <c r="AG66" s="242">
        <v>5.8936404424842053</v>
      </c>
      <c r="AH66" s="170">
        <v>8.1999999999999993</v>
      </c>
      <c r="AI66" s="261"/>
      <c r="AJ66" s="261"/>
      <c r="AK66" s="261"/>
      <c r="AL66" s="17"/>
      <c r="AM66" s="175"/>
    </row>
    <row r="67" spans="2:39" x14ac:dyDescent="0.2">
      <c r="B67" s="186" t="s">
        <v>1</v>
      </c>
      <c r="C67" s="234">
        <v>1.9640600557485792</v>
      </c>
      <c r="D67" s="17">
        <v>3.1</v>
      </c>
      <c r="E67" s="17"/>
      <c r="F67" s="17"/>
      <c r="G67" s="17"/>
      <c r="H67" s="261"/>
      <c r="I67" s="261"/>
      <c r="J67" s="261"/>
      <c r="K67" s="261"/>
      <c r="L67" s="17"/>
      <c r="M67" s="17"/>
      <c r="N67" s="17"/>
      <c r="O67" s="17"/>
      <c r="P67" s="17"/>
      <c r="Q67" s="261"/>
      <c r="R67" s="261"/>
      <c r="S67" s="261"/>
      <c r="T67" s="261"/>
      <c r="U67" s="17"/>
      <c r="V67" s="17"/>
      <c r="W67" s="17"/>
      <c r="X67" s="17"/>
      <c r="Y67" s="17"/>
      <c r="Z67" s="261"/>
      <c r="AA67" s="261"/>
      <c r="AB67" s="261"/>
      <c r="AC67" s="261"/>
      <c r="AD67" s="17"/>
      <c r="AE67" s="17"/>
      <c r="AF67" s="227" t="s">
        <v>1</v>
      </c>
      <c r="AG67" s="242">
        <v>5.853372206069702</v>
      </c>
      <c r="AH67" s="170">
        <v>8.1999999999999993</v>
      </c>
      <c r="AI67" s="261"/>
      <c r="AJ67" s="261"/>
      <c r="AK67" s="261"/>
      <c r="AL67" s="17"/>
      <c r="AM67" s="175"/>
    </row>
    <row r="68" spans="2:39" x14ac:dyDescent="0.2">
      <c r="B68" s="186" t="s">
        <v>9</v>
      </c>
      <c r="C68" s="234">
        <v>1.9289615874542385</v>
      </c>
      <c r="D68" s="17">
        <v>3.1</v>
      </c>
      <c r="E68" s="17"/>
      <c r="F68" s="17"/>
      <c r="G68" s="17"/>
      <c r="H68" s="261"/>
      <c r="I68" s="261"/>
      <c r="J68" s="261"/>
      <c r="K68" s="261"/>
      <c r="L68" s="17"/>
      <c r="M68" s="17"/>
      <c r="N68" s="17"/>
      <c r="O68" s="17"/>
      <c r="P68" s="17"/>
      <c r="Q68" s="261"/>
      <c r="R68" s="261"/>
      <c r="S68" s="261"/>
      <c r="T68" s="261"/>
      <c r="U68" s="17"/>
      <c r="V68" s="17"/>
      <c r="W68" s="17"/>
      <c r="X68" s="17"/>
      <c r="Y68" s="17"/>
      <c r="Z68" s="261"/>
      <c r="AA68" s="261"/>
      <c r="AB68" s="261"/>
      <c r="AC68" s="261"/>
      <c r="AD68" s="17"/>
      <c r="AE68" s="17"/>
      <c r="AF68" s="227" t="s">
        <v>12</v>
      </c>
      <c r="AG68" s="242">
        <v>5.7009219029287266</v>
      </c>
      <c r="AH68" s="170">
        <v>8.1999999999999993</v>
      </c>
      <c r="AI68" s="261"/>
      <c r="AJ68" s="261"/>
      <c r="AK68" s="261"/>
      <c r="AL68" s="17"/>
      <c r="AM68" s="175"/>
    </row>
    <row r="69" spans="2:39" x14ac:dyDescent="0.2">
      <c r="B69" s="186" t="s">
        <v>19</v>
      </c>
      <c r="C69" s="234">
        <v>1.7884212303932767</v>
      </c>
      <c r="D69" s="17">
        <v>3.1</v>
      </c>
      <c r="E69" s="17"/>
      <c r="F69" s="17"/>
      <c r="G69" s="17"/>
      <c r="H69" s="261"/>
      <c r="I69" s="261"/>
      <c r="J69" s="261"/>
      <c r="K69" s="261"/>
      <c r="L69" s="17"/>
      <c r="M69" s="17"/>
      <c r="N69" s="17"/>
      <c r="O69" s="17"/>
      <c r="P69" s="17"/>
      <c r="Q69" s="261"/>
      <c r="R69" s="261"/>
      <c r="S69" s="261"/>
      <c r="T69" s="261"/>
      <c r="U69" s="17"/>
      <c r="V69" s="17"/>
      <c r="W69" s="17"/>
      <c r="X69" s="17"/>
      <c r="Y69" s="17"/>
      <c r="Z69" s="261"/>
      <c r="AA69" s="261"/>
      <c r="AB69" s="261"/>
      <c r="AC69" s="261"/>
      <c r="AD69" s="17"/>
      <c r="AE69" s="17"/>
      <c r="AF69" s="227" t="s">
        <v>23</v>
      </c>
      <c r="AG69" s="242">
        <v>5.6688020952194655</v>
      </c>
      <c r="AH69" s="170">
        <v>8.1999999999999993</v>
      </c>
      <c r="AI69" s="261"/>
      <c r="AJ69" s="261"/>
      <c r="AK69" s="261"/>
      <c r="AL69" s="17"/>
      <c r="AM69" s="175"/>
    </row>
    <row r="70" spans="2:39" x14ac:dyDescent="0.2">
      <c r="B70" s="186" t="s">
        <v>23</v>
      </c>
      <c r="C70" s="234">
        <v>1.7615247937925862</v>
      </c>
      <c r="D70" s="17">
        <v>3.1</v>
      </c>
      <c r="E70" s="17"/>
      <c r="F70" s="17"/>
      <c r="G70" s="17"/>
      <c r="H70" s="261"/>
      <c r="I70" s="261"/>
      <c r="J70" s="261"/>
      <c r="K70" s="261"/>
      <c r="L70" s="17"/>
      <c r="M70" s="17"/>
      <c r="N70" s="17"/>
      <c r="O70" s="17"/>
      <c r="P70" s="17"/>
      <c r="Q70" s="261"/>
      <c r="R70" s="261"/>
      <c r="S70" s="261"/>
      <c r="T70" s="261"/>
      <c r="U70" s="17"/>
      <c r="V70" s="17"/>
      <c r="W70" s="17"/>
      <c r="X70" s="17"/>
      <c r="Y70" s="17"/>
      <c r="Z70" s="261"/>
      <c r="AA70" s="261"/>
      <c r="AB70" s="261"/>
      <c r="AC70" s="261"/>
      <c r="AD70" s="17"/>
      <c r="AE70" s="17"/>
      <c r="AF70" s="227" t="s">
        <v>11</v>
      </c>
      <c r="AG70" s="242">
        <v>5.6546658782768606</v>
      </c>
      <c r="AH70" s="170">
        <v>8.1999999999999993</v>
      </c>
      <c r="AI70" s="261"/>
      <c r="AJ70" s="261"/>
      <c r="AK70" s="261"/>
      <c r="AL70" s="17"/>
      <c r="AM70" s="175"/>
    </row>
    <row r="71" spans="2:39" x14ac:dyDescent="0.2">
      <c r="B71" s="293" t="s">
        <v>27</v>
      </c>
      <c r="C71" s="281">
        <v>1.523565441271558</v>
      </c>
      <c r="D71" s="294">
        <v>3.1</v>
      </c>
      <c r="E71" s="17"/>
      <c r="F71" s="17"/>
      <c r="G71" s="17"/>
      <c r="H71" s="261"/>
      <c r="I71" s="261"/>
      <c r="J71" s="261"/>
      <c r="K71" s="261"/>
      <c r="L71" s="17"/>
      <c r="M71" s="17"/>
      <c r="N71" s="17"/>
      <c r="O71" s="17"/>
      <c r="P71" s="17"/>
      <c r="Q71" s="261"/>
      <c r="R71" s="261"/>
      <c r="S71" s="261"/>
      <c r="T71" s="261"/>
      <c r="U71" s="17"/>
      <c r="V71" s="17"/>
      <c r="W71" s="17"/>
      <c r="X71" s="17"/>
      <c r="Y71" s="17"/>
      <c r="Z71" s="261"/>
      <c r="AA71" s="261"/>
      <c r="AB71" s="261"/>
      <c r="AC71" s="261"/>
      <c r="AD71" s="17"/>
      <c r="AE71" s="17"/>
      <c r="AF71" s="227" t="s">
        <v>25</v>
      </c>
      <c r="AG71" s="242">
        <v>5.3794145534950069</v>
      </c>
      <c r="AH71" s="170">
        <v>8.1999999999999993</v>
      </c>
      <c r="AI71" s="261"/>
      <c r="AJ71" s="261"/>
      <c r="AK71" s="261"/>
      <c r="AL71" s="17"/>
      <c r="AM71" s="175"/>
    </row>
    <row r="72" spans="2:39" x14ac:dyDescent="0.2">
      <c r="B72" s="186" t="s">
        <v>26</v>
      </c>
      <c r="C72" s="234">
        <v>1.4921349085074833</v>
      </c>
      <c r="D72" s="17">
        <v>3.1</v>
      </c>
      <c r="E72" s="17"/>
      <c r="F72" s="17"/>
      <c r="G72" s="17"/>
      <c r="H72" s="261"/>
      <c r="I72" s="261"/>
      <c r="J72" s="261"/>
      <c r="K72" s="261"/>
      <c r="L72" s="17"/>
      <c r="M72" s="17"/>
      <c r="N72" s="17"/>
      <c r="O72" s="17"/>
      <c r="P72" s="17"/>
      <c r="Q72" s="261"/>
      <c r="R72" s="261"/>
      <c r="S72" s="261"/>
      <c r="T72" s="261"/>
      <c r="U72" s="17"/>
      <c r="V72" s="17"/>
      <c r="W72" s="17"/>
      <c r="X72" s="17"/>
      <c r="Y72" s="17"/>
      <c r="Z72" s="261"/>
      <c r="AA72" s="261"/>
      <c r="AB72" s="261"/>
      <c r="AC72" s="261"/>
      <c r="AD72" s="17"/>
      <c r="AE72" s="17"/>
      <c r="AF72" s="227" t="s">
        <v>15</v>
      </c>
      <c r="AG72" s="242">
        <v>4.8852513383415133</v>
      </c>
      <c r="AH72" s="170">
        <v>8.1999999999999993</v>
      </c>
      <c r="AI72" s="261"/>
      <c r="AJ72" s="261"/>
      <c r="AK72" s="261"/>
      <c r="AL72" s="17"/>
      <c r="AM72" s="175"/>
    </row>
    <row r="73" spans="2:39" x14ac:dyDescent="0.2">
      <c r="B73" s="186" t="s">
        <v>12</v>
      </c>
      <c r="C73" s="234">
        <v>1.4529427492963825</v>
      </c>
      <c r="D73" s="17">
        <v>3.1</v>
      </c>
      <c r="E73" s="17"/>
      <c r="F73" s="17"/>
      <c r="G73" s="17"/>
      <c r="H73" s="261"/>
      <c r="I73" s="261"/>
      <c r="J73" s="261"/>
      <c r="K73" s="261"/>
      <c r="L73" s="17"/>
      <c r="M73" s="17"/>
      <c r="N73" s="17"/>
      <c r="O73" s="17"/>
      <c r="P73" s="17"/>
      <c r="Q73" s="261"/>
      <c r="R73" s="261"/>
      <c r="S73" s="261"/>
      <c r="T73" s="261"/>
      <c r="U73" s="17"/>
      <c r="V73" s="17"/>
      <c r="W73" s="17"/>
      <c r="X73" s="17"/>
      <c r="Y73" s="17"/>
      <c r="Z73" s="261"/>
      <c r="AA73" s="261"/>
      <c r="AB73" s="261"/>
      <c r="AC73" s="261"/>
      <c r="AD73" s="17"/>
      <c r="AE73" s="17"/>
      <c r="AF73" s="227" t="s">
        <v>29</v>
      </c>
      <c r="AG73" s="242">
        <v>4.1739283857568843</v>
      </c>
      <c r="AH73" s="170">
        <v>8.1999999999999993</v>
      </c>
      <c r="AI73" s="261"/>
      <c r="AJ73" s="261"/>
      <c r="AK73" s="261"/>
      <c r="AL73" s="17"/>
      <c r="AM73" s="175"/>
    </row>
    <row r="74" spans="2:39" x14ac:dyDescent="0.2">
      <c r="B74" s="186" t="s">
        <v>8</v>
      </c>
      <c r="C74" s="234">
        <v>1.387903131018146</v>
      </c>
      <c r="D74" s="17">
        <v>3.1</v>
      </c>
      <c r="E74" s="17"/>
      <c r="F74" s="17"/>
      <c r="G74" s="17"/>
      <c r="H74" s="261"/>
      <c r="I74" s="261"/>
      <c r="J74" s="261"/>
      <c r="K74" s="261"/>
      <c r="L74" s="17"/>
      <c r="M74" s="17"/>
      <c r="N74" s="17"/>
      <c r="O74" s="17"/>
      <c r="P74" s="17"/>
      <c r="Q74" s="261"/>
      <c r="R74" s="261"/>
      <c r="S74" s="261"/>
      <c r="T74" s="261"/>
      <c r="U74" s="17"/>
      <c r="V74" s="17"/>
      <c r="W74" s="17"/>
      <c r="X74" s="17"/>
      <c r="Y74" s="17"/>
      <c r="Z74" s="261"/>
      <c r="AA74" s="261"/>
      <c r="AB74" s="261"/>
      <c r="AC74" s="261"/>
      <c r="AD74" s="17"/>
      <c r="AE74" s="17"/>
      <c r="AF74" s="227" t="s">
        <v>0</v>
      </c>
      <c r="AG74" s="242">
        <v>4.1029734954410122</v>
      </c>
      <c r="AH74" s="170">
        <v>8.1999999999999993</v>
      </c>
      <c r="AI74" s="261"/>
      <c r="AJ74" s="261"/>
      <c r="AK74" s="261"/>
      <c r="AL74" s="17"/>
      <c r="AM74" s="175"/>
    </row>
    <row r="75" spans="2:39" x14ac:dyDescent="0.2">
      <c r="B75" s="186" t="s">
        <v>13</v>
      </c>
      <c r="C75" s="234">
        <v>1.1685414643954912</v>
      </c>
      <c r="D75" s="17">
        <v>3.1</v>
      </c>
      <c r="E75" s="17"/>
      <c r="F75" s="17"/>
      <c r="G75" s="17"/>
      <c r="H75" s="261"/>
      <c r="I75" s="261"/>
      <c r="J75" s="261"/>
      <c r="K75" s="261"/>
      <c r="L75" s="17"/>
      <c r="M75" s="17"/>
      <c r="N75" s="17"/>
      <c r="O75" s="17"/>
      <c r="P75" s="17"/>
      <c r="Q75" s="261"/>
      <c r="R75" s="261"/>
      <c r="S75" s="261"/>
      <c r="T75" s="261"/>
      <c r="U75" s="17"/>
      <c r="V75" s="17"/>
      <c r="W75" s="17"/>
      <c r="X75" s="17"/>
      <c r="Y75" s="17"/>
      <c r="Z75" s="261"/>
      <c r="AA75" s="261"/>
      <c r="AB75" s="261"/>
      <c r="AC75" s="261"/>
      <c r="AD75" s="17"/>
      <c r="AE75" s="17"/>
      <c r="AF75" s="227" t="s">
        <v>75</v>
      </c>
      <c r="AG75" s="242">
        <v>3.9894530686991834</v>
      </c>
      <c r="AH75" s="170">
        <v>8.1999999999999993</v>
      </c>
      <c r="AI75" s="261"/>
      <c r="AJ75" s="261"/>
      <c r="AK75" s="261"/>
      <c r="AL75" s="17"/>
      <c r="AM75" s="175"/>
    </row>
    <row r="76" spans="2:39" x14ac:dyDescent="0.2">
      <c r="B76" s="186" t="s">
        <v>28</v>
      </c>
      <c r="C76" s="248">
        <v>1.0727117129206469</v>
      </c>
      <c r="D76" s="17">
        <v>3.1</v>
      </c>
      <c r="E76" s="17"/>
      <c r="F76" s="17"/>
      <c r="G76" s="17"/>
      <c r="H76" s="261"/>
      <c r="I76" s="261"/>
      <c r="J76" s="261"/>
      <c r="K76" s="261"/>
      <c r="L76" s="17"/>
      <c r="M76" s="17"/>
      <c r="N76" s="17"/>
      <c r="O76" s="17"/>
      <c r="P76" s="17"/>
      <c r="Q76" s="261"/>
      <c r="R76" s="261"/>
      <c r="S76" s="261"/>
      <c r="T76" s="261"/>
      <c r="U76" s="17"/>
      <c r="V76" s="17"/>
      <c r="W76" s="17"/>
      <c r="X76" s="17"/>
      <c r="Y76" s="17"/>
      <c r="Z76" s="261"/>
      <c r="AA76" s="261"/>
      <c r="AB76" s="261"/>
      <c r="AC76" s="261"/>
      <c r="AD76" s="17"/>
      <c r="AE76" s="17"/>
      <c r="AF76" s="227" t="s">
        <v>6</v>
      </c>
      <c r="AG76" s="242">
        <v>3.7330199077731137</v>
      </c>
      <c r="AH76" s="170">
        <v>8.1999999999999993</v>
      </c>
      <c r="AI76" s="261"/>
      <c r="AJ76" s="261"/>
      <c r="AK76" s="261"/>
      <c r="AL76" s="17"/>
      <c r="AM76" s="175"/>
    </row>
    <row r="77" spans="2:39" x14ac:dyDescent="0.2">
      <c r="B77" s="186" t="s">
        <v>16</v>
      </c>
      <c r="C77" s="234">
        <v>1.0163104273833627</v>
      </c>
      <c r="D77" s="17">
        <v>3.1</v>
      </c>
      <c r="E77" s="17"/>
      <c r="F77" s="17"/>
      <c r="G77" s="17"/>
      <c r="H77" s="261"/>
      <c r="I77" s="261"/>
      <c r="J77" s="261"/>
      <c r="K77" s="261"/>
      <c r="L77" s="17"/>
      <c r="M77" s="17"/>
      <c r="N77" s="17"/>
      <c r="O77" s="17"/>
      <c r="P77" s="17"/>
      <c r="Q77" s="261"/>
      <c r="R77" s="261"/>
      <c r="S77" s="261"/>
      <c r="T77" s="261"/>
      <c r="U77" s="17"/>
      <c r="V77" s="17"/>
      <c r="W77" s="17"/>
      <c r="X77" s="17"/>
      <c r="Y77" s="17"/>
      <c r="Z77" s="261"/>
      <c r="AA77" s="261"/>
      <c r="AB77" s="261"/>
      <c r="AC77" s="261"/>
      <c r="AD77" s="17"/>
      <c r="AE77" s="17"/>
      <c r="AF77" s="227" t="s">
        <v>8</v>
      </c>
      <c r="AG77" s="242">
        <v>3.6845745594604122</v>
      </c>
      <c r="AH77" s="170">
        <v>8.1999999999999993</v>
      </c>
      <c r="AI77" s="261"/>
      <c r="AJ77" s="261"/>
      <c r="AK77" s="261"/>
      <c r="AL77" s="17"/>
      <c r="AM77" s="175"/>
    </row>
    <row r="78" spans="2:39" x14ac:dyDescent="0.2">
      <c r="B78" s="186" t="s">
        <v>29</v>
      </c>
      <c r="C78" s="234">
        <v>0.76345696438143618</v>
      </c>
      <c r="D78" s="17">
        <v>3.1</v>
      </c>
      <c r="E78" s="17"/>
      <c r="F78" s="17"/>
      <c r="G78" s="17"/>
      <c r="H78" s="261"/>
      <c r="I78" s="261"/>
      <c r="J78" s="261"/>
      <c r="K78" s="261"/>
      <c r="L78" s="17"/>
      <c r="M78" s="17"/>
      <c r="N78" s="17"/>
      <c r="O78" s="17"/>
      <c r="P78" s="17"/>
      <c r="Q78" s="261"/>
      <c r="R78" s="261"/>
      <c r="S78" s="261"/>
      <c r="T78" s="261"/>
      <c r="U78" s="17"/>
      <c r="V78" s="17"/>
      <c r="W78" s="17"/>
      <c r="X78" s="17"/>
      <c r="Y78" s="17"/>
      <c r="Z78" s="261"/>
      <c r="AA78" s="261"/>
      <c r="AB78" s="261"/>
      <c r="AC78" s="261"/>
      <c r="AD78" s="17"/>
      <c r="AE78" s="17"/>
      <c r="AF78" s="227" t="s">
        <v>16</v>
      </c>
      <c r="AG78" s="242">
        <v>3.5549522126153374</v>
      </c>
      <c r="AH78" s="170">
        <v>8.1999999999999993</v>
      </c>
      <c r="AI78" s="261"/>
      <c r="AJ78" s="261"/>
      <c r="AK78" s="261"/>
      <c r="AL78" s="17"/>
      <c r="AM78" s="175"/>
    </row>
    <row r="79" spans="2:39" x14ac:dyDescent="0.2">
      <c r="B79" s="186" t="s">
        <v>6</v>
      </c>
      <c r="C79" s="234">
        <v>0.56751492431208139</v>
      </c>
      <c r="D79" s="17">
        <v>3.1</v>
      </c>
      <c r="E79" s="17"/>
      <c r="F79" s="17"/>
      <c r="G79" s="17"/>
      <c r="H79" s="261"/>
      <c r="I79" s="261"/>
      <c r="J79" s="261"/>
      <c r="K79" s="261"/>
      <c r="L79" s="17"/>
      <c r="M79" s="17"/>
      <c r="N79" s="17"/>
      <c r="O79" s="17"/>
      <c r="P79" s="17"/>
      <c r="Q79" s="261"/>
      <c r="R79" s="261"/>
      <c r="S79" s="261"/>
      <c r="T79" s="261"/>
      <c r="U79" s="17"/>
      <c r="V79" s="17"/>
      <c r="W79" s="17"/>
      <c r="X79" s="17"/>
      <c r="Y79" s="17"/>
      <c r="Z79" s="261"/>
      <c r="AA79" s="261"/>
      <c r="AB79" s="261"/>
      <c r="AC79" s="261"/>
      <c r="AD79" s="17"/>
      <c r="AE79" s="17"/>
      <c r="AF79" s="227" t="s">
        <v>28</v>
      </c>
      <c r="AG79" s="253">
        <v>3.2378208260646093</v>
      </c>
      <c r="AH79" s="170">
        <v>8.1999999999999993</v>
      </c>
      <c r="AI79" s="261"/>
      <c r="AJ79" s="261"/>
      <c r="AK79" s="261"/>
      <c r="AL79" s="17"/>
      <c r="AM79" s="175"/>
    </row>
    <row r="80" spans="2:39" x14ac:dyDescent="0.2">
      <c r="B80" s="186" t="s">
        <v>0</v>
      </c>
      <c r="C80" s="234">
        <v>0.48533287538455705</v>
      </c>
      <c r="D80" s="17">
        <v>3.1</v>
      </c>
      <c r="E80" s="17"/>
      <c r="F80" s="17"/>
      <c r="G80" s="17"/>
      <c r="H80" s="261"/>
      <c r="I80" s="261"/>
      <c r="J80" s="261"/>
      <c r="K80" s="261"/>
      <c r="L80" s="17"/>
      <c r="M80" s="17"/>
      <c r="N80" s="17"/>
      <c r="O80" s="17"/>
      <c r="P80" s="17"/>
      <c r="Q80" s="261"/>
      <c r="R80" s="261"/>
      <c r="S80" s="261"/>
      <c r="T80" s="261"/>
      <c r="U80" s="17"/>
      <c r="V80" s="17"/>
      <c r="W80" s="17"/>
      <c r="X80" s="17"/>
      <c r="Y80" s="17"/>
      <c r="Z80" s="261"/>
      <c r="AA80" s="261"/>
      <c r="AB80" s="261"/>
      <c r="AC80" s="261"/>
      <c r="AD80" s="17"/>
      <c r="AE80" s="17"/>
      <c r="AF80" s="17"/>
      <c r="AG80" s="17"/>
      <c r="AH80" s="17"/>
      <c r="AI80" s="261"/>
      <c r="AJ80" s="261"/>
      <c r="AK80" s="261"/>
      <c r="AL80" s="17"/>
      <c r="AM80" s="175"/>
    </row>
    <row r="81" spans="2:39" x14ac:dyDescent="0.2">
      <c r="B81" s="186" t="s">
        <v>75</v>
      </c>
      <c r="C81" s="234">
        <v>0.14117966239645949</v>
      </c>
      <c r="D81" s="17">
        <v>3.1</v>
      </c>
      <c r="E81" s="224"/>
      <c r="F81" s="224"/>
      <c r="G81" s="224"/>
      <c r="H81" s="225"/>
      <c r="I81" s="225"/>
      <c r="J81" s="225"/>
      <c r="K81" s="225"/>
      <c r="L81" s="224"/>
      <c r="M81" s="224"/>
      <c r="N81" s="224"/>
      <c r="O81" s="224"/>
      <c r="P81" s="224"/>
      <c r="Q81" s="225"/>
      <c r="R81" s="225"/>
      <c r="S81" s="225"/>
      <c r="T81" s="225"/>
      <c r="U81" s="224"/>
      <c r="V81" s="224"/>
      <c r="W81" s="224"/>
      <c r="X81" s="224"/>
      <c r="Y81" s="224"/>
      <c r="Z81" s="225"/>
      <c r="AA81" s="225"/>
      <c r="AB81" s="225"/>
      <c r="AC81" s="225"/>
      <c r="AD81" s="224"/>
      <c r="AE81" s="224"/>
      <c r="AF81" s="224"/>
      <c r="AG81" s="224"/>
      <c r="AH81" s="224"/>
      <c r="AI81" s="225"/>
      <c r="AJ81" s="225"/>
      <c r="AK81" s="225"/>
      <c r="AL81" s="224"/>
      <c r="AM81" s="175"/>
    </row>
    <row r="82" spans="2:39" x14ac:dyDescent="0.2">
      <c r="B82" s="175"/>
      <c r="C82" s="175"/>
      <c r="D82" s="175"/>
      <c r="E82" s="175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  <c r="AA82" s="175"/>
      <c r="AB82" s="175"/>
      <c r="AC82" s="175"/>
      <c r="AD82" s="175"/>
      <c r="AE82" s="175"/>
      <c r="AF82" s="175"/>
      <c r="AG82" s="175"/>
      <c r="AH82" s="175"/>
      <c r="AI82" s="175"/>
      <c r="AJ82" s="175"/>
      <c r="AK82" s="175"/>
      <c r="AL82" s="175"/>
      <c r="AM82" s="175"/>
    </row>
    <row r="83" spans="2:39" x14ac:dyDescent="0.2">
      <c r="B83" s="175"/>
      <c r="C83" s="175"/>
      <c r="D83" s="175"/>
      <c r="E83" s="175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5"/>
      <c r="AE83" s="175"/>
      <c r="AF83" s="175"/>
      <c r="AG83" s="175"/>
      <c r="AH83" s="175"/>
      <c r="AI83" s="175"/>
      <c r="AJ83" s="175"/>
      <c r="AK83" s="175"/>
      <c r="AL83" s="175"/>
      <c r="AM83" s="175"/>
    </row>
    <row r="84" spans="2:39" ht="15" x14ac:dyDescent="0.25">
      <c r="B84" s="218" t="s">
        <v>72</v>
      </c>
      <c r="C84" s="260" t="s">
        <v>617</v>
      </c>
      <c r="D84" s="260" t="s">
        <v>51</v>
      </c>
      <c r="E84" s="262"/>
      <c r="F84" s="262"/>
      <c r="G84" s="262"/>
      <c r="H84" s="262"/>
      <c r="I84" s="262"/>
      <c r="J84" s="262"/>
      <c r="K84" s="262"/>
      <c r="L84" s="262"/>
      <c r="M84" s="262"/>
      <c r="N84" s="262"/>
      <c r="O84" s="262"/>
      <c r="P84" s="262"/>
      <c r="Q84" s="262"/>
      <c r="R84" s="262"/>
      <c r="S84" s="262"/>
      <c r="T84" s="262"/>
      <c r="U84" s="262"/>
      <c r="V84" s="262"/>
      <c r="W84" s="262"/>
      <c r="X84" s="262"/>
      <c r="Y84" s="262"/>
      <c r="Z84" s="262"/>
      <c r="AA84" s="262"/>
      <c r="AB84" s="262"/>
      <c r="AC84" s="262"/>
      <c r="AD84" s="262"/>
      <c r="AE84" s="262"/>
      <c r="AF84" s="262"/>
      <c r="AG84" s="262"/>
      <c r="AH84" s="262"/>
      <c r="AI84" s="262"/>
      <c r="AJ84" s="262"/>
      <c r="AK84" s="262"/>
      <c r="AL84" s="262"/>
      <c r="AM84" s="175"/>
    </row>
    <row r="85" spans="2:39" x14ac:dyDescent="0.2">
      <c r="B85" s="186" t="s">
        <v>30</v>
      </c>
      <c r="C85" s="237">
        <v>5.5086032778713401</v>
      </c>
      <c r="D85" s="17">
        <v>1.6</v>
      </c>
      <c r="E85" s="262"/>
      <c r="F85" s="262"/>
      <c r="G85" s="262"/>
      <c r="H85" s="262"/>
      <c r="I85" s="262"/>
      <c r="J85" s="262"/>
      <c r="K85" s="262"/>
      <c r="L85" s="262"/>
      <c r="M85" s="262"/>
      <c r="N85" s="262"/>
      <c r="O85" s="262"/>
      <c r="P85" s="262"/>
      <c r="Q85" s="262"/>
      <c r="R85" s="262"/>
      <c r="S85" s="262"/>
      <c r="T85" s="262"/>
      <c r="U85" s="262"/>
      <c r="V85" s="262"/>
      <c r="W85" s="262"/>
      <c r="X85" s="262"/>
      <c r="Y85" s="262"/>
      <c r="Z85" s="262"/>
      <c r="AA85" s="262"/>
      <c r="AB85" s="262"/>
      <c r="AC85" s="262"/>
      <c r="AD85" s="262"/>
      <c r="AE85" s="262"/>
      <c r="AF85" s="262"/>
      <c r="AG85" s="262"/>
      <c r="AH85" s="262"/>
      <c r="AI85" s="262"/>
      <c r="AJ85" s="262"/>
      <c r="AK85" s="262"/>
      <c r="AL85" s="262"/>
      <c r="AM85" s="175"/>
    </row>
    <row r="86" spans="2:39" x14ac:dyDescent="0.2">
      <c r="B86" s="186" t="s">
        <v>10</v>
      </c>
      <c r="C86" s="237">
        <v>4.3985391731343935</v>
      </c>
      <c r="D86" s="17">
        <v>1.6</v>
      </c>
      <c r="E86" s="262"/>
      <c r="F86" s="262"/>
      <c r="G86" s="262"/>
      <c r="H86" s="262"/>
      <c r="I86" s="262"/>
      <c r="J86" s="262"/>
      <c r="K86" s="262"/>
      <c r="L86" s="262"/>
      <c r="M86" s="262"/>
      <c r="N86" s="262"/>
      <c r="O86" s="262"/>
      <c r="P86" s="262"/>
      <c r="Q86" s="262"/>
      <c r="R86" s="262"/>
      <c r="S86" s="262"/>
      <c r="T86" s="262"/>
      <c r="U86" s="262"/>
      <c r="V86" s="262"/>
      <c r="W86" s="262"/>
      <c r="X86" s="262"/>
      <c r="Y86" s="262"/>
      <c r="Z86" s="262"/>
      <c r="AA86" s="262"/>
      <c r="AB86" s="262"/>
      <c r="AC86" s="262"/>
      <c r="AD86" s="262"/>
      <c r="AE86" s="262"/>
      <c r="AF86" s="262"/>
      <c r="AG86" s="262"/>
      <c r="AH86" s="262"/>
      <c r="AI86" s="262"/>
      <c r="AJ86" s="262"/>
      <c r="AK86" s="262"/>
      <c r="AL86" s="262"/>
      <c r="AM86" s="175"/>
    </row>
    <row r="87" spans="2:39" x14ac:dyDescent="0.2">
      <c r="B87" s="186" t="s">
        <v>20</v>
      </c>
      <c r="C87" s="237">
        <v>3.3652619543339877</v>
      </c>
      <c r="D87" s="17">
        <v>1.6</v>
      </c>
      <c r="E87" s="262"/>
      <c r="F87" s="262"/>
      <c r="G87" s="262"/>
      <c r="H87" s="262"/>
      <c r="I87" s="262"/>
      <c r="J87" s="262"/>
      <c r="K87" s="262"/>
      <c r="L87" s="262"/>
      <c r="M87" s="262"/>
      <c r="N87" s="262"/>
      <c r="O87" s="262"/>
      <c r="P87" s="262"/>
      <c r="Q87" s="262"/>
      <c r="R87" s="262"/>
      <c r="S87" s="262"/>
      <c r="T87" s="262"/>
      <c r="U87" s="262"/>
      <c r="V87" s="262"/>
      <c r="W87" s="262"/>
      <c r="X87" s="262"/>
      <c r="Y87" s="262"/>
      <c r="Z87" s="262"/>
      <c r="AA87" s="262"/>
      <c r="AB87" s="262"/>
      <c r="AC87" s="262"/>
      <c r="AD87" s="262"/>
      <c r="AE87" s="262"/>
      <c r="AF87" s="262"/>
      <c r="AG87" s="262"/>
      <c r="AH87" s="262"/>
      <c r="AI87" s="262"/>
      <c r="AJ87" s="262"/>
      <c r="AK87" s="262"/>
      <c r="AL87" s="262"/>
      <c r="AM87" s="175"/>
    </row>
    <row r="88" spans="2:39" x14ac:dyDescent="0.2">
      <c r="B88" s="203" t="s">
        <v>27</v>
      </c>
      <c r="C88" s="37">
        <v>3.0359389144261177</v>
      </c>
      <c r="D88" s="17">
        <v>1.6</v>
      </c>
      <c r="E88" s="262"/>
      <c r="F88" s="262"/>
      <c r="G88" s="262"/>
      <c r="H88" s="262"/>
      <c r="I88" s="262"/>
      <c r="J88" s="262"/>
      <c r="K88" s="262"/>
      <c r="L88" s="262"/>
      <c r="M88" s="262"/>
      <c r="N88" s="262"/>
      <c r="O88" s="262"/>
      <c r="P88" s="262"/>
      <c r="Q88" s="262"/>
      <c r="R88" s="262"/>
      <c r="S88" s="262"/>
      <c r="T88" s="262"/>
      <c r="U88" s="262"/>
      <c r="V88" s="262"/>
      <c r="W88" s="262"/>
      <c r="X88" s="262"/>
      <c r="Y88" s="262"/>
      <c r="Z88" s="262"/>
      <c r="AA88" s="262"/>
      <c r="AB88" s="262"/>
      <c r="AC88" s="262"/>
      <c r="AD88" s="262"/>
      <c r="AE88" s="262"/>
      <c r="AF88" s="262"/>
      <c r="AG88" s="262"/>
      <c r="AH88" s="262"/>
      <c r="AI88" s="262"/>
      <c r="AJ88" s="262"/>
      <c r="AK88" s="262"/>
      <c r="AL88" s="262"/>
      <c r="AM88" s="175"/>
    </row>
    <row r="89" spans="2:39" x14ac:dyDescent="0.2">
      <c r="B89" s="186" t="s">
        <v>13</v>
      </c>
      <c r="C89" s="237">
        <v>3.0208347723292914</v>
      </c>
      <c r="D89" s="17">
        <v>1.6</v>
      </c>
      <c r="E89" s="262"/>
      <c r="F89" s="262"/>
      <c r="G89" s="262"/>
      <c r="H89" s="262"/>
      <c r="I89" s="262"/>
      <c r="J89" s="262"/>
      <c r="K89" s="262"/>
      <c r="L89" s="262"/>
      <c r="M89" s="262"/>
      <c r="N89" s="262"/>
      <c r="O89" s="262"/>
      <c r="P89" s="262"/>
      <c r="Q89" s="262"/>
      <c r="R89" s="262"/>
      <c r="S89" s="262"/>
      <c r="T89" s="262"/>
      <c r="U89" s="262"/>
      <c r="V89" s="262"/>
      <c r="W89" s="262"/>
      <c r="X89" s="262"/>
      <c r="Y89" s="262"/>
      <c r="Z89" s="262"/>
      <c r="AA89" s="262"/>
      <c r="AB89" s="262"/>
      <c r="AC89" s="262"/>
      <c r="AD89" s="262"/>
      <c r="AE89" s="262"/>
      <c r="AF89" s="262"/>
      <c r="AG89" s="262"/>
      <c r="AH89" s="262"/>
      <c r="AI89" s="262"/>
      <c r="AJ89" s="262"/>
      <c r="AK89" s="262"/>
      <c r="AL89" s="262"/>
      <c r="AM89" s="175"/>
    </row>
    <row r="90" spans="2:39" x14ac:dyDescent="0.2">
      <c r="B90" s="186" t="s">
        <v>18</v>
      </c>
      <c r="C90" s="237">
        <v>2.6420288968388648</v>
      </c>
      <c r="D90" s="17">
        <v>1.6</v>
      </c>
      <c r="E90" s="262"/>
      <c r="F90" s="262"/>
      <c r="G90" s="262"/>
      <c r="H90" s="262"/>
      <c r="I90" s="262"/>
      <c r="J90" s="262"/>
      <c r="K90" s="262"/>
      <c r="L90" s="262"/>
      <c r="M90" s="262"/>
      <c r="N90" s="262"/>
      <c r="O90" s="262"/>
      <c r="P90" s="262"/>
      <c r="Q90" s="262"/>
      <c r="R90" s="262"/>
      <c r="S90" s="262"/>
      <c r="T90" s="262"/>
      <c r="U90" s="262"/>
      <c r="V90" s="262"/>
      <c r="W90" s="262"/>
      <c r="X90" s="262"/>
      <c r="Y90" s="262"/>
      <c r="Z90" s="262"/>
      <c r="AA90" s="262"/>
      <c r="AB90" s="262"/>
      <c r="AC90" s="262"/>
      <c r="AD90" s="262"/>
      <c r="AE90" s="262"/>
      <c r="AF90" s="262"/>
      <c r="AG90" s="262"/>
      <c r="AH90" s="262"/>
      <c r="AI90" s="262"/>
      <c r="AJ90" s="262"/>
      <c r="AK90" s="262"/>
      <c r="AL90" s="262"/>
      <c r="AM90" s="175"/>
    </row>
    <row r="91" spans="2:39" x14ac:dyDescent="0.2">
      <c r="B91" s="186" t="s">
        <v>15</v>
      </c>
      <c r="C91" s="237">
        <v>2.257501296480239</v>
      </c>
      <c r="D91" s="17">
        <v>1.6</v>
      </c>
      <c r="E91" s="262"/>
      <c r="F91" s="262"/>
      <c r="G91" s="262"/>
      <c r="H91" s="262"/>
      <c r="I91" s="262"/>
      <c r="J91" s="262"/>
      <c r="K91" s="262"/>
      <c r="L91" s="262"/>
      <c r="M91" s="262"/>
      <c r="N91" s="262"/>
      <c r="O91" s="262"/>
      <c r="P91" s="262"/>
      <c r="Q91" s="262"/>
      <c r="R91" s="262"/>
      <c r="S91" s="262"/>
      <c r="T91" s="262"/>
      <c r="U91" s="262"/>
      <c r="V91" s="262"/>
      <c r="W91" s="262"/>
      <c r="X91" s="262"/>
      <c r="Y91" s="262"/>
      <c r="Z91" s="262"/>
      <c r="AA91" s="262"/>
      <c r="AB91" s="262"/>
      <c r="AC91" s="262"/>
      <c r="AD91" s="262"/>
      <c r="AE91" s="262"/>
      <c r="AF91" s="262"/>
      <c r="AG91" s="262"/>
      <c r="AH91" s="262"/>
      <c r="AI91" s="262"/>
      <c r="AJ91" s="262"/>
      <c r="AK91" s="262"/>
      <c r="AL91" s="262"/>
      <c r="AM91" s="175"/>
    </row>
    <row r="92" spans="2:39" x14ac:dyDescent="0.2">
      <c r="B92" s="186" t="s">
        <v>22</v>
      </c>
      <c r="C92" s="237">
        <v>2.0824909152520168</v>
      </c>
      <c r="D92" s="17">
        <v>1.6</v>
      </c>
      <c r="E92" s="262"/>
      <c r="F92" s="262"/>
      <c r="G92" s="262"/>
      <c r="H92" s="262"/>
      <c r="I92" s="262"/>
      <c r="J92" s="262"/>
      <c r="K92" s="262"/>
      <c r="L92" s="262"/>
      <c r="M92" s="262"/>
      <c r="N92" s="262"/>
      <c r="O92" s="262"/>
      <c r="P92" s="262"/>
      <c r="Q92" s="262"/>
      <c r="R92" s="262"/>
      <c r="S92" s="262"/>
      <c r="T92" s="262"/>
      <c r="U92" s="262"/>
      <c r="V92" s="262"/>
      <c r="W92" s="262"/>
      <c r="X92" s="262"/>
      <c r="Y92" s="262"/>
      <c r="Z92" s="262"/>
      <c r="AA92" s="262"/>
      <c r="AB92" s="262"/>
      <c r="AC92" s="262"/>
      <c r="AD92" s="262"/>
      <c r="AE92" s="262"/>
      <c r="AF92" s="262"/>
      <c r="AG92" s="262"/>
      <c r="AH92" s="262"/>
      <c r="AI92" s="262"/>
      <c r="AJ92" s="262"/>
      <c r="AK92" s="262"/>
      <c r="AL92" s="262"/>
      <c r="AM92" s="175"/>
    </row>
    <row r="93" spans="2:39" x14ac:dyDescent="0.2">
      <c r="B93" s="186" t="s">
        <v>14</v>
      </c>
      <c r="C93" s="237">
        <v>1.8236348682930372</v>
      </c>
      <c r="D93" s="17">
        <v>1.6</v>
      </c>
      <c r="E93" s="262"/>
      <c r="F93" s="262"/>
      <c r="G93" s="262"/>
      <c r="H93" s="262"/>
      <c r="I93" s="262"/>
      <c r="J93" s="262"/>
      <c r="K93" s="262"/>
      <c r="L93" s="262"/>
      <c r="M93" s="262"/>
      <c r="N93" s="262"/>
      <c r="O93" s="262"/>
      <c r="P93" s="262"/>
      <c r="Q93" s="262"/>
      <c r="R93" s="262"/>
      <c r="S93" s="262"/>
      <c r="T93" s="262"/>
      <c r="U93" s="262"/>
      <c r="V93" s="262"/>
      <c r="W93" s="262"/>
      <c r="X93" s="262"/>
      <c r="Y93" s="262"/>
      <c r="Z93" s="262"/>
      <c r="AA93" s="262"/>
      <c r="AB93" s="262"/>
      <c r="AC93" s="262"/>
      <c r="AD93" s="262"/>
      <c r="AE93" s="262"/>
      <c r="AF93" s="262"/>
      <c r="AG93" s="262"/>
      <c r="AH93" s="262"/>
      <c r="AI93" s="262"/>
      <c r="AJ93" s="262"/>
      <c r="AK93" s="262"/>
      <c r="AL93" s="262"/>
      <c r="AM93" s="175"/>
    </row>
    <row r="94" spans="2:39" x14ac:dyDescent="0.2">
      <c r="B94" s="186" t="s">
        <v>25</v>
      </c>
      <c r="C94" s="237">
        <v>1.5309401634394231</v>
      </c>
      <c r="D94" s="17">
        <v>1.6</v>
      </c>
      <c r="E94" s="262"/>
      <c r="F94" s="262"/>
      <c r="G94" s="262"/>
      <c r="H94" s="262"/>
      <c r="I94" s="262"/>
      <c r="J94" s="262"/>
      <c r="K94" s="262"/>
      <c r="L94" s="262"/>
      <c r="M94" s="262"/>
      <c r="N94" s="262"/>
      <c r="O94" s="262"/>
      <c r="P94" s="262"/>
      <c r="Q94" s="262"/>
      <c r="R94" s="262"/>
      <c r="S94" s="262"/>
      <c r="T94" s="262"/>
      <c r="U94" s="262"/>
      <c r="V94" s="262"/>
      <c r="W94" s="262"/>
      <c r="X94" s="262"/>
      <c r="Y94" s="262"/>
      <c r="Z94" s="262"/>
      <c r="AA94" s="262"/>
      <c r="AB94" s="262"/>
      <c r="AC94" s="262"/>
      <c r="AD94" s="262"/>
      <c r="AE94" s="262"/>
      <c r="AF94" s="262"/>
      <c r="AG94" s="262"/>
      <c r="AH94" s="262"/>
      <c r="AI94" s="262"/>
      <c r="AJ94" s="262"/>
      <c r="AK94" s="262"/>
      <c r="AL94" s="262"/>
      <c r="AM94" s="175"/>
    </row>
    <row r="95" spans="2:39" x14ac:dyDescent="0.2">
      <c r="B95" s="186" t="s">
        <v>2</v>
      </c>
      <c r="C95" s="237">
        <v>1.4431209632923305</v>
      </c>
      <c r="D95" s="17">
        <v>1.6</v>
      </c>
      <c r="E95" s="262"/>
      <c r="F95" s="262"/>
      <c r="G95" s="262"/>
      <c r="H95" s="262"/>
      <c r="I95" s="262"/>
      <c r="J95" s="262"/>
      <c r="K95" s="262"/>
      <c r="L95" s="262"/>
      <c r="M95" s="262"/>
      <c r="N95" s="262"/>
      <c r="O95" s="262"/>
      <c r="P95" s="262"/>
      <c r="Q95" s="262"/>
      <c r="R95" s="262"/>
      <c r="S95" s="262"/>
      <c r="T95" s="262"/>
      <c r="U95" s="262"/>
      <c r="V95" s="262"/>
      <c r="W95" s="262"/>
      <c r="X95" s="262"/>
      <c r="Y95" s="262"/>
      <c r="Z95" s="262"/>
      <c r="AA95" s="262"/>
      <c r="AB95" s="262"/>
      <c r="AC95" s="262"/>
      <c r="AD95" s="262"/>
      <c r="AE95" s="262"/>
      <c r="AF95" s="262"/>
      <c r="AG95" s="262"/>
      <c r="AH95" s="262"/>
      <c r="AI95" s="262"/>
      <c r="AJ95" s="262"/>
      <c r="AK95" s="262"/>
      <c r="AL95" s="262"/>
      <c r="AM95" s="175"/>
    </row>
    <row r="96" spans="2:39" x14ac:dyDescent="0.2">
      <c r="B96" s="186" t="s">
        <v>11</v>
      </c>
      <c r="C96" s="237">
        <v>1.4207979815743887</v>
      </c>
      <c r="D96" s="17">
        <v>1.6</v>
      </c>
      <c r="E96" s="262"/>
      <c r="F96" s="262"/>
      <c r="G96" s="262"/>
      <c r="H96" s="262"/>
      <c r="I96" s="262"/>
      <c r="J96" s="262"/>
      <c r="K96" s="262"/>
      <c r="L96" s="262"/>
      <c r="M96" s="262"/>
      <c r="N96" s="262"/>
      <c r="O96" s="262"/>
      <c r="P96" s="262"/>
      <c r="Q96" s="262"/>
      <c r="R96" s="262"/>
      <c r="S96" s="262"/>
      <c r="T96" s="262"/>
      <c r="U96" s="262"/>
      <c r="V96" s="262"/>
      <c r="W96" s="262"/>
      <c r="X96" s="262"/>
      <c r="Y96" s="262"/>
      <c r="Z96" s="262"/>
      <c r="AA96" s="262"/>
      <c r="AB96" s="262"/>
      <c r="AC96" s="262"/>
      <c r="AD96" s="262"/>
      <c r="AE96" s="262"/>
      <c r="AF96" s="262"/>
      <c r="AG96" s="262"/>
      <c r="AH96" s="262"/>
      <c r="AI96" s="262"/>
      <c r="AJ96" s="262"/>
      <c r="AK96" s="262"/>
      <c r="AL96" s="262"/>
      <c r="AM96" s="175"/>
    </row>
    <row r="97" spans="2:39" x14ac:dyDescent="0.2">
      <c r="B97" s="186" t="s">
        <v>75</v>
      </c>
      <c r="C97" s="237">
        <v>1.3894479817548262</v>
      </c>
      <c r="D97" s="17">
        <v>1.6</v>
      </c>
      <c r="E97" s="262"/>
      <c r="F97" s="262"/>
      <c r="G97" s="262"/>
      <c r="H97" s="262"/>
      <c r="I97" s="262"/>
      <c r="J97" s="262"/>
      <c r="K97" s="262"/>
      <c r="L97" s="262"/>
      <c r="M97" s="262"/>
      <c r="N97" s="262"/>
      <c r="O97" s="262"/>
      <c r="P97" s="262"/>
      <c r="Q97" s="262"/>
      <c r="R97" s="262"/>
      <c r="S97" s="262"/>
      <c r="T97" s="262"/>
      <c r="U97" s="262"/>
      <c r="V97" s="262"/>
      <c r="W97" s="262"/>
      <c r="X97" s="262"/>
      <c r="Y97" s="262"/>
      <c r="Z97" s="262"/>
      <c r="AA97" s="262"/>
      <c r="AB97" s="262"/>
      <c r="AC97" s="262"/>
      <c r="AD97" s="262"/>
      <c r="AE97" s="262"/>
      <c r="AF97" s="262"/>
      <c r="AG97" s="262"/>
      <c r="AH97" s="262"/>
      <c r="AI97" s="262"/>
      <c r="AJ97" s="262"/>
      <c r="AK97" s="262"/>
      <c r="AL97" s="262"/>
      <c r="AM97" s="175"/>
    </row>
    <row r="98" spans="2:39" x14ac:dyDescent="0.2">
      <c r="B98" s="186" t="s">
        <v>23</v>
      </c>
      <c r="C98" s="237">
        <v>1.1848096588747976</v>
      </c>
      <c r="D98" s="17">
        <v>1.6</v>
      </c>
      <c r="E98" s="262"/>
      <c r="F98" s="262"/>
      <c r="G98" s="262"/>
      <c r="H98" s="262"/>
      <c r="I98" s="262"/>
      <c r="J98" s="262"/>
      <c r="K98" s="262"/>
      <c r="L98" s="262"/>
      <c r="M98" s="262"/>
      <c r="N98" s="262"/>
      <c r="O98" s="262"/>
      <c r="P98" s="262"/>
      <c r="Q98" s="262"/>
      <c r="R98" s="262"/>
      <c r="S98" s="262"/>
      <c r="T98" s="262"/>
      <c r="U98" s="262"/>
      <c r="V98" s="262"/>
      <c r="W98" s="262"/>
      <c r="X98" s="262"/>
      <c r="Y98" s="262"/>
      <c r="Z98" s="262"/>
      <c r="AA98" s="262"/>
      <c r="AB98" s="262"/>
      <c r="AC98" s="262"/>
      <c r="AD98" s="262"/>
      <c r="AE98" s="262"/>
      <c r="AF98" s="262"/>
      <c r="AG98" s="262"/>
      <c r="AH98" s="262"/>
      <c r="AI98" s="262"/>
      <c r="AJ98" s="262"/>
      <c r="AK98" s="262"/>
      <c r="AL98" s="262"/>
      <c r="AM98" s="175"/>
    </row>
    <row r="99" spans="2:39" x14ac:dyDescent="0.2">
      <c r="B99" s="186" t="s">
        <v>8</v>
      </c>
      <c r="C99" s="237">
        <v>1.019411770024321</v>
      </c>
      <c r="D99" s="17">
        <v>1.6</v>
      </c>
      <c r="E99" s="262"/>
      <c r="F99" s="262"/>
      <c r="G99" s="262"/>
      <c r="H99" s="262"/>
      <c r="I99" s="262"/>
      <c r="J99" s="262"/>
      <c r="K99" s="262"/>
      <c r="L99" s="262"/>
      <c r="M99" s="262"/>
      <c r="N99" s="262"/>
      <c r="O99" s="262"/>
      <c r="P99" s="262"/>
      <c r="Q99" s="262"/>
      <c r="R99" s="262"/>
      <c r="S99" s="262"/>
      <c r="T99" s="262"/>
      <c r="U99" s="262"/>
      <c r="V99" s="262"/>
      <c r="W99" s="262"/>
      <c r="X99" s="262"/>
      <c r="Y99" s="262"/>
      <c r="Z99" s="262"/>
      <c r="AA99" s="262"/>
      <c r="AB99" s="262"/>
      <c r="AC99" s="262"/>
      <c r="AD99" s="262"/>
      <c r="AE99" s="262"/>
      <c r="AF99" s="262"/>
      <c r="AG99" s="262"/>
      <c r="AH99" s="262"/>
      <c r="AI99" s="262"/>
      <c r="AJ99" s="262"/>
      <c r="AK99" s="262"/>
      <c r="AL99" s="262"/>
      <c r="AM99" s="175"/>
    </row>
    <row r="100" spans="2:39" x14ac:dyDescent="0.2">
      <c r="B100" s="186" t="s">
        <v>17</v>
      </c>
      <c r="C100" s="237">
        <v>0.96595799728340626</v>
      </c>
      <c r="D100" s="17">
        <v>1.6</v>
      </c>
      <c r="E100" s="262"/>
      <c r="F100" s="262"/>
      <c r="G100" s="262"/>
      <c r="H100" s="262"/>
      <c r="I100" s="262"/>
      <c r="J100" s="262"/>
      <c r="K100" s="262"/>
      <c r="L100" s="262"/>
      <c r="M100" s="262"/>
      <c r="N100" s="262"/>
      <c r="O100" s="262"/>
      <c r="P100" s="262"/>
      <c r="Q100" s="262"/>
      <c r="R100" s="262"/>
      <c r="S100" s="262"/>
      <c r="T100" s="262"/>
      <c r="U100" s="262"/>
      <c r="V100" s="262"/>
      <c r="W100" s="262"/>
      <c r="X100" s="262"/>
      <c r="Y100" s="262"/>
      <c r="Z100" s="262"/>
      <c r="AA100" s="262"/>
      <c r="AB100" s="262"/>
      <c r="AC100" s="262"/>
      <c r="AD100" s="262"/>
      <c r="AE100" s="262"/>
      <c r="AF100" s="262"/>
      <c r="AG100" s="262"/>
      <c r="AH100" s="262"/>
      <c r="AI100" s="262"/>
      <c r="AJ100" s="262"/>
      <c r="AK100" s="262"/>
      <c r="AL100" s="262"/>
      <c r="AM100" s="175"/>
    </row>
    <row r="101" spans="2:39" x14ac:dyDescent="0.2">
      <c r="B101" s="186" t="s">
        <v>31</v>
      </c>
      <c r="C101" s="237">
        <v>0.96496242298292445</v>
      </c>
      <c r="D101" s="17">
        <v>1.6</v>
      </c>
      <c r="E101" s="262"/>
      <c r="F101" s="262"/>
      <c r="G101" s="262"/>
      <c r="H101" s="262"/>
      <c r="I101" s="262"/>
      <c r="J101" s="262"/>
      <c r="K101" s="262"/>
      <c r="L101" s="262"/>
      <c r="M101" s="262"/>
      <c r="N101" s="262"/>
      <c r="O101" s="262"/>
      <c r="P101" s="262"/>
      <c r="Q101" s="262"/>
      <c r="R101" s="262"/>
      <c r="S101" s="262"/>
      <c r="T101" s="262"/>
      <c r="U101" s="262"/>
      <c r="V101" s="262"/>
      <c r="W101" s="262"/>
      <c r="X101" s="262"/>
      <c r="Y101" s="262"/>
      <c r="Z101" s="262"/>
      <c r="AA101" s="262"/>
      <c r="AB101" s="262"/>
      <c r="AC101" s="262"/>
      <c r="AD101" s="262"/>
      <c r="AE101" s="262"/>
      <c r="AF101" s="262"/>
      <c r="AG101" s="262"/>
      <c r="AH101" s="262"/>
      <c r="AI101" s="262"/>
      <c r="AJ101" s="262"/>
      <c r="AK101" s="262"/>
      <c r="AL101" s="262"/>
      <c r="AM101" s="175"/>
    </row>
    <row r="102" spans="2:39" x14ac:dyDescent="0.2">
      <c r="B102" s="186" t="s">
        <v>3</v>
      </c>
      <c r="C102" s="237">
        <v>0.74760922968941912</v>
      </c>
      <c r="D102" s="17">
        <v>1.6</v>
      </c>
      <c r="E102" s="262"/>
      <c r="F102" s="262"/>
      <c r="G102" s="262"/>
      <c r="H102" s="262"/>
      <c r="I102" s="262"/>
      <c r="J102" s="262"/>
      <c r="K102" s="262"/>
      <c r="L102" s="262"/>
      <c r="M102" s="262"/>
      <c r="N102" s="262"/>
      <c r="O102" s="262"/>
      <c r="P102" s="262"/>
      <c r="Q102" s="262"/>
      <c r="R102" s="262"/>
      <c r="S102" s="262"/>
      <c r="T102" s="262"/>
      <c r="U102" s="262"/>
      <c r="V102" s="262"/>
      <c r="W102" s="262"/>
      <c r="X102" s="262"/>
      <c r="Y102" s="262"/>
      <c r="Z102" s="262"/>
      <c r="AA102" s="262"/>
      <c r="AB102" s="262"/>
      <c r="AC102" s="262"/>
      <c r="AD102" s="262"/>
      <c r="AE102" s="262"/>
      <c r="AF102" s="262"/>
      <c r="AG102" s="262"/>
      <c r="AH102" s="262"/>
      <c r="AI102" s="262"/>
      <c r="AJ102" s="262"/>
      <c r="AK102" s="262"/>
      <c r="AL102" s="262"/>
      <c r="AM102" s="175"/>
    </row>
    <row r="103" spans="2:39" x14ac:dyDescent="0.2">
      <c r="B103" s="186" t="s">
        <v>4</v>
      </c>
      <c r="C103" s="237">
        <v>0.70390778807976162</v>
      </c>
      <c r="D103" s="17">
        <v>1.6</v>
      </c>
      <c r="E103" s="262"/>
      <c r="F103" s="262"/>
      <c r="G103" s="262"/>
      <c r="H103" s="262"/>
      <c r="I103" s="262"/>
      <c r="J103" s="262"/>
      <c r="K103" s="262"/>
      <c r="L103" s="262"/>
      <c r="M103" s="262"/>
      <c r="N103" s="262"/>
      <c r="O103" s="262"/>
      <c r="P103" s="262"/>
      <c r="Q103" s="262"/>
      <c r="R103" s="262"/>
      <c r="S103" s="262"/>
      <c r="T103" s="262"/>
      <c r="U103" s="262"/>
      <c r="V103" s="262"/>
      <c r="W103" s="262"/>
      <c r="X103" s="262"/>
      <c r="Y103" s="262"/>
      <c r="Z103" s="262"/>
      <c r="AA103" s="262"/>
      <c r="AB103" s="262"/>
      <c r="AC103" s="262"/>
      <c r="AD103" s="262"/>
      <c r="AE103" s="262"/>
      <c r="AF103" s="262"/>
      <c r="AG103" s="262"/>
      <c r="AH103" s="262"/>
      <c r="AI103" s="262"/>
      <c r="AJ103" s="262"/>
      <c r="AK103" s="262"/>
      <c r="AL103" s="262"/>
      <c r="AM103" s="175"/>
    </row>
    <row r="104" spans="2:39" x14ac:dyDescent="0.2">
      <c r="B104" s="186" t="s">
        <v>21</v>
      </c>
      <c r="C104" s="237">
        <v>0.67887742897359904</v>
      </c>
      <c r="D104" s="17">
        <v>1.6</v>
      </c>
      <c r="E104" s="262"/>
      <c r="F104" s="262"/>
      <c r="G104" s="262"/>
      <c r="H104" s="262"/>
      <c r="I104" s="262"/>
      <c r="J104" s="262"/>
      <c r="K104" s="262"/>
      <c r="L104" s="262"/>
      <c r="M104" s="262"/>
      <c r="N104" s="262"/>
      <c r="O104" s="262"/>
      <c r="P104" s="262"/>
      <c r="Q104" s="262"/>
      <c r="R104" s="262"/>
      <c r="S104" s="262"/>
      <c r="T104" s="262"/>
      <c r="U104" s="262"/>
      <c r="V104" s="262"/>
      <c r="W104" s="262"/>
      <c r="X104" s="262"/>
      <c r="Y104" s="262"/>
      <c r="Z104" s="262"/>
      <c r="AA104" s="262"/>
      <c r="AB104" s="262"/>
      <c r="AC104" s="262"/>
      <c r="AD104" s="262"/>
      <c r="AE104" s="262"/>
      <c r="AF104" s="262"/>
      <c r="AG104" s="262"/>
      <c r="AH104" s="262"/>
      <c r="AI104" s="262"/>
      <c r="AJ104" s="262"/>
      <c r="AK104" s="262"/>
      <c r="AL104" s="262"/>
      <c r="AM104" s="175"/>
    </row>
    <row r="105" spans="2:39" x14ac:dyDescent="0.2">
      <c r="B105" s="186" t="s">
        <v>1</v>
      </c>
      <c r="C105" s="237">
        <v>0.59343602487596026</v>
      </c>
      <c r="D105" s="17">
        <v>1.6</v>
      </c>
      <c r="E105" s="262"/>
      <c r="F105" s="262"/>
      <c r="G105" s="262"/>
      <c r="H105" s="262"/>
      <c r="I105" s="262"/>
      <c r="J105" s="262"/>
      <c r="K105" s="262"/>
      <c r="L105" s="262"/>
      <c r="M105" s="262"/>
      <c r="N105" s="262"/>
      <c r="O105" s="262"/>
      <c r="P105" s="262"/>
      <c r="Q105" s="262"/>
      <c r="R105" s="262"/>
      <c r="S105" s="262"/>
      <c r="T105" s="262"/>
      <c r="U105" s="262"/>
      <c r="V105" s="262"/>
      <c r="W105" s="262"/>
      <c r="X105" s="262"/>
      <c r="Y105" s="262"/>
      <c r="Z105" s="262"/>
      <c r="AA105" s="262"/>
      <c r="AB105" s="262"/>
      <c r="AC105" s="262"/>
      <c r="AD105" s="262"/>
      <c r="AE105" s="262"/>
      <c r="AF105" s="262"/>
      <c r="AG105" s="262"/>
      <c r="AH105" s="262"/>
      <c r="AI105" s="262"/>
      <c r="AJ105" s="262"/>
      <c r="AK105" s="262"/>
      <c r="AL105" s="262"/>
      <c r="AM105" s="175"/>
    </row>
    <row r="106" spans="2:39" x14ac:dyDescent="0.2">
      <c r="B106" s="186" t="s">
        <v>12</v>
      </c>
      <c r="C106" s="237">
        <v>0.5845913222180027</v>
      </c>
      <c r="D106" s="17">
        <v>1.6</v>
      </c>
      <c r="E106" s="262"/>
      <c r="F106" s="262"/>
      <c r="G106" s="262"/>
      <c r="H106" s="262"/>
      <c r="I106" s="262"/>
      <c r="J106" s="262"/>
      <c r="K106" s="262"/>
      <c r="L106" s="262"/>
      <c r="M106" s="262"/>
      <c r="N106" s="262"/>
      <c r="O106" s="262"/>
      <c r="P106" s="262"/>
      <c r="Q106" s="262"/>
      <c r="R106" s="262"/>
      <c r="S106" s="262"/>
      <c r="T106" s="262"/>
      <c r="U106" s="262"/>
      <c r="V106" s="262"/>
      <c r="W106" s="262"/>
      <c r="X106" s="262"/>
      <c r="Y106" s="262"/>
      <c r="Z106" s="262"/>
      <c r="AA106" s="262"/>
      <c r="AB106" s="262"/>
      <c r="AC106" s="262"/>
      <c r="AD106" s="262"/>
      <c r="AE106" s="262"/>
      <c r="AF106" s="262"/>
      <c r="AG106" s="262"/>
      <c r="AH106" s="262"/>
      <c r="AI106" s="262"/>
      <c r="AJ106" s="262"/>
      <c r="AK106" s="262"/>
      <c r="AL106" s="262"/>
      <c r="AM106" s="175"/>
    </row>
    <row r="107" spans="2:39" x14ac:dyDescent="0.2">
      <c r="B107" s="186" t="s">
        <v>26</v>
      </c>
      <c r="C107" s="237">
        <v>0.5838721013863164</v>
      </c>
      <c r="D107" s="17">
        <v>1.6</v>
      </c>
      <c r="E107" s="262"/>
      <c r="F107" s="262"/>
      <c r="G107" s="262"/>
      <c r="H107" s="262"/>
      <c r="I107" s="262"/>
      <c r="J107" s="262"/>
      <c r="K107" s="262"/>
      <c r="L107" s="262"/>
      <c r="M107" s="262"/>
      <c r="N107" s="262"/>
      <c r="O107" s="262"/>
      <c r="P107" s="262"/>
      <c r="Q107" s="262"/>
      <c r="R107" s="262"/>
      <c r="S107" s="262"/>
      <c r="T107" s="262"/>
      <c r="U107" s="262"/>
      <c r="V107" s="262"/>
      <c r="W107" s="262"/>
      <c r="X107" s="262"/>
      <c r="Y107" s="262"/>
      <c r="Z107" s="262"/>
      <c r="AA107" s="262"/>
      <c r="AB107" s="262"/>
      <c r="AC107" s="262"/>
      <c r="AD107" s="262"/>
      <c r="AE107" s="262"/>
      <c r="AF107" s="262"/>
      <c r="AG107" s="262"/>
      <c r="AH107" s="262"/>
      <c r="AI107" s="262"/>
      <c r="AJ107" s="262"/>
      <c r="AK107" s="262"/>
      <c r="AL107" s="262"/>
      <c r="AM107" s="175"/>
    </row>
    <row r="108" spans="2:39" x14ac:dyDescent="0.2">
      <c r="B108" s="186" t="s">
        <v>29</v>
      </c>
      <c r="C108" s="237">
        <v>0.54516766826761198</v>
      </c>
      <c r="D108" s="17">
        <v>1.6</v>
      </c>
      <c r="E108" s="262"/>
      <c r="F108" s="262"/>
      <c r="G108" s="262"/>
      <c r="H108" s="262"/>
      <c r="I108" s="262"/>
      <c r="J108" s="262"/>
      <c r="K108" s="262"/>
      <c r="L108" s="262"/>
      <c r="M108" s="262"/>
      <c r="N108" s="262"/>
      <c r="O108" s="262"/>
      <c r="P108" s="262"/>
      <c r="Q108" s="262"/>
      <c r="R108" s="262"/>
      <c r="S108" s="262"/>
      <c r="T108" s="262"/>
      <c r="U108" s="262"/>
      <c r="V108" s="262"/>
      <c r="W108" s="262"/>
      <c r="X108" s="262"/>
      <c r="Y108" s="262"/>
      <c r="Z108" s="262"/>
      <c r="AA108" s="262"/>
      <c r="AB108" s="262"/>
      <c r="AC108" s="262"/>
      <c r="AD108" s="262"/>
      <c r="AE108" s="262"/>
      <c r="AF108" s="262"/>
      <c r="AG108" s="262"/>
      <c r="AH108" s="262"/>
      <c r="AI108" s="262"/>
      <c r="AJ108" s="262"/>
      <c r="AK108" s="262"/>
      <c r="AL108" s="262"/>
      <c r="AM108" s="175"/>
    </row>
    <row r="109" spans="2:39" x14ac:dyDescent="0.2">
      <c r="B109" s="186" t="s">
        <v>6</v>
      </c>
      <c r="C109" s="237">
        <v>0.50257928343412783</v>
      </c>
      <c r="D109" s="17">
        <v>1.6</v>
      </c>
      <c r="E109" s="262"/>
      <c r="F109" s="262"/>
      <c r="G109" s="262"/>
      <c r="H109" s="262"/>
      <c r="I109" s="262"/>
      <c r="J109" s="262"/>
      <c r="K109" s="262"/>
      <c r="L109" s="262"/>
      <c r="M109" s="262"/>
      <c r="N109" s="262"/>
      <c r="O109" s="262"/>
      <c r="P109" s="262"/>
      <c r="Q109" s="262"/>
      <c r="R109" s="262"/>
      <c r="S109" s="262"/>
      <c r="T109" s="262"/>
      <c r="U109" s="262"/>
      <c r="V109" s="262"/>
      <c r="W109" s="262"/>
      <c r="X109" s="262"/>
      <c r="Y109" s="262"/>
      <c r="Z109" s="262"/>
      <c r="AA109" s="262"/>
      <c r="AB109" s="262"/>
      <c r="AC109" s="262"/>
      <c r="AD109" s="262"/>
      <c r="AE109" s="262"/>
      <c r="AF109" s="262"/>
      <c r="AG109" s="262"/>
      <c r="AH109" s="262"/>
      <c r="AI109" s="262"/>
      <c r="AJ109" s="262"/>
      <c r="AK109" s="262"/>
      <c r="AL109" s="262"/>
      <c r="AM109" s="175"/>
    </row>
    <row r="110" spans="2:39" x14ac:dyDescent="0.2">
      <c r="B110" s="186" t="s">
        <v>5</v>
      </c>
      <c r="C110" s="237">
        <v>0.4441227702821629</v>
      </c>
      <c r="D110" s="17">
        <v>1.6</v>
      </c>
      <c r="E110" s="262"/>
      <c r="F110" s="262"/>
      <c r="G110" s="262"/>
      <c r="H110" s="262"/>
      <c r="I110" s="262"/>
      <c r="J110" s="262"/>
      <c r="K110" s="262"/>
      <c r="L110" s="262"/>
      <c r="M110" s="262"/>
      <c r="N110" s="262"/>
      <c r="O110" s="262"/>
      <c r="P110" s="262"/>
      <c r="Q110" s="262"/>
      <c r="R110" s="262"/>
      <c r="S110" s="262"/>
      <c r="T110" s="262"/>
      <c r="U110" s="262"/>
      <c r="V110" s="262"/>
      <c r="W110" s="262"/>
      <c r="X110" s="262"/>
      <c r="Y110" s="262"/>
      <c r="Z110" s="262"/>
      <c r="AA110" s="262"/>
      <c r="AB110" s="262"/>
      <c r="AC110" s="262"/>
      <c r="AD110" s="262"/>
      <c r="AE110" s="262"/>
      <c r="AF110" s="262"/>
      <c r="AG110" s="262"/>
      <c r="AH110" s="262"/>
      <c r="AI110" s="262"/>
      <c r="AJ110" s="262"/>
      <c r="AK110" s="262"/>
      <c r="AL110" s="262"/>
      <c r="AM110" s="175"/>
    </row>
    <row r="111" spans="2:39" x14ac:dyDescent="0.2">
      <c r="B111" s="186" t="s">
        <v>9</v>
      </c>
      <c r="C111" s="237">
        <v>0.36628045363282852</v>
      </c>
      <c r="D111" s="17">
        <v>1.6</v>
      </c>
      <c r="E111" s="262"/>
      <c r="F111" s="262"/>
      <c r="G111" s="262"/>
      <c r="H111" s="262"/>
      <c r="I111" s="262"/>
      <c r="J111" s="262"/>
      <c r="K111" s="262"/>
      <c r="L111" s="262"/>
      <c r="M111" s="262"/>
      <c r="N111" s="262"/>
      <c r="O111" s="262"/>
      <c r="P111" s="262"/>
      <c r="Q111" s="262"/>
      <c r="R111" s="262"/>
      <c r="S111" s="262"/>
      <c r="T111" s="262"/>
      <c r="U111" s="262"/>
      <c r="V111" s="262"/>
      <c r="W111" s="262"/>
      <c r="X111" s="262"/>
      <c r="Y111" s="262"/>
      <c r="Z111" s="262"/>
      <c r="AA111" s="262"/>
      <c r="AB111" s="262"/>
      <c r="AC111" s="262"/>
      <c r="AD111" s="262"/>
      <c r="AE111" s="262"/>
      <c r="AF111" s="262"/>
      <c r="AG111" s="262"/>
      <c r="AH111" s="262"/>
      <c r="AI111" s="262"/>
      <c r="AJ111" s="262"/>
      <c r="AK111" s="262"/>
      <c r="AL111" s="262"/>
      <c r="AM111" s="175"/>
    </row>
    <row r="112" spans="2:39" x14ac:dyDescent="0.2">
      <c r="B112" s="186" t="s">
        <v>19</v>
      </c>
      <c r="C112" s="237">
        <v>0.27933682338800203</v>
      </c>
      <c r="D112" s="17">
        <v>1.6</v>
      </c>
      <c r="E112" s="262"/>
      <c r="F112" s="262"/>
      <c r="G112" s="262"/>
      <c r="H112" s="262"/>
      <c r="I112" s="262"/>
      <c r="J112" s="262"/>
      <c r="K112" s="262"/>
      <c r="L112" s="262"/>
      <c r="M112" s="262"/>
      <c r="N112" s="262"/>
      <c r="O112" s="262"/>
      <c r="P112" s="262"/>
      <c r="Q112" s="262"/>
      <c r="R112" s="262"/>
      <c r="S112" s="262"/>
      <c r="T112" s="262"/>
      <c r="U112" s="262"/>
      <c r="V112" s="262"/>
      <c r="W112" s="262"/>
      <c r="X112" s="262"/>
      <c r="Y112" s="262"/>
      <c r="Z112" s="262"/>
      <c r="AA112" s="262"/>
      <c r="AB112" s="262"/>
      <c r="AC112" s="262"/>
      <c r="AD112" s="262"/>
      <c r="AE112" s="262"/>
      <c r="AF112" s="262"/>
      <c r="AG112" s="262"/>
      <c r="AH112" s="262"/>
      <c r="AI112" s="262"/>
      <c r="AJ112" s="262"/>
      <c r="AK112" s="262"/>
      <c r="AL112" s="262"/>
      <c r="AM112" s="175"/>
    </row>
    <row r="113" spans="2:39" x14ac:dyDescent="0.2">
      <c r="B113" s="186" t="s">
        <v>24</v>
      </c>
      <c r="C113" s="237">
        <v>0.16875650088936978</v>
      </c>
      <c r="D113" s="17">
        <v>1.6</v>
      </c>
      <c r="E113" s="262"/>
      <c r="F113" s="262"/>
      <c r="G113" s="262"/>
      <c r="H113" s="262"/>
      <c r="I113" s="262"/>
      <c r="J113" s="262"/>
      <c r="K113" s="262"/>
      <c r="L113" s="262"/>
      <c r="M113" s="262"/>
      <c r="N113" s="262"/>
      <c r="O113" s="262"/>
      <c r="P113" s="262"/>
      <c r="Q113" s="262"/>
      <c r="R113" s="262"/>
      <c r="S113" s="262"/>
      <c r="T113" s="262"/>
      <c r="U113" s="262"/>
      <c r="V113" s="262"/>
      <c r="W113" s="262"/>
      <c r="X113" s="262"/>
      <c r="Y113" s="262"/>
      <c r="Z113" s="262"/>
      <c r="AA113" s="262"/>
      <c r="AB113" s="262"/>
      <c r="AC113" s="262"/>
      <c r="AD113" s="262"/>
      <c r="AE113" s="262"/>
      <c r="AF113" s="262"/>
      <c r="AG113" s="262"/>
      <c r="AH113" s="262"/>
      <c r="AI113" s="262"/>
      <c r="AJ113" s="262"/>
      <c r="AK113" s="262"/>
      <c r="AL113" s="262"/>
      <c r="AM113" s="175"/>
    </row>
    <row r="114" spans="2:39" x14ac:dyDescent="0.2">
      <c r="B114" s="186" t="s">
        <v>28</v>
      </c>
      <c r="C114" s="250">
        <v>8.8743837936788056E-2</v>
      </c>
      <c r="D114" s="17">
        <v>1.6</v>
      </c>
      <c r="E114" s="262"/>
      <c r="F114" s="262"/>
      <c r="G114" s="262"/>
      <c r="H114" s="262"/>
      <c r="I114" s="262"/>
      <c r="J114" s="262"/>
      <c r="K114" s="262"/>
      <c r="L114" s="262"/>
      <c r="M114" s="262"/>
      <c r="N114" s="262"/>
      <c r="O114" s="262"/>
      <c r="P114" s="262"/>
      <c r="Q114" s="262"/>
      <c r="R114" s="262"/>
      <c r="S114" s="262"/>
      <c r="T114" s="262"/>
      <c r="U114" s="262"/>
      <c r="V114" s="262"/>
      <c r="W114" s="262"/>
      <c r="X114" s="262"/>
      <c r="Y114" s="262"/>
      <c r="Z114" s="262"/>
      <c r="AA114" s="262"/>
      <c r="AB114" s="262"/>
      <c r="AC114" s="262"/>
      <c r="AD114" s="262"/>
      <c r="AE114" s="262"/>
      <c r="AF114" s="262"/>
      <c r="AG114" s="262"/>
      <c r="AH114" s="262"/>
      <c r="AI114" s="262"/>
      <c r="AJ114" s="262"/>
      <c r="AK114" s="262"/>
      <c r="AL114" s="262"/>
      <c r="AM114" s="175"/>
    </row>
    <row r="115" spans="2:39" x14ac:dyDescent="0.2">
      <c r="B115" s="186" t="s">
        <v>0</v>
      </c>
      <c r="C115" s="237">
        <v>7.4261963718389348E-2</v>
      </c>
      <c r="D115" s="17">
        <v>1.6</v>
      </c>
      <c r="E115" s="262"/>
      <c r="F115" s="262"/>
      <c r="G115" s="262"/>
      <c r="H115" s="262"/>
      <c r="I115" s="262"/>
      <c r="J115" s="262"/>
      <c r="K115" s="262"/>
      <c r="L115" s="262"/>
      <c r="M115" s="262"/>
      <c r="N115" s="262"/>
      <c r="O115" s="262"/>
      <c r="P115" s="262"/>
      <c r="Q115" s="262"/>
      <c r="R115" s="262"/>
      <c r="S115" s="262"/>
      <c r="T115" s="262"/>
      <c r="U115" s="262"/>
      <c r="V115" s="262"/>
      <c r="W115" s="262"/>
      <c r="X115" s="262"/>
      <c r="Y115" s="262"/>
      <c r="Z115" s="262"/>
      <c r="AA115" s="262"/>
      <c r="AB115" s="262"/>
      <c r="AC115" s="262"/>
      <c r="AD115" s="262"/>
      <c r="AE115" s="262"/>
      <c r="AF115" s="262"/>
      <c r="AG115" s="262"/>
      <c r="AH115" s="262"/>
      <c r="AI115" s="262"/>
      <c r="AJ115" s="262"/>
      <c r="AK115" s="262"/>
      <c r="AL115" s="262"/>
      <c r="AM115" s="175"/>
    </row>
    <row r="116" spans="2:39" x14ac:dyDescent="0.2">
      <c r="B116" s="186" t="s">
        <v>16</v>
      </c>
      <c r="C116" s="237">
        <v>6.8884480647631599E-2</v>
      </c>
      <c r="D116" s="17">
        <v>1.6</v>
      </c>
      <c r="E116" s="262"/>
      <c r="F116" s="262"/>
      <c r="G116" s="262"/>
      <c r="H116" s="262"/>
      <c r="I116" s="262"/>
      <c r="J116" s="262"/>
      <c r="K116" s="262"/>
      <c r="L116" s="262"/>
      <c r="M116" s="262"/>
      <c r="N116" s="262"/>
      <c r="O116" s="262"/>
      <c r="P116" s="262"/>
      <c r="Q116" s="262"/>
      <c r="R116" s="262"/>
      <c r="S116" s="262"/>
      <c r="T116" s="262"/>
      <c r="U116" s="262"/>
      <c r="V116" s="262"/>
      <c r="W116" s="262"/>
      <c r="X116" s="262"/>
      <c r="Y116" s="262"/>
      <c r="Z116" s="262"/>
      <c r="AA116" s="262"/>
      <c r="AB116" s="262"/>
      <c r="AC116" s="262"/>
      <c r="AD116" s="262"/>
      <c r="AE116" s="262"/>
      <c r="AF116" s="262"/>
      <c r="AG116" s="262"/>
      <c r="AH116" s="262"/>
      <c r="AI116" s="262"/>
      <c r="AJ116" s="262"/>
      <c r="AK116" s="262"/>
      <c r="AL116" s="262"/>
      <c r="AM116" s="175"/>
    </row>
    <row r="117" spans="2:39" x14ac:dyDescent="0.2">
      <c r="B117" s="175"/>
      <c r="C117" s="175"/>
      <c r="D117" s="175"/>
      <c r="E117" s="175"/>
      <c r="F117" s="175"/>
      <c r="G117" s="175"/>
      <c r="H117" s="175"/>
      <c r="I117" s="175"/>
      <c r="J117" s="175"/>
      <c r="K117" s="175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  <c r="AA117" s="175"/>
      <c r="AB117" s="175"/>
      <c r="AC117" s="175"/>
      <c r="AD117" s="175"/>
      <c r="AE117" s="175"/>
      <c r="AF117" s="175"/>
      <c r="AG117" s="175"/>
      <c r="AH117" s="175"/>
      <c r="AI117" s="175"/>
      <c r="AJ117" s="175"/>
      <c r="AK117" s="175"/>
      <c r="AL117" s="175"/>
      <c r="AM117" s="175"/>
    </row>
    <row r="118" spans="2:39" x14ac:dyDescent="0.2">
      <c r="B118" s="175"/>
      <c r="C118" s="175"/>
      <c r="D118" s="175"/>
      <c r="E118" s="175"/>
      <c r="F118" s="175"/>
      <c r="G118" s="175"/>
      <c r="H118" s="175"/>
      <c r="I118" s="175"/>
      <c r="J118" s="175"/>
      <c r="K118" s="175"/>
      <c r="L118" s="175"/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  <c r="AA118" s="175"/>
      <c r="AB118" s="175"/>
      <c r="AC118" s="175"/>
      <c r="AD118" s="175"/>
      <c r="AE118" s="175"/>
      <c r="AF118" s="175"/>
      <c r="AG118" s="175"/>
      <c r="AH118" s="175"/>
      <c r="AI118" s="175"/>
      <c r="AJ118" s="175"/>
      <c r="AK118" s="175"/>
      <c r="AL118" s="175"/>
      <c r="AM118" s="175"/>
    </row>
    <row r="119" spans="2:39" ht="15" x14ac:dyDescent="0.25">
      <c r="B119" s="218" t="s">
        <v>72</v>
      </c>
      <c r="C119" s="260" t="s">
        <v>618</v>
      </c>
      <c r="D119" s="260" t="s">
        <v>51</v>
      </c>
      <c r="E119" s="175"/>
      <c r="F119" s="175"/>
      <c r="G119" s="175"/>
      <c r="H119" s="175"/>
      <c r="I119" s="175"/>
      <c r="J119" s="175"/>
      <c r="K119" s="175"/>
      <c r="L119" s="175"/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  <c r="AA119" s="175"/>
      <c r="AB119" s="175"/>
      <c r="AC119" s="175"/>
      <c r="AD119" s="175"/>
      <c r="AE119" s="175"/>
      <c r="AF119" s="175"/>
      <c r="AG119" s="175"/>
      <c r="AH119" s="175"/>
      <c r="AI119" s="175"/>
      <c r="AJ119" s="175"/>
      <c r="AK119" s="175"/>
      <c r="AL119" s="175"/>
      <c r="AM119" s="175"/>
    </row>
    <row r="120" spans="2:39" x14ac:dyDescent="0.2">
      <c r="B120" s="186" t="s">
        <v>31</v>
      </c>
      <c r="C120" s="240">
        <v>6.1733564627385533</v>
      </c>
      <c r="D120" s="17">
        <v>1.7</v>
      </c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  <c r="AA120" s="175"/>
      <c r="AB120" s="175"/>
      <c r="AC120" s="175"/>
      <c r="AD120" s="175"/>
      <c r="AE120" s="175"/>
      <c r="AF120" s="175"/>
      <c r="AG120" s="175"/>
      <c r="AH120" s="175"/>
      <c r="AI120" s="175"/>
      <c r="AJ120" s="175"/>
      <c r="AK120" s="175"/>
      <c r="AL120" s="175"/>
      <c r="AM120" s="175"/>
    </row>
    <row r="121" spans="2:39" x14ac:dyDescent="0.2">
      <c r="B121" s="186" t="s">
        <v>21</v>
      </c>
      <c r="C121" s="240">
        <v>5.1122636226452824</v>
      </c>
      <c r="D121" s="17">
        <v>1.7</v>
      </c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  <c r="AA121" s="175"/>
      <c r="AB121" s="175"/>
      <c r="AC121" s="175"/>
      <c r="AD121" s="175"/>
      <c r="AE121" s="175"/>
      <c r="AF121" s="175"/>
      <c r="AG121" s="175"/>
      <c r="AH121" s="175"/>
      <c r="AI121" s="175"/>
      <c r="AJ121" s="175"/>
      <c r="AK121" s="175"/>
      <c r="AL121" s="175"/>
      <c r="AM121" s="175"/>
    </row>
    <row r="122" spans="2:39" x14ac:dyDescent="0.2">
      <c r="B122" s="186" t="s">
        <v>10</v>
      </c>
      <c r="C122" s="240">
        <v>4.8938091670410868</v>
      </c>
      <c r="D122" s="17">
        <v>1.7</v>
      </c>
      <c r="E122" s="175"/>
      <c r="F122" s="175"/>
      <c r="G122" s="175"/>
      <c r="H122" s="175"/>
      <c r="I122" s="175"/>
      <c r="J122" s="175"/>
      <c r="K122" s="175"/>
      <c r="L122" s="175"/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  <c r="AA122" s="175"/>
      <c r="AB122" s="175"/>
      <c r="AC122" s="175"/>
      <c r="AD122" s="175"/>
      <c r="AE122" s="175"/>
      <c r="AF122" s="175"/>
      <c r="AG122" s="175"/>
      <c r="AH122" s="175"/>
      <c r="AI122" s="175"/>
      <c r="AJ122" s="175"/>
      <c r="AK122" s="175"/>
      <c r="AL122" s="175"/>
      <c r="AM122" s="175"/>
    </row>
    <row r="123" spans="2:39" x14ac:dyDescent="0.2">
      <c r="B123" s="186" t="s">
        <v>17</v>
      </c>
      <c r="C123" s="240">
        <v>4.2491056635503792</v>
      </c>
      <c r="D123" s="17">
        <v>1.7</v>
      </c>
      <c r="E123" s="175"/>
      <c r="F123" s="175"/>
      <c r="G123" s="175"/>
      <c r="H123" s="175"/>
      <c r="I123" s="175"/>
      <c r="J123" s="175"/>
      <c r="K123" s="175"/>
      <c r="L123" s="175"/>
      <c r="M123" s="175"/>
      <c r="N123" s="175"/>
      <c r="O123" s="175"/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  <c r="Z123" s="175"/>
      <c r="AA123" s="175"/>
      <c r="AB123" s="175"/>
      <c r="AC123" s="175"/>
      <c r="AD123" s="175"/>
      <c r="AE123" s="175"/>
      <c r="AF123" s="175"/>
      <c r="AG123" s="175"/>
      <c r="AH123" s="175"/>
      <c r="AI123" s="175"/>
      <c r="AJ123" s="175"/>
      <c r="AK123" s="175"/>
      <c r="AL123" s="175"/>
      <c r="AM123" s="175"/>
    </row>
    <row r="124" spans="2:39" x14ac:dyDescent="0.2">
      <c r="B124" s="186" t="s">
        <v>5</v>
      </c>
      <c r="C124" s="240">
        <v>3.9904476429780953</v>
      </c>
      <c r="D124" s="17">
        <v>1.7</v>
      </c>
      <c r="E124" s="175"/>
      <c r="F124" s="175"/>
      <c r="G124" s="175"/>
      <c r="H124" s="175"/>
      <c r="I124" s="175"/>
      <c r="J124" s="175"/>
      <c r="K124" s="175"/>
      <c r="L124" s="175"/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  <c r="AA124" s="175"/>
      <c r="AB124" s="175"/>
      <c r="AC124" s="175"/>
      <c r="AD124" s="175"/>
      <c r="AE124" s="175"/>
      <c r="AF124" s="175"/>
      <c r="AG124" s="175"/>
      <c r="AH124" s="175"/>
      <c r="AI124" s="175"/>
      <c r="AJ124" s="175"/>
      <c r="AK124" s="175"/>
      <c r="AL124" s="175"/>
      <c r="AM124" s="175"/>
    </row>
    <row r="125" spans="2:39" x14ac:dyDescent="0.2">
      <c r="B125" s="203" t="s">
        <v>27</v>
      </c>
      <c r="C125" s="37">
        <v>3.3150797662853719</v>
      </c>
      <c r="D125" s="17">
        <v>1.7</v>
      </c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  <c r="Z125" s="175"/>
      <c r="AA125" s="175"/>
      <c r="AB125" s="175"/>
      <c r="AC125" s="175"/>
      <c r="AD125" s="175"/>
      <c r="AE125" s="175"/>
      <c r="AF125" s="175"/>
      <c r="AG125" s="175"/>
      <c r="AH125" s="175"/>
      <c r="AI125" s="175"/>
      <c r="AJ125" s="175"/>
      <c r="AK125" s="175"/>
      <c r="AL125" s="175"/>
      <c r="AM125" s="175"/>
    </row>
    <row r="126" spans="2:39" x14ac:dyDescent="0.2">
      <c r="B126" s="186" t="s">
        <v>24</v>
      </c>
      <c r="C126" s="240">
        <v>3.127495013632263</v>
      </c>
      <c r="D126" s="17">
        <v>1.7</v>
      </c>
      <c r="E126" s="175"/>
      <c r="F126" s="175"/>
      <c r="G126" s="175"/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  <c r="AA126" s="175"/>
      <c r="AB126" s="175"/>
      <c r="AC126" s="175"/>
      <c r="AD126" s="175"/>
      <c r="AE126" s="175"/>
      <c r="AF126" s="175"/>
      <c r="AG126" s="175"/>
      <c r="AH126" s="175"/>
      <c r="AI126" s="175"/>
      <c r="AJ126" s="175"/>
      <c r="AK126" s="175"/>
      <c r="AL126" s="175"/>
      <c r="AM126" s="175"/>
    </row>
    <row r="127" spans="2:39" x14ac:dyDescent="0.2">
      <c r="B127" s="186" t="s">
        <v>3</v>
      </c>
      <c r="C127" s="240">
        <v>2.9936173012809264</v>
      </c>
      <c r="D127" s="17">
        <v>1.7</v>
      </c>
      <c r="E127" s="175"/>
      <c r="F127" s="175"/>
      <c r="G127" s="175"/>
      <c r="H127" s="175"/>
      <c r="I127" s="175"/>
      <c r="J127" s="175"/>
      <c r="K127" s="175"/>
      <c r="L127" s="175"/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  <c r="AA127" s="175"/>
      <c r="AB127" s="175"/>
      <c r="AC127" s="175"/>
      <c r="AD127" s="175"/>
      <c r="AE127" s="175"/>
      <c r="AF127" s="175"/>
      <c r="AG127" s="175"/>
      <c r="AH127" s="175"/>
      <c r="AI127" s="175"/>
      <c r="AJ127" s="175"/>
      <c r="AK127" s="175"/>
      <c r="AL127" s="175"/>
      <c r="AM127" s="175"/>
    </row>
    <row r="128" spans="2:39" x14ac:dyDescent="0.2">
      <c r="B128" s="186" t="s">
        <v>20</v>
      </c>
      <c r="C128" s="240">
        <v>2.2150756427984213</v>
      </c>
      <c r="D128" s="17">
        <v>1.7</v>
      </c>
      <c r="E128" s="175"/>
      <c r="F128" s="175"/>
      <c r="G128" s="175"/>
      <c r="H128" s="175"/>
      <c r="I128" s="175"/>
      <c r="J128" s="175"/>
      <c r="K128" s="175"/>
      <c r="L128" s="175"/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  <c r="AA128" s="175"/>
      <c r="AB128" s="175"/>
      <c r="AC128" s="175"/>
      <c r="AD128" s="175"/>
      <c r="AE128" s="175"/>
      <c r="AF128" s="175"/>
      <c r="AG128" s="175"/>
      <c r="AH128" s="175"/>
      <c r="AI128" s="175"/>
      <c r="AJ128" s="175"/>
      <c r="AK128" s="175"/>
      <c r="AL128" s="175"/>
      <c r="AM128" s="175"/>
    </row>
    <row r="129" spans="2:39" x14ac:dyDescent="0.2">
      <c r="B129" s="186" t="s">
        <v>1</v>
      </c>
      <c r="C129" s="240">
        <v>2.0846276464714761</v>
      </c>
      <c r="D129" s="17">
        <v>1.7</v>
      </c>
      <c r="E129" s="175"/>
      <c r="F129" s="175"/>
      <c r="G129" s="175"/>
      <c r="H129" s="175"/>
      <c r="I129" s="175"/>
      <c r="J129" s="175"/>
      <c r="K129" s="175"/>
      <c r="L129" s="175"/>
      <c r="M129" s="175"/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  <c r="AA129" s="175"/>
      <c r="AB129" s="175"/>
      <c r="AC129" s="175"/>
      <c r="AD129" s="175"/>
      <c r="AE129" s="175"/>
      <c r="AF129" s="175"/>
      <c r="AG129" s="175"/>
      <c r="AH129" s="175"/>
      <c r="AI129" s="175"/>
      <c r="AJ129" s="175"/>
      <c r="AK129" s="175"/>
      <c r="AL129" s="175"/>
      <c r="AM129" s="175"/>
    </row>
    <row r="130" spans="2:39" x14ac:dyDescent="0.2">
      <c r="B130" s="186" t="s">
        <v>14</v>
      </c>
      <c r="C130" s="240">
        <v>1.8730849758327517</v>
      </c>
      <c r="D130" s="17">
        <v>1.7</v>
      </c>
      <c r="E130" s="175"/>
      <c r="F130" s="175"/>
      <c r="G130" s="175"/>
      <c r="H130" s="175"/>
      <c r="I130" s="175"/>
      <c r="J130" s="175"/>
      <c r="K130" s="175"/>
      <c r="L130" s="175"/>
      <c r="M130" s="175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  <c r="AA130" s="175"/>
      <c r="AB130" s="175"/>
      <c r="AC130" s="175"/>
      <c r="AD130" s="175"/>
      <c r="AE130" s="175"/>
      <c r="AF130" s="175"/>
      <c r="AG130" s="175"/>
      <c r="AH130" s="175"/>
      <c r="AI130" s="175"/>
      <c r="AJ130" s="175"/>
      <c r="AK130" s="175"/>
      <c r="AL130" s="175"/>
      <c r="AM130" s="175"/>
    </row>
    <row r="131" spans="2:39" x14ac:dyDescent="0.2">
      <c r="B131" s="186" t="s">
        <v>11</v>
      </c>
      <c r="C131" s="240">
        <v>1.6259847371795495</v>
      </c>
      <c r="D131" s="17">
        <v>1.7</v>
      </c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  <c r="AA131" s="175"/>
      <c r="AB131" s="175"/>
      <c r="AC131" s="175"/>
      <c r="AD131" s="175"/>
      <c r="AE131" s="175"/>
      <c r="AF131" s="175"/>
      <c r="AG131" s="175"/>
      <c r="AH131" s="175"/>
      <c r="AI131" s="175"/>
      <c r="AJ131" s="175"/>
      <c r="AK131" s="175"/>
      <c r="AL131" s="175"/>
      <c r="AM131" s="175"/>
    </row>
    <row r="132" spans="2:39" x14ac:dyDescent="0.2">
      <c r="B132" s="186" t="s">
        <v>23</v>
      </c>
      <c r="C132" s="240">
        <v>1.6019110183766399</v>
      </c>
      <c r="D132" s="17">
        <v>1.7</v>
      </c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  <c r="AA132" s="175"/>
      <c r="AB132" s="175"/>
      <c r="AC132" s="175"/>
      <c r="AD132" s="175"/>
      <c r="AE132" s="175"/>
      <c r="AF132" s="175"/>
      <c r="AG132" s="175"/>
      <c r="AH132" s="175"/>
      <c r="AI132" s="175"/>
      <c r="AJ132" s="175"/>
      <c r="AK132" s="175"/>
      <c r="AL132" s="175"/>
      <c r="AM132" s="175"/>
    </row>
    <row r="133" spans="2:39" x14ac:dyDescent="0.2">
      <c r="B133" s="186" t="s">
        <v>4</v>
      </c>
      <c r="C133" s="240">
        <v>1.4934668558418847</v>
      </c>
      <c r="D133" s="17">
        <v>1.7</v>
      </c>
      <c r="E133" s="175"/>
      <c r="F133" s="175"/>
      <c r="G133" s="175"/>
      <c r="H133" s="175"/>
      <c r="I133" s="175"/>
      <c r="J133" s="175"/>
      <c r="K133" s="175"/>
      <c r="L133" s="175"/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  <c r="AA133" s="175"/>
      <c r="AB133" s="175"/>
      <c r="AC133" s="175"/>
      <c r="AD133" s="175"/>
      <c r="AE133" s="175"/>
      <c r="AF133" s="175"/>
      <c r="AG133" s="175"/>
      <c r="AH133" s="175"/>
      <c r="AI133" s="175"/>
      <c r="AJ133" s="175"/>
      <c r="AK133" s="175"/>
      <c r="AL133" s="175"/>
      <c r="AM133" s="175"/>
    </row>
    <row r="134" spans="2:39" x14ac:dyDescent="0.2">
      <c r="B134" s="186" t="s">
        <v>25</v>
      </c>
      <c r="C134" s="240">
        <v>1.1391198416067052</v>
      </c>
      <c r="D134" s="17">
        <v>1.7</v>
      </c>
      <c r="E134" s="175"/>
      <c r="F134" s="175"/>
      <c r="G134" s="175"/>
      <c r="H134" s="175"/>
      <c r="I134" s="175"/>
      <c r="J134" s="175"/>
      <c r="K134" s="175"/>
      <c r="L134" s="175"/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  <c r="AA134" s="175"/>
      <c r="AB134" s="175"/>
      <c r="AC134" s="175"/>
      <c r="AD134" s="175"/>
      <c r="AE134" s="175"/>
      <c r="AF134" s="175"/>
      <c r="AG134" s="175"/>
      <c r="AH134" s="175"/>
      <c r="AI134" s="175"/>
      <c r="AJ134" s="175"/>
      <c r="AK134" s="175"/>
      <c r="AL134" s="175"/>
      <c r="AM134" s="175"/>
    </row>
    <row r="135" spans="2:39" x14ac:dyDescent="0.2">
      <c r="B135" s="186" t="s">
        <v>22</v>
      </c>
      <c r="C135" s="240">
        <v>1.0517722025760115</v>
      </c>
      <c r="D135" s="17">
        <v>1.7</v>
      </c>
      <c r="E135" s="175"/>
      <c r="F135" s="175"/>
      <c r="G135" s="175"/>
      <c r="H135" s="175"/>
      <c r="I135" s="175"/>
      <c r="J135" s="175"/>
      <c r="K135" s="175"/>
      <c r="L135" s="175"/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  <c r="AA135" s="175"/>
      <c r="AB135" s="175"/>
      <c r="AC135" s="175"/>
      <c r="AD135" s="175"/>
      <c r="AE135" s="175"/>
      <c r="AF135" s="175"/>
      <c r="AG135" s="175"/>
      <c r="AH135" s="175"/>
      <c r="AI135" s="175"/>
      <c r="AJ135" s="175"/>
      <c r="AK135" s="175"/>
      <c r="AL135" s="175"/>
      <c r="AM135" s="175"/>
    </row>
    <row r="136" spans="2:39" x14ac:dyDescent="0.2">
      <c r="B136" s="186" t="s">
        <v>2</v>
      </c>
      <c r="C136" s="240">
        <v>0.96147479796176694</v>
      </c>
      <c r="D136" s="17">
        <v>1.7</v>
      </c>
      <c r="E136" s="175"/>
      <c r="F136" s="175"/>
      <c r="G136" s="175"/>
      <c r="H136" s="175"/>
      <c r="I136" s="175"/>
      <c r="J136" s="175"/>
      <c r="K136" s="175"/>
      <c r="L136" s="175"/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  <c r="AA136" s="175"/>
      <c r="AB136" s="175"/>
      <c r="AC136" s="175"/>
      <c r="AD136" s="175"/>
      <c r="AE136" s="175"/>
      <c r="AF136" s="175"/>
      <c r="AG136" s="175"/>
      <c r="AH136" s="175"/>
      <c r="AI136" s="175"/>
      <c r="AJ136" s="175"/>
      <c r="AK136" s="175"/>
      <c r="AL136" s="175"/>
      <c r="AM136" s="175"/>
    </row>
    <row r="137" spans="2:39" x14ac:dyDescent="0.2">
      <c r="B137" s="186" t="s">
        <v>15</v>
      </c>
      <c r="C137" s="240">
        <v>0.89071037363016092</v>
      </c>
      <c r="D137" s="17">
        <v>1.7</v>
      </c>
      <c r="E137" s="175"/>
      <c r="F137" s="175"/>
      <c r="G137" s="175"/>
      <c r="H137" s="175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  <c r="AA137" s="175"/>
      <c r="AB137" s="175"/>
      <c r="AC137" s="175"/>
      <c r="AD137" s="175"/>
      <c r="AE137" s="175"/>
      <c r="AF137" s="175"/>
      <c r="AG137" s="175"/>
      <c r="AH137" s="175"/>
      <c r="AI137" s="175"/>
      <c r="AJ137" s="175"/>
      <c r="AK137" s="175"/>
      <c r="AL137" s="175"/>
      <c r="AM137" s="175"/>
    </row>
    <row r="138" spans="2:39" x14ac:dyDescent="0.2">
      <c r="B138" s="186" t="s">
        <v>30</v>
      </c>
      <c r="C138" s="240">
        <v>0.85234902388787426</v>
      </c>
      <c r="D138" s="17">
        <v>1.7</v>
      </c>
      <c r="E138" s="175"/>
      <c r="F138" s="175"/>
      <c r="G138" s="175"/>
      <c r="H138" s="175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75"/>
      <c r="Z138" s="175"/>
      <c r="AA138" s="175"/>
      <c r="AB138" s="175"/>
      <c r="AC138" s="175"/>
      <c r="AD138" s="175"/>
      <c r="AE138" s="175"/>
      <c r="AF138" s="175"/>
      <c r="AG138" s="175"/>
      <c r="AH138" s="175"/>
      <c r="AI138" s="175"/>
      <c r="AJ138" s="175"/>
      <c r="AK138" s="175"/>
      <c r="AL138" s="175"/>
      <c r="AM138" s="175"/>
    </row>
    <row r="139" spans="2:39" x14ac:dyDescent="0.2">
      <c r="B139" s="186" t="s">
        <v>9</v>
      </c>
      <c r="C139" s="240">
        <v>0.76432041848472143</v>
      </c>
      <c r="D139" s="17">
        <v>1.7</v>
      </c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  <c r="Y139" s="175"/>
      <c r="Z139" s="175"/>
      <c r="AA139" s="175"/>
      <c r="AB139" s="175"/>
      <c r="AC139" s="175"/>
      <c r="AD139" s="175"/>
      <c r="AE139" s="175"/>
      <c r="AF139" s="175"/>
      <c r="AG139" s="175"/>
      <c r="AH139" s="175"/>
      <c r="AI139" s="175"/>
      <c r="AJ139" s="175"/>
      <c r="AK139" s="175"/>
      <c r="AL139" s="175"/>
      <c r="AM139" s="175"/>
    </row>
    <row r="140" spans="2:39" x14ac:dyDescent="0.2">
      <c r="B140" s="186" t="s">
        <v>13</v>
      </c>
      <c r="C140" s="240">
        <v>0.67092928263203011</v>
      </c>
      <c r="D140" s="17">
        <v>1.7</v>
      </c>
      <c r="E140" s="175"/>
      <c r="F140" s="175"/>
      <c r="G140" s="175"/>
      <c r="H140" s="175"/>
      <c r="I140" s="175"/>
      <c r="J140" s="175"/>
      <c r="K140" s="175"/>
      <c r="L140" s="175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  <c r="Y140" s="175"/>
      <c r="Z140" s="175"/>
      <c r="AA140" s="175"/>
      <c r="AB140" s="175"/>
      <c r="AC140" s="175"/>
      <c r="AD140" s="175"/>
      <c r="AE140" s="175"/>
      <c r="AF140" s="175"/>
      <c r="AG140" s="175"/>
      <c r="AH140" s="175"/>
      <c r="AI140" s="175"/>
      <c r="AJ140" s="175"/>
      <c r="AK140" s="175"/>
      <c r="AL140" s="175"/>
      <c r="AM140" s="175"/>
    </row>
    <row r="141" spans="2:39" x14ac:dyDescent="0.2">
      <c r="B141" s="186" t="s">
        <v>29</v>
      </c>
      <c r="C141" s="240">
        <v>0.65547396690541671</v>
      </c>
      <c r="D141" s="17">
        <v>1.7</v>
      </c>
      <c r="E141" s="175"/>
      <c r="F141" s="175"/>
      <c r="G141" s="175"/>
      <c r="H141" s="175"/>
      <c r="I141" s="175"/>
      <c r="J141" s="175"/>
      <c r="K141" s="175"/>
      <c r="L141" s="175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  <c r="Y141" s="175"/>
      <c r="Z141" s="175"/>
      <c r="AA141" s="175"/>
      <c r="AB141" s="175"/>
      <c r="AC141" s="175"/>
      <c r="AD141" s="175"/>
      <c r="AE141" s="175"/>
      <c r="AF141" s="175"/>
      <c r="AG141" s="175"/>
      <c r="AH141" s="175"/>
      <c r="AI141" s="175"/>
      <c r="AJ141" s="175"/>
      <c r="AK141" s="175"/>
      <c r="AL141" s="175"/>
      <c r="AM141" s="175"/>
    </row>
    <row r="142" spans="2:39" x14ac:dyDescent="0.2">
      <c r="B142" s="186" t="s">
        <v>18</v>
      </c>
      <c r="C142" s="240">
        <v>0.61897647100494924</v>
      </c>
      <c r="D142" s="17">
        <v>1.7</v>
      </c>
      <c r="E142" s="175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  <c r="Z142" s="175"/>
      <c r="AA142" s="175"/>
      <c r="AB142" s="175"/>
      <c r="AC142" s="175"/>
      <c r="AD142" s="175"/>
      <c r="AE142" s="175"/>
      <c r="AF142" s="175"/>
      <c r="AG142" s="175"/>
      <c r="AH142" s="175"/>
      <c r="AI142" s="175"/>
      <c r="AJ142" s="175"/>
      <c r="AK142" s="175"/>
      <c r="AL142" s="175"/>
      <c r="AM142" s="175"/>
    </row>
    <row r="143" spans="2:39" x14ac:dyDescent="0.2">
      <c r="B143" s="186" t="s">
        <v>6</v>
      </c>
      <c r="C143" s="240">
        <v>0.5484857712733433</v>
      </c>
      <c r="D143" s="17">
        <v>1.7</v>
      </c>
      <c r="E143" s="175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75"/>
      <c r="Z143" s="175"/>
      <c r="AA143" s="175"/>
      <c r="AB143" s="175"/>
      <c r="AC143" s="175"/>
      <c r="AD143" s="175"/>
      <c r="AE143" s="175"/>
      <c r="AF143" s="175"/>
      <c r="AG143" s="175"/>
      <c r="AH143" s="175"/>
      <c r="AI143" s="175"/>
      <c r="AJ143" s="175"/>
      <c r="AK143" s="175"/>
      <c r="AL143" s="175"/>
      <c r="AM143" s="175"/>
    </row>
    <row r="144" spans="2:39" x14ac:dyDescent="0.2">
      <c r="B144" s="186" t="s">
        <v>75</v>
      </c>
      <c r="C144" s="240">
        <v>0.51731963249653101</v>
      </c>
      <c r="D144" s="17">
        <v>1.7</v>
      </c>
      <c r="E144" s="175"/>
      <c r="F144" s="175"/>
      <c r="G144" s="175"/>
      <c r="H144" s="175"/>
      <c r="I144" s="175"/>
      <c r="J144" s="175"/>
      <c r="K144" s="175"/>
      <c r="L144" s="175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  <c r="Z144" s="175"/>
      <c r="AA144" s="175"/>
      <c r="AB144" s="175"/>
      <c r="AC144" s="175"/>
      <c r="AD144" s="175"/>
      <c r="AE144" s="175"/>
      <c r="AF144" s="175"/>
      <c r="AG144" s="175"/>
      <c r="AH144" s="175"/>
      <c r="AI144" s="175"/>
      <c r="AJ144" s="175"/>
      <c r="AK144" s="175"/>
      <c r="AL144" s="175"/>
      <c r="AM144" s="175"/>
    </row>
    <row r="145" spans="2:39" x14ac:dyDescent="0.2">
      <c r="B145" s="186" t="s">
        <v>16</v>
      </c>
      <c r="C145" s="240">
        <v>0.42194191969181732</v>
      </c>
      <c r="D145" s="17">
        <v>1.7</v>
      </c>
      <c r="E145" s="175"/>
      <c r="F145" s="175"/>
      <c r="G145" s="175"/>
      <c r="H145" s="175"/>
      <c r="I145" s="175"/>
      <c r="J145" s="175"/>
      <c r="K145" s="175"/>
      <c r="L145" s="175"/>
      <c r="M145" s="175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  <c r="Z145" s="175"/>
      <c r="AA145" s="175"/>
      <c r="AB145" s="175"/>
      <c r="AC145" s="175"/>
      <c r="AD145" s="175"/>
      <c r="AE145" s="175"/>
      <c r="AF145" s="175"/>
      <c r="AG145" s="175"/>
      <c r="AH145" s="175"/>
      <c r="AI145" s="175"/>
      <c r="AJ145" s="175"/>
      <c r="AK145" s="175"/>
      <c r="AL145" s="175"/>
      <c r="AM145" s="175"/>
    </row>
    <row r="146" spans="2:39" x14ac:dyDescent="0.2">
      <c r="B146" s="186" t="s">
        <v>12</v>
      </c>
      <c r="C146" s="240">
        <v>0.39765132667559949</v>
      </c>
      <c r="D146" s="17">
        <v>1.7</v>
      </c>
      <c r="E146" s="175"/>
      <c r="F146" s="175"/>
      <c r="G146" s="175"/>
      <c r="H146" s="175"/>
      <c r="I146" s="175"/>
      <c r="J146" s="175"/>
      <c r="K146" s="175"/>
      <c r="L146" s="175"/>
      <c r="M146" s="175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  <c r="Z146" s="175"/>
      <c r="AA146" s="175"/>
      <c r="AB146" s="175"/>
      <c r="AC146" s="175"/>
      <c r="AD146" s="175"/>
      <c r="AE146" s="175"/>
      <c r="AF146" s="175"/>
      <c r="AG146" s="175"/>
      <c r="AH146" s="175"/>
      <c r="AI146" s="175"/>
      <c r="AJ146" s="175"/>
      <c r="AK146" s="175"/>
      <c r="AL146" s="175"/>
      <c r="AM146" s="175"/>
    </row>
    <row r="147" spans="2:39" x14ac:dyDescent="0.2">
      <c r="B147" s="186" t="s">
        <v>19</v>
      </c>
      <c r="C147" s="240">
        <v>0.394667567325936</v>
      </c>
      <c r="D147" s="17">
        <v>1.7</v>
      </c>
      <c r="E147" s="175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  <c r="Z147" s="175"/>
      <c r="AA147" s="175"/>
      <c r="AB147" s="175"/>
      <c r="AC147" s="175"/>
      <c r="AD147" s="175"/>
      <c r="AE147" s="175"/>
      <c r="AF147" s="175"/>
      <c r="AG147" s="175"/>
      <c r="AH147" s="175"/>
      <c r="AI147" s="175"/>
      <c r="AJ147" s="175"/>
      <c r="AK147" s="175"/>
      <c r="AL147" s="175"/>
      <c r="AM147" s="175"/>
    </row>
    <row r="148" spans="2:39" x14ac:dyDescent="0.2">
      <c r="B148" s="186" t="s">
        <v>8</v>
      </c>
      <c r="C148" s="240">
        <v>0.33611204036056885</v>
      </c>
      <c r="D148" s="17">
        <v>1.7</v>
      </c>
      <c r="E148" s="175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  <c r="Z148" s="175"/>
      <c r="AA148" s="175"/>
      <c r="AB148" s="175"/>
      <c r="AC148" s="175"/>
      <c r="AD148" s="175"/>
      <c r="AE148" s="175"/>
      <c r="AF148" s="175"/>
      <c r="AG148" s="175"/>
      <c r="AH148" s="175"/>
      <c r="AI148" s="175"/>
      <c r="AJ148" s="175"/>
      <c r="AK148" s="175"/>
      <c r="AL148" s="175"/>
      <c r="AM148" s="175"/>
    </row>
    <row r="149" spans="2:39" x14ac:dyDescent="0.2">
      <c r="B149" s="186" t="s">
        <v>0</v>
      </c>
      <c r="C149" s="240">
        <v>0.31383415292240169</v>
      </c>
      <c r="D149" s="17">
        <v>1.7</v>
      </c>
      <c r="E149" s="175"/>
      <c r="F149" s="175"/>
      <c r="G149" s="175"/>
      <c r="H149" s="175"/>
      <c r="I149" s="175"/>
      <c r="J149" s="175"/>
      <c r="K149" s="175"/>
      <c r="L149" s="175"/>
      <c r="M149" s="175"/>
      <c r="N149" s="175"/>
      <c r="O149" s="175"/>
      <c r="P149" s="175"/>
      <c r="Q149" s="175"/>
      <c r="R149" s="175"/>
      <c r="S149" s="175"/>
      <c r="T149" s="175"/>
      <c r="U149" s="175"/>
      <c r="V149" s="175"/>
      <c r="W149" s="175"/>
      <c r="X149" s="175"/>
      <c r="Y149" s="175"/>
      <c r="Z149" s="175"/>
      <c r="AA149" s="175"/>
      <c r="AB149" s="175"/>
      <c r="AC149" s="175"/>
      <c r="AD149" s="175"/>
      <c r="AE149" s="175"/>
      <c r="AF149" s="175"/>
      <c r="AG149" s="175"/>
      <c r="AH149" s="175"/>
      <c r="AI149" s="175"/>
      <c r="AJ149" s="175"/>
      <c r="AK149" s="175"/>
      <c r="AL149" s="175"/>
      <c r="AM149" s="175"/>
    </row>
    <row r="150" spans="2:39" x14ac:dyDescent="0.2">
      <c r="B150" s="186" t="s">
        <v>28</v>
      </c>
      <c r="C150" s="252">
        <v>0.16495466595097694</v>
      </c>
      <c r="D150" s="17">
        <v>1.7</v>
      </c>
      <c r="E150" s="175"/>
      <c r="F150" s="175"/>
      <c r="G150" s="175"/>
      <c r="H150" s="175"/>
      <c r="I150" s="175"/>
      <c r="J150" s="175"/>
      <c r="K150" s="175"/>
      <c r="L150" s="175"/>
      <c r="M150" s="175"/>
      <c r="N150" s="175"/>
      <c r="O150" s="175"/>
      <c r="P150" s="175"/>
      <c r="Q150" s="175"/>
      <c r="R150" s="175"/>
      <c r="S150" s="175"/>
      <c r="T150" s="175"/>
      <c r="U150" s="175"/>
      <c r="V150" s="175"/>
      <c r="W150" s="175"/>
      <c r="X150" s="175"/>
      <c r="Y150" s="175"/>
      <c r="Z150" s="175"/>
      <c r="AA150" s="175"/>
      <c r="AB150" s="175"/>
      <c r="AC150" s="175"/>
      <c r="AD150" s="175"/>
      <c r="AE150" s="175"/>
      <c r="AF150" s="175"/>
      <c r="AG150" s="175"/>
      <c r="AH150" s="175"/>
      <c r="AI150" s="175"/>
      <c r="AJ150" s="175"/>
      <c r="AK150" s="175"/>
      <c r="AL150" s="175"/>
      <c r="AM150" s="175"/>
    </row>
    <row r="151" spans="2:39" x14ac:dyDescent="0.2">
      <c r="B151" s="186" t="s">
        <v>26</v>
      </c>
      <c r="C151" s="240">
        <v>8.5091196411832049E-2</v>
      </c>
      <c r="D151" s="17">
        <v>1.7</v>
      </c>
      <c r="E151" s="175"/>
      <c r="F151" s="175"/>
      <c r="G151" s="175"/>
      <c r="H151" s="175"/>
      <c r="I151" s="175"/>
      <c r="J151" s="175"/>
      <c r="K151" s="175"/>
      <c r="L151" s="175"/>
      <c r="M151" s="175"/>
      <c r="N151" s="175"/>
      <c r="O151" s="175"/>
      <c r="P151" s="175"/>
      <c r="Q151" s="175"/>
      <c r="R151" s="175"/>
      <c r="S151" s="175"/>
      <c r="T151" s="175"/>
      <c r="U151" s="175"/>
      <c r="V151" s="175"/>
      <c r="W151" s="175"/>
      <c r="X151" s="175"/>
      <c r="Y151" s="175"/>
      <c r="Z151" s="175"/>
      <c r="AA151" s="175"/>
      <c r="AB151" s="175"/>
      <c r="AC151" s="175"/>
      <c r="AD151" s="175"/>
      <c r="AE151" s="175"/>
      <c r="AF151" s="175"/>
      <c r="AG151" s="175"/>
      <c r="AH151" s="175"/>
      <c r="AI151" s="175"/>
      <c r="AJ151" s="175"/>
      <c r="AK151" s="175"/>
      <c r="AL151" s="175"/>
      <c r="AM151" s="175"/>
    </row>
    <row r="152" spans="2:39" x14ac:dyDescent="0.2">
      <c r="B152" s="175"/>
      <c r="C152" s="175"/>
      <c r="D152" s="175"/>
      <c r="E152" s="175"/>
      <c r="F152" s="175"/>
      <c r="G152" s="175"/>
      <c r="H152" s="175"/>
      <c r="I152" s="175"/>
      <c r="J152" s="175"/>
      <c r="K152" s="175"/>
      <c r="L152" s="175"/>
      <c r="M152" s="175"/>
      <c r="N152" s="175"/>
      <c r="O152" s="175"/>
      <c r="P152" s="175"/>
      <c r="Q152" s="175"/>
      <c r="R152" s="175"/>
      <c r="S152" s="175"/>
      <c r="T152" s="175"/>
      <c r="U152" s="175"/>
      <c r="V152" s="175"/>
      <c r="W152" s="175"/>
      <c r="X152" s="175"/>
      <c r="Y152" s="175"/>
      <c r="Z152" s="175"/>
      <c r="AA152" s="175"/>
      <c r="AB152" s="175"/>
      <c r="AC152" s="175"/>
      <c r="AD152" s="175"/>
      <c r="AE152" s="175"/>
      <c r="AF152" s="175"/>
      <c r="AG152" s="175"/>
      <c r="AH152" s="175"/>
      <c r="AI152" s="175"/>
      <c r="AJ152" s="175"/>
      <c r="AK152" s="175"/>
      <c r="AL152" s="175"/>
      <c r="AM152" s="175"/>
    </row>
    <row r="153" spans="2:39" x14ac:dyDescent="0.2">
      <c r="B153" s="175"/>
      <c r="C153" s="175"/>
      <c r="D153" s="175"/>
      <c r="E153" s="175"/>
      <c r="F153" s="175"/>
      <c r="G153" s="175"/>
      <c r="H153" s="175"/>
      <c r="I153" s="175"/>
      <c r="J153" s="175"/>
      <c r="K153" s="175"/>
      <c r="L153" s="175"/>
      <c r="M153" s="175"/>
      <c r="N153" s="175"/>
      <c r="O153" s="175"/>
      <c r="P153" s="175"/>
      <c r="Q153" s="175"/>
      <c r="R153" s="175"/>
      <c r="S153" s="175"/>
      <c r="T153" s="175"/>
      <c r="U153" s="175"/>
      <c r="V153" s="175"/>
      <c r="W153" s="175"/>
      <c r="X153" s="175"/>
      <c r="Y153" s="175"/>
      <c r="Z153" s="175"/>
      <c r="AA153" s="175"/>
      <c r="AB153" s="175"/>
      <c r="AC153" s="175"/>
      <c r="AD153" s="175"/>
      <c r="AE153" s="175"/>
      <c r="AF153" s="175"/>
      <c r="AG153" s="175"/>
      <c r="AH153" s="175"/>
      <c r="AI153" s="175"/>
      <c r="AJ153" s="175"/>
      <c r="AK153" s="175"/>
      <c r="AL153" s="175"/>
      <c r="AM153" s="175"/>
    </row>
    <row r="154" spans="2:39" x14ac:dyDescent="0.2">
      <c r="B154" s="175"/>
      <c r="C154" s="175"/>
      <c r="D154" s="175"/>
      <c r="E154" s="175"/>
      <c r="F154" s="175"/>
      <c r="G154" s="175"/>
      <c r="H154" s="175"/>
      <c r="I154" s="175"/>
      <c r="J154" s="175"/>
      <c r="K154" s="175"/>
      <c r="L154" s="175"/>
      <c r="M154" s="175"/>
      <c r="N154" s="175"/>
      <c r="O154" s="175"/>
      <c r="P154" s="175"/>
      <c r="Q154" s="175"/>
      <c r="R154" s="175"/>
      <c r="S154" s="175"/>
      <c r="T154" s="175"/>
      <c r="U154" s="175"/>
      <c r="V154" s="175"/>
      <c r="W154" s="175"/>
      <c r="X154" s="175"/>
      <c r="Y154" s="175"/>
      <c r="Z154" s="175"/>
      <c r="AA154" s="175"/>
      <c r="AB154" s="175"/>
      <c r="AC154" s="175"/>
      <c r="AD154" s="175"/>
      <c r="AE154" s="175"/>
      <c r="AF154" s="175"/>
      <c r="AG154" s="175"/>
      <c r="AH154" s="175"/>
      <c r="AI154" s="175"/>
      <c r="AJ154" s="175"/>
      <c r="AK154" s="175"/>
      <c r="AL154" s="175"/>
      <c r="AM154" s="175"/>
    </row>
    <row r="155" spans="2:39" x14ac:dyDescent="0.2">
      <c r="B155" s="175"/>
      <c r="C155" s="175"/>
      <c r="D155" s="175"/>
      <c r="E155" s="175"/>
      <c r="F155" s="175"/>
      <c r="G155" s="175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75"/>
      <c r="Z155" s="175"/>
      <c r="AA155" s="175"/>
      <c r="AB155" s="175"/>
      <c r="AC155" s="175"/>
      <c r="AD155" s="175"/>
      <c r="AE155" s="175"/>
      <c r="AF155" s="175"/>
      <c r="AG155" s="175"/>
      <c r="AH155" s="175"/>
      <c r="AI155" s="175"/>
      <c r="AJ155" s="175"/>
      <c r="AK155" s="175"/>
      <c r="AL155" s="175"/>
      <c r="AM155" s="175"/>
    </row>
    <row r="156" spans="2:39" x14ac:dyDescent="0.2">
      <c r="B156" s="175"/>
      <c r="C156" s="175"/>
      <c r="D156" s="175"/>
      <c r="E156" s="175"/>
      <c r="F156" s="175"/>
      <c r="G156" s="175"/>
      <c r="H156" s="175"/>
      <c r="I156" s="175"/>
      <c r="J156" s="175"/>
      <c r="K156" s="175"/>
      <c r="L156" s="175"/>
      <c r="M156" s="175"/>
      <c r="N156" s="175"/>
      <c r="O156" s="175"/>
      <c r="P156" s="175"/>
      <c r="Q156" s="175"/>
      <c r="R156" s="175"/>
      <c r="S156" s="175"/>
      <c r="T156" s="175"/>
      <c r="U156" s="175"/>
      <c r="V156" s="175"/>
      <c r="W156" s="175"/>
      <c r="X156" s="175"/>
      <c r="Y156" s="175"/>
      <c r="Z156" s="175"/>
      <c r="AA156" s="175"/>
      <c r="AB156" s="175"/>
      <c r="AC156" s="175"/>
      <c r="AD156" s="175"/>
      <c r="AE156" s="175"/>
      <c r="AF156" s="175"/>
      <c r="AG156" s="175"/>
      <c r="AH156" s="175"/>
      <c r="AI156" s="175"/>
      <c r="AJ156" s="175"/>
      <c r="AK156" s="175"/>
      <c r="AL156" s="175"/>
      <c r="AM156" s="175"/>
    </row>
    <row r="157" spans="2:39" x14ac:dyDescent="0.2">
      <c r="B157" s="175"/>
      <c r="C157" s="175"/>
      <c r="D157" s="175"/>
      <c r="E157" s="175"/>
      <c r="F157" s="175"/>
      <c r="G157" s="175"/>
      <c r="H157" s="175"/>
      <c r="I157" s="175"/>
      <c r="J157" s="175"/>
      <c r="K157" s="175"/>
      <c r="L157" s="175"/>
      <c r="M157" s="175"/>
      <c r="N157" s="175"/>
      <c r="O157" s="175"/>
      <c r="P157" s="175"/>
      <c r="Q157" s="175"/>
      <c r="R157" s="175"/>
      <c r="S157" s="175"/>
      <c r="T157" s="175"/>
      <c r="U157" s="175"/>
      <c r="V157" s="175"/>
      <c r="W157" s="175"/>
      <c r="X157" s="175"/>
      <c r="Y157" s="175"/>
      <c r="Z157" s="175"/>
      <c r="AA157" s="175"/>
      <c r="AB157" s="175"/>
      <c r="AC157" s="175"/>
      <c r="AD157" s="175"/>
      <c r="AE157" s="175"/>
      <c r="AF157" s="175"/>
      <c r="AG157" s="175"/>
      <c r="AH157" s="175"/>
      <c r="AI157" s="175"/>
      <c r="AJ157" s="175"/>
      <c r="AK157" s="175"/>
      <c r="AL157" s="175"/>
      <c r="AM157" s="175"/>
    </row>
    <row r="158" spans="2:39" x14ac:dyDescent="0.2">
      <c r="B158" s="175"/>
      <c r="C158" s="175"/>
      <c r="D158" s="175"/>
      <c r="E158" s="175"/>
      <c r="F158" s="175"/>
      <c r="G158" s="175"/>
      <c r="H158" s="175"/>
      <c r="I158" s="175"/>
      <c r="J158" s="175"/>
      <c r="K158" s="175"/>
      <c r="L158" s="175"/>
      <c r="M158" s="175"/>
      <c r="N158" s="175"/>
      <c r="O158" s="175"/>
      <c r="P158" s="175"/>
      <c r="Q158" s="175"/>
      <c r="R158" s="175"/>
      <c r="S158" s="175"/>
      <c r="T158" s="175"/>
      <c r="U158" s="175"/>
      <c r="V158" s="175"/>
      <c r="W158" s="175"/>
      <c r="X158" s="175"/>
      <c r="Y158" s="175"/>
      <c r="Z158" s="175"/>
      <c r="AA158" s="175"/>
      <c r="AB158" s="175"/>
      <c r="AC158" s="175"/>
      <c r="AD158" s="175"/>
      <c r="AE158" s="175"/>
      <c r="AF158" s="175"/>
      <c r="AG158" s="175"/>
      <c r="AH158" s="175"/>
      <c r="AI158" s="175"/>
      <c r="AJ158" s="175"/>
      <c r="AK158" s="175"/>
      <c r="AL158" s="175"/>
      <c r="AM158" s="175"/>
    </row>
    <row r="159" spans="2:39" x14ac:dyDescent="0.2">
      <c r="B159" s="175"/>
      <c r="C159" s="175"/>
      <c r="D159" s="175"/>
      <c r="E159" s="175"/>
      <c r="F159" s="175"/>
      <c r="G159" s="175"/>
      <c r="H159" s="175"/>
      <c r="I159" s="175"/>
      <c r="J159" s="175"/>
      <c r="K159" s="175"/>
      <c r="L159" s="175"/>
      <c r="M159" s="175"/>
      <c r="N159" s="175"/>
      <c r="O159" s="175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/>
      <c r="Z159" s="175"/>
      <c r="AA159" s="175"/>
      <c r="AB159" s="175"/>
      <c r="AC159" s="175"/>
      <c r="AD159" s="175"/>
      <c r="AE159" s="175"/>
      <c r="AF159" s="175"/>
      <c r="AG159" s="175"/>
      <c r="AH159" s="175"/>
      <c r="AI159" s="175"/>
      <c r="AJ159" s="175"/>
      <c r="AK159" s="175"/>
      <c r="AL159" s="175"/>
      <c r="AM159" s="175"/>
    </row>
    <row r="160" spans="2:39" x14ac:dyDescent="0.2">
      <c r="B160" s="175"/>
      <c r="C160" s="175"/>
      <c r="D160" s="175"/>
      <c r="E160" s="175"/>
      <c r="F160" s="175"/>
      <c r="G160" s="175"/>
      <c r="H160" s="175"/>
      <c r="I160" s="175"/>
      <c r="J160" s="175"/>
      <c r="K160" s="175"/>
      <c r="L160" s="175"/>
      <c r="M160" s="175"/>
      <c r="N160" s="175"/>
      <c r="O160" s="175"/>
      <c r="P160" s="175"/>
      <c r="Q160" s="175"/>
      <c r="R160" s="175"/>
      <c r="S160" s="175"/>
      <c r="T160" s="175"/>
      <c r="U160" s="175"/>
      <c r="V160" s="175"/>
      <c r="W160" s="175"/>
      <c r="X160" s="175"/>
      <c r="Y160" s="175"/>
      <c r="Z160" s="175"/>
      <c r="AA160" s="175"/>
      <c r="AB160" s="175"/>
      <c r="AC160" s="175"/>
      <c r="AD160" s="175"/>
      <c r="AE160" s="175"/>
      <c r="AF160" s="175"/>
      <c r="AG160" s="175"/>
      <c r="AH160" s="175"/>
      <c r="AI160" s="175"/>
      <c r="AJ160" s="175"/>
      <c r="AK160" s="175"/>
      <c r="AL160" s="175"/>
      <c r="AM160" s="175"/>
    </row>
    <row r="161" spans="2:39" x14ac:dyDescent="0.2">
      <c r="B161" s="175"/>
      <c r="C161" s="175"/>
      <c r="D161" s="175"/>
      <c r="E161" s="175"/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  <c r="AA161" s="175"/>
      <c r="AB161" s="175"/>
      <c r="AC161" s="175"/>
      <c r="AD161" s="175"/>
      <c r="AE161" s="175"/>
      <c r="AF161" s="175"/>
      <c r="AG161" s="175"/>
      <c r="AH161" s="175"/>
      <c r="AI161" s="175"/>
      <c r="AJ161" s="175"/>
      <c r="AK161" s="175"/>
      <c r="AL161" s="175"/>
      <c r="AM161" s="175"/>
    </row>
    <row r="162" spans="2:39" x14ac:dyDescent="0.2">
      <c r="B162" s="175"/>
      <c r="C162" s="175"/>
      <c r="D162" s="175"/>
      <c r="E162" s="175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  <c r="AA162" s="175"/>
      <c r="AB162" s="175"/>
      <c r="AC162" s="175"/>
      <c r="AD162" s="175"/>
      <c r="AE162" s="175"/>
      <c r="AF162" s="175"/>
      <c r="AG162" s="175"/>
      <c r="AH162" s="175"/>
      <c r="AI162" s="175"/>
      <c r="AJ162" s="175"/>
      <c r="AK162" s="175"/>
      <c r="AL162" s="175"/>
      <c r="AM162" s="175"/>
    </row>
    <row r="163" spans="2:39" x14ac:dyDescent="0.2">
      <c r="B163" s="175"/>
      <c r="C163" s="175"/>
      <c r="D163" s="175"/>
      <c r="E163" s="175"/>
      <c r="F163" s="175"/>
      <c r="G163" s="175"/>
      <c r="H163" s="175"/>
      <c r="I163" s="175"/>
      <c r="J163" s="175"/>
      <c r="K163" s="175"/>
      <c r="L163" s="17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  <c r="AA163" s="175"/>
      <c r="AB163" s="175"/>
      <c r="AC163" s="175"/>
      <c r="AD163" s="175"/>
      <c r="AE163" s="175"/>
      <c r="AF163" s="175"/>
      <c r="AG163" s="175"/>
      <c r="AH163" s="175"/>
      <c r="AI163" s="175"/>
      <c r="AJ163" s="175"/>
      <c r="AK163" s="175"/>
      <c r="AL163" s="175"/>
      <c r="AM163" s="175"/>
    </row>
    <row r="164" spans="2:39" x14ac:dyDescent="0.2">
      <c r="B164" s="175"/>
      <c r="C164" s="175"/>
      <c r="D164" s="175"/>
      <c r="E164" s="175"/>
      <c r="F164" s="175"/>
      <c r="G164" s="175"/>
      <c r="H164" s="175"/>
      <c r="I164" s="175"/>
      <c r="J164" s="175"/>
      <c r="K164" s="175"/>
      <c r="L164" s="175"/>
      <c r="M164" s="175"/>
      <c r="N164" s="175"/>
      <c r="O164" s="175"/>
      <c r="P164" s="175"/>
      <c r="Q164" s="175"/>
      <c r="R164" s="175"/>
      <c r="S164" s="175"/>
      <c r="T164" s="175"/>
      <c r="U164" s="175"/>
      <c r="V164" s="175"/>
      <c r="W164" s="175"/>
      <c r="X164" s="175"/>
      <c r="Y164" s="175"/>
      <c r="Z164" s="175"/>
      <c r="AA164" s="175"/>
      <c r="AB164" s="175"/>
      <c r="AC164" s="175"/>
      <c r="AD164" s="175"/>
      <c r="AE164" s="175"/>
      <c r="AF164" s="175"/>
      <c r="AG164" s="175"/>
      <c r="AH164" s="175"/>
      <c r="AI164" s="175"/>
      <c r="AJ164" s="175"/>
      <c r="AK164" s="175"/>
      <c r="AL164" s="175"/>
      <c r="AM164" s="175"/>
    </row>
    <row r="165" spans="2:39" x14ac:dyDescent="0.2">
      <c r="B165" s="175"/>
      <c r="C165" s="175"/>
      <c r="D165" s="175"/>
      <c r="E165" s="175"/>
      <c r="F165" s="175"/>
      <c r="G165" s="175"/>
      <c r="H165" s="175"/>
      <c r="I165" s="175"/>
      <c r="J165" s="175"/>
      <c r="K165" s="175"/>
      <c r="L165" s="175"/>
      <c r="M165" s="175"/>
      <c r="N165" s="175"/>
      <c r="O165" s="175"/>
      <c r="P165" s="175"/>
      <c r="Q165" s="175"/>
      <c r="R165" s="175"/>
      <c r="S165" s="175"/>
      <c r="T165" s="175"/>
      <c r="U165" s="175"/>
      <c r="V165" s="175"/>
      <c r="W165" s="175"/>
      <c r="X165" s="175"/>
      <c r="Y165" s="175"/>
      <c r="Z165" s="175"/>
      <c r="AA165" s="175"/>
      <c r="AB165" s="175"/>
      <c r="AC165" s="175"/>
      <c r="AD165" s="175"/>
      <c r="AE165" s="175"/>
      <c r="AF165" s="175"/>
      <c r="AG165" s="175"/>
      <c r="AH165" s="175"/>
      <c r="AI165" s="175"/>
      <c r="AJ165" s="175"/>
      <c r="AK165" s="175"/>
      <c r="AL165" s="175"/>
      <c r="AM165" s="175"/>
    </row>
    <row r="166" spans="2:39" x14ac:dyDescent="0.2">
      <c r="B166" s="175"/>
      <c r="C166" s="175"/>
      <c r="D166" s="175"/>
      <c r="E166" s="175"/>
      <c r="F166" s="175"/>
      <c r="G166" s="175"/>
      <c r="H166" s="175"/>
      <c r="I166" s="175"/>
      <c r="J166" s="175"/>
      <c r="K166" s="175"/>
      <c r="L166" s="175"/>
      <c r="M166" s="175"/>
      <c r="N166" s="175"/>
      <c r="O166" s="175"/>
      <c r="P166" s="175"/>
      <c r="Q166" s="175"/>
      <c r="R166" s="175"/>
      <c r="S166" s="175"/>
      <c r="T166" s="175"/>
      <c r="U166" s="175"/>
      <c r="V166" s="175"/>
      <c r="W166" s="175"/>
      <c r="X166" s="175"/>
      <c r="Y166" s="175"/>
      <c r="Z166" s="175"/>
      <c r="AA166" s="175"/>
      <c r="AB166" s="175"/>
      <c r="AC166" s="175"/>
      <c r="AD166" s="175"/>
      <c r="AE166" s="175"/>
      <c r="AF166" s="175"/>
      <c r="AG166" s="175"/>
      <c r="AH166" s="175"/>
      <c r="AI166" s="175"/>
      <c r="AJ166" s="175"/>
      <c r="AK166" s="175"/>
      <c r="AL166" s="175"/>
      <c r="AM166" s="175"/>
    </row>
    <row r="167" spans="2:39" x14ac:dyDescent="0.2">
      <c r="B167" s="175"/>
      <c r="C167" s="175"/>
      <c r="D167" s="175"/>
      <c r="E167" s="175"/>
      <c r="F167" s="175"/>
      <c r="G167" s="175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75"/>
      <c r="Z167" s="175"/>
      <c r="AA167" s="175"/>
      <c r="AB167" s="175"/>
      <c r="AC167" s="175"/>
      <c r="AD167" s="175"/>
      <c r="AE167" s="175"/>
      <c r="AF167" s="175"/>
      <c r="AG167" s="175"/>
      <c r="AH167" s="175"/>
      <c r="AI167" s="175"/>
      <c r="AJ167" s="175"/>
      <c r="AK167" s="175"/>
      <c r="AL167" s="175"/>
      <c r="AM167" s="175"/>
    </row>
    <row r="168" spans="2:39" x14ac:dyDescent="0.2">
      <c r="B168" s="175"/>
      <c r="C168" s="175"/>
      <c r="D168" s="175"/>
      <c r="E168" s="175"/>
      <c r="F168" s="175"/>
      <c r="G168" s="175"/>
      <c r="H168" s="175"/>
      <c r="I168" s="175"/>
      <c r="J168" s="175"/>
      <c r="K168" s="175"/>
      <c r="L168" s="17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75"/>
      <c r="Z168" s="175"/>
      <c r="AA168" s="175"/>
      <c r="AB168" s="175"/>
      <c r="AC168" s="175"/>
      <c r="AD168" s="175"/>
      <c r="AE168" s="175"/>
      <c r="AF168" s="175"/>
      <c r="AG168" s="175"/>
      <c r="AH168" s="175"/>
      <c r="AI168" s="175"/>
      <c r="AJ168" s="175"/>
      <c r="AK168" s="175"/>
      <c r="AL168" s="175"/>
      <c r="AM168" s="175"/>
    </row>
    <row r="169" spans="2:39" x14ac:dyDescent="0.2">
      <c r="B169" s="175"/>
      <c r="C169" s="175"/>
      <c r="D169" s="175"/>
      <c r="E169" s="175"/>
      <c r="F169" s="175"/>
      <c r="G169" s="175"/>
      <c r="H169" s="175"/>
      <c r="I169" s="175"/>
      <c r="J169" s="175"/>
      <c r="K169" s="175"/>
      <c r="L169" s="175"/>
      <c r="M169" s="175"/>
      <c r="N169" s="175"/>
      <c r="O169" s="175"/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  <c r="Z169" s="175"/>
      <c r="AA169" s="175"/>
      <c r="AB169" s="175"/>
      <c r="AC169" s="175"/>
      <c r="AD169" s="175"/>
      <c r="AE169" s="175"/>
      <c r="AF169" s="175"/>
      <c r="AG169" s="175"/>
      <c r="AH169" s="175"/>
      <c r="AI169" s="175"/>
      <c r="AJ169" s="175"/>
      <c r="AK169" s="175"/>
      <c r="AL169" s="175"/>
      <c r="AM169" s="175"/>
    </row>
    <row r="170" spans="2:39" x14ac:dyDescent="0.2">
      <c r="B170" s="175"/>
      <c r="C170" s="175"/>
      <c r="D170" s="175"/>
      <c r="E170" s="175"/>
      <c r="F170" s="175"/>
      <c r="G170" s="175"/>
      <c r="H170" s="175"/>
      <c r="I170" s="175"/>
      <c r="J170" s="175"/>
      <c r="K170" s="175"/>
      <c r="L170" s="175"/>
      <c r="M170" s="175"/>
      <c r="N170" s="175"/>
      <c r="O170" s="175"/>
      <c r="P170" s="175"/>
      <c r="Q170" s="175"/>
      <c r="R170" s="175"/>
      <c r="S170" s="175"/>
      <c r="T170" s="175"/>
      <c r="U170" s="175"/>
      <c r="V170" s="175"/>
      <c r="W170" s="175"/>
      <c r="X170" s="175"/>
      <c r="Y170" s="175"/>
      <c r="Z170" s="175"/>
      <c r="AA170" s="175"/>
      <c r="AB170" s="175"/>
      <c r="AC170" s="175"/>
      <c r="AD170" s="175"/>
      <c r="AE170" s="175"/>
      <c r="AF170" s="175"/>
      <c r="AG170" s="175"/>
      <c r="AH170" s="175"/>
      <c r="AI170" s="175"/>
      <c r="AJ170" s="175"/>
      <c r="AK170" s="175"/>
      <c r="AL170" s="175"/>
      <c r="AM170" s="175"/>
    </row>
    <row r="171" spans="2:39" x14ac:dyDescent="0.2">
      <c r="B171" s="175"/>
      <c r="C171" s="175"/>
      <c r="D171" s="175"/>
      <c r="E171" s="175"/>
      <c r="F171" s="175"/>
      <c r="G171" s="175"/>
      <c r="H171" s="175"/>
      <c r="I171" s="175"/>
      <c r="J171" s="175"/>
      <c r="K171" s="175"/>
      <c r="L171" s="175"/>
      <c r="M171" s="175"/>
      <c r="N171" s="175"/>
      <c r="O171" s="175"/>
      <c r="P171" s="175"/>
      <c r="Q171" s="175"/>
      <c r="R171" s="175"/>
      <c r="S171" s="175"/>
      <c r="T171" s="175"/>
      <c r="U171" s="175"/>
      <c r="V171" s="175"/>
      <c r="W171" s="175"/>
      <c r="X171" s="175"/>
      <c r="Y171" s="175"/>
      <c r="Z171" s="175"/>
      <c r="AA171" s="175"/>
      <c r="AB171" s="175"/>
      <c r="AC171" s="175"/>
      <c r="AD171" s="175"/>
      <c r="AE171" s="175"/>
      <c r="AF171" s="175"/>
      <c r="AG171" s="175"/>
      <c r="AH171" s="175"/>
      <c r="AI171" s="175"/>
      <c r="AJ171" s="175"/>
      <c r="AK171" s="175"/>
      <c r="AL171" s="175"/>
      <c r="AM171" s="175"/>
    </row>
    <row r="172" spans="2:39" x14ac:dyDescent="0.2">
      <c r="B172" s="175"/>
      <c r="C172" s="175"/>
      <c r="D172" s="175"/>
      <c r="E172" s="175"/>
      <c r="F172" s="175"/>
      <c r="G172" s="175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75"/>
      <c r="Z172" s="175"/>
      <c r="AA172" s="175"/>
      <c r="AB172" s="175"/>
      <c r="AC172" s="175"/>
      <c r="AD172" s="175"/>
      <c r="AE172" s="175"/>
      <c r="AF172" s="175"/>
      <c r="AG172" s="175"/>
      <c r="AH172" s="175"/>
      <c r="AI172" s="175"/>
      <c r="AJ172" s="175"/>
      <c r="AK172" s="175"/>
      <c r="AL172" s="175"/>
      <c r="AM172" s="175"/>
    </row>
    <row r="173" spans="2:39" x14ac:dyDescent="0.2">
      <c r="B173" s="175"/>
      <c r="C173" s="175"/>
      <c r="D173" s="175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  <c r="Z173" s="175"/>
      <c r="AA173" s="175"/>
      <c r="AB173" s="175"/>
      <c r="AC173" s="175"/>
      <c r="AD173" s="175"/>
      <c r="AE173" s="175"/>
      <c r="AF173" s="175"/>
      <c r="AG173" s="175"/>
      <c r="AH173" s="175"/>
      <c r="AI173" s="175"/>
      <c r="AJ173" s="175"/>
      <c r="AK173" s="175"/>
      <c r="AL173" s="175"/>
      <c r="AM173" s="175"/>
    </row>
    <row r="174" spans="2:39" x14ac:dyDescent="0.2">
      <c r="B174" s="175"/>
      <c r="C174" s="175"/>
      <c r="D174" s="175"/>
      <c r="E174" s="175"/>
      <c r="F174" s="175"/>
      <c r="G174" s="175"/>
      <c r="H174" s="175"/>
      <c r="I174" s="175"/>
      <c r="J174" s="175"/>
      <c r="K174" s="175"/>
      <c r="L174" s="175"/>
      <c r="M174" s="175"/>
      <c r="N174" s="175"/>
      <c r="O174" s="175"/>
      <c r="P174" s="175"/>
      <c r="Q174" s="175"/>
      <c r="R174" s="175"/>
      <c r="S174" s="175"/>
      <c r="T174" s="175"/>
      <c r="U174" s="175"/>
      <c r="V174" s="175"/>
      <c r="W174" s="175"/>
      <c r="X174" s="175"/>
      <c r="Y174" s="175"/>
      <c r="Z174" s="175"/>
      <c r="AA174" s="175"/>
      <c r="AB174" s="175"/>
      <c r="AC174" s="175"/>
      <c r="AD174" s="175"/>
      <c r="AE174" s="175"/>
      <c r="AF174" s="175"/>
      <c r="AG174" s="175"/>
      <c r="AH174" s="175"/>
      <c r="AI174" s="175"/>
      <c r="AJ174" s="175"/>
      <c r="AK174" s="175"/>
      <c r="AL174" s="175"/>
      <c r="AM174" s="175"/>
    </row>
    <row r="175" spans="2:39" x14ac:dyDescent="0.2">
      <c r="B175" s="175"/>
      <c r="C175" s="175"/>
      <c r="D175" s="175"/>
      <c r="E175" s="175"/>
      <c r="F175" s="175"/>
      <c r="G175" s="175"/>
      <c r="H175" s="175"/>
      <c r="I175" s="175"/>
      <c r="J175" s="175"/>
      <c r="K175" s="175"/>
      <c r="L175" s="175"/>
      <c r="M175" s="175"/>
      <c r="N175" s="175"/>
      <c r="O175" s="175"/>
      <c r="P175" s="175"/>
      <c r="Q175" s="175"/>
      <c r="R175" s="175"/>
      <c r="S175" s="175"/>
      <c r="T175" s="175"/>
      <c r="U175" s="175"/>
      <c r="V175" s="175"/>
      <c r="W175" s="175"/>
      <c r="X175" s="175"/>
      <c r="Y175" s="175"/>
      <c r="Z175" s="175"/>
      <c r="AA175" s="175"/>
      <c r="AB175" s="175"/>
      <c r="AC175" s="175"/>
      <c r="AD175" s="175"/>
      <c r="AE175" s="175"/>
      <c r="AF175" s="175"/>
      <c r="AG175" s="175"/>
      <c r="AH175" s="175"/>
      <c r="AI175" s="175"/>
      <c r="AJ175" s="175"/>
      <c r="AK175" s="175"/>
      <c r="AL175" s="175"/>
      <c r="AM175" s="175"/>
    </row>
    <row r="176" spans="2:39" x14ac:dyDescent="0.2">
      <c r="B176" s="175"/>
      <c r="C176" s="175"/>
      <c r="D176" s="175"/>
      <c r="E176" s="175"/>
      <c r="F176" s="175"/>
      <c r="G176" s="175"/>
      <c r="H176" s="175"/>
      <c r="I176" s="175"/>
      <c r="J176" s="175"/>
      <c r="K176" s="175"/>
      <c r="L176" s="175"/>
      <c r="M176" s="175"/>
      <c r="N176" s="175"/>
      <c r="O176" s="175"/>
      <c r="P176" s="175"/>
      <c r="Q176" s="175"/>
      <c r="R176" s="175"/>
      <c r="S176" s="175"/>
      <c r="T176" s="175"/>
      <c r="U176" s="175"/>
      <c r="V176" s="175"/>
      <c r="W176" s="175"/>
      <c r="X176" s="175"/>
      <c r="Y176" s="175"/>
      <c r="Z176" s="175"/>
      <c r="AA176" s="175"/>
      <c r="AB176" s="175"/>
      <c r="AC176" s="175"/>
      <c r="AD176" s="175"/>
      <c r="AE176" s="175"/>
      <c r="AF176" s="175"/>
      <c r="AG176" s="175"/>
      <c r="AH176" s="175"/>
      <c r="AI176" s="175"/>
      <c r="AJ176" s="175"/>
      <c r="AK176" s="175"/>
      <c r="AL176" s="175"/>
      <c r="AM176" s="175"/>
    </row>
    <row r="177" spans="2:39" x14ac:dyDescent="0.2">
      <c r="B177" s="175"/>
      <c r="C177" s="175"/>
      <c r="D177" s="175"/>
      <c r="E177" s="175"/>
      <c r="F177" s="175"/>
      <c r="G177" s="175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75"/>
      <c r="Z177" s="175"/>
      <c r="AA177" s="175"/>
      <c r="AB177" s="175"/>
      <c r="AC177" s="175"/>
      <c r="AD177" s="175"/>
      <c r="AE177" s="175"/>
      <c r="AF177" s="175"/>
      <c r="AG177" s="175"/>
      <c r="AH177" s="175"/>
      <c r="AI177" s="175"/>
      <c r="AJ177" s="175"/>
      <c r="AK177" s="175"/>
      <c r="AL177" s="175"/>
      <c r="AM177" s="175"/>
    </row>
    <row r="178" spans="2:39" x14ac:dyDescent="0.2">
      <c r="B178" s="175"/>
      <c r="C178" s="175"/>
      <c r="D178" s="175"/>
      <c r="E178" s="175"/>
      <c r="F178" s="175"/>
      <c r="G178" s="175"/>
      <c r="H178" s="175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75"/>
      <c r="Z178" s="175"/>
      <c r="AA178" s="175"/>
      <c r="AB178" s="175"/>
      <c r="AC178" s="175"/>
      <c r="AD178" s="175"/>
      <c r="AE178" s="175"/>
      <c r="AF178" s="175"/>
      <c r="AG178" s="175"/>
      <c r="AH178" s="175"/>
      <c r="AI178" s="175"/>
      <c r="AJ178" s="175"/>
      <c r="AK178" s="175"/>
      <c r="AL178" s="175"/>
      <c r="AM178" s="175"/>
    </row>
    <row r="179" spans="2:39" x14ac:dyDescent="0.2">
      <c r="B179" s="175"/>
      <c r="C179" s="175"/>
      <c r="D179" s="175"/>
      <c r="E179" s="175"/>
      <c r="F179" s="175"/>
      <c r="G179" s="175"/>
      <c r="H179" s="175"/>
      <c r="I179" s="175"/>
      <c r="J179" s="175"/>
      <c r="K179" s="175"/>
      <c r="L179" s="175"/>
      <c r="M179" s="175"/>
      <c r="N179" s="175"/>
      <c r="O179" s="175"/>
      <c r="P179" s="175"/>
      <c r="Q179" s="175"/>
      <c r="R179" s="175"/>
      <c r="S179" s="175"/>
      <c r="T179" s="175"/>
      <c r="U179" s="175"/>
      <c r="V179" s="175"/>
      <c r="W179" s="175"/>
      <c r="X179" s="175"/>
      <c r="Y179" s="175"/>
      <c r="Z179" s="175"/>
      <c r="AA179" s="175"/>
      <c r="AB179" s="175"/>
      <c r="AC179" s="175"/>
      <c r="AD179" s="175"/>
      <c r="AE179" s="175"/>
      <c r="AF179" s="175"/>
      <c r="AG179" s="175"/>
      <c r="AH179" s="175"/>
      <c r="AI179" s="175"/>
      <c r="AJ179" s="175"/>
      <c r="AK179" s="175"/>
      <c r="AL179" s="175"/>
      <c r="AM179" s="175"/>
    </row>
    <row r="180" spans="2:39" x14ac:dyDescent="0.2">
      <c r="B180" s="175"/>
      <c r="C180" s="175"/>
      <c r="D180" s="175"/>
      <c r="E180" s="175"/>
      <c r="F180" s="175"/>
      <c r="G180" s="175"/>
      <c r="H180" s="175"/>
      <c r="I180" s="175"/>
      <c r="J180" s="175"/>
      <c r="K180" s="175"/>
      <c r="L180" s="175"/>
      <c r="M180" s="175"/>
      <c r="N180" s="175"/>
      <c r="O180" s="175"/>
      <c r="P180" s="175"/>
      <c r="Q180" s="175"/>
      <c r="R180" s="175"/>
      <c r="S180" s="175"/>
      <c r="T180" s="175"/>
      <c r="U180" s="175"/>
      <c r="V180" s="175"/>
      <c r="W180" s="175"/>
      <c r="X180" s="175"/>
      <c r="Y180" s="175"/>
      <c r="Z180" s="175"/>
      <c r="AA180" s="175"/>
      <c r="AB180" s="175"/>
      <c r="AC180" s="175"/>
      <c r="AD180" s="175"/>
      <c r="AE180" s="175"/>
      <c r="AF180" s="175"/>
      <c r="AG180" s="175"/>
      <c r="AH180" s="175"/>
      <c r="AI180" s="175"/>
      <c r="AJ180" s="175"/>
      <c r="AK180" s="175"/>
      <c r="AL180" s="175"/>
      <c r="AM180" s="175"/>
    </row>
    <row r="181" spans="2:39" x14ac:dyDescent="0.2">
      <c r="B181" s="175"/>
      <c r="C181" s="175"/>
      <c r="D181" s="175"/>
      <c r="E181" s="175"/>
      <c r="F181" s="175"/>
      <c r="G181" s="175"/>
      <c r="H181" s="175"/>
      <c r="I181" s="175"/>
      <c r="J181" s="175"/>
      <c r="K181" s="175"/>
      <c r="L181" s="175"/>
      <c r="M181" s="175"/>
      <c r="N181" s="175"/>
      <c r="O181" s="175"/>
      <c r="P181" s="175"/>
      <c r="Q181" s="175"/>
      <c r="R181" s="175"/>
      <c r="S181" s="175"/>
      <c r="T181" s="175"/>
      <c r="U181" s="175"/>
      <c r="V181" s="175"/>
      <c r="W181" s="175"/>
      <c r="X181" s="175"/>
      <c r="Y181" s="175"/>
      <c r="Z181" s="175"/>
      <c r="AA181" s="175"/>
      <c r="AB181" s="175"/>
      <c r="AC181" s="175"/>
      <c r="AD181" s="175"/>
      <c r="AE181" s="175"/>
      <c r="AF181" s="175"/>
      <c r="AG181" s="175"/>
      <c r="AH181" s="175"/>
      <c r="AI181" s="175"/>
      <c r="AJ181" s="175"/>
      <c r="AK181" s="175"/>
      <c r="AL181" s="175"/>
      <c r="AM181" s="175"/>
    </row>
    <row r="182" spans="2:39" x14ac:dyDescent="0.2">
      <c r="B182" s="175"/>
      <c r="C182" s="175"/>
      <c r="D182" s="175"/>
      <c r="E182" s="175"/>
      <c r="F182" s="175"/>
      <c r="G182" s="175"/>
      <c r="H182" s="175"/>
      <c r="I182" s="175"/>
      <c r="J182" s="175"/>
      <c r="K182" s="175"/>
      <c r="L182" s="175"/>
      <c r="M182" s="175"/>
      <c r="N182" s="175"/>
      <c r="O182" s="175"/>
      <c r="P182" s="175"/>
      <c r="Q182" s="175"/>
      <c r="R182" s="175"/>
      <c r="S182" s="175"/>
      <c r="T182" s="175"/>
      <c r="U182" s="175"/>
      <c r="V182" s="175"/>
      <c r="W182" s="175"/>
      <c r="X182" s="175"/>
      <c r="Y182" s="175"/>
      <c r="Z182" s="175"/>
      <c r="AA182" s="175"/>
      <c r="AB182" s="175"/>
      <c r="AC182" s="175"/>
      <c r="AD182" s="175"/>
      <c r="AE182" s="175"/>
      <c r="AF182" s="175"/>
      <c r="AG182" s="175"/>
      <c r="AH182" s="175"/>
      <c r="AI182" s="175"/>
      <c r="AJ182" s="175"/>
      <c r="AK182" s="175"/>
      <c r="AL182" s="175"/>
      <c r="AM182" s="175"/>
    </row>
    <row r="183" spans="2:39" x14ac:dyDescent="0.2">
      <c r="B183" s="175"/>
      <c r="C183" s="175"/>
      <c r="D183" s="175"/>
      <c r="E183" s="175"/>
      <c r="F183" s="175"/>
      <c r="G183" s="175"/>
      <c r="H183" s="175"/>
      <c r="I183" s="175"/>
      <c r="J183" s="175"/>
      <c r="K183" s="175"/>
      <c r="L183" s="175"/>
      <c r="M183" s="175"/>
      <c r="N183" s="175"/>
      <c r="O183" s="175"/>
      <c r="P183" s="175"/>
      <c r="Q183" s="175"/>
      <c r="R183" s="175"/>
      <c r="S183" s="175"/>
      <c r="T183" s="175"/>
      <c r="U183" s="175"/>
      <c r="V183" s="175"/>
      <c r="W183" s="175"/>
      <c r="X183" s="175"/>
      <c r="Y183" s="175"/>
      <c r="Z183" s="175"/>
      <c r="AA183" s="175"/>
      <c r="AB183" s="175"/>
      <c r="AC183" s="175"/>
      <c r="AD183" s="175"/>
      <c r="AE183" s="175"/>
      <c r="AF183" s="175"/>
      <c r="AG183" s="175"/>
      <c r="AH183" s="175"/>
      <c r="AI183" s="175"/>
      <c r="AJ183" s="175"/>
      <c r="AK183" s="175"/>
      <c r="AL183" s="175"/>
      <c r="AM183" s="175"/>
    </row>
    <row r="184" spans="2:39" x14ac:dyDescent="0.2">
      <c r="B184" s="175"/>
      <c r="C184" s="175"/>
      <c r="D184" s="175"/>
      <c r="E184" s="175"/>
      <c r="F184" s="175"/>
      <c r="G184" s="175"/>
      <c r="H184" s="175"/>
      <c r="I184" s="175"/>
      <c r="J184" s="175"/>
      <c r="K184" s="175"/>
      <c r="L184" s="175"/>
      <c r="M184" s="175"/>
      <c r="N184" s="175"/>
      <c r="O184" s="175"/>
      <c r="P184" s="175"/>
      <c r="Q184" s="175"/>
      <c r="R184" s="175"/>
      <c r="S184" s="175"/>
      <c r="T184" s="175"/>
      <c r="U184" s="175"/>
      <c r="V184" s="175"/>
      <c r="W184" s="175"/>
      <c r="X184" s="175"/>
      <c r="Y184" s="175"/>
      <c r="Z184" s="175"/>
      <c r="AA184" s="175"/>
      <c r="AB184" s="175"/>
      <c r="AC184" s="175"/>
      <c r="AD184" s="175"/>
      <c r="AE184" s="175"/>
      <c r="AF184" s="175"/>
      <c r="AG184" s="175"/>
      <c r="AH184" s="175"/>
      <c r="AI184" s="175"/>
      <c r="AJ184" s="175"/>
      <c r="AK184" s="175"/>
      <c r="AL184" s="175"/>
      <c r="AM184" s="175"/>
    </row>
    <row r="185" spans="2:39" x14ac:dyDescent="0.2">
      <c r="B185" s="175"/>
      <c r="C185" s="175"/>
      <c r="D185" s="175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75"/>
      <c r="Z185" s="175"/>
      <c r="AA185" s="175"/>
      <c r="AB185" s="175"/>
      <c r="AC185" s="175"/>
      <c r="AD185" s="175"/>
      <c r="AE185" s="175"/>
      <c r="AF185" s="175"/>
      <c r="AG185" s="175"/>
      <c r="AH185" s="175"/>
      <c r="AI185" s="175"/>
      <c r="AJ185" s="175"/>
      <c r="AK185" s="175"/>
      <c r="AL185" s="175"/>
      <c r="AM185" s="175"/>
    </row>
    <row r="186" spans="2:39" x14ac:dyDescent="0.2">
      <c r="B186" s="175"/>
      <c r="C186" s="175"/>
      <c r="D186" s="175"/>
      <c r="E186" s="175"/>
      <c r="F186" s="17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75"/>
      <c r="Z186" s="175"/>
      <c r="AA186" s="175"/>
      <c r="AB186" s="175"/>
      <c r="AC186" s="175"/>
      <c r="AD186" s="175"/>
      <c r="AE186" s="175"/>
      <c r="AF186" s="175"/>
      <c r="AG186" s="175"/>
      <c r="AH186" s="175"/>
      <c r="AI186" s="175"/>
      <c r="AJ186" s="175"/>
      <c r="AK186" s="175"/>
      <c r="AL186" s="175"/>
      <c r="AM186" s="175"/>
    </row>
    <row r="187" spans="2:39" x14ac:dyDescent="0.2">
      <c r="B187" s="175"/>
      <c r="C187" s="175"/>
      <c r="D187" s="175"/>
      <c r="E187" s="175"/>
      <c r="F187" s="175"/>
      <c r="G187" s="175"/>
      <c r="H187" s="175"/>
      <c r="I187" s="175"/>
      <c r="J187" s="175"/>
      <c r="K187" s="175"/>
      <c r="L187" s="175"/>
      <c r="M187" s="175"/>
      <c r="N187" s="175"/>
      <c r="O187" s="175"/>
      <c r="P187" s="175"/>
      <c r="Q187" s="175"/>
      <c r="R187" s="175"/>
      <c r="S187" s="175"/>
      <c r="T187" s="175"/>
      <c r="U187" s="175"/>
      <c r="V187" s="175"/>
      <c r="W187" s="175"/>
      <c r="X187" s="175"/>
      <c r="Y187" s="175"/>
      <c r="Z187" s="175"/>
      <c r="AA187" s="175"/>
      <c r="AB187" s="175"/>
      <c r="AC187" s="175"/>
      <c r="AD187" s="175"/>
      <c r="AE187" s="175"/>
      <c r="AF187" s="175"/>
      <c r="AG187" s="175"/>
      <c r="AH187" s="175"/>
      <c r="AI187" s="175"/>
      <c r="AJ187" s="175"/>
      <c r="AK187" s="175"/>
      <c r="AL187" s="175"/>
      <c r="AM187" s="175"/>
    </row>
    <row r="188" spans="2:39" x14ac:dyDescent="0.2">
      <c r="B188" s="175"/>
      <c r="C188" s="175"/>
      <c r="D188" s="175"/>
      <c r="E188" s="175"/>
      <c r="F188" s="175"/>
      <c r="G188" s="175"/>
      <c r="H188" s="175"/>
      <c r="I188" s="175"/>
      <c r="J188" s="175"/>
      <c r="K188" s="175"/>
      <c r="L188" s="175"/>
      <c r="M188" s="175"/>
      <c r="N188" s="175"/>
      <c r="O188" s="175"/>
      <c r="P188" s="175"/>
      <c r="Q188" s="175"/>
      <c r="R188" s="175"/>
      <c r="S188" s="175"/>
      <c r="T188" s="175"/>
      <c r="U188" s="175"/>
      <c r="V188" s="175"/>
      <c r="W188" s="175"/>
      <c r="X188" s="175"/>
      <c r="Y188" s="175"/>
      <c r="Z188" s="175"/>
      <c r="AA188" s="175"/>
      <c r="AB188" s="175"/>
      <c r="AC188" s="175"/>
      <c r="AD188" s="175"/>
      <c r="AE188" s="175"/>
      <c r="AF188" s="175"/>
      <c r="AG188" s="175"/>
      <c r="AH188" s="175"/>
      <c r="AI188" s="175"/>
      <c r="AJ188" s="175"/>
      <c r="AK188" s="175"/>
      <c r="AL188" s="175"/>
      <c r="AM188" s="175"/>
    </row>
    <row r="189" spans="2:39" x14ac:dyDescent="0.2">
      <c r="B189" s="175"/>
      <c r="C189" s="175"/>
      <c r="D189" s="175"/>
      <c r="E189" s="175"/>
      <c r="F189" s="175"/>
      <c r="G189" s="175"/>
      <c r="H189" s="175"/>
      <c r="I189" s="175"/>
      <c r="J189" s="175"/>
      <c r="K189" s="175"/>
      <c r="L189" s="175"/>
      <c r="M189" s="175"/>
      <c r="N189" s="175"/>
      <c r="O189" s="175"/>
      <c r="P189" s="175"/>
      <c r="Q189" s="175"/>
      <c r="R189" s="175"/>
      <c r="S189" s="175"/>
      <c r="T189" s="175"/>
      <c r="U189" s="175"/>
      <c r="V189" s="175"/>
      <c r="W189" s="175"/>
      <c r="X189" s="175"/>
      <c r="Y189" s="175"/>
      <c r="Z189" s="175"/>
      <c r="AA189" s="175"/>
      <c r="AB189" s="175"/>
      <c r="AC189" s="175"/>
      <c r="AD189" s="175"/>
      <c r="AE189" s="175"/>
      <c r="AF189" s="175"/>
      <c r="AG189" s="175"/>
      <c r="AH189" s="175"/>
      <c r="AI189" s="175"/>
      <c r="AJ189" s="175"/>
      <c r="AK189" s="175"/>
      <c r="AL189" s="175"/>
      <c r="AM189" s="175"/>
    </row>
    <row r="190" spans="2:39" x14ac:dyDescent="0.2">
      <c r="B190" s="175"/>
      <c r="C190" s="175"/>
      <c r="D190" s="175"/>
      <c r="E190" s="175"/>
      <c r="F190" s="175"/>
      <c r="G190" s="175"/>
      <c r="H190" s="175"/>
      <c r="I190" s="175"/>
      <c r="J190" s="175"/>
      <c r="K190" s="175"/>
      <c r="L190" s="175"/>
      <c r="M190" s="175"/>
      <c r="N190" s="175"/>
      <c r="O190" s="175"/>
      <c r="P190" s="175"/>
      <c r="Q190" s="175"/>
      <c r="R190" s="175"/>
      <c r="S190" s="175"/>
      <c r="T190" s="175"/>
      <c r="U190" s="175"/>
      <c r="V190" s="175"/>
      <c r="W190" s="175"/>
      <c r="X190" s="175"/>
      <c r="Y190" s="175"/>
      <c r="Z190" s="175"/>
      <c r="AA190" s="175"/>
      <c r="AB190" s="175"/>
      <c r="AC190" s="175"/>
      <c r="AD190" s="175"/>
      <c r="AE190" s="175"/>
      <c r="AF190" s="175"/>
      <c r="AG190" s="175"/>
      <c r="AH190" s="175"/>
      <c r="AI190" s="175"/>
      <c r="AJ190" s="175"/>
      <c r="AK190" s="175"/>
      <c r="AL190" s="175"/>
      <c r="AM190" s="175"/>
    </row>
    <row r="191" spans="2:39" x14ac:dyDescent="0.2">
      <c r="B191" s="175"/>
      <c r="C191" s="175"/>
      <c r="D191" s="175"/>
      <c r="E191" s="175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75"/>
      <c r="Z191" s="175"/>
      <c r="AA191" s="175"/>
      <c r="AB191" s="175"/>
      <c r="AC191" s="175"/>
      <c r="AD191" s="175"/>
      <c r="AE191" s="175"/>
      <c r="AF191" s="175"/>
      <c r="AG191" s="175"/>
      <c r="AH191" s="175"/>
      <c r="AI191" s="175"/>
      <c r="AJ191" s="175"/>
      <c r="AK191" s="175"/>
      <c r="AL191" s="175"/>
      <c r="AM191" s="175"/>
    </row>
    <row r="192" spans="2:39" x14ac:dyDescent="0.2">
      <c r="B192" s="175"/>
      <c r="C192" s="175"/>
      <c r="D192" s="175"/>
      <c r="E192" s="175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75"/>
      <c r="Z192" s="175"/>
      <c r="AA192" s="175"/>
      <c r="AB192" s="175"/>
      <c r="AC192" s="175"/>
      <c r="AD192" s="175"/>
      <c r="AE192" s="175"/>
      <c r="AF192" s="175"/>
      <c r="AG192" s="175"/>
      <c r="AH192" s="175"/>
      <c r="AI192" s="175"/>
      <c r="AJ192" s="175"/>
      <c r="AK192" s="175"/>
      <c r="AL192" s="175"/>
      <c r="AM192" s="175"/>
    </row>
    <row r="193" spans="2:39" x14ac:dyDescent="0.2">
      <c r="B193" s="175"/>
      <c r="C193" s="175"/>
      <c r="D193" s="175"/>
      <c r="E193" s="175"/>
      <c r="F193" s="175"/>
      <c r="G193" s="175"/>
      <c r="H193" s="175"/>
      <c r="I193" s="175"/>
      <c r="J193" s="175"/>
      <c r="K193" s="175"/>
      <c r="L193" s="175"/>
      <c r="M193" s="175"/>
      <c r="N193" s="175"/>
      <c r="O193" s="175"/>
      <c r="P193" s="175"/>
      <c r="Q193" s="175"/>
      <c r="R193" s="175"/>
      <c r="S193" s="175"/>
      <c r="T193" s="175"/>
      <c r="U193" s="175"/>
      <c r="V193" s="175"/>
      <c r="W193" s="175"/>
      <c r="X193" s="175"/>
      <c r="Y193" s="175"/>
      <c r="Z193" s="175"/>
      <c r="AA193" s="175"/>
      <c r="AB193" s="175"/>
      <c r="AC193" s="175"/>
      <c r="AD193" s="175"/>
      <c r="AE193" s="175"/>
      <c r="AF193" s="175"/>
      <c r="AG193" s="175"/>
      <c r="AH193" s="175"/>
      <c r="AI193" s="175"/>
      <c r="AJ193" s="175"/>
      <c r="AK193" s="175"/>
      <c r="AL193" s="175"/>
      <c r="AM193" s="175"/>
    </row>
    <row r="194" spans="2:39" x14ac:dyDescent="0.2">
      <c r="B194" s="175"/>
      <c r="C194" s="175"/>
      <c r="D194" s="175"/>
      <c r="E194" s="175"/>
      <c r="F194" s="175"/>
      <c r="G194" s="175"/>
      <c r="H194" s="175"/>
      <c r="I194" s="175"/>
      <c r="J194" s="175"/>
      <c r="K194" s="175"/>
      <c r="L194" s="175"/>
      <c r="M194" s="175"/>
      <c r="N194" s="175"/>
      <c r="O194" s="175"/>
      <c r="P194" s="175"/>
      <c r="Q194" s="175"/>
      <c r="R194" s="175"/>
      <c r="S194" s="175"/>
      <c r="T194" s="175"/>
      <c r="U194" s="175"/>
      <c r="V194" s="175"/>
      <c r="W194" s="175"/>
      <c r="X194" s="175"/>
      <c r="Y194" s="175"/>
      <c r="Z194" s="175"/>
      <c r="AA194" s="175"/>
      <c r="AB194" s="175"/>
      <c r="AC194" s="175"/>
      <c r="AD194" s="175"/>
      <c r="AE194" s="175"/>
      <c r="AF194" s="175"/>
      <c r="AG194" s="175"/>
      <c r="AH194" s="175"/>
      <c r="AI194" s="175"/>
      <c r="AJ194" s="175"/>
      <c r="AK194" s="175"/>
      <c r="AL194" s="175"/>
      <c r="AM194" s="175"/>
    </row>
    <row r="195" spans="2:39" x14ac:dyDescent="0.2">
      <c r="B195" s="175"/>
      <c r="C195" s="175"/>
      <c r="D195" s="175"/>
      <c r="E195" s="175"/>
      <c r="F195" s="175"/>
      <c r="G195" s="175"/>
      <c r="H195" s="175"/>
      <c r="I195" s="175"/>
      <c r="J195" s="175"/>
      <c r="K195" s="175"/>
      <c r="L195" s="175"/>
      <c r="M195" s="175"/>
      <c r="N195" s="175"/>
      <c r="O195" s="175"/>
      <c r="P195" s="175"/>
      <c r="Q195" s="175"/>
      <c r="R195" s="175"/>
      <c r="S195" s="175"/>
      <c r="T195" s="175"/>
      <c r="U195" s="175"/>
      <c r="V195" s="175"/>
      <c r="W195" s="175"/>
      <c r="X195" s="175"/>
      <c r="Y195" s="175"/>
      <c r="Z195" s="175"/>
      <c r="AA195" s="175"/>
      <c r="AB195" s="175"/>
      <c r="AC195" s="175"/>
      <c r="AD195" s="175"/>
      <c r="AE195" s="175"/>
      <c r="AF195" s="175"/>
      <c r="AG195" s="175"/>
      <c r="AH195" s="175"/>
      <c r="AI195" s="175"/>
      <c r="AJ195" s="175"/>
      <c r="AK195" s="175"/>
      <c r="AL195" s="175"/>
      <c r="AM195" s="175"/>
    </row>
    <row r="196" spans="2:39" x14ac:dyDescent="0.2">
      <c r="B196" s="175"/>
      <c r="C196" s="175"/>
      <c r="D196" s="175"/>
      <c r="E196" s="175"/>
      <c r="F196" s="175"/>
      <c r="G196" s="175"/>
      <c r="H196" s="175"/>
      <c r="I196" s="175"/>
      <c r="J196" s="175"/>
      <c r="K196" s="175"/>
      <c r="L196" s="175"/>
      <c r="M196" s="175"/>
      <c r="N196" s="175"/>
      <c r="O196" s="175"/>
      <c r="P196" s="175"/>
      <c r="Q196" s="175"/>
      <c r="R196" s="175"/>
      <c r="S196" s="175"/>
      <c r="T196" s="175"/>
      <c r="U196" s="175"/>
      <c r="V196" s="175"/>
      <c r="W196" s="175"/>
      <c r="X196" s="175"/>
      <c r="Y196" s="175"/>
      <c r="Z196" s="175"/>
      <c r="AA196" s="175"/>
      <c r="AB196" s="175"/>
      <c r="AC196" s="175"/>
      <c r="AD196" s="175"/>
      <c r="AE196" s="175"/>
      <c r="AF196" s="175"/>
      <c r="AG196" s="175"/>
      <c r="AH196" s="175"/>
      <c r="AI196" s="175"/>
      <c r="AJ196" s="175"/>
      <c r="AK196" s="175"/>
      <c r="AL196" s="175"/>
      <c r="AM196" s="175"/>
    </row>
    <row r="197" spans="2:39" x14ac:dyDescent="0.2">
      <c r="B197" s="175"/>
      <c r="C197" s="175"/>
      <c r="D197" s="175"/>
      <c r="E197" s="175"/>
      <c r="F197" s="175"/>
      <c r="G197" s="175"/>
      <c r="H197" s="175"/>
      <c r="I197" s="175"/>
      <c r="J197" s="175"/>
      <c r="K197" s="175"/>
      <c r="L197" s="175"/>
      <c r="M197" s="175"/>
      <c r="N197" s="175"/>
      <c r="O197" s="175"/>
      <c r="P197" s="175"/>
      <c r="Q197" s="175"/>
      <c r="R197" s="175"/>
      <c r="S197" s="175"/>
      <c r="T197" s="175"/>
      <c r="U197" s="175"/>
      <c r="V197" s="175"/>
      <c r="W197" s="175"/>
      <c r="X197" s="175"/>
      <c r="Y197" s="175"/>
      <c r="Z197" s="175"/>
      <c r="AA197" s="175"/>
      <c r="AB197" s="175"/>
      <c r="AC197" s="175"/>
      <c r="AD197" s="175"/>
      <c r="AE197" s="175"/>
      <c r="AF197" s="175"/>
      <c r="AG197" s="175"/>
      <c r="AH197" s="175"/>
      <c r="AI197" s="175"/>
      <c r="AJ197" s="175"/>
      <c r="AK197" s="175"/>
      <c r="AL197" s="175"/>
      <c r="AM197" s="175"/>
    </row>
    <row r="198" spans="2:39" x14ac:dyDescent="0.2">
      <c r="B198" s="175"/>
      <c r="C198" s="175"/>
      <c r="D198" s="175"/>
      <c r="E198" s="175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75"/>
      <c r="Z198" s="175"/>
      <c r="AA198" s="175"/>
      <c r="AB198" s="175"/>
      <c r="AC198" s="175"/>
      <c r="AD198" s="175"/>
      <c r="AE198" s="175"/>
      <c r="AF198" s="175"/>
      <c r="AG198" s="175"/>
      <c r="AH198" s="175"/>
      <c r="AI198" s="175"/>
      <c r="AJ198" s="175"/>
      <c r="AK198" s="175"/>
      <c r="AL198" s="175"/>
      <c r="AM198" s="175"/>
    </row>
    <row r="199" spans="2:39" x14ac:dyDescent="0.2">
      <c r="B199" s="175"/>
      <c r="C199" s="175"/>
      <c r="D199" s="175"/>
      <c r="E199" s="175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75"/>
      <c r="Z199" s="175"/>
      <c r="AA199" s="175"/>
      <c r="AB199" s="175"/>
      <c r="AC199" s="175"/>
      <c r="AD199" s="175"/>
      <c r="AE199" s="175"/>
      <c r="AF199" s="175"/>
      <c r="AG199" s="175"/>
      <c r="AH199" s="175"/>
      <c r="AI199" s="175"/>
      <c r="AJ199" s="175"/>
      <c r="AK199" s="175"/>
      <c r="AL199" s="175"/>
      <c r="AM199" s="175"/>
    </row>
    <row r="200" spans="2:39" x14ac:dyDescent="0.2">
      <c r="B200" s="175"/>
      <c r="C200" s="175"/>
      <c r="D200" s="175"/>
      <c r="E200" s="175"/>
      <c r="F200" s="175"/>
      <c r="G200" s="175"/>
      <c r="H200" s="175"/>
      <c r="I200" s="175"/>
      <c r="J200" s="175"/>
      <c r="K200" s="175"/>
      <c r="L200" s="175"/>
      <c r="M200" s="175"/>
      <c r="N200" s="175"/>
      <c r="O200" s="175"/>
      <c r="P200" s="175"/>
      <c r="Q200" s="175"/>
      <c r="R200" s="175"/>
      <c r="S200" s="175"/>
      <c r="T200" s="175"/>
      <c r="U200" s="175"/>
      <c r="V200" s="175"/>
      <c r="W200" s="175"/>
      <c r="X200" s="175"/>
      <c r="Y200" s="175"/>
      <c r="Z200" s="175"/>
      <c r="AA200" s="175"/>
      <c r="AB200" s="175"/>
      <c r="AC200" s="175"/>
      <c r="AD200" s="175"/>
      <c r="AE200" s="175"/>
      <c r="AF200" s="175"/>
      <c r="AG200" s="175"/>
      <c r="AH200" s="175"/>
      <c r="AI200" s="175"/>
      <c r="AJ200" s="175"/>
      <c r="AK200" s="175"/>
      <c r="AL200" s="175"/>
      <c r="AM200" s="175"/>
    </row>
    <row r="201" spans="2:39" x14ac:dyDescent="0.2">
      <c r="B201" s="175"/>
      <c r="C201" s="175"/>
      <c r="D201" s="175"/>
      <c r="E201" s="175"/>
      <c r="F201" s="175"/>
      <c r="G201" s="175"/>
      <c r="H201" s="175"/>
      <c r="I201" s="175"/>
      <c r="J201" s="175"/>
      <c r="K201" s="175"/>
      <c r="L201" s="175"/>
      <c r="M201" s="175"/>
      <c r="N201" s="175"/>
      <c r="O201" s="175"/>
      <c r="P201" s="175"/>
      <c r="Q201" s="175"/>
      <c r="R201" s="175"/>
      <c r="S201" s="175"/>
      <c r="T201" s="175"/>
      <c r="U201" s="175"/>
      <c r="V201" s="175"/>
      <c r="W201" s="175"/>
      <c r="X201" s="175"/>
      <c r="Y201" s="175"/>
      <c r="Z201" s="175"/>
      <c r="AA201" s="175"/>
      <c r="AB201" s="175"/>
      <c r="AC201" s="175"/>
      <c r="AD201" s="175"/>
      <c r="AE201" s="175"/>
      <c r="AF201" s="175"/>
      <c r="AG201" s="175"/>
      <c r="AH201" s="175"/>
      <c r="AI201" s="175"/>
      <c r="AJ201" s="175"/>
      <c r="AK201" s="175"/>
      <c r="AL201" s="175"/>
      <c r="AM201" s="175"/>
    </row>
    <row r="202" spans="2:39" x14ac:dyDescent="0.2">
      <c r="B202" s="175"/>
      <c r="C202" s="175"/>
      <c r="D202" s="175"/>
      <c r="E202" s="175"/>
      <c r="F202" s="175"/>
      <c r="G202" s="175"/>
      <c r="H202" s="175"/>
      <c r="I202" s="175"/>
      <c r="J202" s="175"/>
      <c r="K202" s="175"/>
      <c r="L202" s="175"/>
      <c r="M202" s="175"/>
      <c r="N202" s="175"/>
      <c r="O202" s="175"/>
      <c r="P202" s="175"/>
      <c r="Q202" s="175"/>
      <c r="R202" s="175"/>
      <c r="S202" s="175"/>
      <c r="T202" s="175"/>
      <c r="U202" s="175"/>
      <c r="V202" s="175"/>
      <c r="W202" s="175"/>
      <c r="X202" s="175"/>
      <c r="Y202" s="175"/>
      <c r="Z202" s="175"/>
      <c r="AA202" s="175"/>
      <c r="AB202" s="175"/>
      <c r="AC202" s="175"/>
      <c r="AD202" s="175"/>
      <c r="AE202" s="175"/>
      <c r="AF202" s="175"/>
      <c r="AG202" s="175"/>
      <c r="AH202" s="175"/>
      <c r="AI202" s="175"/>
      <c r="AJ202" s="175"/>
      <c r="AK202" s="175"/>
      <c r="AL202" s="175"/>
      <c r="AM202" s="175"/>
    </row>
    <row r="203" spans="2:39" x14ac:dyDescent="0.2">
      <c r="B203" s="175"/>
      <c r="C203" s="175"/>
      <c r="D203" s="175"/>
      <c r="E203" s="175"/>
      <c r="F203" s="175"/>
      <c r="G203" s="175"/>
      <c r="H203" s="175"/>
      <c r="I203" s="175"/>
      <c r="J203" s="175"/>
      <c r="K203" s="175"/>
      <c r="L203" s="175"/>
      <c r="M203" s="175"/>
      <c r="N203" s="175"/>
      <c r="O203" s="175"/>
      <c r="P203" s="175"/>
      <c r="Q203" s="175"/>
      <c r="R203" s="175"/>
      <c r="S203" s="175"/>
      <c r="T203" s="175"/>
      <c r="U203" s="175"/>
      <c r="V203" s="175"/>
      <c r="W203" s="175"/>
      <c r="X203" s="175"/>
      <c r="Y203" s="175"/>
      <c r="Z203" s="175"/>
      <c r="AA203" s="175"/>
      <c r="AB203" s="175"/>
      <c r="AC203" s="175"/>
      <c r="AD203" s="175"/>
      <c r="AE203" s="175"/>
      <c r="AF203" s="175"/>
      <c r="AG203" s="175"/>
      <c r="AH203" s="175"/>
      <c r="AI203" s="175"/>
      <c r="AJ203" s="175"/>
      <c r="AK203" s="175"/>
      <c r="AL203" s="175"/>
      <c r="AM203" s="175"/>
    </row>
    <row r="204" spans="2:39" x14ac:dyDescent="0.2">
      <c r="B204" s="175"/>
      <c r="C204" s="175"/>
      <c r="D204" s="175"/>
      <c r="E204" s="175"/>
      <c r="F204" s="175"/>
      <c r="G204" s="175"/>
      <c r="H204" s="175"/>
      <c r="I204" s="175"/>
      <c r="J204" s="175"/>
      <c r="K204" s="175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5"/>
      <c r="W204" s="175"/>
      <c r="X204" s="175"/>
      <c r="Y204" s="175"/>
      <c r="Z204" s="175"/>
      <c r="AA204" s="175"/>
      <c r="AB204" s="175"/>
      <c r="AC204" s="175"/>
      <c r="AD204" s="175"/>
      <c r="AE204" s="175"/>
      <c r="AF204" s="175"/>
      <c r="AG204" s="175"/>
      <c r="AH204" s="175"/>
      <c r="AI204" s="175"/>
      <c r="AJ204" s="175"/>
      <c r="AK204" s="175"/>
      <c r="AL204" s="175"/>
      <c r="AM204" s="175"/>
    </row>
    <row r="205" spans="2:39" x14ac:dyDescent="0.2">
      <c r="B205" s="175"/>
      <c r="C205" s="175"/>
      <c r="D205" s="175"/>
      <c r="E205" s="175"/>
      <c r="F205" s="175"/>
      <c r="G205" s="175"/>
      <c r="H205" s="175"/>
      <c r="I205" s="175"/>
      <c r="J205" s="175"/>
      <c r="K205" s="175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5"/>
      <c r="Z205" s="175"/>
      <c r="AA205" s="175"/>
      <c r="AB205" s="175"/>
      <c r="AC205" s="175"/>
      <c r="AD205" s="175"/>
      <c r="AE205" s="175"/>
      <c r="AF205" s="175"/>
      <c r="AG205" s="175"/>
      <c r="AH205" s="175"/>
      <c r="AI205" s="175"/>
      <c r="AJ205" s="175"/>
      <c r="AK205" s="175"/>
      <c r="AL205" s="175"/>
      <c r="AM205" s="175"/>
    </row>
    <row r="206" spans="2:39" x14ac:dyDescent="0.2">
      <c r="B206" s="175"/>
      <c r="C206" s="175"/>
      <c r="D206" s="175"/>
      <c r="E206" s="175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75"/>
      <c r="Z206" s="175"/>
      <c r="AA206" s="175"/>
      <c r="AB206" s="175"/>
      <c r="AC206" s="175"/>
      <c r="AD206" s="175"/>
      <c r="AE206" s="175"/>
      <c r="AF206" s="175"/>
      <c r="AG206" s="175"/>
      <c r="AH206" s="175"/>
      <c r="AI206" s="175"/>
      <c r="AJ206" s="175"/>
      <c r="AK206" s="175"/>
      <c r="AL206" s="175"/>
      <c r="AM206" s="175"/>
    </row>
    <row r="207" spans="2:39" x14ac:dyDescent="0.2">
      <c r="B207" s="175"/>
      <c r="C207" s="175"/>
      <c r="D207" s="175"/>
      <c r="E207" s="175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75"/>
      <c r="Z207" s="175"/>
      <c r="AA207" s="175"/>
      <c r="AB207" s="175"/>
      <c r="AC207" s="175"/>
      <c r="AD207" s="175"/>
      <c r="AE207" s="175"/>
      <c r="AF207" s="175"/>
      <c r="AG207" s="175"/>
      <c r="AH207" s="175"/>
      <c r="AI207" s="175"/>
      <c r="AJ207" s="175"/>
      <c r="AK207" s="175"/>
      <c r="AL207" s="175"/>
      <c r="AM207" s="175"/>
    </row>
    <row r="208" spans="2:39" x14ac:dyDescent="0.2">
      <c r="B208" s="175"/>
      <c r="C208" s="175"/>
      <c r="D208" s="175"/>
      <c r="E208" s="175"/>
      <c r="F208" s="175"/>
      <c r="G208" s="175"/>
      <c r="H208" s="175"/>
      <c r="I208" s="175"/>
      <c r="J208" s="175"/>
      <c r="K208" s="175"/>
      <c r="L208" s="175"/>
      <c r="M208" s="175"/>
      <c r="N208" s="175"/>
      <c r="O208" s="175"/>
      <c r="P208" s="175"/>
      <c r="Q208" s="175"/>
      <c r="R208" s="175"/>
      <c r="S208" s="175"/>
      <c r="T208" s="175"/>
      <c r="U208" s="175"/>
      <c r="V208" s="175"/>
      <c r="W208" s="175"/>
      <c r="X208" s="175"/>
      <c r="Y208" s="175"/>
      <c r="Z208" s="175"/>
      <c r="AA208" s="175"/>
      <c r="AB208" s="175"/>
      <c r="AC208" s="175"/>
      <c r="AD208" s="175"/>
      <c r="AE208" s="175"/>
      <c r="AF208" s="175"/>
      <c r="AG208" s="175"/>
      <c r="AH208" s="175"/>
      <c r="AI208" s="175"/>
      <c r="AJ208" s="175"/>
      <c r="AK208" s="175"/>
      <c r="AL208" s="175"/>
      <c r="AM208" s="175"/>
    </row>
    <row r="209" spans="2:39" x14ac:dyDescent="0.2">
      <c r="B209" s="175"/>
      <c r="C209" s="175"/>
      <c r="D209" s="175"/>
      <c r="E209" s="175"/>
      <c r="F209" s="175"/>
      <c r="G209" s="175"/>
      <c r="H209" s="175"/>
      <c r="I209" s="175"/>
      <c r="J209" s="175"/>
      <c r="K209" s="175"/>
      <c r="L209" s="175"/>
      <c r="M209" s="175"/>
      <c r="N209" s="175"/>
      <c r="O209" s="175"/>
      <c r="P209" s="175"/>
      <c r="Q209" s="175"/>
      <c r="R209" s="175"/>
      <c r="S209" s="175"/>
      <c r="T209" s="175"/>
      <c r="U209" s="175"/>
      <c r="V209" s="175"/>
      <c r="W209" s="175"/>
      <c r="X209" s="175"/>
      <c r="Y209" s="175"/>
      <c r="Z209" s="175"/>
      <c r="AA209" s="175"/>
      <c r="AB209" s="175"/>
      <c r="AC209" s="175"/>
      <c r="AD209" s="175"/>
      <c r="AE209" s="175"/>
      <c r="AF209" s="175"/>
      <c r="AG209" s="175"/>
      <c r="AH209" s="175"/>
      <c r="AI209" s="175"/>
      <c r="AJ209" s="175"/>
      <c r="AK209" s="175"/>
      <c r="AL209" s="175"/>
      <c r="AM209" s="175"/>
    </row>
    <row r="210" spans="2:39" x14ac:dyDescent="0.2">
      <c r="B210" s="175"/>
      <c r="C210" s="175"/>
      <c r="D210" s="175"/>
      <c r="E210" s="175"/>
      <c r="F210" s="175"/>
      <c r="G210" s="175"/>
      <c r="H210" s="175"/>
      <c r="I210" s="175"/>
      <c r="J210" s="175"/>
      <c r="K210" s="175"/>
      <c r="L210" s="175"/>
      <c r="M210" s="175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  <c r="AA210" s="175"/>
      <c r="AB210" s="175"/>
      <c r="AC210" s="175"/>
      <c r="AD210" s="175"/>
      <c r="AE210" s="175"/>
      <c r="AF210" s="175"/>
      <c r="AG210" s="175"/>
      <c r="AH210" s="175"/>
      <c r="AI210" s="175"/>
      <c r="AJ210" s="175"/>
      <c r="AK210" s="175"/>
      <c r="AL210" s="175"/>
      <c r="AM210" s="175"/>
    </row>
    <row r="211" spans="2:39" x14ac:dyDescent="0.2">
      <c r="B211" s="175"/>
      <c r="C211" s="175"/>
      <c r="D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  <c r="AA211" s="175"/>
      <c r="AB211" s="175"/>
      <c r="AC211" s="175"/>
      <c r="AD211" s="175"/>
      <c r="AE211" s="175"/>
      <c r="AF211" s="175"/>
      <c r="AG211" s="175"/>
      <c r="AH211" s="175"/>
      <c r="AI211" s="175"/>
      <c r="AJ211" s="175"/>
      <c r="AK211" s="175"/>
      <c r="AL211" s="175"/>
      <c r="AM211" s="175"/>
    </row>
    <row r="212" spans="2:39" x14ac:dyDescent="0.2">
      <c r="B212" s="175"/>
      <c r="C212" s="175"/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  <c r="Z212" s="175"/>
      <c r="AA212" s="175"/>
      <c r="AB212" s="175"/>
      <c r="AC212" s="175"/>
      <c r="AD212" s="175"/>
      <c r="AE212" s="175"/>
      <c r="AF212" s="175"/>
      <c r="AG212" s="175"/>
      <c r="AH212" s="175"/>
      <c r="AI212" s="175"/>
      <c r="AJ212" s="175"/>
      <c r="AK212" s="175"/>
      <c r="AL212" s="175"/>
      <c r="AM212" s="175"/>
    </row>
    <row r="213" spans="2:39" x14ac:dyDescent="0.2">
      <c r="B213" s="175"/>
      <c r="C213" s="175"/>
      <c r="D213" s="175"/>
      <c r="E213" s="175"/>
      <c r="F213" s="175"/>
      <c r="G213" s="175"/>
      <c r="H213" s="175"/>
      <c r="I213" s="175"/>
      <c r="J213" s="175"/>
      <c r="K213" s="175"/>
      <c r="L213" s="175"/>
      <c r="M213" s="175"/>
      <c r="N213" s="175"/>
      <c r="O213" s="175"/>
      <c r="P213" s="175"/>
      <c r="Q213" s="175"/>
      <c r="R213" s="175"/>
      <c r="S213" s="175"/>
      <c r="T213" s="175"/>
      <c r="U213" s="175"/>
      <c r="V213" s="175"/>
      <c r="W213" s="175"/>
      <c r="X213" s="175"/>
      <c r="Y213" s="175"/>
      <c r="Z213" s="175"/>
      <c r="AA213" s="175"/>
      <c r="AB213" s="175"/>
      <c r="AC213" s="175"/>
      <c r="AD213" s="175"/>
      <c r="AE213" s="175"/>
      <c r="AF213" s="175"/>
      <c r="AG213" s="175"/>
      <c r="AH213" s="175"/>
      <c r="AI213" s="175"/>
      <c r="AJ213" s="175"/>
      <c r="AK213" s="175"/>
      <c r="AL213" s="175"/>
      <c r="AM213" s="175"/>
    </row>
    <row r="214" spans="2:39" x14ac:dyDescent="0.2">
      <c r="B214" s="175"/>
      <c r="C214" s="175"/>
      <c r="D214" s="175"/>
      <c r="E214" s="175"/>
      <c r="F214" s="175"/>
      <c r="G214" s="175"/>
      <c r="H214" s="175"/>
      <c r="I214" s="175"/>
      <c r="J214" s="175"/>
      <c r="K214" s="175"/>
      <c r="L214" s="175"/>
      <c r="M214" s="175"/>
      <c r="N214" s="175"/>
      <c r="O214" s="175"/>
      <c r="P214" s="175"/>
      <c r="Q214" s="175"/>
      <c r="R214" s="175"/>
      <c r="S214" s="175"/>
      <c r="T214" s="175"/>
      <c r="U214" s="175"/>
      <c r="V214" s="175"/>
      <c r="W214" s="175"/>
      <c r="X214" s="175"/>
      <c r="Y214" s="175"/>
      <c r="Z214" s="175"/>
      <c r="AA214" s="175"/>
      <c r="AB214" s="175"/>
      <c r="AC214" s="175"/>
      <c r="AD214" s="175"/>
      <c r="AE214" s="175"/>
      <c r="AF214" s="175"/>
      <c r="AG214" s="175"/>
      <c r="AH214" s="175"/>
      <c r="AI214" s="175"/>
      <c r="AJ214" s="175"/>
      <c r="AK214" s="175"/>
      <c r="AL214" s="175"/>
      <c r="AM214" s="175"/>
    </row>
    <row r="215" spans="2:39" x14ac:dyDescent="0.2">
      <c r="B215" s="175"/>
      <c r="C215" s="175"/>
      <c r="D215" s="175"/>
      <c r="E215" s="175"/>
      <c r="F215" s="175"/>
      <c r="G215" s="175"/>
      <c r="H215" s="175"/>
      <c r="I215" s="175"/>
      <c r="J215" s="175"/>
      <c r="K215" s="175"/>
      <c r="L215" s="175"/>
      <c r="M215" s="175"/>
      <c r="N215" s="175"/>
      <c r="O215" s="175"/>
      <c r="P215" s="175"/>
      <c r="Q215" s="175"/>
      <c r="R215" s="175"/>
      <c r="S215" s="175"/>
      <c r="T215" s="175"/>
      <c r="U215" s="175"/>
      <c r="V215" s="175"/>
      <c r="W215" s="175"/>
      <c r="X215" s="175"/>
      <c r="Y215" s="175"/>
      <c r="Z215" s="175"/>
      <c r="AA215" s="175"/>
      <c r="AB215" s="175"/>
      <c r="AC215" s="175"/>
      <c r="AD215" s="175"/>
      <c r="AE215" s="175"/>
      <c r="AF215" s="175"/>
      <c r="AG215" s="175"/>
      <c r="AH215" s="175"/>
      <c r="AI215" s="175"/>
      <c r="AJ215" s="175"/>
      <c r="AK215" s="175"/>
      <c r="AL215" s="175"/>
      <c r="AM215" s="175"/>
    </row>
    <row r="216" spans="2:39" x14ac:dyDescent="0.2">
      <c r="B216" s="175"/>
      <c r="C216" s="175"/>
      <c r="D216" s="175"/>
      <c r="E216" s="175"/>
      <c r="F216" s="175"/>
      <c r="G216" s="175"/>
      <c r="H216" s="175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  <c r="U216" s="175"/>
      <c r="V216" s="175"/>
      <c r="W216" s="175"/>
      <c r="X216" s="175"/>
      <c r="Y216" s="175"/>
      <c r="Z216" s="175"/>
      <c r="AA216" s="175"/>
      <c r="AB216" s="175"/>
      <c r="AC216" s="175"/>
      <c r="AD216" s="175"/>
      <c r="AE216" s="175"/>
      <c r="AF216" s="175"/>
      <c r="AG216" s="175"/>
      <c r="AH216" s="175"/>
      <c r="AI216" s="175"/>
      <c r="AJ216" s="175"/>
      <c r="AK216" s="175"/>
      <c r="AL216" s="175"/>
      <c r="AM216" s="175"/>
    </row>
    <row r="217" spans="2:39" x14ac:dyDescent="0.2">
      <c r="B217" s="175"/>
      <c r="C217" s="175"/>
      <c r="D217" s="175"/>
      <c r="E217" s="175"/>
      <c r="F217" s="175"/>
      <c r="G217" s="175"/>
      <c r="H217" s="175"/>
      <c r="I217" s="175"/>
      <c r="J217" s="175"/>
      <c r="K217" s="175"/>
      <c r="L217" s="175"/>
      <c r="M217" s="175"/>
      <c r="N217" s="175"/>
      <c r="O217" s="175"/>
      <c r="P217" s="175"/>
      <c r="Q217" s="175"/>
      <c r="R217" s="175"/>
      <c r="S217" s="175"/>
      <c r="T217" s="175"/>
      <c r="U217" s="175"/>
      <c r="V217" s="175"/>
      <c r="W217" s="175"/>
      <c r="X217" s="175"/>
      <c r="Y217" s="175"/>
      <c r="Z217" s="175"/>
      <c r="AA217" s="175"/>
      <c r="AB217" s="175"/>
      <c r="AC217" s="175"/>
      <c r="AD217" s="175"/>
      <c r="AE217" s="175"/>
      <c r="AF217" s="175"/>
      <c r="AG217" s="175"/>
      <c r="AH217" s="175"/>
      <c r="AI217" s="175"/>
      <c r="AJ217" s="175"/>
      <c r="AK217" s="175"/>
      <c r="AL217" s="175"/>
      <c r="AM217" s="175"/>
    </row>
    <row r="218" spans="2:39" x14ac:dyDescent="0.2">
      <c r="B218" s="175"/>
      <c r="C218" s="175"/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75"/>
      <c r="Z218" s="175"/>
      <c r="AA218" s="175"/>
      <c r="AB218" s="175"/>
      <c r="AC218" s="175"/>
      <c r="AD218" s="175"/>
      <c r="AE218" s="175"/>
      <c r="AF218" s="175"/>
      <c r="AG218" s="175"/>
      <c r="AH218" s="175"/>
      <c r="AI218" s="175"/>
      <c r="AJ218" s="175"/>
      <c r="AK218" s="175"/>
      <c r="AL218" s="175"/>
      <c r="AM218" s="175"/>
    </row>
    <row r="219" spans="2:39" x14ac:dyDescent="0.2">
      <c r="B219" s="175"/>
      <c r="C219" s="175"/>
      <c r="D219" s="175"/>
      <c r="E219" s="175"/>
      <c r="F219" s="175"/>
      <c r="G219" s="175"/>
      <c r="H219" s="175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75"/>
      <c r="Z219" s="175"/>
      <c r="AA219" s="175"/>
      <c r="AB219" s="175"/>
      <c r="AC219" s="175"/>
      <c r="AD219" s="175"/>
      <c r="AE219" s="175"/>
      <c r="AF219" s="175"/>
      <c r="AG219" s="175"/>
      <c r="AH219" s="175"/>
      <c r="AI219" s="175"/>
      <c r="AJ219" s="175"/>
      <c r="AK219" s="175"/>
      <c r="AL219" s="175"/>
      <c r="AM219" s="175"/>
    </row>
    <row r="220" spans="2:39" x14ac:dyDescent="0.2">
      <c r="B220" s="175"/>
      <c r="C220" s="175"/>
      <c r="D220" s="175"/>
      <c r="E220" s="175"/>
      <c r="F220" s="175"/>
      <c r="G220" s="175"/>
      <c r="H220" s="175"/>
      <c r="I220" s="175"/>
      <c r="J220" s="175"/>
      <c r="K220" s="175"/>
      <c r="L220" s="175"/>
      <c r="M220" s="175"/>
      <c r="N220" s="175"/>
      <c r="O220" s="175"/>
      <c r="P220" s="175"/>
      <c r="Q220" s="175"/>
      <c r="R220" s="175"/>
      <c r="S220" s="175"/>
      <c r="T220" s="175"/>
      <c r="U220" s="175"/>
      <c r="V220" s="175"/>
      <c r="W220" s="175"/>
      <c r="X220" s="175"/>
      <c r="Y220" s="175"/>
      <c r="Z220" s="175"/>
      <c r="AA220" s="175"/>
      <c r="AB220" s="175"/>
      <c r="AC220" s="175"/>
      <c r="AD220" s="175"/>
      <c r="AE220" s="175"/>
      <c r="AF220" s="175"/>
      <c r="AG220" s="175"/>
      <c r="AH220" s="175"/>
      <c r="AI220" s="175"/>
      <c r="AJ220" s="175"/>
      <c r="AK220" s="175"/>
      <c r="AL220" s="175"/>
      <c r="AM220" s="175"/>
    </row>
    <row r="221" spans="2:39" x14ac:dyDescent="0.2">
      <c r="B221" s="175"/>
      <c r="C221" s="175"/>
      <c r="D221" s="175"/>
      <c r="E221" s="175"/>
      <c r="F221" s="175"/>
      <c r="G221" s="175"/>
      <c r="H221" s="175"/>
      <c r="I221" s="175"/>
      <c r="J221" s="175"/>
      <c r="K221" s="175"/>
      <c r="L221" s="175"/>
      <c r="M221" s="175"/>
      <c r="N221" s="175"/>
      <c r="O221" s="175"/>
      <c r="P221" s="175"/>
      <c r="Q221" s="175"/>
      <c r="R221" s="175"/>
      <c r="S221" s="175"/>
      <c r="T221" s="175"/>
      <c r="U221" s="175"/>
      <c r="V221" s="175"/>
      <c r="W221" s="175"/>
      <c r="X221" s="175"/>
      <c r="Y221" s="175"/>
      <c r="Z221" s="175"/>
      <c r="AA221" s="175"/>
      <c r="AB221" s="175"/>
      <c r="AC221" s="175"/>
      <c r="AD221" s="175"/>
      <c r="AE221" s="175"/>
      <c r="AF221" s="175"/>
      <c r="AG221" s="175"/>
      <c r="AH221" s="175"/>
      <c r="AI221" s="175"/>
      <c r="AJ221" s="175"/>
      <c r="AK221" s="175"/>
      <c r="AL221" s="175"/>
      <c r="AM221" s="175"/>
    </row>
    <row r="222" spans="2:39" x14ac:dyDescent="0.2">
      <c r="B222" s="175"/>
      <c r="C222" s="175"/>
      <c r="D222" s="175"/>
      <c r="E222" s="175"/>
      <c r="F222" s="175"/>
      <c r="G222" s="175"/>
      <c r="H222" s="175"/>
      <c r="I222" s="175"/>
      <c r="J222" s="175"/>
      <c r="K222" s="175"/>
      <c r="L222" s="175"/>
      <c r="M222" s="175"/>
      <c r="N222" s="175"/>
      <c r="O222" s="175"/>
      <c r="P222" s="175"/>
      <c r="Q222" s="175"/>
      <c r="R222" s="175"/>
      <c r="S222" s="175"/>
      <c r="T222" s="175"/>
      <c r="U222" s="175"/>
      <c r="V222" s="175"/>
      <c r="W222" s="175"/>
      <c r="X222" s="175"/>
      <c r="Y222" s="175"/>
      <c r="Z222" s="175"/>
      <c r="AA222" s="175"/>
      <c r="AB222" s="175"/>
      <c r="AC222" s="175"/>
      <c r="AD222" s="175"/>
      <c r="AE222" s="175"/>
      <c r="AF222" s="175"/>
      <c r="AG222" s="175"/>
      <c r="AH222" s="175"/>
      <c r="AI222" s="175"/>
      <c r="AJ222" s="175"/>
      <c r="AK222" s="175"/>
      <c r="AL222" s="175"/>
      <c r="AM222" s="175"/>
    </row>
    <row r="223" spans="2:39" x14ac:dyDescent="0.2">
      <c r="B223" s="175"/>
      <c r="C223" s="175"/>
      <c r="D223" s="175"/>
      <c r="E223" s="175"/>
      <c r="F223" s="175"/>
      <c r="G223" s="175"/>
      <c r="H223" s="175"/>
      <c r="I223" s="175"/>
      <c r="J223" s="175"/>
      <c r="K223" s="175"/>
      <c r="L223" s="175"/>
      <c r="M223" s="175"/>
      <c r="N223" s="175"/>
      <c r="O223" s="175"/>
      <c r="P223" s="175"/>
      <c r="Q223" s="175"/>
      <c r="R223" s="175"/>
      <c r="S223" s="175"/>
      <c r="T223" s="175"/>
      <c r="U223" s="175"/>
      <c r="V223" s="175"/>
      <c r="W223" s="175"/>
      <c r="X223" s="175"/>
      <c r="Y223" s="175"/>
      <c r="Z223" s="175"/>
      <c r="AA223" s="175"/>
      <c r="AB223" s="175"/>
      <c r="AC223" s="175"/>
      <c r="AD223" s="175"/>
      <c r="AE223" s="175"/>
      <c r="AF223" s="175"/>
      <c r="AG223" s="175"/>
      <c r="AH223" s="175"/>
      <c r="AI223" s="175"/>
      <c r="AJ223" s="175"/>
      <c r="AK223" s="175"/>
      <c r="AL223" s="175"/>
      <c r="AM223" s="175"/>
    </row>
    <row r="224" spans="2:39" x14ac:dyDescent="0.2">
      <c r="B224" s="175"/>
      <c r="C224" s="175"/>
      <c r="D224" s="175"/>
      <c r="E224" s="175"/>
      <c r="F224" s="175"/>
      <c r="G224" s="175"/>
      <c r="H224" s="175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75"/>
      <c r="Z224" s="175"/>
      <c r="AA224" s="175"/>
      <c r="AB224" s="175"/>
      <c r="AC224" s="175"/>
      <c r="AD224" s="175"/>
      <c r="AE224" s="175"/>
      <c r="AF224" s="175"/>
      <c r="AG224" s="175"/>
      <c r="AH224" s="175"/>
      <c r="AI224" s="175"/>
      <c r="AJ224" s="175"/>
      <c r="AK224" s="175"/>
      <c r="AL224" s="175"/>
      <c r="AM224" s="175"/>
    </row>
    <row r="225" spans="2:39" x14ac:dyDescent="0.2">
      <c r="B225" s="175"/>
      <c r="C225" s="175"/>
      <c r="D225" s="175"/>
      <c r="E225" s="175"/>
      <c r="F225" s="175"/>
      <c r="G225" s="175"/>
      <c r="H225" s="175"/>
      <c r="I225" s="175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  <c r="U225" s="175"/>
      <c r="V225" s="175"/>
      <c r="W225" s="175"/>
      <c r="X225" s="175"/>
      <c r="Y225" s="175"/>
      <c r="Z225" s="175"/>
      <c r="AA225" s="175"/>
      <c r="AB225" s="175"/>
      <c r="AC225" s="175"/>
      <c r="AD225" s="175"/>
      <c r="AE225" s="175"/>
      <c r="AF225" s="175"/>
      <c r="AG225" s="175"/>
      <c r="AH225" s="175"/>
      <c r="AI225" s="175"/>
      <c r="AJ225" s="175"/>
      <c r="AK225" s="175"/>
      <c r="AL225" s="175"/>
      <c r="AM225" s="175"/>
    </row>
    <row r="226" spans="2:39" x14ac:dyDescent="0.2">
      <c r="B226" s="175"/>
      <c r="C226" s="175"/>
      <c r="D226" s="175"/>
      <c r="E226" s="175"/>
      <c r="F226" s="175"/>
      <c r="G226" s="175"/>
      <c r="H226" s="175"/>
      <c r="I226" s="175"/>
      <c r="J226" s="175"/>
      <c r="K226" s="175"/>
      <c r="L226" s="175"/>
      <c r="M226" s="175"/>
      <c r="N226" s="175"/>
      <c r="O226" s="175"/>
      <c r="P226" s="175"/>
      <c r="Q226" s="175"/>
      <c r="R226" s="175"/>
      <c r="S226" s="175"/>
      <c r="T226" s="175"/>
      <c r="U226" s="175"/>
      <c r="V226" s="175"/>
      <c r="W226" s="175"/>
      <c r="X226" s="175"/>
      <c r="Y226" s="175"/>
      <c r="Z226" s="175"/>
      <c r="AA226" s="175"/>
      <c r="AB226" s="175"/>
      <c r="AC226" s="175"/>
      <c r="AD226" s="175"/>
      <c r="AE226" s="175"/>
      <c r="AF226" s="175"/>
      <c r="AG226" s="175"/>
      <c r="AH226" s="175"/>
      <c r="AI226" s="175"/>
      <c r="AJ226" s="175"/>
      <c r="AK226" s="175"/>
      <c r="AL226" s="175"/>
      <c r="AM226" s="175"/>
    </row>
    <row r="227" spans="2:39" x14ac:dyDescent="0.2">
      <c r="B227" s="175"/>
      <c r="C227" s="175"/>
      <c r="D227" s="175"/>
      <c r="E227" s="175"/>
      <c r="F227" s="175"/>
      <c r="G227" s="175"/>
      <c r="H227" s="175"/>
      <c r="I227" s="175"/>
      <c r="J227" s="175"/>
      <c r="K227" s="175"/>
      <c r="L227" s="175"/>
      <c r="M227" s="175"/>
      <c r="N227" s="175"/>
      <c r="O227" s="175"/>
      <c r="P227" s="175"/>
      <c r="Q227" s="175"/>
      <c r="R227" s="175"/>
      <c r="S227" s="175"/>
      <c r="T227" s="175"/>
      <c r="U227" s="175"/>
      <c r="V227" s="175"/>
      <c r="W227" s="175"/>
      <c r="X227" s="175"/>
      <c r="Y227" s="175"/>
      <c r="Z227" s="175"/>
      <c r="AA227" s="175"/>
      <c r="AB227" s="175"/>
      <c r="AC227" s="175"/>
      <c r="AD227" s="175"/>
      <c r="AE227" s="175"/>
      <c r="AF227" s="175"/>
      <c r="AG227" s="175"/>
      <c r="AH227" s="175"/>
      <c r="AI227" s="175"/>
      <c r="AJ227" s="175"/>
      <c r="AK227" s="175"/>
      <c r="AL227" s="175"/>
      <c r="AM227" s="175"/>
    </row>
    <row r="228" spans="2:39" x14ac:dyDescent="0.2">
      <c r="B228" s="175"/>
      <c r="C228" s="175"/>
      <c r="D228" s="175"/>
      <c r="E228" s="175"/>
      <c r="F228" s="175"/>
      <c r="G228" s="175"/>
      <c r="H228" s="175"/>
      <c r="I228" s="175"/>
      <c r="J228" s="175"/>
      <c r="K228" s="175"/>
      <c r="L228" s="175"/>
      <c r="M228" s="175"/>
      <c r="N228" s="175"/>
      <c r="O228" s="175"/>
      <c r="P228" s="175"/>
      <c r="Q228" s="175"/>
      <c r="R228" s="175"/>
      <c r="S228" s="175"/>
      <c r="T228" s="175"/>
      <c r="U228" s="175"/>
      <c r="V228" s="175"/>
      <c r="W228" s="175"/>
      <c r="X228" s="175"/>
      <c r="Y228" s="175"/>
      <c r="Z228" s="175"/>
      <c r="AA228" s="175"/>
      <c r="AB228" s="175"/>
      <c r="AC228" s="175"/>
      <c r="AD228" s="175"/>
      <c r="AE228" s="175"/>
      <c r="AF228" s="175"/>
      <c r="AG228" s="175"/>
      <c r="AH228" s="175"/>
      <c r="AI228" s="175"/>
      <c r="AJ228" s="175"/>
      <c r="AK228" s="175"/>
      <c r="AL228" s="175"/>
      <c r="AM228" s="175"/>
    </row>
    <row r="229" spans="2:39" x14ac:dyDescent="0.2">
      <c r="B229" s="175"/>
      <c r="C229" s="175"/>
      <c r="D229" s="175"/>
      <c r="E229" s="175"/>
      <c r="F229" s="175"/>
      <c r="G229" s="175"/>
      <c r="H229" s="175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75"/>
      <c r="Z229" s="175"/>
      <c r="AA229" s="175"/>
      <c r="AB229" s="175"/>
      <c r="AC229" s="175"/>
      <c r="AD229" s="175"/>
      <c r="AE229" s="175"/>
      <c r="AF229" s="175"/>
      <c r="AG229" s="175"/>
      <c r="AH229" s="175"/>
      <c r="AI229" s="175"/>
      <c r="AJ229" s="175"/>
      <c r="AK229" s="175"/>
      <c r="AL229" s="175"/>
      <c r="AM229" s="175"/>
    </row>
    <row r="230" spans="2:39" x14ac:dyDescent="0.2">
      <c r="B230" s="175"/>
      <c r="C230" s="175"/>
      <c r="D230" s="175"/>
      <c r="E230" s="175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75"/>
      <c r="Z230" s="175"/>
      <c r="AA230" s="175"/>
      <c r="AB230" s="175"/>
      <c r="AC230" s="175"/>
      <c r="AD230" s="175"/>
      <c r="AE230" s="175"/>
      <c r="AF230" s="175"/>
      <c r="AG230" s="175"/>
      <c r="AH230" s="175"/>
      <c r="AI230" s="175"/>
      <c r="AJ230" s="175"/>
      <c r="AK230" s="175"/>
      <c r="AL230" s="175"/>
      <c r="AM230" s="175"/>
    </row>
    <row r="231" spans="2:39" x14ac:dyDescent="0.2">
      <c r="B231" s="175"/>
      <c r="C231" s="175"/>
      <c r="D231" s="175"/>
      <c r="E231" s="175"/>
      <c r="F231" s="175"/>
      <c r="G231" s="175"/>
      <c r="H231" s="175"/>
      <c r="I231" s="175"/>
      <c r="J231" s="175"/>
      <c r="K231" s="175"/>
      <c r="L231" s="175"/>
      <c r="M231" s="175"/>
      <c r="N231" s="175"/>
      <c r="O231" s="175"/>
      <c r="P231" s="175"/>
      <c r="Q231" s="175"/>
      <c r="R231" s="175"/>
      <c r="S231" s="175"/>
      <c r="T231" s="175"/>
      <c r="U231" s="175"/>
      <c r="V231" s="175"/>
      <c r="W231" s="175"/>
      <c r="X231" s="175"/>
      <c r="Y231" s="175"/>
      <c r="Z231" s="175"/>
      <c r="AA231" s="175"/>
      <c r="AB231" s="175"/>
      <c r="AC231" s="175"/>
      <c r="AD231" s="175"/>
      <c r="AE231" s="175"/>
      <c r="AF231" s="175"/>
      <c r="AG231" s="175"/>
      <c r="AH231" s="175"/>
      <c r="AI231" s="175"/>
      <c r="AJ231" s="175"/>
      <c r="AK231" s="175"/>
      <c r="AL231" s="175"/>
      <c r="AM231" s="175"/>
    </row>
    <row r="232" spans="2:39" x14ac:dyDescent="0.2">
      <c r="B232" s="175"/>
      <c r="C232" s="175"/>
      <c r="D232" s="175"/>
      <c r="E232" s="175"/>
      <c r="F232" s="175"/>
      <c r="G232" s="175"/>
      <c r="H232" s="175"/>
      <c r="I232" s="175"/>
      <c r="J232" s="175"/>
      <c r="K232" s="175"/>
      <c r="L232" s="175"/>
      <c r="M232" s="175"/>
      <c r="N232" s="175"/>
      <c r="O232" s="175"/>
      <c r="P232" s="175"/>
      <c r="Q232" s="175"/>
      <c r="R232" s="175"/>
      <c r="S232" s="175"/>
      <c r="T232" s="175"/>
      <c r="U232" s="175"/>
      <c r="V232" s="175"/>
      <c r="W232" s="175"/>
      <c r="X232" s="175"/>
      <c r="Y232" s="175"/>
      <c r="Z232" s="175"/>
      <c r="AA232" s="175"/>
      <c r="AB232" s="175"/>
      <c r="AC232" s="175"/>
      <c r="AD232" s="175"/>
      <c r="AE232" s="175"/>
      <c r="AF232" s="175"/>
      <c r="AG232" s="175"/>
      <c r="AH232" s="175"/>
      <c r="AI232" s="175"/>
      <c r="AJ232" s="175"/>
      <c r="AK232" s="175"/>
      <c r="AL232" s="175"/>
      <c r="AM232" s="175"/>
    </row>
    <row r="233" spans="2:39" x14ac:dyDescent="0.2">
      <c r="B233" s="175"/>
      <c r="C233" s="175"/>
      <c r="D233" s="175"/>
      <c r="E233" s="175"/>
      <c r="F233" s="175"/>
      <c r="G233" s="175"/>
      <c r="H233" s="175"/>
      <c r="I233" s="175"/>
      <c r="J233" s="175"/>
      <c r="K233" s="175"/>
      <c r="L233" s="175"/>
      <c r="M233" s="175"/>
      <c r="N233" s="175"/>
      <c r="O233" s="175"/>
      <c r="P233" s="175"/>
      <c r="Q233" s="175"/>
      <c r="R233" s="175"/>
      <c r="S233" s="175"/>
      <c r="T233" s="175"/>
      <c r="U233" s="175"/>
      <c r="V233" s="175"/>
      <c r="W233" s="175"/>
      <c r="X233" s="175"/>
      <c r="Y233" s="175"/>
      <c r="Z233" s="175"/>
      <c r="AA233" s="175"/>
      <c r="AB233" s="175"/>
      <c r="AC233" s="175"/>
      <c r="AD233" s="175"/>
      <c r="AE233" s="175"/>
      <c r="AF233" s="175"/>
      <c r="AG233" s="175"/>
      <c r="AH233" s="175"/>
      <c r="AI233" s="175"/>
      <c r="AJ233" s="175"/>
      <c r="AK233" s="175"/>
      <c r="AL233" s="175"/>
      <c r="AM233" s="175"/>
    </row>
    <row r="234" spans="2:39" x14ac:dyDescent="0.2">
      <c r="B234" s="175"/>
      <c r="C234" s="175"/>
      <c r="D234" s="175"/>
      <c r="E234" s="175"/>
      <c r="F234" s="175"/>
      <c r="G234" s="175"/>
      <c r="H234" s="175"/>
      <c r="I234" s="175"/>
      <c r="J234" s="175"/>
      <c r="K234" s="175"/>
      <c r="L234" s="175"/>
      <c r="M234" s="175"/>
      <c r="N234" s="175"/>
      <c r="O234" s="175"/>
      <c r="P234" s="175"/>
      <c r="Q234" s="175"/>
      <c r="R234" s="175"/>
      <c r="S234" s="175"/>
      <c r="T234" s="175"/>
      <c r="U234" s="175"/>
      <c r="V234" s="175"/>
      <c r="W234" s="175"/>
      <c r="X234" s="175"/>
      <c r="Y234" s="175"/>
      <c r="Z234" s="175"/>
      <c r="AA234" s="175"/>
      <c r="AB234" s="175"/>
      <c r="AC234" s="175"/>
      <c r="AD234" s="175"/>
      <c r="AE234" s="175"/>
      <c r="AF234" s="175"/>
      <c r="AG234" s="175"/>
      <c r="AH234" s="175"/>
      <c r="AI234" s="175"/>
      <c r="AJ234" s="175"/>
      <c r="AK234" s="175"/>
      <c r="AL234" s="175"/>
      <c r="AM234" s="175"/>
    </row>
    <row r="235" spans="2:39" x14ac:dyDescent="0.2">
      <c r="B235" s="175"/>
      <c r="C235" s="175"/>
      <c r="D235" s="175"/>
      <c r="E235" s="175"/>
      <c r="F235" s="175"/>
      <c r="G235" s="175"/>
      <c r="H235" s="175"/>
      <c r="I235" s="175"/>
      <c r="J235" s="175"/>
      <c r="K235" s="175"/>
      <c r="L235" s="175"/>
      <c r="M235" s="175"/>
      <c r="N235" s="175"/>
      <c r="O235" s="175"/>
      <c r="P235" s="175"/>
      <c r="Q235" s="175"/>
      <c r="R235" s="175"/>
      <c r="S235" s="175"/>
      <c r="T235" s="175"/>
      <c r="U235" s="175"/>
      <c r="V235" s="175"/>
      <c r="W235" s="175"/>
      <c r="X235" s="175"/>
      <c r="Y235" s="175"/>
      <c r="Z235" s="175"/>
      <c r="AA235" s="175"/>
      <c r="AB235" s="175"/>
      <c r="AC235" s="175"/>
      <c r="AD235" s="175"/>
      <c r="AE235" s="175"/>
      <c r="AF235" s="175"/>
      <c r="AG235" s="175"/>
      <c r="AH235" s="175"/>
      <c r="AI235" s="175"/>
      <c r="AJ235" s="175"/>
      <c r="AK235" s="175"/>
      <c r="AL235" s="175"/>
      <c r="AM235" s="175"/>
    </row>
    <row r="236" spans="2:39" x14ac:dyDescent="0.2">
      <c r="B236" s="175"/>
      <c r="C236" s="175"/>
      <c r="D236" s="175"/>
      <c r="E236" s="175"/>
      <c r="F236" s="175"/>
      <c r="G236" s="175"/>
      <c r="H236" s="175"/>
      <c r="I236" s="175"/>
      <c r="J236" s="175"/>
      <c r="K236" s="175"/>
      <c r="L236" s="175"/>
      <c r="M236" s="175"/>
      <c r="N236" s="175"/>
      <c r="O236" s="175"/>
      <c r="P236" s="175"/>
      <c r="Q236" s="175"/>
      <c r="R236" s="175"/>
      <c r="S236" s="175"/>
      <c r="T236" s="175"/>
      <c r="U236" s="175"/>
      <c r="V236" s="175"/>
      <c r="W236" s="175"/>
      <c r="X236" s="175"/>
      <c r="Y236" s="175"/>
      <c r="Z236" s="175"/>
      <c r="AA236" s="175"/>
      <c r="AB236" s="175"/>
      <c r="AC236" s="175"/>
      <c r="AD236" s="175"/>
      <c r="AE236" s="175"/>
      <c r="AF236" s="175"/>
      <c r="AG236" s="175"/>
      <c r="AH236" s="175"/>
      <c r="AI236" s="175"/>
      <c r="AJ236" s="175"/>
      <c r="AK236" s="175"/>
      <c r="AL236" s="175"/>
      <c r="AM236" s="175"/>
    </row>
    <row r="237" spans="2:39" x14ac:dyDescent="0.2">
      <c r="B237" s="175"/>
      <c r="C237" s="175"/>
      <c r="D237" s="175"/>
      <c r="E237" s="175"/>
      <c r="F237" s="175"/>
      <c r="G237" s="175"/>
      <c r="H237" s="175"/>
      <c r="I237" s="175"/>
      <c r="J237" s="175"/>
      <c r="K237" s="175"/>
      <c r="L237" s="175"/>
      <c r="M237" s="175"/>
      <c r="N237" s="175"/>
      <c r="O237" s="175"/>
      <c r="P237" s="175"/>
      <c r="Q237" s="175"/>
      <c r="R237" s="175"/>
      <c r="S237" s="175"/>
      <c r="T237" s="175"/>
      <c r="U237" s="175"/>
      <c r="V237" s="175"/>
      <c r="W237" s="175"/>
      <c r="X237" s="175"/>
      <c r="Y237" s="175"/>
      <c r="Z237" s="175"/>
      <c r="AA237" s="175"/>
      <c r="AB237" s="175"/>
      <c r="AC237" s="175"/>
      <c r="AD237" s="175"/>
      <c r="AE237" s="175"/>
      <c r="AF237" s="175"/>
      <c r="AG237" s="175"/>
      <c r="AH237" s="175"/>
      <c r="AI237" s="175"/>
      <c r="AJ237" s="175"/>
      <c r="AK237" s="175"/>
      <c r="AL237" s="175"/>
      <c r="AM237" s="175"/>
    </row>
    <row r="238" spans="2:39" x14ac:dyDescent="0.2">
      <c r="B238" s="175"/>
      <c r="C238" s="175"/>
      <c r="D238" s="175"/>
      <c r="E238" s="175"/>
      <c r="F238" s="175"/>
      <c r="G238" s="175"/>
      <c r="H238" s="175"/>
      <c r="I238" s="175"/>
      <c r="J238" s="175"/>
      <c r="K238" s="175"/>
      <c r="L238" s="175"/>
      <c r="M238" s="175"/>
      <c r="N238" s="175"/>
      <c r="O238" s="175"/>
      <c r="P238" s="175"/>
      <c r="Q238" s="175"/>
      <c r="R238" s="175"/>
      <c r="S238" s="175"/>
      <c r="T238" s="175"/>
      <c r="U238" s="175"/>
      <c r="V238" s="175"/>
      <c r="W238" s="175"/>
      <c r="X238" s="175"/>
      <c r="Y238" s="175"/>
      <c r="Z238" s="175"/>
      <c r="AA238" s="175"/>
      <c r="AB238" s="175"/>
      <c r="AC238" s="175"/>
      <c r="AD238" s="175"/>
      <c r="AE238" s="175"/>
      <c r="AF238" s="175"/>
      <c r="AG238" s="175"/>
      <c r="AH238" s="175"/>
      <c r="AI238" s="175"/>
      <c r="AJ238" s="175"/>
      <c r="AK238" s="175"/>
      <c r="AL238" s="175"/>
      <c r="AM238" s="175"/>
    </row>
    <row r="239" spans="2:39" x14ac:dyDescent="0.2">
      <c r="B239" s="175"/>
      <c r="C239" s="175"/>
      <c r="D239" s="175"/>
      <c r="E239" s="175"/>
      <c r="F239" s="175"/>
      <c r="G239" s="175"/>
      <c r="H239" s="175"/>
      <c r="I239" s="175"/>
      <c r="J239" s="175"/>
      <c r="K239" s="175"/>
      <c r="L239" s="175"/>
      <c r="M239" s="175"/>
      <c r="N239" s="175"/>
      <c r="O239" s="175"/>
      <c r="P239" s="175"/>
      <c r="Q239" s="175"/>
      <c r="R239" s="175"/>
      <c r="S239" s="175"/>
      <c r="T239" s="175"/>
      <c r="U239" s="175"/>
      <c r="V239" s="175"/>
      <c r="W239" s="175"/>
      <c r="X239" s="175"/>
      <c r="Y239" s="175"/>
      <c r="Z239" s="175"/>
      <c r="AA239" s="175"/>
      <c r="AB239" s="175"/>
      <c r="AC239" s="175"/>
      <c r="AD239" s="175"/>
      <c r="AE239" s="175"/>
      <c r="AF239" s="175"/>
      <c r="AG239" s="175"/>
      <c r="AH239" s="175"/>
      <c r="AI239" s="175"/>
      <c r="AJ239" s="175"/>
      <c r="AK239" s="175"/>
      <c r="AL239" s="175"/>
      <c r="AM239" s="175"/>
    </row>
    <row r="240" spans="2:39" x14ac:dyDescent="0.2">
      <c r="B240" s="175"/>
      <c r="C240" s="175"/>
      <c r="D240" s="175"/>
      <c r="E240" s="175"/>
      <c r="F240" s="175"/>
      <c r="G240" s="175"/>
      <c r="H240" s="175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175"/>
      <c r="Y240" s="175"/>
      <c r="Z240" s="175"/>
      <c r="AA240" s="175"/>
      <c r="AB240" s="175"/>
      <c r="AC240" s="175"/>
      <c r="AD240" s="175"/>
      <c r="AE240" s="175"/>
      <c r="AF240" s="175"/>
      <c r="AG240" s="175"/>
      <c r="AH240" s="175"/>
      <c r="AI240" s="175"/>
      <c r="AJ240" s="175"/>
      <c r="AK240" s="175"/>
      <c r="AL240" s="175"/>
      <c r="AM240" s="175"/>
    </row>
    <row r="241" spans="2:39" x14ac:dyDescent="0.2">
      <c r="B241" s="175"/>
      <c r="C241" s="175"/>
      <c r="D241" s="175"/>
      <c r="E241" s="175"/>
      <c r="F241" s="175"/>
      <c r="G241" s="175"/>
      <c r="H241" s="175"/>
      <c r="I241" s="175"/>
      <c r="J241" s="175"/>
      <c r="K241" s="175"/>
      <c r="L241" s="175"/>
      <c r="M241" s="175"/>
      <c r="N241" s="175"/>
      <c r="O241" s="175"/>
      <c r="P241" s="175"/>
      <c r="Q241" s="175"/>
      <c r="R241" s="175"/>
      <c r="S241" s="175"/>
      <c r="T241" s="175"/>
      <c r="U241" s="175"/>
      <c r="V241" s="175"/>
      <c r="W241" s="175"/>
      <c r="X241" s="175"/>
      <c r="Y241" s="175"/>
      <c r="Z241" s="175"/>
      <c r="AA241" s="175"/>
      <c r="AB241" s="175"/>
      <c r="AC241" s="175"/>
      <c r="AD241" s="175"/>
      <c r="AE241" s="175"/>
      <c r="AF241" s="175"/>
      <c r="AG241" s="175"/>
      <c r="AH241" s="175"/>
      <c r="AI241" s="175"/>
      <c r="AJ241" s="175"/>
      <c r="AK241" s="175"/>
      <c r="AL241" s="175"/>
      <c r="AM241" s="175"/>
    </row>
    <row r="242" spans="2:39" x14ac:dyDescent="0.2">
      <c r="B242" s="175"/>
      <c r="C242" s="175"/>
      <c r="D242" s="175"/>
      <c r="E242" s="175"/>
      <c r="F242" s="175"/>
      <c r="G242" s="175"/>
      <c r="H242" s="175"/>
      <c r="I242" s="175"/>
      <c r="J242" s="175"/>
      <c r="K242" s="175"/>
      <c r="L242" s="175"/>
      <c r="M242" s="175"/>
      <c r="N242" s="175"/>
      <c r="O242" s="175"/>
      <c r="P242" s="175"/>
      <c r="Q242" s="175"/>
      <c r="R242" s="175"/>
      <c r="S242" s="175"/>
      <c r="T242" s="175"/>
      <c r="U242" s="175"/>
      <c r="V242" s="175"/>
      <c r="W242" s="175"/>
      <c r="X242" s="175"/>
      <c r="Y242" s="175"/>
      <c r="Z242" s="175"/>
      <c r="AA242" s="175"/>
      <c r="AB242" s="175"/>
      <c r="AC242" s="175"/>
      <c r="AD242" s="175"/>
      <c r="AE242" s="175"/>
      <c r="AF242" s="175"/>
      <c r="AG242" s="175"/>
      <c r="AH242" s="175"/>
      <c r="AI242" s="175"/>
      <c r="AJ242" s="175"/>
      <c r="AK242" s="175"/>
      <c r="AL242" s="175"/>
      <c r="AM242" s="175"/>
    </row>
    <row r="243" spans="2:39" x14ac:dyDescent="0.2">
      <c r="B243" s="175"/>
      <c r="C243" s="175"/>
      <c r="D243" s="175"/>
      <c r="E243" s="175"/>
      <c r="F243" s="175"/>
      <c r="G243" s="175"/>
      <c r="H243" s="175"/>
      <c r="I243" s="175"/>
      <c r="J243" s="175"/>
      <c r="K243" s="175"/>
      <c r="L243" s="175"/>
      <c r="M243" s="175"/>
      <c r="N243" s="175"/>
      <c r="O243" s="175"/>
      <c r="P243" s="175"/>
      <c r="Q243" s="175"/>
      <c r="R243" s="175"/>
      <c r="S243" s="175"/>
      <c r="T243" s="175"/>
      <c r="U243" s="175"/>
      <c r="V243" s="175"/>
      <c r="W243" s="175"/>
      <c r="X243" s="175"/>
      <c r="Y243" s="175"/>
      <c r="Z243" s="175"/>
      <c r="AA243" s="175"/>
      <c r="AB243" s="175"/>
      <c r="AC243" s="175"/>
      <c r="AD243" s="175"/>
      <c r="AE243" s="175"/>
      <c r="AF243" s="175"/>
      <c r="AG243" s="175"/>
      <c r="AH243" s="175"/>
      <c r="AI243" s="175"/>
      <c r="AJ243" s="175"/>
      <c r="AK243" s="175"/>
      <c r="AL243" s="175"/>
      <c r="AM243" s="175"/>
    </row>
    <row r="244" spans="2:39" x14ac:dyDescent="0.2">
      <c r="B244" s="175"/>
      <c r="C244" s="175"/>
      <c r="D244" s="175"/>
      <c r="E244" s="175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75"/>
      <c r="Z244" s="175"/>
      <c r="AA244" s="175"/>
      <c r="AB244" s="175"/>
      <c r="AC244" s="175"/>
      <c r="AD244" s="175"/>
      <c r="AE244" s="175"/>
      <c r="AF244" s="175"/>
      <c r="AG244" s="175"/>
      <c r="AH244" s="175"/>
      <c r="AI244" s="175"/>
      <c r="AJ244" s="175"/>
      <c r="AK244" s="175"/>
      <c r="AL244" s="175"/>
      <c r="AM244" s="175"/>
    </row>
    <row r="245" spans="2:39" x14ac:dyDescent="0.2">
      <c r="B245" s="175"/>
      <c r="C245" s="175"/>
      <c r="D245" s="175"/>
      <c r="E245" s="175"/>
      <c r="F245" s="175"/>
      <c r="G245" s="175"/>
      <c r="H245" s="175"/>
      <c r="I245" s="175"/>
      <c r="J245" s="175"/>
      <c r="K245" s="175"/>
      <c r="L245" s="175"/>
      <c r="M245" s="175"/>
      <c r="N245" s="175"/>
      <c r="O245" s="175"/>
      <c r="P245" s="175"/>
      <c r="Q245" s="175"/>
      <c r="R245" s="175"/>
      <c r="S245" s="175"/>
      <c r="T245" s="175"/>
      <c r="U245" s="175"/>
      <c r="V245" s="175"/>
      <c r="W245" s="175"/>
      <c r="X245" s="175"/>
      <c r="Y245" s="175"/>
      <c r="Z245" s="175"/>
      <c r="AA245" s="175"/>
      <c r="AB245" s="175"/>
      <c r="AC245" s="175"/>
      <c r="AD245" s="175"/>
      <c r="AE245" s="175"/>
      <c r="AF245" s="175"/>
      <c r="AG245" s="175"/>
      <c r="AH245" s="175"/>
      <c r="AI245" s="175"/>
      <c r="AJ245" s="175"/>
      <c r="AK245" s="175"/>
      <c r="AL245" s="175"/>
      <c r="AM245" s="175"/>
    </row>
    <row r="246" spans="2:39" x14ac:dyDescent="0.2">
      <c r="B246" s="175"/>
      <c r="C246" s="175"/>
      <c r="D246" s="175"/>
      <c r="E246" s="175"/>
      <c r="F246" s="175"/>
      <c r="G246" s="175"/>
      <c r="H246" s="175"/>
      <c r="I246" s="175"/>
      <c r="J246" s="175"/>
      <c r="K246" s="175"/>
      <c r="L246" s="175"/>
      <c r="M246" s="175"/>
      <c r="N246" s="175"/>
      <c r="O246" s="175"/>
      <c r="P246" s="175"/>
      <c r="Q246" s="175"/>
      <c r="R246" s="175"/>
      <c r="S246" s="175"/>
      <c r="T246" s="175"/>
      <c r="U246" s="175"/>
      <c r="V246" s="175"/>
      <c r="W246" s="175"/>
      <c r="X246" s="175"/>
      <c r="Y246" s="175"/>
      <c r="Z246" s="175"/>
      <c r="AA246" s="175"/>
      <c r="AB246" s="175"/>
      <c r="AC246" s="175"/>
      <c r="AD246" s="175"/>
      <c r="AE246" s="175"/>
      <c r="AF246" s="175"/>
      <c r="AG246" s="175"/>
      <c r="AH246" s="175"/>
      <c r="AI246" s="175"/>
      <c r="AJ246" s="175"/>
      <c r="AK246" s="175"/>
      <c r="AL246" s="175"/>
      <c r="AM246" s="175"/>
    </row>
    <row r="247" spans="2:39" x14ac:dyDescent="0.2">
      <c r="B247" s="175"/>
      <c r="C247" s="175"/>
      <c r="D247" s="175"/>
      <c r="E247" s="175"/>
      <c r="F247" s="175"/>
      <c r="G247" s="175"/>
      <c r="H247" s="175"/>
      <c r="I247" s="175"/>
      <c r="J247" s="175"/>
      <c r="K247" s="175"/>
      <c r="L247" s="175"/>
      <c r="M247" s="175"/>
      <c r="N247" s="175"/>
      <c r="O247" s="175"/>
      <c r="P247" s="175"/>
      <c r="Q247" s="175"/>
      <c r="R247" s="175"/>
      <c r="S247" s="175"/>
      <c r="T247" s="175"/>
      <c r="U247" s="175"/>
      <c r="V247" s="175"/>
      <c r="W247" s="175"/>
      <c r="X247" s="175"/>
      <c r="Y247" s="175"/>
      <c r="Z247" s="175"/>
      <c r="AA247" s="175"/>
      <c r="AB247" s="175"/>
      <c r="AC247" s="175"/>
      <c r="AD247" s="175"/>
      <c r="AE247" s="175"/>
      <c r="AF247" s="175"/>
      <c r="AG247" s="175"/>
      <c r="AH247" s="175"/>
      <c r="AI247" s="175"/>
      <c r="AJ247" s="175"/>
      <c r="AK247" s="175"/>
      <c r="AL247" s="175"/>
      <c r="AM247" s="175"/>
    </row>
    <row r="248" spans="2:39" x14ac:dyDescent="0.2">
      <c r="B248" s="175"/>
      <c r="C248" s="175"/>
      <c r="D248" s="175"/>
      <c r="E248" s="175"/>
      <c r="F248" s="175"/>
      <c r="G248" s="175"/>
      <c r="H248" s="175"/>
      <c r="I248" s="175"/>
      <c r="J248" s="175"/>
      <c r="K248" s="175"/>
      <c r="L248" s="175"/>
      <c r="M248" s="175"/>
      <c r="N248" s="175"/>
      <c r="O248" s="175"/>
      <c r="P248" s="175"/>
      <c r="Q248" s="175"/>
      <c r="R248" s="175"/>
      <c r="S248" s="175"/>
      <c r="T248" s="175"/>
      <c r="U248" s="175"/>
      <c r="V248" s="175"/>
      <c r="W248" s="175"/>
      <c r="X248" s="175"/>
      <c r="Y248" s="175"/>
      <c r="Z248" s="175"/>
      <c r="AA248" s="175"/>
      <c r="AB248" s="175"/>
      <c r="AC248" s="175"/>
      <c r="AD248" s="175"/>
      <c r="AE248" s="175"/>
      <c r="AF248" s="175"/>
      <c r="AG248" s="175"/>
      <c r="AH248" s="175"/>
      <c r="AI248" s="175"/>
      <c r="AJ248" s="175"/>
      <c r="AK248" s="175"/>
      <c r="AL248" s="175"/>
      <c r="AM248" s="175"/>
    </row>
    <row r="249" spans="2:39" x14ac:dyDescent="0.2">
      <c r="B249" s="175"/>
      <c r="C249" s="175"/>
      <c r="D249" s="175"/>
      <c r="E249" s="175"/>
      <c r="F249" s="175"/>
      <c r="G249" s="175"/>
      <c r="H249" s="175"/>
      <c r="I249" s="175"/>
      <c r="J249" s="175"/>
      <c r="K249" s="175"/>
      <c r="L249" s="175"/>
      <c r="M249" s="175"/>
      <c r="N249" s="175"/>
      <c r="O249" s="175"/>
      <c r="P249" s="175"/>
      <c r="Q249" s="175"/>
      <c r="R249" s="175"/>
      <c r="S249" s="175"/>
      <c r="T249" s="175"/>
      <c r="U249" s="175"/>
      <c r="V249" s="175"/>
      <c r="W249" s="175"/>
      <c r="X249" s="175"/>
      <c r="Y249" s="175"/>
      <c r="Z249" s="175"/>
      <c r="AA249" s="175"/>
      <c r="AB249" s="175"/>
      <c r="AC249" s="175"/>
      <c r="AD249" s="175"/>
      <c r="AE249" s="175"/>
      <c r="AF249" s="175"/>
      <c r="AG249" s="175"/>
      <c r="AH249" s="175"/>
      <c r="AI249" s="175"/>
      <c r="AJ249" s="175"/>
      <c r="AK249" s="175"/>
      <c r="AL249" s="175"/>
      <c r="AM249" s="175"/>
    </row>
    <row r="250" spans="2:39" x14ac:dyDescent="0.2">
      <c r="B250" s="175"/>
      <c r="C250" s="175"/>
      <c r="D250" s="175"/>
      <c r="E250" s="175"/>
      <c r="F250" s="175"/>
      <c r="G250" s="175"/>
      <c r="H250" s="175"/>
      <c r="I250" s="175"/>
      <c r="J250" s="175"/>
      <c r="K250" s="175"/>
      <c r="L250" s="175"/>
      <c r="M250" s="175"/>
      <c r="N250" s="175"/>
      <c r="O250" s="175"/>
      <c r="P250" s="175"/>
      <c r="Q250" s="175"/>
      <c r="R250" s="175"/>
      <c r="S250" s="175"/>
      <c r="T250" s="175"/>
      <c r="U250" s="175"/>
      <c r="V250" s="175"/>
      <c r="W250" s="175"/>
      <c r="X250" s="175"/>
      <c r="Y250" s="175"/>
      <c r="Z250" s="175"/>
      <c r="AA250" s="175"/>
      <c r="AB250" s="175"/>
      <c r="AC250" s="175"/>
      <c r="AD250" s="175"/>
      <c r="AE250" s="175"/>
      <c r="AF250" s="175"/>
      <c r="AG250" s="175"/>
      <c r="AH250" s="175"/>
      <c r="AI250" s="175"/>
      <c r="AJ250" s="175"/>
      <c r="AK250" s="175"/>
      <c r="AL250" s="175"/>
      <c r="AM250" s="175"/>
    </row>
    <row r="251" spans="2:39" x14ac:dyDescent="0.2">
      <c r="B251" s="175"/>
      <c r="C251" s="175"/>
      <c r="D251" s="175"/>
      <c r="E251" s="175"/>
      <c r="F251" s="175"/>
      <c r="G251" s="175"/>
      <c r="H251" s="175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  <c r="U251" s="175"/>
      <c r="V251" s="175"/>
      <c r="W251" s="175"/>
      <c r="X251" s="175"/>
      <c r="Y251" s="175"/>
      <c r="Z251" s="175"/>
      <c r="AA251" s="175"/>
      <c r="AB251" s="175"/>
      <c r="AC251" s="175"/>
      <c r="AD251" s="175"/>
      <c r="AE251" s="175"/>
      <c r="AF251" s="175"/>
      <c r="AG251" s="175"/>
      <c r="AH251" s="175"/>
      <c r="AI251" s="175"/>
      <c r="AJ251" s="175"/>
      <c r="AK251" s="175"/>
      <c r="AL251" s="175"/>
      <c r="AM251" s="175"/>
    </row>
    <row r="252" spans="2:39" x14ac:dyDescent="0.2">
      <c r="B252" s="175"/>
      <c r="C252" s="175"/>
      <c r="D252" s="175"/>
      <c r="E252" s="175"/>
      <c r="F252" s="175"/>
      <c r="G252" s="175"/>
      <c r="H252" s="175"/>
      <c r="I252" s="175"/>
      <c r="J252" s="175"/>
      <c r="K252" s="175"/>
      <c r="L252" s="175"/>
      <c r="M252" s="175"/>
      <c r="N252" s="175"/>
      <c r="O252" s="175"/>
      <c r="P252" s="175"/>
      <c r="Q252" s="175"/>
      <c r="R252" s="175"/>
      <c r="S252" s="175"/>
      <c r="T252" s="175"/>
      <c r="U252" s="175"/>
      <c r="V252" s="175"/>
      <c r="W252" s="175"/>
      <c r="X252" s="175"/>
      <c r="Y252" s="175"/>
      <c r="Z252" s="175"/>
      <c r="AA252" s="175"/>
      <c r="AB252" s="175"/>
      <c r="AC252" s="175"/>
      <c r="AD252" s="175"/>
      <c r="AE252" s="175"/>
      <c r="AF252" s="175"/>
      <c r="AG252" s="175"/>
      <c r="AH252" s="175"/>
      <c r="AI252" s="175"/>
      <c r="AJ252" s="175"/>
      <c r="AK252" s="175"/>
      <c r="AL252" s="175"/>
      <c r="AM252" s="175"/>
    </row>
    <row r="253" spans="2:39" x14ac:dyDescent="0.2">
      <c r="B253" s="175"/>
      <c r="C253" s="175"/>
      <c r="D253" s="175"/>
      <c r="E253" s="175"/>
      <c r="F253" s="175"/>
      <c r="G253" s="175"/>
      <c r="H253" s="175"/>
      <c r="I253" s="175"/>
      <c r="J253" s="175"/>
      <c r="K253" s="175"/>
      <c r="L253" s="175"/>
      <c r="M253" s="175"/>
      <c r="N253" s="175"/>
      <c r="O253" s="175"/>
      <c r="P253" s="175"/>
      <c r="Q253" s="175"/>
      <c r="R253" s="175"/>
      <c r="S253" s="175"/>
      <c r="T253" s="175"/>
      <c r="U253" s="175"/>
      <c r="V253" s="175"/>
      <c r="W253" s="175"/>
      <c r="X253" s="175"/>
      <c r="Y253" s="175"/>
      <c r="Z253" s="175"/>
      <c r="AA253" s="175"/>
      <c r="AB253" s="175"/>
      <c r="AC253" s="175"/>
      <c r="AD253" s="175"/>
      <c r="AE253" s="175"/>
      <c r="AF253" s="175"/>
      <c r="AG253" s="175"/>
      <c r="AH253" s="175"/>
      <c r="AI253" s="175"/>
      <c r="AJ253" s="175"/>
      <c r="AK253" s="175"/>
      <c r="AL253" s="175"/>
      <c r="AM253" s="175"/>
    </row>
    <row r="254" spans="2:39" x14ac:dyDescent="0.2">
      <c r="B254" s="175"/>
      <c r="C254" s="175"/>
      <c r="D254" s="175"/>
      <c r="E254" s="175"/>
      <c r="F254" s="175"/>
      <c r="G254" s="175"/>
      <c r="H254" s="175"/>
      <c r="I254" s="175"/>
      <c r="J254" s="175"/>
      <c r="K254" s="175"/>
      <c r="L254" s="175"/>
      <c r="M254" s="175"/>
      <c r="N254" s="175"/>
      <c r="O254" s="175"/>
      <c r="P254" s="175"/>
      <c r="Q254" s="175"/>
      <c r="R254" s="175"/>
      <c r="S254" s="175"/>
      <c r="T254" s="175"/>
      <c r="U254" s="175"/>
      <c r="V254" s="175"/>
      <c r="W254" s="175"/>
      <c r="X254" s="175"/>
      <c r="Y254" s="175"/>
      <c r="Z254" s="175"/>
      <c r="AA254" s="175"/>
      <c r="AB254" s="175"/>
      <c r="AC254" s="175"/>
      <c r="AD254" s="175"/>
      <c r="AE254" s="175"/>
      <c r="AF254" s="175"/>
      <c r="AG254" s="175"/>
      <c r="AH254" s="175"/>
      <c r="AI254" s="175"/>
      <c r="AJ254" s="175"/>
      <c r="AK254" s="175"/>
      <c r="AL254" s="175"/>
      <c r="AM254" s="175"/>
    </row>
    <row r="255" spans="2:39" x14ac:dyDescent="0.2">
      <c r="B255" s="175"/>
      <c r="C255" s="175"/>
      <c r="D255" s="175"/>
      <c r="E255" s="175"/>
      <c r="F255" s="175"/>
      <c r="G255" s="175"/>
      <c r="H255" s="175"/>
      <c r="I255" s="175"/>
      <c r="J255" s="175"/>
      <c r="K255" s="175"/>
      <c r="L255" s="175"/>
      <c r="M255" s="175"/>
      <c r="N255" s="175"/>
      <c r="O255" s="175"/>
      <c r="P255" s="175"/>
      <c r="Q255" s="175"/>
      <c r="R255" s="175"/>
      <c r="S255" s="175"/>
      <c r="T255" s="175"/>
      <c r="U255" s="175"/>
      <c r="V255" s="175"/>
      <c r="W255" s="175"/>
      <c r="X255" s="175"/>
      <c r="Y255" s="175"/>
      <c r="Z255" s="175"/>
      <c r="AA255" s="175"/>
      <c r="AB255" s="175"/>
      <c r="AC255" s="175"/>
      <c r="AD255" s="175"/>
      <c r="AE255" s="175"/>
      <c r="AF255" s="175"/>
      <c r="AG255" s="175"/>
      <c r="AH255" s="175"/>
      <c r="AI255" s="175"/>
      <c r="AJ255" s="175"/>
      <c r="AK255" s="175"/>
      <c r="AL255" s="175"/>
      <c r="AM255" s="175"/>
    </row>
    <row r="256" spans="2:39" x14ac:dyDescent="0.2">
      <c r="B256" s="175"/>
      <c r="C256" s="175"/>
      <c r="D256" s="175"/>
      <c r="E256" s="175"/>
      <c r="F256" s="175"/>
      <c r="G256" s="175"/>
      <c r="H256" s="175"/>
      <c r="I256" s="175"/>
      <c r="J256" s="175"/>
      <c r="K256" s="175"/>
      <c r="L256" s="175"/>
      <c r="M256" s="175"/>
      <c r="N256" s="175"/>
      <c r="O256" s="175"/>
      <c r="P256" s="175"/>
      <c r="Q256" s="175"/>
      <c r="R256" s="175"/>
      <c r="S256" s="175"/>
      <c r="T256" s="175"/>
      <c r="U256" s="175"/>
      <c r="V256" s="175"/>
      <c r="W256" s="175"/>
      <c r="X256" s="175"/>
      <c r="Y256" s="175"/>
      <c r="Z256" s="175"/>
      <c r="AA256" s="175"/>
      <c r="AB256" s="175"/>
      <c r="AC256" s="175"/>
      <c r="AD256" s="175"/>
      <c r="AE256" s="175"/>
      <c r="AF256" s="175"/>
      <c r="AG256" s="175"/>
      <c r="AH256" s="175"/>
      <c r="AI256" s="175"/>
      <c r="AJ256" s="175"/>
      <c r="AK256" s="175"/>
      <c r="AL256" s="175"/>
      <c r="AM256" s="175"/>
    </row>
    <row r="257" spans="2:39" x14ac:dyDescent="0.2">
      <c r="B257" s="175"/>
      <c r="C257" s="175"/>
      <c r="D257" s="175"/>
      <c r="E257" s="175"/>
      <c r="F257" s="175"/>
      <c r="G257" s="175"/>
      <c r="H257" s="175"/>
      <c r="I257" s="175"/>
      <c r="J257" s="175"/>
      <c r="K257" s="175"/>
      <c r="L257" s="175"/>
      <c r="M257" s="175"/>
      <c r="N257" s="175"/>
      <c r="O257" s="175"/>
      <c r="P257" s="175"/>
      <c r="Q257" s="175"/>
      <c r="R257" s="175"/>
      <c r="S257" s="175"/>
      <c r="T257" s="175"/>
      <c r="U257" s="175"/>
      <c r="V257" s="175"/>
      <c r="W257" s="175"/>
      <c r="X257" s="175"/>
      <c r="Y257" s="175"/>
      <c r="Z257" s="175"/>
      <c r="AA257" s="175"/>
      <c r="AB257" s="175"/>
      <c r="AC257" s="175"/>
      <c r="AD257" s="175"/>
      <c r="AE257" s="175"/>
      <c r="AF257" s="175"/>
      <c r="AG257" s="175"/>
      <c r="AH257" s="175"/>
      <c r="AI257" s="175"/>
      <c r="AJ257" s="175"/>
      <c r="AK257" s="175"/>
      <c r="AL257" s="175"/>
      <c r="AM257" s="175"/>
    </row>
    <row r="258" spans="2:39" x14ac:dyDescent="0.2">
      <c r="B258" s="175"/>
      <c r="C258" s="175"/>
      <c r="D258" s="175"/>
      <c r="E258" s="175"/>
      <c r="F258" s="175"/>
      <c r="G258" s="175"/>
      <c r="H258" s="175"/>
      <c r="I258" s="175"/>
      <c r="J258" s="175"/>
      <c r="K258" s="175"/>
      <c r="L258" s="175"/>
      <c r="M258" s="175"/>
      <c r="N258" s="175"/>
      <c r="O258" s="175"/>
      <c r="P258" s="175"/>
      <c r="Q258" s="175"/>
      <c r="R258" s="175"/>
      <c r="S258" s="175"/>
      <c r="T258" s="175"/>
      <c r="U258" s="175"/>
      <c r="V258" s="175"/>
      <c r="W258" s="175"/>
      <c r="X258" s="175"/>
      <c r="Y258" s="175"/>
      <c r="Z258" s="175"/>
      <c r="AA258" s="175"/>
      <c r="AB258" s="175"/>
      <c r="AC258" s="175"/>
      <c r="AD258" s="175"/>
      <c r="AE258" s="175"/>
      <c r="AF258" s="175"/>
      <c r="AG258" s="175"/>
      <c r="AH258" s="175"/>
      <c r="AI258" s="175"/>
      <c r="AJ258" s="175"/>
      <c r="AK258" s="175"/>
      <c r="AL258" s="175"/>
      <c r="AM258" s="175"/>
    </row>
    <row r="259" spans="2:39" x14ac:dyDescent="0.2">
      <c r="B259" s="175"/>
      <c r="C259" s="175"/>
      <c r="D259" s="175"/>
      <c r="E259" s="175"/>
      <c r="F259" s="175"/>
      <c r="G259" s="175"/>
      <c r="H259" s="175"/>
      <c r="I259" s="175"/>
      <c r="J259" s="175"/>
      <c r="K259" s="175"/>
      <c r="L259" s="175"/>
      <c r="M259" s="175"/>
      <c r="N259" s="175"/>
      <c r="O259" s="175"/>
      <c r="P259" s="175"/>
      <c r="Q259" s="175"/>
      <c r="R259" s="175"/>
      <c r="S259" s="175"/>
      <c r="T259" s="175"/>
      <c r="U259" s="175"/>
      <c r="V259" s="175"/>
      <c r="W259" s="175"/>
      <c r="X259" s="175"/>
      <c r="Y259" s="175"/>
      <c r="Z259" s="175"/>
      <c r="AA259" s="175"/>
      <c r="AB259" s="175"/>
      <c r="AC259" s="175"/>
      <c r="AD259" s="175"/>
      <c r="AE259" s="175"/>
      <c r="AF259" s="175"/>
      <c r="AG259" s="175"/>
      <c r="AH259" s="175"/>
      <c r="AI259" s="175"/>
      <c r="AJ259" s="175"/>
      <c r="AK259" s="175"/>
      <c r="AL259" s="175"/>
      <c r="AM259" s="175"/>
    </row>
    <row r="260" spans="2:39" x14ac:dyDescent="0.2">
      <c r="B260" s="175"/>
      <c r="C260" s="175"/>
      <c r="D260" s="175"/>
      <c r="E260" s="175"/>
      <c r="F260" s="175"/>
      <c r="G260" s="175"/>
      <c r="H260" s="175"/>
      <c r="I260" s="175"/>
      <c r="J260" s="175"/>
      <c r="K260" s="175"/>
      <c r="L260" s="175"/>
      <c r="M260" s="175"/>
      <c r="N260" s="175"/>
      <c r="O260" s="175"/>
      <c r="P260" s="175"/>
      <c r="Q260" s="175"/>
      <c r="R260" s="175"/>
      <c r="S260" s="175"/>
      <c r="T260" s="175"/>
      <c r="U260" s="175"/>
      <c r="V260" s="175"/>
      <c r="W260" s="175"/>
      <c r="X260" s="175"/>
      <c r="Y260" s="175"/>
      <c r="Z260" s="175"/>
      <c r="AA260" s="175"/>
      <c r="AB260" s="175"/>
      <c r="AC260" s="175"/>
      <c r="AD260" s="175"/>
      <c r="AE260" s="175"/>
      <c r="AF260" s="175"/>
      <c r="AG260" s="175"/>
      <c r="AH260" s="175"/>
      <c r="AI260" s="175"/>
      <c r="AJ260" s="175"/>
      <c r="AK260" s="175"/>
      <c r="AL260" s="175"/>
      <c r="AM260" s="175"/>
    </row>
    <row r="261" spans="2:39" x14ac:dyDescent="0.2">
      <c r="B261" s="175"/>
      <c r="C261" s="175"/>
      <c r="D261" s="175"/>
      <c r="E261" s="175"/>
      <c r="F261" s="175"/>
      <c r="G261" s="175"/>
      <c r="H261" s="175"/>
      <c r="I261" s="175"/>
      <c r="J261" s="175"/>
      <c r="K261" s="175"/>
      <c r="L261" s="175"/>
      <c r="M261" s="175"/>
      <c r="N261" s="175"/>
      <c r="O261" s="175"/>
      <c r="P261" s="175"/>
      <c r="Q261" s="175"/>
      <c r="R261" s="175"/>
      <c r="S261" s="175"/>
      <c r="T261" s="175"/>
      <c r="U261" s="175"/>
      <c r="V261" s="175"/>
      <c r="W261" s="175"/>
      <c r="X261" s="175"/>
      <c r="Y261" s="175"/>
      <c r="Z261" s="175"/>
      <c r="AA261" s="175"/>
      <c r="AB261" s="175"/>
      <c r="AC261" s="175"/>
      <c r="AD261" s="175"/>
      <c r="AE261" s="175"/>
      <c r="AF261" s="175"/>
      <c r="AG261" s="175"/>
      <c r="AH261" s="175"/>
      <c r="AI261" s="175"/>
      <c r="AJ261" s="175"/>
      <c r="AK261" s="175"/>
      <c r="AL261" s="175"/>
      <c r="AM261" s="175"/>
    </row>
    <row r="262" spans="2:39" x14ac:dyDescent="0.2">
      <c r="B262" s="175"/>
      <c r="C262" s="175"/>
      <c r="D262" s="175"/>
      <c r="E262" s="175"/>
      <c r="F262" s="175"/>
      <c r="G262" s="175"/>
      <c r="H262" s="175"/>
      <c r="I262" s="175"/>
      <c r="J262" s="175"/>
      <c r="K262" s="175"/>
      <c r="L262" s="175"/>
      <c r="M262" s="175"/>
      <c r="N262" s="175"/>
      <c r="O262" s="175"/>
      <c r="P262" s="175"/>
      <c r="Q262" s="175"/>
      <c r="R262" s="175"/>
      <c r="S262" s="175"/>
      <c r="T262" s="175"/>
      <c r="U262" s="175"/>
      <c r="V262" s="175"/>
      <c r="W262" s="175"/>
      <c r="X262" s="175"/>
      <c r="Y262" s="175"/>
      <c r="Z262" s="175"/>
      <c r="AA262" s="175"/>
      <c r="AB262" s="175"/>
      <c r="AC262" s="175"/>
      <c r="AD262" s="175"/>
      <c r="AE262" s="175"/>
      <c r="AF262" s="175"/>
      <c r="AG262" s="175"/>
      <c r="AH262" s="175"/>
      <c r="AI262" s="175"/>
      <c r="AJ262" s="175"/>
      <c r="AK262" s="175"/>
      <c r="AL262" s="175"/>
      <c r="AM262" s="175"/>
    </row>
    <row r="263" spans="2:39" x14ac:dyDescent="0.2">
      <c r="B263" s="175"/>
      <c r="C263" s="175"/>
      <c r="D263" s="175"/>
      <c r="E263" s="175"/>
      <c r="F263" s="175"/>
      <c r="G263" s="175"/>
      <c r="H263" s="175"/>
      <c r="I263" s="175"/>
      <c r="J263" s="175"/>
      <c r="K263" s="175"/>
      <c r="L263" s="175"/>
      <c r="M263" s="175"/>
      <c r="N263" s="175"/>
      <c r="O263" s="175"/>
      <c r="P263" s="175"/>
      <c r="Q263" s="175"/>
      <c r="R263" s="175"/>
      <c r="S263" s="175"/>
      <c r="T263" s="175"/>
      <c r="U263" s="175"/>
      <c r="V263" s="175"/>
      <c r="W263" s="175"/>
      <c r="X263" s="175"/>
      <c r="Y263" s="175"/>
      <c r="Z263" s="175"/>
      <c r="AA263" s="175"/>
      <c r="AB263" s="175"/>
      <c r="AC263" s="175"/>
      <c r="AD263" s="175"/>
      <c r="AE263" s="175"/>
      <c r="AF263" s="175"/>
      <c r="AG263" s="175"/>
      <c r="AH263" s="175"/>
      <c r="AI263" s="175"/>
      <c r="AJ263" s="175"/>
      <c r="AK263" s="175"/>
      <c r="AL263" s="175"/>
      <c r="AM263" s="175"/>
    </row>
    <row r="264" spans="2:39" x14ac:dyDescent="0.2">
      <c r="B264" s="175"/>
      <c r="C264" s="175"/>
      <c r="D264" s="175"/>
      <c r="E264" s="175"/>
      <c r="F264" s="175"/>
      <c r="G264" s="175"/>
      <c r="H264" s="175"/>
      <c r="I264" s="175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  <c r="U264" s="175"/>
      <c r="V264" s="175"/>
      <c r="W264" s="175"/>
      <c r="X264" s="175"/>
      <c r="Y264" s="175"/>
      <c r="Z264" s="175"/>
      <c r="AA264" s="175"/>
      <c r="AB264" s="175"/>
      <c r="AC264" s="175"/>
      <c r="AD264" s="175"/>
      <c r="AE264" s="175"/>
      <c r="AF264" s="175"/>
      <c r="AG264" s="175"/>
      <c r="AH264" s="175"/>
      <c r="AI264" s="175"/>
      <c r="AJ264" s="175"/>
      <c r="AK264" s="175"/>
      <c r="AL264" s="175"/>
      <c r="AM264" s="175"/>
    </row>
    <row r="265" spans="2:39" x14ac:dyDescent="0.2">
      <c r="B265" s="175"/>
      <c r="C265" s="175"/>
      <c r="D265" s="175"/>
      <c r="E265" s="175"/>
      <c r="F265" s="175"/>
      <c r="G265" s="175"/>
      <c r="H265" s="175"/>
      <c r="I265" s="175"/>
      <c r="J265" s="175"/>
      <c r="K265" s="175"/>
      <c r="L265" s="175"/>
      <c r="M265" s="175"/>
      <c r="N265" s="175"/>
      <c r="O265" s="175"/>
      <c r="P265" s="175"/>
      <c r="Q265" s="175"/>
      <c r="R265" s="175"/>
      <c r="S265" s="175"/>
      <c r="T265" s="175"/>
      <c r="U265" s="175"/>
      <c r="V265" s="175"/>
      <c r="W265" s="175"/>
      <c r="X265" s="175"/>
      <c r="Y265" s="175"/>
      <c r="Z265" s="175"/>
      <c r="AA265" s="175"/>
      <c r="AB265" s="175"/>
      <c r="AC265" s="175"/>
      <c r="AD265" s="175"/>
      <c r="AE265" s="175"/>
      <c r="AF265" s="175"/>
      <c r="AG265" s="175"/>
      <c r="AH265" s="175"/>
      <c r="AI265" s="175"/>
      <c r="AJ265" s="175"/>
      <c r="AK265" s="175"/>
      <c r="AL265" s="175"/>
      <c r="AM265" s="175"/>
    </row>
    <row r="266" spans="2:39" x14ac:dyDescent="0.2">
      <c r="B266" s="175"/>
      <c r="C266" s="175"/>
      <c r="D266" s="175"/>
      <c r="E266" s="175"/>
      <c r="F266" s="175"/>
      <c r="G266" s="175"/>
      <c r="H266" s="175"/>
      <c r="I266" s="175"/>
      <c r="J266" s="175"/>
      <c r="K266" s="175"/>
      <c r="L266" s="175"/>
      <c r="M266" s="175"/>
      <c r="N266" s="175"/>
      <c r="O266" s="175"/>
      <c r="P266" s="175"/>
      <c r="Q266" s="175"/>
      <c r="R266" s="175"/>
      <c r="S266" s="175"/>
      <c r="T266" s="175"/>
      <c r="U266" s="175"/>
      <c r="V266" s="175"/>
      <c r="W266" s="175"/>
      <c r="X266" s="175"/>
      <c r="Y266" s="175"/>
      <c r="Z266" s="175"/>
      <c r="AA266" s="175"/>
      <c r="AB266" s="175"/>
      <c r="AC266" s="175"/>
      <c r="AD266" s="175"/>
      <c r="AE266" s="175"/>
      <c r="AF266" s="175"/>
      <c r="AG266" s="175"/>
      <c r="AH266" s="175"/>
      <c r="AI266" s="175"/>
      <c r="AJ266" s="175"/>
      <c r="AK266" s="175"/>
      <c r="AL266" s="175"/>
      <c r="AM266" s="175"/>
    </row>
    <row r="267" spans="2:39" x14ac:dyDescent="0.2">
      <c r="B267" s="175"/>
      <c r="C267" s="175"/>
      <c r="D267" s="175"/>
      <c r="E267" s="175"/>
      <c r="F267" s="175"/>
      <c r="G267" s="175"/>
      <c r="H267" s="175"/>
      <c r="I267" s="175"/>
      <c r="J267" s="175"/>
      <c r="K267" s="175"/>
      <c r="L267" s="175"/>
      <c r="M267" s="175"/>
      <c r="N267" s="175"/>
      <c r="O267" s="175"/>
      <c r="P267" s="175"/>
      <c r="Q267" s="175"/>
      <c r="R267" s="175"/>
      <c r="S267" s="175"/>
      <c r="T267" s="175"/>
      <c r="U267" s="175"/>
      <c r="V267" s="175"/>
      <c r="W267" s="175"/>
      <c r="X267" s="175"/>
      <c r="Y267" s="175"/>
      <c r="Z267" s="175"/>
      <c r="AA267" s="175"/>
      <c r="AB267" s="175"/>
      <c r="AC267" s="175"/>
      <c r="AD267" s="175"/>
      <c r="AE267" s="175"/>
      <c r="AF267" s="175"/>
      <c r="AG267" s="175"/>
      <c r="AH267" s="175"/>
      <c r="AI267" s="175"/>
      <c r="AJ267" s="175"/>
      <c r="AK267" s="175"/>
      <c r="AL267" s="175"/>
      <c r="AM267" s="175"/>
    </row>
    <row r="268" spans="2:39" x14ac:dyDescent="0.2">
      <c r="B268" s="175"/>
      <c r="C268" s="175"/>
      <c r="D268" s="175"/>
      <c r="E268" s="175"/>
      <c r="F268" s="175"/>
      <c r="G268" s="175"/>
      <c r="H268" s="175"/>
      <c r="I268" s="175"/>
      <c r="J268" s="175"/>
      <c r="K268" s="175"/>
      <c r="L268" s="175"/>
      <c r="M268" s="175"/>
      <c r="N268" s="175"/>
      <c r="O268" s="175"/>
      <c r="P268" s="175"/>
      <c r="Q268" s="175"/>
      <c r="R268" s="175"/>
      <c r="S268" s="175"/>
      <c r="T268" s="175"/>
      <c r="U268" s="175"/>
      <c r="V268" s="175"/>
      <c r="W268" s="175"/>
      <c r="X268" s="175"/>
      <c r="Y268" s="175"/>
      <c r="Z268" s="175"/>
      <c r="AA268" s="175"/>
      <c r="AB268" s="175"/>
      <c r="AC268" s="175"/>
      <c r="AD268" s="175"/>
      <c r="AE268" s="175"/>
      <c r="AF268" s="175"/>
      <c r="AG268" s="175"/>
      <c r="AH268" s="175"/>
      <c r="AI268" s="175"/>
      <c r="AJ268" s="175"/>
      <c r="AK268" s="175"/>
      <c r="AL268" s="175"/>
      <c r="AM268" s="175"/>
    </row>
    <row r="269" spans="2:39" x14ac:dyDescent="0.2">
      <c r="B269" s="175"/>
      <c r="C269" s="175"/>
      <c r="D269" s="175"/>
      <c r="E269" s="175"/>
      <c r="F269" s="175"/>
      <c r="G269" s="175"/>
      <c r="H269" s="175"/>
      <c r="I269" s="175"/>
      <c r="J269" s="175"/>
      <c r="K269" s="175"/>
      <c r="L269" s="175"/>
      <c r="M269" s="175"/>
      <c r="N269" s="175"/>
      <c r="O269" s="175"/>
      <c r="P269" s="175"/>
      <c r="Q269" s="175"/>
      <c r="R269" s="175"/>
      <c r="S269" s="175"/>
      <c r="T269" s="175"/>
      <c r="U269" s="175"/>
      <c r="V269" s="175"/>
      <c r="W269" s="175"/>
      <c r="X269" s="175"/>
      <c r="Y269" s="175"/>
      <c r="Z269" s="175"/>
      <c r="AA269" s="175"/>
      <c r="AB269" s="175"/>
      <c r="AC269" s="175"/>
      <c r="AD269" s="175"/>
      <c r="AE269" s="175"/>
      <c r="AF269" s="175"/>
      <c r="AG269" s="175"/>
      <c r="AH269" s="175"/>
      <c r="AI269" s="175"/>
      <c r="AJ269" s="175"/>
      <c r="AK269" s="175"/>
      <c r="AL269" s="175"/>
      <c r="AM269" s="175"/>
    </row>
    <row r="270" spans="2:39" x14ac:dyDescent="0.2">
      <c r="B270" s="175"/>
      <c r="C270" s="175"/>
      <c r="D270" s="175"/>
      <c r="E270" s="175"/>
      <c r="F270" s="175"/>
      <c r="G270" s="175"/>
      <c r="H270" s="175"/>
      <c r="I270" s="175"/>
      <c r="J270" s="175"/>
      <c r="K270" s="175"/>
      <c r="L270" s="175"/>
      <c r="M270" s="175"/>
      <c r="N270" s="175"/>
      <c r="O270" s="175"/>
      <c r="P270" s="175"/>
      <c r="Q270" s="175"/>
      <c r="R270" s="175"/>
      <c r="S270" s="175"/>
      <c r="T270" s="175"/>
      <c r="U270" s="175"/>
      <c r="V270" s="175"/>
      <c r="W270" s="175"/>
      <c r="X270" s="175"/>
      <c r="Y270" s="175"/>
      <c r="Z270" s="175"/>
      <c r="AA270" s="175"/>
      <c r="AB270" s="175"/>
      <c r="AC270" s="175"/>
      <c r="AD270" s="175"/>
      <c r="AE270" s="175"/>
      <c r="AF270" s="175"/>
      <c r="AG270" s="175"/>
      <c r="AH270" s="175"/>
      <c r="AI270" s="175"/>
      <c r="AJ270" s="175"/>
      <c r="AK270" s="175"/>
      <c r="AL270" s="175"/>
      <c r="AM270" s="175"/>
    </row>
    <row r="271" spans="2:39" x14ac:dyDescent="0.2">
      <c r="B271" s="175"/>
      <c r="C271" s="175"/>
      <c r="D271" s="175"/>
      <c r="E271" s="175"/>
      <c r="F271" s="175"/>
      <c r="G271" s="175"/>
      <c r="H271" s="175"/>
      <c r="I271" s="175"/>
      <c r="J271" s="175"/>
      <c r="K271" s="175"/>
      <c r="L271" s="175"/>
      <c r="M271" s="175"/>
      <c r="N271" s="175"/>
      <c r="O271" s="175"/>
      <c r="P271" s="175"/>
      <c r="Q271" s="175"/>
      <c r="R271" s="175"/>
      <c r="S271" s="175"/>
      <c r="T271" s="175"/>
      <c r="U271" s="175"/>
      <c r="V271" s="175"/>
      <c r="W271" s="175"/>
      <c r="X271" s="175"/>
      <c r="Y271" s="175"/>
      <c r="Z271" s="175"/>
      <c r="AA271" s="175"/>
      <c r="AB271" s="175"/>
      <c r="AC271" s="175"/>
      <c r="AD271" s="175"/>
      <c r="AE271" s="175"/>
      <c r="AF271" s="175"/>
      <c r="AG271" s="175"/>
      <c r="AH271" s="175"/>
      <c r="AI271" s="175"/>
      <c r="AJ271" s="175"/>
      <c r="AK271" s="175"/>
      <c r="AL271" s="175"/>
      <c r="AM271" s="175"/>
    </row>
    <row r="272" spans="2:39" x14ac:dyDescent="0.2">
      <c r="B272" s="175"/>
      <c r="C272" s="175"/>
      <c r="D272" s="175"/>
      <c r="E272" s="175"/>
      <c r="F272" s="175"/>
      <c r="G272" s="175"/>
      <c r="H272" s="175"/>
      <c r="I272" s="175"/>
      <c r="J272" s="175"/>
      <c r="K272" s="175"/>
      <c r="L272" s="175"/>
      <c r="M272" s="175"/>
      <c r="N272" s="175"/>
      <c r="O272" s="175"/>
      <c r="P272" s="175"/>
      <c r="Q272" s="175"/>
      <c r="R272" s="175"/>
      <c r="S272" s="175"/>
      <c r="T272" s="175"/>
      <c r="U272" s="175"/>
      <c r="V272" s="175"/>
      <c r="W272" s="175"/>
      <c r="X272" s="175"/>
      <c r="Y272" s="175"/>
      <c r="Z272" s="175"/>
      <c r="AA272" s="175"/>
      <c r="AB272" s="175"/>
      <c r="AC272" s="175"/>
      <c r="AD272" s="175"/>
      <c r="AE272" s="175"/>
      <c r="AF272" s="175"/>
      <c r="AG272" s="175"/>
      <c r="AH272" s="175"/>
      <c r="AI272" s="175"/>
      <c r="AJ272" s="175"/>
      <c r="AK272" s="175"/>
      <c r="AL272" s="175"/>
      <c r="AM272" s="175"/>
    </row>
    <row r="273" spans="2:39" x14ac:dyDescent="0.2">
      <c r="B273" s="175"/>
      <c r="C273" s="175"/>
      <c r="D273" s="175"/>
      <c r="E273" s="175"/>
      <c r="F273" s="175"/>
      <c r="G273" s="175"/>
      <c r="H273" s="175"/>
      <c r="I273" s="175"/>
      <c r="J273" s="175"/>
      <c r="K273" s="175"/>
      <c r="L273" s="175"/>
      <c r="M273" s="175"/>
      <c r="N273" s="175"/>
      <c r="O273" s="175"/>
      <c r="P273" s="175"/>
      <c r="Q273" s="175"/>
      <c r="R273" s="175"/>
      <c r="S273" s="175"/>
      <c r="T273" s="175"/>
      <c r="U273" s="175"/>
      <c r="V273" s="175"/>
      <c r="W273" s="175"/>
      <c r="X273" s="175"/>
      <c r="Y273" s="175"/>
      <c r="Z273" s="175"/>
      <c r="AA273" s="175"/>
      <c r="AB273" s="175"/>
      <c r="AC273" s="175"/>
      <c r="AD273" s="175"/>
      <c r="AE273" s="175"/>
      <c r="AF273" s="175"/>
      <c r="AG273" s="175"/>
      <c r="AH273" s="175"/>
      <c r="AI273" s="175"/>
      <c r="AJ273" s="175"/>
      <c r="AK273" s="175"/>
      <c r="AL273" s="175"/>
      <c r="AM273" s="175"/>
    </row>
    <row r="274" spans="2:39" x14ac:dyDescent="0.2">
      <c r="B274" s="175"/>
      <c r="C274" s="175"/>
      <c r="D274" s="175"/>
      <c r="E274" s="175"/>
      <c r="F274" s="175"/>
      <c r="G274" s="175"/>
      <c r="H274" s="175"/>
      <c r="I274" s="175"/>
      <c r="J274" s="175"/>
      <c r="K274" s="175"/>
      <c r="L274" s="175"/>
      <c r="M274" s="175"/>
      <c r="N274" s="175"/>
      <c r="O274" s="175"/>
      <c r="P274" s="175"/>
      <c r="Q274" s="175"/>
      <c r="R274" s="175"/>
      <c r="S274" s="175"/>
      <c r="T274" s="175"/>
      <c r="U274" s="175"/>
      <c r="V274" s="175"/>
      <c r="W274" s="175"/>
      <c r="X274" s="175"/>
      <c r="Y274" s="175"/>
      <c r="Z274" s="175"/>
      <c r="AA274" s="175"/>
      <c r="AB274" s="175"/>
      <c r="AC274" s="175"/>
      <c r="AD274" s="175"/>
      <c r="AE274" s="175"/>
      <c r="AF274" s="175"/>
      <c r="AG274" s="175"/>
      <c r="AH274" s="175"/>
      <c r="AI274" s="175"/>
      <c r="AJ274" s="175"/>
      <c r="AK274" s="175"/>
      <c r="AL274" s="175"/>
      <c r="AM274" s="175"/>
    </row>
    <row r="275" spans="2:39" x14ac:dyDescent="0.2">
      <c r="B275" s="175"/>
      <c r="C275" s="175"/>
      <c r="D275" s="175"/>
      <c r="E275" s="175"/>
      <c r="F275" s="175"/>
      <c r="G275" s="175"/>
      <c r="H275" s="175"/>
      <c r="I275" s="175"/>
      <c r="J275" s="175"/>
      <c r="K275" s="175"/>
      <c r="L275" s="175"/>
      <c r="M275" s="175"/>
      <c r="N275" s="175"/>
      <c r="O275" s="175"/>
      <c r="P275" s="175"/>
      <c r="Q275" s="175"/>
      <c r="R275" s="175"/>
      <c r="S275" s="175"/>
      <c r="T275" s="175"/>
      <c r="U275" s="175"/>
      <c r="V275" s="175"/>
      <c r="W275" s="175"/>
      <c r="X275" s="175"/>
      <c r="Y275" s="175"/>
      <c r="Z275" s="175"/>
      <c r="AA275" s="175"/>
      <c r="AB275" s="175"/>
      <c r="AC275" s="175"/>
      <c r="AD275" s="175"/>
      <c r="AE275" s="175"/>
      <c r="AF275" s="175"/>
      <c r="AG275" s="175"/>
      <c r="AH275" s="175"/>
      <c r="AI275" s="175"/>
      <c r="AJ275" s="175"/>
      <c r="AK275" s="175"/>
      <c r="AL275" s="175"/>
      <c r="AM275" s="175"/>
    </row>
    <row r="276" spans="2:39" x14ac:dyDescent="0.2">
      <c r="B276" s="175"/>
      <c r="C276" s="175"/>
      <c r="D276" s="175"/>
      <c r="E276" s="175"/>
      <c r="F276" s="175"/>
      <c r="G276" s="175"/>
      <c r="H276" s="175"/>
      <c r="I276" s="175"/>
      <c r="J276" s="175"/>
      <c r="K276" s="175"/>
      <c r="L276" s="175"/>
      <c r="M276" s="175"/>
      <c r="N276" s="175"/>
      <c r="O276" s="175"/>
      <c r="P276" s="175"/>
      <c r="Q276" s="175"/>
      <c r="R276" s="175"/>
      <c r="S276" s="175"/>
      <c r="T276" s="175"/>
      <c r="U276" s="175"/>
      <c r="V276" s="175"/>
      <c r="W276" s="175"/>
      <c r="X276" s="175"/>
      <c r="Y276" s="175"/>
      <c r="Z276" s="175"/>
      <c r="AA276" s="175"/>
      <c r="AB276" s="175"/>
      <c r="AC276" s="175"/>
      <c r="AD276" s="175"/>
      <c r="AE276" s="175"/>
      <c r="AF276" s="175"/>
      <c r="AG276" s="175"/>
      <c r="AH276" s="175"/>
      <c r="AI276" s="175"/>
      <c r="AJ276" s="175"/>
      <c r="AK276" s="175"/>
      <c r="AL276" s="175"/>
      <c r="AM276" s="175"/>
    </row>
    <row r="277" spans="2:39" x14ac:dyDescent="0.2">
      <c r="B277" s="175"/>
      <c r="C277" s="175"/>
      <c r="D277" s="175"/>
      <c r="E277" s="175"/>
      <c r="F277" s="175"/>
      <c r="G277" s="175"/>
      <c r="H277" s="175"/>
      <c r="I277" s="175"/>
      <c r="J277" s="175"/>
      <c r="K277" s="175"/>
      <c r="L277" s="175"/>
      <c r="M277" s="175"/>
      <c r="N277" s="175"/>
      <c r="O277" s="175"/>
      <c r="P277" s="175"/>
      <c r="Q277" s="175"/>
      <c r="R277" s="175"/>
      <c r="S277" s="175"/>
      <c r="T277" s="175"/>
      <c r="U277" s="175"/>
      <c r="V277" s="175"/>
      <c r="W277" s="175"/>
      <c r="X277" s="175"/>
      <c r="Y277" s="175"/>
      <c r="Z277" s="175"/>
      <c r="AA277" s="175"/>
      <c r="AB277" s="175"/>
      <c r="AC277" s="175"/>
      <c r="AD277" s="175"/>
      <c r="AE277" s="175"/>
      <c r="AF277" s="175"/>
      <c r="AG277" s="175"/>
      <c r="AH277" s="175"/>
      <c r="AI277" s="175"/>
      <c r="AJ277" s="175"/>
      <c r="AK277" s="175"/>
      <c r="AL277" s="175"/>
      <c r="AM277" s="175"/>
    </row>
    <row r="278" spans="2:39" x14ac:dyDescent="0.2">
      <c r="B278" s="175"/>
      <c r="C278" s="175"/>
      <c r="D278" s="175"/>
      <c r="E278" s="175"/>
      <c r="F278" s="175"/>
      <c r="G278" s="175"/>
      <c r="H278" s="175"/>
      <c r="I278" s="175"/>
      <c r="J278" s="175"/>
      <c r="K278" s="175"/>
      <c r="L278" s="175"/>
      <c r="M278" s="175"/>
      <c r="N278" s="175"/>
      <c r="O278" s="175"/>
      <c r="P278" s="175"/>
      <c r="Q278" s="175"/>
      <c r="R278" s="175"/>
      <c r="S278" s="175"/>
      <c r="T278" s="175"/>
      <c r="U278" s="175"/>
      <c r="V278" s="175"/>
      <c r="W278" s="175"/>
      <c r="X278" s="175"/>
      <c r="Y278" s="175"/>
      <c r="Z278" s="175"/>
      <c r="AA278" s="175"/>
      <c r="AB278" s="175"/>
      <c r="AC278" s="175"/>
      <c r="AD278" s="175"/>
      <c r="AE278" s="175"/>
      <c r="AF278" s="175"/>
      <c r="AG278" s="175"/>
      <c r="AH278" s="175"/>
      <c r="AI278" s="175"/>
      <c r="AJ278" s="175"/>
      <c r="AK278" s="175"/>
      <c r="AL278" s="175"/>
      <c r="AM278" s="175"/>
    </row>
    <row r="279" spans="2:39" x14ac:dyDescent="0.2">
      <c r="B279" s="175"/>
      <c r="C279" s="175"/>
      <c r="D279" s="175"/>
      <c r="E279" s="175"/>
      <c r="F279" s="175"/>
      <c r="G279" s="175"/>
      <c r="H279" s="175"/>
      <c r="I279" s="175"/>
      <c r="J279" s="175"/>
      <c r="K279" s="175"/>
      <c r="L279" s="175"/>
      <c r="M279" s="175"/>
      <c r="N279" s="175"/>
      <c r="O279" s="175"/>
      <c r="P279" s="175"/>
      <c r="Q279" s="175"/>
      <c r="R279" s="175"/>
      <c r="S279" s="175"/>
      <c r="T279" s="175"/>
      <c r="U279" s="175"/>
      <c r="V279" s="175"/>
      <c r="W279" s="175"/>
      <c r="X279" s="175"/>
      <c r="Y279" s="175"/>
      <c r="Z279" s="175"/>
      <c r="AA279" s="175"/>
      <c r="AB279" s="175"/>
      <c r="AC279" s="175"/>
      <c r="AD279" s="175"/>
      <c r="AE279" s="175"/>
      <c r="AF279" s="175"/>
      <c r="AG279" s="175"/>
      <c r="AH279" s="175"/>
      <c r="AI279" s="175"/>
      <c r="AJ279" s="175"/>
      <c r="AK279" s="175"/>
      <c r="AL279" s="175"/>
      <c r="AM279" s="175"/>
    </row>
    <row r="280" spans="2:39" x14ac:dyDescent="0.2">
      <c r="B280" s="175"/>
      <c r="C280" s="175"/>
      <c r="D280" s="175"/>
      <c r="E280" s="175"/>
      <c r="F280" s="175"/>
      <c r="G280" s="175"/>
      <c r="H280" s="175"/>
      <c r="I280" s="175"/>
      <c r="J280" s="175"/>
      <c r="K280" s="175"/>
      <c r="L280" s="175"/>
      <c r="M280" s="175"/>
      <c r="N280" s="175"/>
      <c r="O280" s="175"/>
      <c r="P280" s="175"/>
      <c r="Q280" s="175"/>
      <c r="R280" s="175"/>
      <c r="S280" s="175"/>
      <c r="T280" s="175"/>
      <c r="U280" s="175"/>
      <c r="V280" s="175"/>
      <c r="W280" s="175"/>
      <c r="X280" s="175"/>
      <c r="Y280" s="175"/>
      <c r="Z280" s="175"/>
      <c r="AA280" s="175"/>
      <c r="AB280" s="175"/>
      <c r="AC280" s="175"/>
      <c r="AD280" s="175"/>
      <c r="AE280" s="175"/>
      <c r="AF280" s="175"/>
      <c r="AG280" s="175"/>
      <c r="AH280" s="175"/>
      <c r="AI280" s="175"/>
      <c r="AJ280" s="175"/>
      <c r="AK280" s="175"/>
      <c r="AL280" s="175"/>
      <c r="AM280" s="175"/>
    </row>
    <row r="281" spans="2:39" x14ac:dyDescent="0.2">
      <c r="B281" s="175"/>
      <c r="C281" s="175"/>
      <c r="D281" s="175"/>
      <c r="E281" s="175"/>
      <c r="F281" s="175"/>
      <c r="G281" s="175"/>
      <c r="H281" s="175"/>
      <c r="I281" s="175"/>
      <c r="J281" s="175"/>
      <c r="K281" s="175"/>
      <c r="L281" s="175"/>
      <c r="M281" s="175"/>
      <c r="N281" s="175"/>
      <c r="O281" s="175"/>
      <c r="P281" s="175"/>
      <c r="Q281" s="175"/>
      <c r="R281" s="175"/>
      <c r="S281" s="175"/>
      <c r="T281" s="175"/>
      <c r="U281" s="175"/>
      <c r="V281" s="175"/>
      <c r="W281" s="175"/>
      <c r="X281" s="175"/>
      <c r="Y281" s="175"/>
      <c r="Z281" s="175"/>
      <c r="AA281" s="175"/>
      <c r="AB281" s="175"/>
      <c r="AC281" s="175"/>
      <c r="AD281" s="175"/>
      <c r="AE281" s="175"/>
      <c r="AF281" s="175"/>
      <c r="AG281" s="175"/>
      <c r="AH281" s="175"/>
      <c r="AI281" s="175"/>
      <c r="AJ281" s="175"/>
      <c r="AK281" s="175"/>
      <c r="AL281" s="175"/>
      <c r="AM281" s="175"/>
    </row>
    <row r="282" spans="2:39" x14ac:dyDescent="0.2">
      <c r="B282" s="175"/>
      <c r="C282" s="175"/>
      <c r="D282" s="175"/>
      <c r="E282" s="175"/>
      <c r="F282" s="175"/>
      <c r="G282" s="175"/>
      <c r="H282" s="175"/>
      <c r="I282" s="175"/>
      <c r="J282" s="175"/>
      <c r="K282" s="175"/>
      <c r="L282" s="175"/>
      <c r="M282" s="175"/>
      <c r="N282" s="175"/>
      <c r="O282" s="175"/>
      <c r="P282" s="175"/>
      <c r="Q282" s="175"/>
      <c r="R282" s="175"/>
      <c r="S282" s="175"/>
      <c r="T282" s="175"/>
      <c r="U282" s="175"/>
      <c r="V282" s="175"/>
      <c r="W282" s="175"/>
      <c r="X282" s="175"/>
      <c r="Y282" s="175"/>
      <c r="Z282" s="175"/>
      <c r="AA282" s="175"/>
      <c r="AB282" s="175"/>
      <c r="AC282" s="175"/>
      <c r="AD282" s="175"/>
      <c r="AE282" s="175"/>
      <c r="AF282" s="175"/>
      <c r="AG282" s="175"/>
      <c r="AH282" s="175"/>
      <c r="AI282" s="175"/>
      <c r="AJ282" s="175"/>
      <c r="AK282" s="175"/>
      <c r="AL282" s="175"/>
      <c r="AM282" s="175"/>
    </row>
    <row r="283" spans="2:39" x14ac:dyDescent="0.2">
      <c r="B283" s="175"/>
      <c r="C283" s="175"/>
      <c r="D283" s="175"/>
      <c r="E283" s="175"/>
      <c r="F283" s="175"/>
      <c r="G283" s="175"/>
      <c r="H283" s="175"/>
      <c r="I283" s="175"/>
      <c r="J283" s="175"/>
      <c r="K283" s="175"/>
      <c r="L283" s="175"/>
      <c r="M283" s="175"/>
      <c r="N283" s="175"/>
      <c r="O283" s="175"/>
      <c r="P283" s="175"/>
      <c r="Q283" s="175"/>
      <c r="R283" s="175"/>
      <c r="S283" s="175"/>
      <c r="T283" s="175"/>
      <c r="U283" s="175"/>
      <c r="V283" s="175"/>
      <c r="W283" s="175"/>
      <c r="X283" s="175"/>
      <c r="Y283" s="175"/>
      <c r="Z283" s="175"/>
      <c r="AA283" s="175"/>
      <c r="AB283" s="175"/>
      <c r="AC283" s="175"/>
      <c r="AD283" s="175"/>
      <c r="AE283" s="175"/>
      <c r="AF283" s="175"/>
      <c r="AG283" s="175"/>
      <c r="AH283" s="175"/>
      <c r="AI283" s="175"/>
      <c r="AJ283" s="175"/>
      <c r="AK283" s="175"/>
      <c r="AL283" s="175"/>
      <c r="AM283" s="175"/>
    </row>
    <row r="284" spans="2:39" x14ac:dyDescent="0.2">
      <c r="B284" s="175"/>
      <c r="C284" s="175"/>
      <c r="D284" s="175"/>
      <c r="E284" s="175"/>
      <c r="F284" s="175"/>
      <c r="G284" s="175"/>
      <c r="H284" s="175"/>
      <c r="I284" s="175"/>
      <c r="J284" s="175"/>
      <c r="K284" s="175"/>
      <c r="L284" s="175"/>
      <c r="M284" s="175"/>
      <c r="N284" s="175"/>
      <c r="O284" s="175"/>
      <c r="P284" s="175"/>
      <c r="Q284" s="175"/>
      <c r="R284" s="175"/>
      <c r="S284" s="175"/>
      <c r="T284" s="175"/>
      <c r="U284" s="175"/>
      <c r="V284" s="175"/>
      <c r="W284" s="175"/>
      <c r="X284" s="175"/>
      <c r="Y284" s="175"/>
      <c r="Z284" s="175"/>
      <c r="AA284" s="175"/>
      <c r="AB284" s="175"/>
      <c r="AC284" s="175"/>
      <c r="AD284" s="175"/>
      <c r="AE284" s="175"/>
      <c r="AF284" s="175"/>
      <c r="AG284" s="175"/>
      <c r="AH284" s="175"/>
      <c r="AI284" s="175"/>
      <c r="AJ284" s="175"/>
      <c r="AK284" s="175"/>
      <c r="AL284" s="175"/>
      <c r="AM284" s="175"/>
    </row>
    <row r="285" spans="2:39" x14ac:dyDescent="0.2">
      <c r="B285" s="175"/>
      <c r="C285" s="175"/>
      <c r="D285" s="175"/>
      <c r="E285" s="175"/>
      <c r="F285" s="175"/>
      <c r="G285" s="175"/>
      <c r="H285" s="175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  <c r="AA285" s="175"/>
      <c r="AB285" s="175"/>
      <c r="AC285" s="175"/>
      <c r="AD285" s="175"/>
      <c r="AE285" s="175"/>
      <c r="AF285" s="175"/>
      <c r="AG285" s="175"/>
      <c r="AH285" s="175"/>
      <c r="AI285" s="175"/>
      <c r="AJ285" s="175"/>
      <c r="AK285" s="175"/>
      <c r="AL285" s="175"/>
      <c r="AM285" s="175"/>
    </row>
    <row r="286" spans="2:39" x14ac:dyDescent="0.2">
      <c r="B286" s="175"/>
      <c r="C286" s="175"/>
      <c r="D286" s="175"/>
      <c r="E286" s="175"/>
      <c r="F286" s="175"/>
      <c r="G286" s="175"/>
      <c r="H286" s="175"/>
      <c r="I286" s="175"/>
      <c r="J286" s="175"/>
      <c r="K286" s="175"/>
      <c r="L286" s="175"/>
      <c r="M286" s="175"/>
      <c r="N286" s="175"/>
      <c r="O286" s="175"/>
      <c r="P286" s="175"/>
      <c r="Q286" s="175"/>
      <c r="R286" s="175"/>
      <c r="S286" s="175"/>
      <c r="T286" s="175"/>
      <c r="U286" s="175"/>
      <c r="V286" s="175"/>
      <c r="W286" s="175"/>
      <c r="X286" s="175"/>
      <c r="Y286" s="175"/>
      <c r="Z286" s="175"/>
      <c r="AA286" s="175"/>
      <c r="AB286" s="175"/>
      <c r="AC286" s="175"/>
      <c r="AD286" s="175"/>
      <c r="AE286" s="175"/>
      <c r="AF286" s="175"/>
      <c r="AG286" s="175"/>
      <c r="AH286" s="175"/>
      <c r="AI286" s="175"/>
      <c r="AJ286" s="175"/>
      <c r="AK286" s="175"/>
      <c r="AL286" s="175"/>
      <c r="AM286" s="175"/>
    </row>
    <row r="287" spans="2:39" x14ac:dyDescent="0.2">
      <c r="B287" s="175"/>
      <c r="C287" s="175"/>
      <c r="D287" s="175"/>
      <c r="E287" s="175"/>
      <c r="F287" s="175"/>
      <c r="G287" s="175"/>
      <c r="H287" s="175"/>
      <c r="I287" s="175"/>
      <c r="J287" s="175"/>
      <c r="K287" s="175"/>
      <c r="L287" s="175"/>
      <c r="M287" s="175"/>
      <c r="N287" s="175"/>
      <c r="O287" s="175"/>
      <c r="P287" s="175"/>
      <c r="Q287" s="175"/>
      <c r="R287" s="175"/>
      <c r="S287" s="175"/>
      <c r="T287" s="175"/>
      <c r="U287" s="175"/>
      <c r="V287" s="175"/>
      <c r="W287" s="175"/>
      <c r="X287" s="175"/>
      <c r="Y287" s="175"/>
      <c r="Z287" s="175"/>
      <c r="AA287" s="175"/>
      <c r="AB287" s="175"/>
      <c r="AC287" s="175"/>
      <c r="AD287" s="175"/>
      <c r="AE287" s="175"/>
      <c r="AF287" s="175"/>
      <c r="AG287" s="175"/>
      <c r="AH287" s="175"/>
      <c r="AI287" s="175"/>
      <c r="AJ287" s="175"/>
      <c r="AK287" s="175"/>
      <c r="AL287" s="175"/>
      <c r="AM287" s="175"/>
    </row>
    <row r="288" spans="2:39" x14ac:dyDescent="0.2">
      <c r="B288" s="175"/>
      <c r="C288" s="175"/>
      <c r="D288" s="175"/>
      <c r="E288" s="175"/>
      <c r="F288" s="175"/>
      <c r="G288" s="175"/>
      <c r="H288" s="175"/>
      <c r="I288" s="175"/>
      <c r="J288" s="175"/>
      <c r="K288" s="175"/>
      <c r="L288" s="175"/>
      <c r="M288" s="175"/>
      <c r="N288" s="175"/>
      <c r="O288" s="175"/>
      <c r="P288" s="175"/>
      <c r="Q288" s="175"/>
      <c r="R288" s="175"/>
      <c r="S288" s="175"/>
      <c r="T288" s="175"/>
      <c r="U288" s="175"/>
      <c r="V288" s="175"/>
      <c r="W288" s="175"/>
      <c r="X288" s="175"/>
      <c r="Y288" s="175"/>
      <c r="Z288" s="175"/>
      <c r="AA288" s="175"/>
      <c r="AB288" s="175"/>
      <c r="AC288" s="175"/>
      <c r="AD288" s="175"/>
      <c r="AE288" s="175"/>
      <c r="AF288" s="175"/>
      <c r="AG288" s="175"/>
      <c r="AH288" s="175"/>
      <c r="AI288" s="175"/>
      <c r="AJ288" s="175"/>
      <c r="AK288" s="175"/>
      <c r="AL288" s="175"/>
      <c r="AM288" s="175"/>
    </row>
    <row r="289" spans="2:39" x14ac:dyDescent="0.2">
      <c r="B289" s="175"/>
      <c r="C289" s="175"/>
      <c r="D289" s="175"/>
      <c r="E289" s="175"/>
      <c r="F289" s="175"/>
      <c r="G289" s="175"/>
      <c r="H289" s="175"/>
      <c r="I289" s="175"/>
      <c r="J289" s="175"/>
      <c r="K289" s="175"/>
      <c r="L289" s="175"/>
      <c r="M289" s="175"/>
      <c r="N289" s="175"/>
      <c r="O289" s="175"/>
      <c r="P289" s="175"/>
      <c r="Q289" s="175"/>
      <c r="R289" s="175"/>
      <c r="S289" s="175"/>
      <c r="T289" s="175"/>
      <c r="U289" s="175"/>
      <c r="V289" s="175"/>
      <c r="W289" s="175"/>
      <c r="X289" s="175"/>
      <c r="Y289" s="175"/>
      <c r="Z289" s="175"/>
      <c r="AA289" s="175"/>
      <c r="AB289" s="175"/>
      <c r="AC289" s="175"/>
      <c r="AD289" s="175"/>
      <c r="AE289" s="175"/>
      <c r="AF289" s="175"/>
      <c r="AG289" s="175"/>
      <c r="AH289" s="175"/>
      <c r="AI289" s="175"/>
      <c r="AJ289" s="175"/>
      <c r="AK289" s="175"/>
      <c r="AL289" s="175"/>
      <c r="AM289" s="175"/>
    </row>
    <row r="290" spans="2:39" x14ac:dyDescent="0.2">
      <c r="B290" s="175"/>
      <c r="C290" s="175"/>
      <c r="D290" s="175"/>
      <c r="E290" s="175"/>
      <c r="F290" s="175"/>
      <c r="G290" s="175"/>
      <c r="H290" s="175"/>
      <c r="I290" s="175"/>
      <c r="J290" s="175"/>
      <c r="K290" s="175"/>
      <c r="L290" s="175"/>
      <c r="M290" s="175"/>
      <c r="N290" s="175"/>
      <c r="O290" s="175"/>
      <c r="P290" s="175"/>
      <c r="Q290" s="175"/>
      <c r="R290" s="175"/>
      <c r="S290" s="175"/>
      <c r="T290" s="175"/>
      <c r="U290" s="175"/>
      <c r="V290" s="175"/>
      <c r="W290" s="175"/>
      <c r="X290" s="175"/>
      <c r="Y290" s="175"/>
      <c r="Z290" s="175"/>
      <c r="AA290" s="175"/>
      <c r="AB290" s="175"/>
      <c r="AC290" s="175"/>
      <c r="AD290" s="175"/>
      <c r="AE290" s="175"/>
      <c r="AF290" s="175"/>
      <c r="AG290" s="175"/>
      <c r="AH290" s="175"/>
      <c r="AI290" s="175"/>
      <c r="AJ290" s="175"/>
      <c r="AK290" s="175"/>
      <c r="AL290" s="175"/>
      <c r="AM290" s="175"/>
    </row>
    <row r="291" spans="2:39" x14ac:dyDescent="0.2">
      <c r="B291" s="175"/>
      <c r="C291" s="175"/>
      <c r="D291" s="175"/>
      <c r="E291" s="175"/>
      <c r="F291" s="175"/>
      <c r="G291" s="175"/>
      <c r="H291" s="175"/>
      <c r="I291" s="175"/>
      <c r="J291" s="175"/>
      <c r="K291" s="175"/>
      <c r="L291" s="175"/>
      <c r="M291" s="175"/>
      <c r="N291" s="175"/>
      <c r="O291" s="175"/>
      <c r="P291" s="175"/>
      <c r="Q291" s="175"/>
      <c r="R291" s="175"/>
      <c r="S291" s="175"/>
      <c r="T291" s="175"/>
      <c r="U291" s="175"/>
      <c r="V291" s="175"/>
      <c r="W291" s="175"/>
      <c r="X291" s="175"/>
      <c r="Y291" s="175"/>
      <c r="Z291" s="175"/>
      <c r="AA291" s="175"/>
      <c r="AB291" s="175"/>
      <c r="AC291" s="175"/>
      <c r="AD291" s="175"/>
      <c r="AE291" s="175"/>
      <c r="AF291" s="175"/>
      <c r="AG291" s="175"/>
      <c r="AH291" s="175"/>
      <c r="AI291" s="175"/>
      <c r="AJ291" s="175"/>
      <c r="AK291" s="175"/>
      <c r="AL291" s="175"/>
      <c r="AM291" s="175"/>
    </row>
    <row r="292" spans="2:39" x14ac:dyDescent="0.2">
      <c r="B292" s="175"/>
      <c r="C292" s="175"/>
      <c r="D292" s="175"/>
      <c r="E292" s="175"/>
      <c r="F292" s="175"/>
      <c r="G292" s="175"/>
      <c r="H292" s="175"/>
      <c r="I292" s="175"/>
      <c r="J292" s="175"/>
      <c r="K292" s="175"/>
      <c r="L292" s="175"/>
      <c r="M292" s="175"/>
      <c r="N292" s="175"/>
      <c r="O292" s="175"/>
      <c r="P292" s="175"/>
      <c r="Q292" s="175"/>
      <c r="R292" s="175"/>
      <c r="S292" s="175"/>
      <c r="T292" s="175"/>
      <c r="U292" s="175"/>
      <c r="V292" s="175"/>
      <c r="W292" s="175"/>
      <c r="X292" s="175"/>
      <c r="Y292" s="175"/>
      <c r="Z292" s="175"/>
      <c r="AA292" s="175"/>
      <c r="AB292" s="175"/>
      <c r="AC292" s="175"/>
      <c r="AD292" s="175"/>
      <c r="AE292" s="175"/>
      <c r="AF292" s="175"/>
      <c r="AG292" s="175"/>
      <c r="AH292" s="175"/>
      <c r="AI292" s="175"/>
      <c r="AJ292" s="175"/>
      <c r="AK292" s="175"/>
      <c r="AL292" s="175"/>
      <c r="AM292" s="175"/>
    </row>
    <row r="293" spans="2:39" x14ac:dyDescent="0.2">
      <c r="B293" s="175"/>
      <c r="C293" s="175"/>
      <c r="D293" s="175"/>
      <c r="E293" s="175"/>
      <c r="F293" s="175"/>
      <c r="G293" s="175"/>
      <c r="H293" s="175"/>
      <c r="I293" s="175"/>
      <c r="J293" s="175"/>
      <c r="K293" s="175"/>
      <c r="L293" s="175"/>
      <c r="M293" s="175"/>
      <c r="N293" s="175"/>
      <c r="O293" s="175"/>
      <c r="P293" s="175"/>
      <c r="Q293" s="175"/>
      <c r="R293" s="175"/>
      <c r="S293" s="175"/>
      <c r="T293" s="175"/>
      <c r="U293" s="175"/>
      <c r="V293" s="175"/>
      <c r="W293" s="175"/>
      <c r="X293" s="175"/>
      <c r="Y293" s="175"/>
      <c r="Z293" s="175"/>
      <c r="AA293" s="175"/>
      <c r="AB293" s="175"/>
      <c r="AC293" s="175"/>
      <c r="AD293" s="175"/>
      <c r="AE293" s="175"/>
      <c r="AF293" s="175"/>
      <c r="AG293" s="175"/>
      <c r="AH293" s="175"/>
      <c r="AI293" s="175"/>
      <c r="AJ293" s="175"/>
      <c r="AK293" s="175"/>
      <c r="AL293" s="175"/>
      <c r="AM293" s="175"/>
    </row>
    <row r="294" spans="2:39" x14ac:dyDescent="0.2">
      <c r="B294" s="175"/>
      <c r="C294" s="175"/>
      <c r="D294" s="175"/>
      <c r="E294" s="175"/>
      <c r="F294" s="175"/>
      <c r="G294" s="175"/>
      <c r="H294" s="175"/>
      <c r="I294" s="175"/>
      <c r="J294" s="175"/>
      <c r="K294" s="175"/>
      <c r="L294" s="175"/>
      <c r="M294" s="175"/>
      <c r="N294" s="175"/>
      <c r="O294" s="175"/>
      <c r="P294" s="175"/>
      <c r="Q294" s="175"/>
      <c r="R294" s="175"/>
      <c r="S294" s="175"/>
      <c r="T294" s="175"/>
      <c r="U294" s="175"/>
      <c r="V294" s="175"/>
      <c r="W294" s="175"/>
      <c r="X294" s="175"/>
      <c r="Y294" s="175"/>
      <c r="Z294" s="175"/>
      <c r="AA294" s="175"/>
      <c r="AB294" s="175"/>
      <c r="AC294" s="175"/>
      <c r="AD294" s="175"/>
      <c r="AE294" s="175"/>
      <c r="AF294" s="175"/>
      <c r="AG294" s="175"/>
      <c r="AH294" s="175"/>
      <c r="AI294" s="175"/>
      <c r="AJ294" s="175"/>
      <c r="AK294" s="175"/>
      <c r="AL294" s="175"/>
      <c r="AM294" s="175"/>
    </row>
    <row r="295" spans="2:39" x14ac:dyDescent="0.2">
      <c r="B295" s="175"/>
      <c r="C295" s="175"/>
      <c r="D295" s="175"/>
      <c r="E295" s="175"/>
      <c r="F295" s="175"/>
      <c r="G295" s="175"/>
      <c r="H295" s="175"/>
      <c r="I295" s="175"/>
      <c r="J295" s="175"/>
      <c r="K295" s="175"/>
      <c r="L295" s="175"/>
      <c r="M295" s="175"/>
      <c r="N295" s="175"/>
      <c r="O295" s="175"/>
      <c r="P295" s="175"/>
      <c r="Q295" s="175"/>
      <c r="R295" s="175"/>
      <c r="S295" s="175"/>
      <c r="T295" s="175"/>
      <c r="U295" s="175"/>
      <c r="V295" s="175"/>
      <c r="W295" s="175"/>
      <c r="X295" s="175"/>
      <c r="Y295" s="175"/>
      <c r="Z295" s="175"/>
      <c r="AA295" s="175"/>
      <c r="AB295" s="175"/>
      <c r="AC295" s="175"/>
      <c r="AD295" s="175"/>
      <c r="AE295" s="175"/>
      <c r="AF295" s="175"/>
      <c r="AG295" s="175"/>
      <c r="AH295" s="175"/>
      <c r="AI295" s="175"/>
      <c r="AJ295" s="175"/>
      <c r="AK295" s="175"/>
      <c r="AL295" s="175"/>
      <c r="AM295" s="175"/>
    </row>
    <row r="296" spans="2:39" x14ac:dyDescent="0.2">
      <c r="B296" s="175"/>
      <c r="C296" s="175"/>
      <c r="D296" s="175"/>
      <c r="E296" s="175"/>
      <c r="F296" s="175"/>
      <c r="G296" s="175"/>
      <c r="H296" s="175"/>
      <c r="I296" s="175"/>
      <c r="J296" s="175"/>
      <c r="K296" s="175"/>
      <c r="L296" s="175"/>
      <c r="M296" s="175"/>
      <c r="N296" s="175"/>
      <c r="O296" s="175"/>
      <c r="P296" s="175"/>
      <c r="Q296" s="175"/>
      <c r="R296" s="175"/>
      <c r="S296" s="175"/>
      <c r="T296" s="175"/>
      <c r="U296" s="175"/>
      <c r="V296" s="175"/>
      <c r="W296" s="175"/>
      <c r="X296" s="175"/>
      <c r="Y296" s="175"/>
      <c r="Z296" s="175"/>
      <c r="AA296" s="175"/>
      <c r="AB296" s="175"/>
      <c r="AC296" s="175"/>
      <c r="AD296" s="175"/>
      <c r="AE296" s="175"/>
      <c r="AF296" s="175"/>
      <c r="AG296" s="175"/>
      <c r="AH296" s="175"/>
      <c r="AI296" s="175"/>
      <c r="AJ296" s="175"/>
      <c r="AK296" s="175"/>
      <c r="AL296" s="175"/>
      <c r="AM296" s="175"/>
    </row>
    <row r="297" spans="2:39" x14ac:dyDescent="0.2">
      <c r="B297" s="175"/>
      <c r="C297" s="175"/>
      <c r="D297" s="175"/>
      <c r="E297" s="175"/>
      <c r="F297" s="175"/>
      <c r="G297" s="175"/>
      <c r="H297" s="175"/>
      <c r="I297" s="175"/>
      <c r="J297" s="175"/>
      <c r="K297" s="175"/>
      <c r="L297" s="175"/>
      <c r="M297" s="175"/>
      <c r="N297" s="175"/>
      <c r="O297" s="175"/>
      <c r="P297" s="175"/>
      <c r="Q297" s="175"/>
      <c r="R297" s="175"/>
      <c r="S297" s="175"/>
      <c r="T297" s="175"/>
      <c r="U297" s="175"/>
      <c r="V297" s="175"/>
      <c r="W297" s="175"/>
      <c r="X297" s="175"/>
      <c r="Y297" s="175"/>
      <c r="Z297" s="175"/>
      <c r="AA297" s="175"/>
      <c r="AB297" s="175"/>
      <c r="AC297" s="175"/>
      <c r="AD297" s="175"/>
      <c r="AE297" s="175"/>
      <c r="AF297" s="175"/>
      <c r="AG297" s="175"/>
      <c r="AH297" s="175"/>
      <c r="AI297" s="175"/>
      <c r="AJ297" s="175"/>
      <c r="AK297" s="175"/>
      <c r="AL297" s="175"/>
      <c r="AM297" s="175"/>
    </row>
    <row r="298" spans="2:39" x14ac:dyDescent="0.2">
      <c r="B298" s="175"/>
      <c r="C298" s="175"/>
      <c r="D298" s="175"/>
      <c r="E298" s="175"/>
      <c r="F298" s="175"/>
      <c r="G298" s="175"/>
      <c r="H298" s="175"/>
      <c r="I298" s="175"/>
      <c r="J298" s="175"/>
      <c r="K298" s="175"/>
      <c r="L298" s="175"/>
      <c r="M298" s="175"/>
      <c r="N298" s="175"/>
      <c r="O298" s="175"/>
      <c r="P298" s="175"/>
      <c r="Q298" s="175"/>
      <c r="R298" s="175"/>
      <c r="S298" s="175"/>
      <c r="T298" s="175"/>
      <c r="U298" s="175"/>
      <c r="V298" s="175"/>
      <c r="W298" s="175"/>
      <c r="X298" s="175"/>
      <c r="Y298" s="175"/>
      <c r="Z298" s="175"/>
      <c r="AA298" s="175"/>
      <c r="AB298" s="175"/>
      <c r="AC298" s="175"/>
      <c r="AD298" s="175"/>
      <c r="AE298" s="175"/>
      <c r="AF298" s="175"/>
      <c r="AG298" s="175"/>
      <c r="AH298" s="175"/>
      <c r="AI298" s="175"/>
      <c r="AJ298" s="175"/>
      <c r="AK298" s="175"/>
      <c r="AL298" s="175"/>
      <c r="AM298" s="175"/>
    </row>
    <row r="299" spans="2:39" x14ac:dyDescent="0.2">
      <c r="B299" s="175"/>
      <c r="C299" s="175"/>
      <c r="D299" s="175"/>
      <c r="E299" s="175"/>
      <c r="F299" s="175"/>
      <c r="G299" s="175"/>
      <c r="H299" s="175"/>
      <c r="I299" s="175"/>
      <c r="J299" s="175"/>
      <c r="K299" s="175"/>
      <c r="L299" s="175"/>
      <c r="M299" s="175"/>
      <c r="N299" s="175"/>
      <c r="O299" s="175"/>
      <c r="P299" s="175"/>
      <c r="Q299" s="175"/>
      <c r="R299" s="175"/>
      <c r="S299" s="175"/>
      <c r="T299" s="175"/>
      <c r="U299" s="175"/>
      <c r="V299" s="175"/>
      <c r="W299" s="175"/>
      <c r="X299" s="175"/>
      <c r="Y299" s="175"/>
      <c r="Z299" s="175"/>
      <c r="AA299" s="175"/>
      <c r="AB299" s="175"/>
      <c r="AC299" s="175"/>
      <c r="AD299" s="175"/>
      <c r="AE299" s="175"/>
      <c r="AF299" s="175"/>
      <c r="AG299" s="175"/>
      <c r="AH299" s="175"/>
      <c r="AI299" s="175"/>
      <c r="AJ299" s="175"/>
      <c r="AK299" s="175"/>
      <c r="AL299" s="175"/>
      <c r="AM299" s="175"/>
    </row>
    <row r="300" spans="2:39" x14ac:dyDescent="0.2">
      <c r="B300" s="175"/>
      <c r="C300" s="175"/>
      <c r="D300" s="175"/>
      <c r="E300" s="175"/>
      <c r="F300" s="175"/>
      <c r="G300" s="175"/>
      <c r="H300" s="175"/>
      <c r="I300" s="175"/>
      <c r="J300" s="175"/>
      <c r="K300" s="175"/>
      <c r="L300" s="175"/>
      <c r="M300" s="175"/>
      <c r="N300" s="175"/>
      <c r="O300" s="175"/>
      <c r="P300" s="175"/>
      <c r="Q300" s="175"/>
      <c r="R300" s="175"/>
      <c r="S300" s="175"/>
      <c r="T300" s="175"/>
      <c r="U300" s="175"/>
      <c r="V300" s="175"/>
      <c r="W300" s="175"/>
      <c r="X300" s="175"/>
      <c r="Y300" s="175"/>
      <c r="Z300" s="175"/>
      <c r="AA300" s="175"/>
      <c r="AB300" s="175"/>
      <c r="AC300" s="175"/>
      <c r="AD300" s="175"/>
      <c r="AE300" s="175"/>
      <c r="AF300" s="175"/>
      <c r="AG300" s="175"/>
      <c r="AH300" s="175"/>
      <c r="AI300" s="175"/>
      <c r="AJ300" s="175"/>
      <c r="AK300" s="175"/>
      <c r="AL300" s="175"/>
      <c r="AM300" s="175"/>
    </row>
    <row r="301" spans="2:39" x14ac:dyDescent="0.2">
      <c r="B301" s="175"/>
      <c r="C301" s="175"/>
      <c r="D301" s="175"/>
      <c r="E301" s="175"/>
      <c r="F301" s="175"/>
      <c r="G301" s="175"/>
      <c r="H301" s="175"/>
      <c r="I301" s="175"/>
      <c r="J301" s="175"/>
      <c r="K301" s="175"/>
      <c r="L301" s="175"/>
      <c r="M301" s="175"/>
      <c r="N301" s="175"/>
      <c r="O301" s="175"/>
      <c r="P301" s="175"/>
      <c r="Q301" s="175"/>
      <c r="R301" s="175"/>
      <c r="S301" s="175"/>
      <c r="T301" s="175"/>
      <c r="U301" s="175"/>
      <c r="V301" s="175"/>
      <c r="W301" s="175"/>
      <c r="X301" s="175"/>
      <c r="Y301" s="175"/>
      <c r="Z301" s="175"/>
      <c r="AA301" s="175"/>
      <c r="AB301" s="175"/>
      <c r="AC301" s="175"/>
      <c r="AD301" s="175"/>
      <c r="AE301" s="175"/>
      <c r="AF301" s="175"/>
      <c r="AG301" s="175"/>
      <c r="AH301" s="175"/>
      <c r="AI301" s="175"/>
      <c r="AJ301" s="175"/>
      <c r="AK301" s="175"/>
      <c r="AL301" s="175"/>
      <c r="AM301" s="175"/>
    </row>
    <row r="302" spans="2:39" x14ac:dyDescent="0.2">
      <c r="B302" s="175"/>
      <c r="C302" s="175"/>
      <c r="D302" s="175"/>
      <c r="E302" s="175"/>
      <c r="F302" s="175"/>
      <c r="G302" s="175"/>
      <c r="H302" s="175"/>
      <c r="I302" s="175"/>
      <c r="J302" s="175"/>
      <c r="K302" s="175"/>
      <c r="L302" s="175"/>
      <c r="M302" s="175"/>
      <c r="N302" s="175"/>
      <c r="O302" s="175"/>
      <c r="P302" s="175"/>
      <c r="Q302" s="175"/>
      <c r="R302" s="175"/>
      <c r="S302" s="175"/>
      <c r="T302" s="175"/>
      <c r="U302" s="175"/>
      <c r="V302" s="175"/>
      <c r="W302" s="175"/>
      <c r="X302" s="175"/>
      <c r="Y302" s="175"/>
      <c r="Z302" s="175"/>
      <c r="AA302" s="175"/>
      <c r="AB302" s="175"/>
      <c r="AC302" s="175"/>
      <c r="AD302" s="175"/>
      <c r="AE302" s="175"/>
      <c r="AF302" s="175"/>
      <c r="AG302" s="175"/>
      <c r="AH302" s="175"/>
      <c r="AI302" s="175"/>
      <c r="AJ302" s="175"/>
      <c r="AK302" s="175"/>
      <c r="AL302" s="175"/>
      <c r="AM302" s="175"/>
    </row>
    <row r="303" spans="2:39" x14ac:dyDescent="0.2">
      <c r="B303" s="175"/>
      <c r="C303" s="175"/>
      <c r="D303" s="175"/>
      <c r="E303" s="175"/>
      <c r="F303" s="175"/>
      <c r="G303" s="175"/>
      <c r="H303" s="175"/>
      <c r="I303" s="175"/>
      <c r="J303" s="175"/>
      <c r="K303" s="175"/>
      <c r="L303" s="175"/>
      <c r="M303" s="175"/>
      <c r="N303" s="175"/>
      <c r="O303" s="175"/>
      <c r="P303" s="175"/>
      <c r="Q303" s="175"/>
      <c r="R303" s="175"/>
      <c r="S303" s="175"/>
      <c r="T303" s="175"/>
      <c r="U303" s="175"/>
      <c r="V303" s="175"/>
      <c r="W303" s="175"/>
      <c r="X303" s="175"/>
      <c r="Y303" s="175"/>
      <c r="Z303" s="175"/>
      <c r="AA303" s="175"/>
      <c r="AB303" s="175"/>
      <c r="AC303" s="175"/>
      <c r="AD303" s="175"/>
      <c r="AE303" s="175"/>
      <c r="AF303" s="175"/>
      <c r="AG303" s="175"/>
      <c r="AH303" s="175"/>
      <c r="AI303" s="175"/>
      <c r="AJ303" s="175"/>
      <c r="AK303" s="175"/>
      <c r="AL303" s="175"/>
      <c r="AM303" s="175"/>
    </row>
    <row r="304" spans="2:39" x14ac:dyDescent="0.2">
      <c r="B304" s="175"/>
      <c r="C304" s="175"/>
      <c r="D304" s="175"/>
      <c r="E304" s="175"/>
      <c r="F304" s="175"/>
      <c r="G304" s="175"/>
      <c r="H304" s="175"/>
      <c r="I304" s="175"/>
      <c r="J304" s="175"/>
      <c r="K304" s="175"/>
      <c r="L304" s="175"/>
      <c r="M304" s="175"/>
      <c r="N304" s="175"/>
      <c r="O304" s="175"/>
      <c r="P304" s="175"/>
      <c r="Q304" s="175"/>
      <c r="R304" s="175"/>
      <c r="S304" s="175"/>
      <c r="T304" s="175"/>
      <c r="U304" s="175"/>
      <c r="V304" s="175"/>
      <c r="W304" s="175"/>
      <c r="X304" s="175"/>
      <c r="Y304" s="175"/>
      <c r="Z304" s="175"/>
      <c r="AA304" s="175"/>
      <c r="AB304" s="175"/>
      <c r="AC304" s="175"/>
      <c r="AD304" s="175"/>
      <c r="AE304" s="175"/>
      <c r="AF304" s="175"/>
      <c r="AG304" s="175"/>
      <c r="AH304" s="175"/>
      <c r="AI304" s="175"/>
      <c r="AJ304" s="175"/>
      <c r="AK304" s="175"/>
      <c r="AL304" s="175"/>
      <c r="AM304" s="175"/>
    </row>
    <row r="305" spans="2:39" x14ac:dyDescent="0.2">
      <c r="B305" s="175"/>
      <c r="C305" s="175"/>
      <c r="D305" s="175"/>
      <c r="E305" s="175"/>
      <c r="F305" s="175"/>
      <c r="G305" s="175"/>
      <c r="H305" s="175"/>
      <c r="I305" s="175"/>
      <c r="J305" s="175"/>
      <c r="K305" s="175"/>
      <c r="L305" s="175"/>
      <c r="M305" s="175"/>
      <c r="N305" s="175"/>
      <c r="O305" s="175"/>
      <c r="P305" s="175"/>
      <c r="Q305" s="175"/>
      <c r="R305" s="175"/>
      <c r="S305" s="175"/>
      <c r="T305" s="175"/>
      <c r="U305" s="175"/>
      <c r="V305" s="175"/>
      <c r="W305" s="175"/>
      <c r="X305" s="175"/>
      <c r="Y305" s="175"/>
      <c r="Z305" s="175"/>
      <c r="AA305" s="175"/>
      <c r="AB305" s="175"/>
      <c r="AC305" s="175"/>
      <c r="AD305" s="175"/>
      <c r="AE305" s="175"/>
      <c r="AF305" s="175"/>
      <c r="AG305" s="175"/>
      <c r="AH305" s="175"/>
      <c r="AI305" s="175"/>
      <c r="AJ305" s="175"/>
      <c r="AK305" s="175"/>
      <c r="AL305" s="175"/>
      <c r="AM305" s="175"/>
    </row>
    <row r="306" spans="2:39" x14ac:dyDescent="0.2">
      <c r="B306" s="175"/>
      <c r="C306" s="175"/>
      <c r="D306" s="175"/>
      <c r="E306" s="175"/>
      <c r="F306" s="175"/>
      <c r="G306" s="175"/>
      <c r="H306" s="175"/>
      <c r="I306" s="175"/>
      <c r="J306" s="175"/>
      <c r="K306" s="175"/>
      <c r="L306" s="175"/>
      <c r="M306" s="175"/>
      <c r="N306" s="175"/>
      <c r="O306" s="175"/>
      <c r="P306" s="175"/>
      <c r="Q306" s="175"/>
      <c r="R306" s="175"/>
      <c r="S306" s="175"/>
      <c r="T306" s="175"/>
      <c r="U306" s="175"/>
      <c r="V306" s="175"/>
      <c r="W306" s="175"/>
      <c r="X306" s="175"/>
      <c r="Y306" s="175"/>
      <c r="Z306" s="175"/>
      <c r="AA306" s="175"/>
      <c r="AB306" s="175"/>
      <c r="AC306" s="175"/>
      <c r="AD306" s="175"/>
      <c r="AE306" s="175"/>
      <c r="AF306" s="175"/>
      <c r="AG306" s="175"/>
      <c r="AH306" s="175"/>
      <c r="AI306" s="175"/>
      <c r="AJ306" s="175"/>
      <c r="AK306" s="175"/>
      <c r="AL306" s="175"/>
      <c r="AM306" s="175"/>
    </row>
    <row r="307" spans="2:39" x14ac:dyDescent="0.2">
      <c r="B307" s="175"/>
      <c r="C307" s="175"/>
      <c r="D307" s="175"/>
      <c r="E307" s="175"/>
      <c r="F307" s="175"/>
      <c r="G307" s="175"/>
      <c r="H307" s="175"/>
      <c r="I307" s="175"/>
      <c r="J307" s="175"/>
      <c r="K307" s="175"/>
      <c r="L307" s="175"/>
      <c r="M307" s="175"/>
      <c r="N307" s="175"/>
      <c r="O307" s="175"/>
      <c r="P307" s="175"/>
      <c r="Q307" s="175"/>
      <c r="R307" s="175"/>
      <c r="S307" s="175"/>
      <c r="T307" s="175"/>
      <c r="U307" s="175"/>
      <c r="V307" s="175"/>
      <c r="W307" s="175"/>
      <c r="X307" s="175"/>
      <c r="Y307" s="175"/>
      <c r="Z307" s="175"/>
      <c r="AA307" s="175"/>
      <c r="AB307" s="175"/>
      <c r="AC307" s="175"/>
      <c r="AD307" s="175"/>
      <c r="AE307" s="175"/>
      <c r="AF307" s="175"/>
      <c r="AG307" s="175"/>
      <c r="AH307" s="175"/>
      <c r="AI307" s="175"/>
      <c r="AJ307" s="175"/>
      <c r="AK307" s="175"/>
      <c r="AL307" s="175"/>
      <c r="AM307" s="175"/>
    </row>
    <row r="308" spans="2:39" x14ac:dyDescent="0.2">
      <c r="B308" s="175"/>
      <c r="C308" s="175"/>
      <c r="D308" s="175"/>
      <c r="E308" s="175"/>
      <c r="F308" s="175"/>
      <c r="G308" s="175"/>
      <c r="H308" s="175"/>
      <c r="I308" s="175"/>
      <c r="J308" s="175"/>
      <c r="K308" s="175"/>
      <c r="L308" s="175"/>
      <c r="M308" s="175"/>
      <c r="N308" s="175"/>
      <c r="O308" s="175"/>
      <c r="P308" s="175"/>
      <c r="Q308" s="175"/>
      <c r="R308" s="175"/>
      <c r="S308" s="175"/>
      <c r="T308" s="175"/>
      <c r="U308" s="175"/>
      <c r="V308" s="175"/>
      <c r="W308" s="175"/>
      <c r="X308" s="175"/>
      <c r="Y308" s="175"/>
      <c r="Z308" s="175"/>
      <c r="AA308" s="175"/>
      <c r="AB308" s="175"/>
      <c r="AC308" s="175"/>
      <c r="AD308" s="175"/>
      <c r="AE308" s="175"/>
      <c r="AF308" s="175"/>
      <c r="AG308" s="175"/>
      <c r="AH308" s="175"/>
      <c r="AI308" s="175"/>
      <c r="AJ308" s="175"/>
      <c r="AK308" s="175"/>
      <c r="AL308" s="175"/>
      <c r="AM308" s="175"/>
    </row>
    <row r="309" spans="2:39" x14ac:dyDescent="0.2">
      <c r="B309" s="175"/>
      <c r="C309" s="175"/>
      <c r="D309" s="175"/>
      <c r="E309" s="175"/>
      <c r="F309" s="175"/>
      <c r="G309" s="175"/>
      <c r="H309" s="175"/>
      <c r="I309" s="175"/>
      <c r="J309" s="175"/>
      <c r="K309" s="175"/>
      <c r="L309" s="175"/>
      <c r="M309" s="175"/>
      <c r="N309" s="175"/>
      <c r="O309" s="175"/>
      <c r="P309" s="175"/>
      <c r="Q309" s="175"/>
      <c r="R309" s="175"/>
      <c r="S309" s="175"/>
      <c r="T309" s="175"/>
      <c r="U309" s="175"/>
      <c r="V309" s="175"/>
      <c r="W309" s="175"/>
      <c r="X309" s="175"/>
      <c r="Y309" s="175"/>
      <c r="Z309" s="175"/>
      <c r="AA309" s="175"/>
      <c r="AB309" s="175"/>
      <c r="AC309" s="175"/>
      <c r="AD309" s="175"/>
      <c r="AE309" s="175"/>
      <c r="AF309" s="175"/>
      <c r="AG309" s="175"/>
      <c r="AH309" s="175"/>
      <c r="AI309" s="175"/>
      <c r="AJ309" s="175"/>
      <c r="AK309" s="175"/>
      <c r="AL309" s="175"/>
      <c r="AM309" s="175"/>
    </row>
    <row r="310" spans="2:39" x14ac:dyDescent="0.2">
      <c r="B310" s="175"/>
      <c r="C310" s="175"/>
      <c r="D310" s="175"/>
      <c r="E310" s="175"/>
      <c r="F310" s="175"/>
      <c r="G310" s="175"/>
      <c r="H310" s="175"/>
      <c r="I310" s="175"/>
      <c r="J310" s="175"/>
      <c r="K310" s="175"/>
      <c r="L310" s="175"/>
      <c r="M310" s="175"/>
      <c r="N310" s="175"/>
      <c r="O310" s="175"/>
      <c r="P310" s="175"/>
      <c r="Q310" s="175"/>
      <c r="R310" s="175"/>
      <c r="S310" s="175"/>
      <c r="T310" s="175"/>
      <c r="U310" s="175"/>
      <c r="V310" s="175"/>
      <c r="W310" s="175"/>
      <c r="X310" s="175"/>
      <c r="Y310" s="175"/>
      <c r="Z310" s="175"/>
      <c r="AA310" s="175"/>
      <c r="AB310" s="175"/>
      <c r="AC310" s="175"/>
      <c r="AD310" s="175"/>
      <c r="AE310" s="175"/>
      <c r="AF310" s="175"/>
      <c r="AG310" s="175"/>
      <c r="AH310" s="175"/>
      <c r="AI310" s="175"/>
      <c r="AJ310" s="175"/>
      <c r="AK310" s="175"/>
      <c r="AL310" s="175"/>
      <c r="AM310" s="175"/>
    </row>
    <row r="311" spans="2:39" x14ac:dyDescent="0.2">
      <c r="B311" s="175"/>
      <c r="C311" s="175"/>
      <c r="D311" s="175"/>
      <c r="E311" s="175"/>
      <c r="F311" s="175"/>
      <c r="G311" s="175"/>
      <c r="H311" s="175"/>
      <c r="I311" s="175"/>
      <c r="J311" s="175"/>
      <c r="K311" s="175"/>
      <c r="L311" s="175"/>
      <c r="M311" s="175"/>
      <c r="N311" s="175"/>
      <c r="O311" s="175"/>
      <c r="P311" s="175"/>
      <c r="Q311" s="175"/>
      <c r="R311" s="175"/>
      <c r="S311" s="175"/>
      <c r="T311" s="175"/>
      <c r="U311" s="175"/>
      <c r="V311" s="175"/>
      <c r="W311" s="175"/>
      <c r="X311" s="175"/>
      <c r="Y311" s="175"/>
      <c r="Z311" s="175"/>
      <c r="AA311" s="175"/>
      <c r="AB311" s="175"/>
      <c r="AC311" s="175"/>
      <c r="AD311" s="175"/>
      <c r="AE311" s="175"/>
      <c r="AF311" s="175"/>
      <c r="AG311" s="175"/>
      <c r="AH311" s="175"/>
      <c r="AI311" s="175"/>
      <c r="AJ311" s="175"/>
      <c r="AK311" s="175"/>
      <c r="AL311" s="175"/>
      <c r="AM311" s="175"/>
    </row>
    <row r="312" spans="2:39" x14ac:dyDescent="0.2">
      <c r="B312" s="175"/>
      <c r="C312" s="175"/>
      <c r="D312" s="175"/>
      <c r="E312" s="175"/>
      <c r="F312" s="175"/>
      <c r="G312" s="175"/>
      <c r="H312" s="175"/>
      <c r="I312" s="175"/>
      <c r="J312" s="175"/>
      <c r="K312" s="175"/>
      <c r="L312" s="175"/>
      <c r="M312" s="175"/>
      <c r="N312" s="175"/>
      <c r="O312" s="175"/>
      <c r="P312" s="175"/>
      <c r="Q312" s="175"/>
      <c r="R312" s="175"/>
      <c r="S312" s="175"/>
      <c r="T312" s="175"/>
      <c r="U312" s="175"/>
      <c r="V312" s="175"/>
      <c r="W312" s="175"/>
      <c r="X312" s="175"/>
      <c r="Y312" s="175"/>
      <c r="Z312" s="175"/>
      <c r="AA312" s="175"/>
      <c r="AB312" s="175"/>
      <c r="AC312" s="175"/>
      <c r="AD312" s="175"/>
      <c r="AE312" s="175"/>
      <c r="AF312" s="175"/>
      <c r="AG312" s="175"/>
      <c r="AH312" s="175"/>
      <c r="AI312" s="175"/>
      <c r="AJ312" s="175"/>
      <c r="AK312" s="175"/>
      <c r="AL312" s="175"/>
      <c r="AM312" s="175"/>
    </row>
    <row r="313" spans="2:39" x14ac:dyDescent="0.2">
      <c r="B313" s="175"/>
      <c r="C313" s="175"/>
      <c r="D313" s="175"/>
      <c r="E313" s="175"/>
      <c r="F313" s="175"/>
      <c r="G313" s="175"/>
      <c r="H313" s="175"/>
      <c r="I313" s="175"/>
      <c r="J313" s="175"/>
      <c r="K313" s="175"/>
      <c r="L313" s="175"/>
      <c r="M313" s="175"/>
      <c r="N313" s="175"/>
      <c r="O313" s="175"/>
      <c r="P313" s="175"/>
      <c r="Q313" s="175"/>
      <c r="R313" s="175"/>
      <c r="S313" s="175"/>
      <c r="T313" s="175"/>
      <c r="U313" s="175"/>
      <c r="V313" s="175"/>
      <c r="W313" s="175"/>
      <c r="X313" s="175"/>
      <c r="Y313" s="175"/>
      <c r="Z313" s="175"/>
      <c r="AA313" s="175"/>
      <c r="AB313" s="175"/>
      <c r="AC313" s="175"/>
      <c r="AD313" s="175"/>
      <c r="AE313" s="175"/>
      <c r="AF313" s="175"/>
      <c r="AG313" s="175"/>
      <c r="AH313" s="175"/>
      <c r="AI313" s="175"/>
      <c r="AJ313" s="175"/>
      <c r="AK313" s="175"/>
      <c r="AL313" s="175"/>
      <c r="AM313" s="175"/>
    </row>
    <row r="314" spans="2:39" x14ac:dyDescent="0.2">
      <c r="B314" s="175"/>
      <c r="C314" s="175"/>
      <c r="D314" s="175"/>
      <c r="E314" s="175"/>
      <c r="F314" s="175"/>
      <c r="G314" s="175"/>
      <c r="H314" s="175"/>
      <c r="I314" s="175"/>
      <c r="J314" s="175"/>
      <c r="K314" s="175"/>
      <c r="L314" s="175"/>
      <c r="M314" s="175"/>
      <c r="N314" s="175"/>
      <c r="O314" s="175"/>
      <c r="P314" s="175"/>
      <c r="Q314" s="175"/>
      <c r="R314" s="175"/>
      <c r="S314" s="175"/>
      <c r="T314" s="175"/>
      <c r="U314" s="175"/>
      <c r="V314" s="175"/>
      <c r="W314" s="175"/>
      <c r="X314" s="175"/>
      <c r="Y314" s="175"/>
      <c r="Z314" s="175"/>
      <c r="AA314" s="175"/>
      <c r="AB314" s="175"/>
      <c r="AC314" s="175"/>
      <c r="AD314" s="175"/>
      <c r="AE314" s="175"/>
      <c r="AF314" s="175"/>
      <c r="AG314" s="175"/>
      <c r="AH314" s="175"/>
      <c r="AI314" s="175"/>
      <c r="AJ314" s="175"/>
      <c r="AK314" s="175"/>
      <c r="AL314" s="175"/>
      <c r="AM314" s="175"/>
    </row>
  </sheetData>
  <sortState ref="B50:D81">
    <sortCondition descending="1" ref="C50:C81"/>
  </sortState>
  <mergeCells count="16">
    <mergeCell ref="AI10:AL10"/>
    <mergeCell ref="B6:AL6"/>
    <mergeCell ref="B7:AL7"/>
    <mergeCell ref="B8:B11"/>
    <mergeCell ref="C8:AL8"/>
    <mergeCell ref="C9:K9"/>
    <mergeCell ref="L9:T9"/>
    <mergeCell ref="U9:AC9"/>
    <mergeCell ref="AD9:AL9"/>
    <mergeCell ref="C10:F10"/>
    <mergeCell ref="H10:K10"/>
    <mergeCell ref="L10:O10"/>
    <mergeCell ref="Q10:T10"/>
    <mergeCell ref="U10:X10"/>
    <mergeCell ref="Z10:AC10"/>
    <mergeCell ref="AD10:AG10"/>
  </mergeCells>
  <pageMargins left="0.25" right="0.25" top="0.75" bottom="0.75" header="0.3" footer="0.3"/>
  <pageSetup scale="28" orientation="landscape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M185"/>
  <sheetViews>
    <sheetView topLeftCell="A157" zoomScale="90" zoomScaleNormal="90" workbookViewId="0">
      <selection activeCell="C153" sqref="C153"/>
    </sheetView>
  </sheetViews>
  <sheetFormatPr baseColWidth="10" defaultColWidth="11.42578125" defaultRowHeight="12.75" x14ac:dyDescent="0.2"/>
  <cols>
    <col min="1" max="1" width="1.7109375" style="170" customWidth="1"/>
    <col min="2" max="2" width="18.7109375" style="170" customWidth="1"/>
    <col min="3" max="38" width="10.7109375" style="170" customWidth="1"/>
    <col min="39" max="16384" width="11.42578125" style="170"/>
  </cols>
  <sheetData>
    <row r="6" spans="1:38" ht="15" x14ac:dyDescent="0.25">
      <c r="B6" s="319" t="s">
        <v>619</v>
      </c>
      <c r="C6" s="319"/>
      <c r="D6" s="319"/>
      <c r="E6" s="319"/>
      <c r="F6" s="319"/>
      <c r="G6" s="319"/>
      <c r="H6" s="319"/>
      <c r="I6" s="319"/>
      <c r="J6" s="319"/>
      <c r="K6" s="319"/>
      <c r="L6" s="319"/>
      <c r="M6" s="319"/>
      <c r="N6" s="319"/>
      <c r="O6" s="319"/>
      <c r="P6" s="319"/>
      <c r="Q6" s="319"/>
      <c r="R6" s="319"/>
      <c r="S6" s="319"/>
      <c r="T6" s="319"/>
      <c r="U6" s="319"/>
      <c r="V6" s="319"/>
      <c r="W6" s="319"/>
      <c r="X6" s="319"/>
      <c r="Y6" s="319"/>
      <c r="Z6" s="319"/>
      <c r="AA6" s="319"/>
      <c r="AB6" s="319"/>
      <c r="AC6" s="319"/>
      <c r="AD6" s="319"/>
      <c r="AE6" s="319"/>
      <c r="AF6" s="319"/>
      <c r="AG6" s="319"/>
      <c r="AH6" s="319"/>
      <c r="AI6" s="319"/>
      <c r="AJ6" s="319"/>
      <c r="AK6" s="319"/>
      <c r="AL6" s="319"/>
    </row>
    <row r="7" spans="1:38" ht="15.75" customHeight="1" thickBot="1" x14ac:dyDescent="0.25">
      <c r="A7" s="172"/>
      <c r="B7" s="309" t="s">
        <v>620</v>
      </c>
      <c r="C7" s="309"/>
      <c r="D7" s="309"/>
      <c r="E7" s="309"/>
      <c r="F7" s="309"/>
      <c r="G7" s="309"/>
      <c r="H7" s="309"/>
      <c r="I7" s="309"/>
      <c r="J7" s="309"/>
      <c r="K7" s="309"/>
      <c r="L7" s="309"/>
      <c r="M7" s="309"/>
      <c r="N7" s="309"/>
      <c r="O7" s="309"/>
      <c r="P7" s="309"/>
      <c r="Q7" s="309"/>
      <c r="R7" s="309"/>
      <c r="S7" s="309"/>
      <c r="T7" s="309"/>
      <c r="U7" s="309"/>
      <c r="V7" s="309"/>
      <c r="W7" s="309"/>
      <c r="X7" s="309"/>
      <c r="Y7" s="309"/>
      <c r="Z7" s="309"/>
      <c r="AA7" s="309"/>
      <c r="AB7" s="309"/>
      <c r="AC7" s="309"/>
      <c r="AD7" s="309"/>
      <c r="AE7" s="309"/>
      <c r="AF7" s="309"/>
      <c r="AG7" s="309"/>
      <c r="AH7" s="309"/>
      <c r="AI7" s="309"/>
      <c r="AJ7" s="309"/>
      <c r="AK7" s="309"/>
      <c r="AL7" s="309"/>
    </row>
    <row r="8" spans="1:38" ht="20.100000000000001" customHeight="1" thickTop="1" x14ac:dyDescent="0.2">
      <c r="A8" s="174"/>
      <c r="B8" s="320" t="s">
        <v>37</v>
      </c>
      <c r="C8" s="321" t="s">
        <v>49</v>
      </c>
      <c r="D8" s="321"/>
      <c r="E8" s="321"/>
      <c r="F8" s="321"/>
      <c r="G8" s="321"/>
      <c r="H8" s="321"/>
      <c r="I8" s="321"/>
      <c r="J8" s="321"/>
      <c r="K8" s="321"/>
      <c r="L8" s="321"/>
      <c r="M8" s="321"/>
      <c r="N8" s="321"/>
      <c r="O8" s="321"/>
      <c r="P8" s="321"/>
      <c r="Q8" s="321"/>
      <c r="R8" s="321"/>
      <c r="S8" s="321"/>
      <c r="T8" s="321"/>
      <c r="U8" s="321"/>
      <c r="V8" s="321"/>
      <c r="W8" s="321"/>
      <c r="X8" s="321"/>
      <c r="Y8" s="321"/>
      <c r="Z8" s="321"/>
      <c r="AA8" s="321"/>
      <c r="AB8" s="321"/>
      <c r="AC8" s="321"/>
      <c r="AD8" s="321"/>
      <c r="AE8" s="321"/>
      <c r="AF8" s="321"/>
      <c r="AG8" s="321"/>
      <c r="AH8" s="321"/>
      <c r="AI8" s="321"/>
      <c r="AJ8" s="321"/>
      <c r="AK8" s="321"/>
      <c r="AL8" s="321"/>
    </row>
    <row r="9" spans="1:38" ht="30" customHeight="1" x14ac:dyDescent="0.2">
      <c r="A9" s="175"/>
      <c r="B9" s="310"/>
      <c r="C9" s="315" t="s">
        <v>621</v>
      </c>
      <c r="D9" s="316"/>
      <c r="E9" s="316"/>
      <c r="F9" s="316"/>
      <c r="G9" s="316"/>
      <c r="H9" s="316"/>
      <c r="I9" s="316"/>
      <c r="J9" s="316"/>
      <c r="K9" s="316"/>
      <c r="L9" s="326" t="s">
        <v>622</v>
      </c>
      <c r="M9" s="327"/>
      <c r="N9" s="327"/>
      <c r="O9" s="327"/>
      <c r="P9" s="327"/>
      <c r="Q9" s="327"/>
      <c r="R9" s="327"/>
      <c r="S9" s="327"/>
      <c r="T9" s="327"/>
      <c r="U9" s="322" t="s">
        <v>623</v>
      </c>
      <c r="V9" s="323"/>
      <c r="W9" s="323"/>
      <c r="X9" s="323"/>
      <c r="Y9" s="323"/>
      <c r="Z9" s="323"/>
      <c r="AA9" s="323"/>
      <c r="AB9" s="323"/>
      <c r="AC9" s="323"/>
      <c r="AD9" s="313" t="s">
        <v>624</v>
      </c>
      <c r="AE9" s="314"/>
      <c r="AF9" s="314"/>
      <c r="AG9" s="314"/>
      <c r="AH9" s="314"/>
      <c r="AI9" s="314"/>
      <c r="AJ9" s="314"/>
      <c r="AK9" s="314"/>
      <c r="AL9" s="314"/>
    </row>
    <row r="10" spans="1:38" ht="14.25" customHeight="1" x14ac:dyDescent="0.2">
      <c r="A10" s="175"/>
      <c r="B10" s="310"/>
      <c r="C10" s="307" t="s">
        <v>39</v>
      </c>
      <c r="D10" s="307"/>
      <c r="E10" s="307"/>
      <c r="F10" s="307"/>
      <c r="G10" s="176"/>
      <c r="H10" s="307" t="s">
        <v>610</v>
      </c>
      <c r="I10" s="307"/>
      <c r="J10" s="307"/>
      <c r="K10" s="307"/>
      <c r="L10" s="328" t="s">
        <v>39</v>
      </c>
      <c r="M10" s="328"/>
      <c r="N10" s="328"/>
      <c r="O10" s="328"/>
      <c r="P10" s="177"/>
      <c r="Q10" s="328" t="s">
        <v>610</v>
      </c>
      <c r="R10" s="328"/>
      <c r="S10" s="328"/>
      <c r="T10" s="328"/>
      <c r="U10" s="325" t="s">
        <v>39</v>
      </c>
      <c r="V10" s="325"/>
      <c r="W10" s="325"/>
      <c r="X10" s="325"/>
      <c r="Y10" s="228"/>
      <c r="Z10" s="325" t="s">
        <v>610</v>
      </c>
      <c r="AA10" s="325"/>
      <c r="AB10" s="325"/>
      <c r="AC10" s="325"/>
      <c r="AD10" s="314" t="s">
        <v>39</v>
      </c>
      <c r="AE10" s="314"/>
      <c r="AF10" s="314"/>
      <c r="AG10" s="314"/>
      <c r="AH10" s="263"/>
      <c r="AI10" s="317" t="s">
        <v>610</v>
      </c>
      <c r="AJ10" s="317"/>
      <c r="AK10" s="317"/>
      <c r="AL10" s="317"/>
    </row>
    <row r="11" spans="1:38" ht="15.75" thickBot="1" x14ac:dyDescent="0.25">
      <c r="A11" s="179"/>
      <c r="B11" s="311"/>
      <c r="C11" s="180">
        <v>2010</v>
      </c>
      <c r="D11" s="180">
        <v>2012</v>
      </c>
      <c r="E11" s="180">
        <v>2014</v>
      </c>
      <c r="F11" s="180">
        <v>2015</v>
      </c>
      <c r="G11" s="181" t="s">
        <v>182</v>
      </c>
      <c r="H11" s="180">
        <v>2010</v>
      </c>
      <c r="I11" s="180">
        <v>2012</v>
      </c>
      <c r="J11" s="180">
        <v>2014</v>
      </c>
      <c r="K11" s="180">
        <v>2015</v>
      </c>
      <c r="L11" s="182">
        <v>2010</v>
      </c>
      <c r="M11" s="182">
        <v>2012</v>
      </c>
      <c r="N11" s="182">
        <v>2014</v>
      </c>
      <c r="O11" s="182">
        <v>2015</v>
      </c>
      <c r="P11" s="183" t="s">
        <v>182</v>
      </c>
      <c r="Q11" s="182">
        <v>2010</v>
      </c>
      <c r="R11" s="182">
        <v>2012</v>
      </c>
      <c r="S11" s="182">
        <v>2014</v>
      </c>
      <c r="T11" s="182">
        <v>2015</v>
      </c>
      <c r="U11" s="230">
        <v>2010</v>
      </c>
      <c r="V11" s="230">
        <v>2012</v>
      </c>
      <c r="W11" s="230">
        <v>2014</v>
      </c>
      <c r="X11" s="230">
        <v>2015</v>
      </c>
      <c r="Y11" s="231" t="s">
        <v>182</v>
      </c>
      <c r="Z11" s="230">
        <v>2010</v>
      </c>
      <c r="AA11" s="230">
        <v>2012</v>
      </c>
      <c r="AB11" s="230">
        <v>2014</v>
      </c>
      <c r="AC11" s="230">
        <v>2015</v>
      </c>
      <c r="AD11" s="184">
        <v>2010</v>
      </c>
      <c r="AE11" s="184">
        <v>2012</v>
      </c>
      <c r="AF11" s="184">
        <v>2014</v>
      </c>
      <c r="AG11" s="184">
        <v>2015</v>
      </c>
      <c r="AH11" s="185" t="s">
        <v>182</v>
      </c>
      <c r="AI11" s="184">
        <v>2010</v>
      </c>
      <c r="AJ11" s="184">
        <v>2012</v>
      </c>
      <c r="AK11" s="184">
        <v>2014</v>
      </c>
      <c r="AL11" s="184">
        <v>2015</v>
      </c>
    </row>
    <row r="12" spans="1:38" x14ac:dyDescent="0.2">
      <c r="B12" s="186" t="s">
        <v>0</v>
      </c>
      <c r="C12" s="234">
        <v>1.5203479564403408</v>
      </c>
      <c r="D12" s="234">
        <v>0.48882360114319956</v>
      </c>
      <c r="E12" s="234">
        <v>1.0174659359689635</v>
      </c>
      <c r="F12" s="234">
        <v>2.4019877452288623</v>
      </c>
      <c r="G12" s="235">
        <f>RANK(F12,$F$12:$F$43,0)</f>
        <v>25</v>
      </c>
      <c r="H12" s="236">
        <v>18.215</v>
      </c>
      <c r="I12" s="236">
        <v>6.0529999999999999</v>
      </c>
      <c r="J12" s="236">
        <v>12.961</v>
      </c>
      <c r="K12" s="236">
        <v>31.050999999999998</v>
      </c>
      <c r="L12" s="264">
        <v>2.4174492375724181</v>
      </c>
      <c r="M12" s="264">
        <v>1.7247324714381815</v>
      </c>
      <c r="N12" s="264">
        <v>1.3967881643928528</v>
      </c>
      <c r="O12" s="264">
        <v>1.8850935352639895</v>
      </c>
      <c r="P12" s="265">
        <f>RANK(O12,$O$12:$O$43,0)</f>
        <v>29</v>
      </c>
      <c r="Q12" s="266">
        <v>28.963000000000001</v>
      </c>
      <c r="R12" s="266">
        <v>21.356999999999999</v>
      </c>
      <c r="S12" s="266">
        <v>17.792999999999999</v>
      </c>
      <c r="T12" s="266">
        <v>24.369</v>
      </c>
      <c r="U12" s="237">
        <v>0.35406621088223583</v>
      </c>
      <c r="V12" s="237">
        <v>0.76436731948131242</v>
      </c>
      <c r="W12" s="237">
        <v>0.10691988309464764</v>
      </c>
      <c r="X12" s="237">
        <v>9.5457565863012975E-2</v>
      </c>
      <c r="Y12" s="267">
        <f>RANK(X12,$X$12:$X$43,0)</f>
        <v>28</v>
      </c>
      <c r="Z12" s="239">
        <v>4.242</v>
      </c>
      <c r="AA12" s="239">
        <v>9.4649999999999999</v>
      </c>
      <c r="AB12" s="239">
        <v>1.3620000000000001</v>
      </c>
      <c r="AC12" s="239">
        <v>1.234</v>
      </c>
      <c r="AD12" s="240">
        <v>2.1060345669449729</v>
      </c>
      <c r="AE12" s="240">
        <v>1.6703020886246152</v>
      </c>
      <c r="AF12" s="240">
        <v>1.7377228576968577</v>
      </c>
      <c r="AG12" s="240">
        <v>1.9390881713842352</v>
      </c>
      <c r="AH12" s="268">
        <f>RANK(AG12,$AG$12:$AG$43,0)</f>
        <v>26</v>
      </c>
      <c r="AI12" s="196">
        <v>25.231999999999999</v>
      </c>
      <c r="AJ12" s="196">
        <v>20.683</v>
      </c>
      <c r="AK12" s="196">
        <v>22.135999999999999</v>
      </c>
      <c r="AL12" s="196">
        <v>25.067</v>
      </c>
    </row>
    <row r="13" spans="1:38" x14ac:dyDescent="0.2">
      <c r="B13" s="186" t="s">
        <v>1</v>
      </c>
      <c r="C13" s="234">
        <v>1.440051233691592</v>
      </c>
      <c r="D13" s="234">
        <v>1.8155729137539316</v>
      </c>
      <c r="E13" s="234">
        <v>7.4876303204284884</v>
      </c>
      <c r="F13" s="234">
        <v>8.2937871254731697</v>
      </c>
      <c r="G13" s="235">
        <f t="shared" ref="G13:G43" si="0">RANK(F13,$F$12:$F$43,0)</f>
        <v>9</v>
      </c>
      <c r="H13" s="236">
        <v>46.591000000000001</v>
      </c>
      <c r="I13" s="236">
        <v>60.709000000000003</v>
      </c>
      <c r="J13" s="236">
        <v>257.88200000000001</v>
      </c>
      <c r="K13" s="236">
        <v>290.22300000000001</v>
      </c>
      <c r="L13" s="264">
        <v>5.2385955119211989</v>
      </c>
      <c r="M13" s="264">
        <v>2.7122791392888255</v>
      </c>
      <c r="N13" s="264">
        <v>6.4581617237791971</v>
      </c>
      <c r="O13" s="264">
        <v>6.3386717618071371</v>
      </c>
      <c r="P13" s="265">
        <f t="shared" ref="P13:P43" si="1">RANK(O13,$O$12:$O$43,0)</f>
        <v>14</v>
      </c>
      <c r="Q13" s="266">
        <v>169.488</v>
      </c>
      <c r="R13" s="266">
        <v>90.692999999999998</v>
      </c>
      <c r="S13" s="266">
        <v>222.42599999999999</v>
      </c>
      <c r="T13" s="266">
        <v>221.80799999999999</v>
      </c>
      <c r="U13" s="237">
        <v>0.28315145311001427</v>
      </c>
      <c r="V13" s="237">
        <v>0.31428380883625273</v>
      </c>
      <c r="W13" s="237">
        <v>0.43831390836579698</v>
      </c>
      <c r="X13" s="237">
        <v>0.52390747587647979</v>
      </c>
      <c r="Y13" s="267">
        <f t="shared" ref="Y13:Y43" si="2">RANK(X13,$X$12:$X$43,0)</f>
        <v>12</v>
      </c>
      <c r="Z13" s="239">
        <v>9.1609999999999996</v>
      </c>
      <c r="AA13" s="239">
        <v>10.509</v>
      </c>
      <c r="AB13" s="239">
        <v>15.096</v>
      </c>
      <c r="AC13" s="239">
        <v>18.332999999999998</v>
      </c>
      <c r="AD13" s="240">
        <v>0.80037188934437498</v>
      </c>
      <c r="AE13" s="240">
        <v>0.56041148480184033</v>
      </c>
      <c r="AF13" s="240">
        <v>1.1739182319248502</v>
      </c>
      <c r="AG13" s="240">
        <v>0.43206006260712909</v>
      </c>
      <c r="AH13" s="268">
        <f t="shared" ref="AH13:AH43" si="3">RANK(AG13,$AG$12:$AG$43,0)</f>
        <v>30</v>
      </c>
      <c r="AI13" s="196">
        <v>25.895</v>
      </c>
      <c r="AJ13" s="196">
        <v>18.739000000000001</v>
      </c>
      <c r="AK13" s="196">
        <v>40.430999999999997</v>
      </c>
      <c r="AL13" s="196">
        <v>15.119</v>
      </c>
    </row>
    <row r="14" spans="1:38" x14ac:dyDescent="0.2">
      <c r="B14" s="186" t="s">
        <v>2</v>
      </c>
      <c r="C14" s="234">
        <v>3.5805802351115847</v>
      </c>
      <c r="D14" s="234">
        <v>2.547043719382041</v>
      </c>
      <c r="E14" s="234">
        <v>3.754446089781919</v>
      </c>
      <c r="F14" s="234">
        <v>7.7606049787413589</v>
      </c>
      <c r="G14" s="235">
        <f t="shared" si="0"/>
        <v>11</v>
      </c>
      <c r="H14" s="236">
        <v>23.446999999999999</v>
      </c>
      <c r="I14" s="236">
        <v>17.875</v>
      </c>
      <c r="J14" s="236">
        <v>28.067</v>
      </c>
      <c r="K14" s="236">
        <v>59.777999999999999</v>
      </c>
      <c r="L14" s="264">
        <v>5.9156615834756083</v>
      </c>
      <c r="M14" s="264">
        <v>3.8930227388663909</v>
      </c>
      <c r="N14" s="264">
        <v>7.8509351001314922</v>
      </c>
      <c r="O14" s="264">
        <v>1.8541430008763102</v>
      </c>
      <c r="P14" s="265">
        <f t="shared" si="1"/>
        <v>30</v>
      </c>
      <c r="Q14" s="266">
        <v>38.738</v>
      </c>
      <c r="R14" s="266">
        <v>27.321000000000002</v>
      </c>
      <c r="S14" s="266">
        <v>58.691000000000003</v>
      </c>
      <c r="T14" s="266">
        <v>14.282</v>
      </c>
      <c r="U14" s="237">
        <v>0.44423200852729994</v>
      </c>
      <c r="V14" s="237">
        <v>0.65104574846749896</v>
      </c>
      <c r="W14" s="237">
        <v>0.33027140042297209</v>
      </c>
      <c r="X14" s="237">
        <v>0.48502158320080491</v>
      </c>
      <c r="Y14" s="267">
        <f t="shared" si="2"/>
        <v>15</v>
      </c>
      <c r="Z14" s="239">
        <v>2.9089999999999998</v>
      </c>
      <c r="AA14" s="239">
        <v>4.569</v>
      </c>
      <c r="AB14" s="239">
        <v>2.4689999999999999</v>
      </c>
      <c r="AC14" s="239">
        <v>3.7360000000000002</v>
      </c>
      <c r="AD14" s="240">
        <v>1.843662096579612</v>
      </c>
      <c r="AE14" s="240">
        <v>2.8405771494199152</v>
      </c>
      <c r="AF14" s="240">
        <v>2.7485161865090353</v>
      </c>
      <c r="AG14" s="240">
        <v>2.6345136477232156</v>
      </c>
      <c r="AH14" s="268">
        <f t="shared" si="3"/>
        <v>25</v>
      </c>
      <c r="AI14" s="196">
        <v>12.073</v>
      </c>
      <c r="AJ14" s="196">
        <v>19.934999999999999</v>
      </c>
      <c r="AK14" s="196">
        <v>20.547000000000001</v>
      </c>
      <c r="AL14" s="196">
        <v>20.292999999999999</v>
      </c>
    </row>
    <row r="15" spans="1:38" x14ac:dyDescent="0.2">
      <c r="B15" s="186" t="s">
        <v>3</v>
      </c>
      <c r="C15" s="234">
        <v>9.5089937263014388</v>
      </c>
      <c r="D15" s="234">
        <v>4.3076657359164052</v>
      </c>
      <c r="E15" s="234">
        <v>10.427941035469248</v>
      </c>
      <c r="F15" s="234">
        <v>7.6937839971924893</v>
      </c>
      <c r="G15" s="235">
        <f t="shared" si="0"/>
        <v>12</v>
      </c>
      <c r="H15" s="236">
        <v>80.073999999999998</v>
      </c>
      <c r="I15" s="236">
        <v>37.411000000000001</v>
      </c>
      <c r="J15" s="236">
        <v>93.533000000000001</v>
      </c>
      <c r="K15" s="236">
        <v>70.155000000000001</v>
      </c>
      <c r="L15" s="264">
        <v>14.138087869780676</v>
      </c>
      <c r="M15" s="264">
        <v>7.6864619016091424</v>
      </c>
      <c r="N15" s="264">
        <v>8.1460868324291535</v>
      </c>
      <c r="O15" s="264">
        <v>5.0870766801193197</v>
      </c>
      <c r="P15" s="265">
        <f t="shared" si="1"/>
        <v>16</v>
      </c>
      <c r="Q15" s="266">
        <v>119.05500000000001</v>
      </c>
      <c r="R15" s="266">
        <v>66.754999999999995</v>
      </c>
      <c r="S15" s="266">
        <v>73.066000000000003</v>
      </c>
      <c r="T15" s="266">
        <v>46.386000000000003</v>
      </c>
      <c r="U15" s="237">
        <v>1.9810304635981792</v>
      </c>
      <c r="V15" s="237">
        <v>0.3387547137223294</v>
      </c>
      <c r="W15" s="237">
        <v>0.95390357947970106</v>
      </c>
      <c r="X15" s="237">
        <v>0.57181084400772064</v>
      </c>
      <c r="Y15" s="267">
        <f t="shared" si="2"/>
        <v>11</v>
      </c>
      <c r="Z15" s="239">
        <v>16.681999999999999</v>
      </c>
      <c r="AA15" s="239">
        <v>2.9420000000000002</v>
      </c>
      <c r="AB15" s="239">
        <v>8.5559999999999992</v>
      </c>
      <c r="AC15" s="239">
        <v>5.2140000000000004</v>
      </c>
      <c r="AD15" s="240">
        <v>29.474032968089997</v>
      </c>
      <c r="AE15" s="240">
        <v>28.834566337545699</v>
      </c>
      <c r="AF15" s="240">
        <v>30.617227792977502</v>
      </c>
      <c r="AG15" s="240">
        <v>28.605457097736448</v>
      </c>
      <c r="AH15" s="268">
        <f t="shared" si="3"/>
        <v>7</v>
      </c>
      <c r="AI15" s="196">
        <v>248.197</v>
      </c>
      <c r="AJ15" s="196">
        <v>250.42099999999999</v>
      </c>
      <c r="AK15" s="196">
        <v>274.62</v>
      </c>
      <c r="AL15" s="196">
        <v>260.83600000000001</v>
      </c>
    </row>
    <row r="16" spans="1:38" x14ac:dyDescent="0.2">
      <c r="B16" s="186" t="s">
        <v>29</v>
      </c>
      <c r="C16" s="234">
        <v>2.5854202284563246</v>
      </c>
      <c r="D16" s="234">
        <v>2.9961815325090324</v>
      </c>
      <c r="E16" s="234">
        <v>3.3981323283766733</v>
      </c>
      <c r="F16" s="234">
        <v>2.4643491120275618</v>
      </c>
      <c r="G16" s="235">
        <f t="shared" si="0"/>
        <v>24</v>
      </c>
      <c r="H16" s="236">
        <v>72.134</v>
      </c>
      <c r="I16" s="236">
        <v>85.754999999999995</v>
      </c>
      <c r="J16" s="236">
        <v>99.763999999999996</v>
      </c>
      <c r="K16" s="236">
        <v>73.188999999999993</v>
      </c>
      <c r="L16" s="264">
        <v>3.2884592638788832</v>
      </c>
      <c r="M16" s="264">
        <v>3.2317043557921461</v>
      </c>
      <c r="N16" s="264">
        <v>2.7871333938269283</v>
      </c>
      <c r="O16" s="264">
        <v>2.7938201535937766</v>
      </c>
      <c r="P16" s="265">
        <f t="shared" si="1"/>
        <v>27</v>
      </c>
      <c r="Q16" s="266">
        <v>91.748999999999995</v>
      </c>
      <c r="R16" s="266">
        <v>92.495999999999995</v>
      </c>
      <c r="S16" s="266">
        <v>81.825999999999993</v>
      </c>
      <c r="T16" s="266">
        <v>82.974000000000004</v>
      </c>
      <c r="U16" s="237">
        <v>9.4013326021583993E-2</v>
      </c>
      <c r="V16" s="237">
        <v>0.4312852292844907</v>
      </c>
      <c r="W16" s="237">
        <v>0.22852000512288101</v>
      </c>
      <c r="X16" s="237">
        <v>0.29728153561452325</v>
      </c>
      <c r="Y16" s="267">
        <f t="shared" si="2"/>
        <v>19</v>
      </c>
      <c r="Z16" s="239">
        <v>2.6230000000000002</v>
      </c>
      <c r="AA16" s="239">
        <v>12.343999999999999</v>
      </c>
      <c r="AB16" s="239">
        <v>6.7089999999999996</v>
      </c>
      <c r="AC16" s="239">
        <v>8.8290000000000006</v>
      </c>
      <c r="AD16" s="240">
        <v>0.85472199223664258</v>
      </c>
      <c r="AE16" s="240">
        <v>0.31658096747786535</v>
      </c>
      <c r="AF16" s="240">
        <v>0.74908510249849447</v>
      </c>
      <c r="AG16" s="240">
        <v>0.47466052866212866</v>
      </c>
      <c r="AH16" s="268">
        <f t="shared" si="3"/>
        <v>29</v>
      </c>
      <c r="AI16" s="196">
        <v>23.847000000000001</v>
      </c>
      <c r="AJ16" s="196">
        <v>9.0609999999999999</v>
      </c>
      <c r="AK16" s="196">
        <v>21.992000000000001</v>
      </c>
      <c r="AL16" s="196">
        <v>14.097</v>
      </c>
    </row>
    <row r="17" spans="2:38" x14ac:dyDescent="0.2">
      <c r="B17" s="186" t="s">
        <v>4</v>
      </c>
      <c r="C17" s="234">
        <v>2.2931391145951827</v>
      </c>
      <c r="D17" s="234">
        <v>2.5797727246346529</v>
      </c>
      <c r="E17" s="234">
        <v>0.74107415789577002</v>
      </c>
      <c r="F17" s="234">
        <v>2.0035250382199932</v>
      </c>
      <c r="G17" s="235">
        <f t="shared" si="0"/>
        <v>28</v>
      </c>
      <c r="H17" s="236">
        <v>15.22</v>
      </c>
      <c r="I17" s="236">
        <v>17.78</v>
      </c>
      <c r="J17" s="236">
        <v>5.2850000000000001</v>
      </c>
      <c r="K17" s="236">
        <v>14.573</v>
      </c>
      <c r="L17" s="264">
        <v>1.4408205882308627</v>
      </c>
      <c r="M17" s="264">
        <v>0.58153706863530308</v>
      </c>
      <c r="N17" s="264">
        <v>0.83544367696177824</v>
      </c>
      <c r="O17" s="264">
        <v>1.0018312601049262</v>
      </c>
      <c r="P17" s="265">
        <f t="shared" si="1"/>
        <v>31</v>
      </c>
      <c r="Q17" s="266">
        <v>9.5630000000000006</v>
      </c>
      <c r="R17" s="266">
        <v>4.008</v>
      </c>
      <c r="S17" s="266">
        <v>5.9580000000000002</v>
      </c>
      <c r="T17" s="266">
        <v>7.2869999999999999</v>
      </c>
      <c r="U17" s="237">
        <v>0.32212427247072933</v>
      </c>
      <c r="V17" s="237">
        <v>0.1112871585936321</v>
      </c>
      <c r="W17" s="237">
        <v>0.21369858403654751</v>
      </c>
      <c r="X17" s="237">
        <v>8.4413941773627654E-2</v>
      </c>
      <c r="Y17" s="267">
        <f t="shared" si="2"/>
        <v>29</v>
      </c>
      <c r="Z17" s="239">
        <v>2.1379999999999999</v>
      </c>
      <c r="AA17" s="239">
        <v>0.76700000000000002</v>
      </c>
      <c r="AB17" s="239">
        <v>1.524</v>
      </c>
      <c r="AC17" s="239">
        <v>0.61399999999999999</v>
      </c>
      <c r="AD17" s="240">
        <v>7.8695954161324302</v>
      </c>
      <c r="AE17" s="240">
        <v>5.6708569836682106</v>
      </c>
      <c r="AF17" s="240">
        <v>8.908174111061566</v>
      </c>
      <c r="AG17" s="240">
        <v>8.1064880500654404</v>
      </c>
      <c r="AH17" s="268">
        <f t="shared" si="3"/>
        <v>16</v>
      </c>
      <c r="AI17" s="196">
        <v>52.231999999999999</v>
      </c>
      <c r="AJ17" s="196">
        <v>39.084000000000003</v>
      </c>
      <c r="AK17" s="196">
        <v>63.529000000000003</v>
      </c>
      <c r="AL17" s="196">
        <v>58.963999999999999</v>
      </c>
    </row>
    <row r="18" spans="2:38" x14ac:dyDescent="0.2">
      <c r="B18" s="186" t="s">
        <v>5</v>
      </c>
      <c r="C18" s="234">
        <v>25.196517293765442</v>
      </c>
      <c r="D18" s="234">
        <v>20.233391348442538</v>
      </c>
      <c r="E18" s="234">
        <v>26.429741619392928</v>
      </c>
      <c r="F18" s="234">
        <v>17.593111014001931</v>
      </c>
      <c r="G18" s="235">
        <f t="shared" si="0"/>
        <v>4</v>
      </c>
      <c r="H18" s="236">
        <v>1241.252</v>
      </c>
      <c r="I18" s="236">
        <v>1024.6590000000001</v>
      </c>
      <c r="J18" s="236">
        <v>1373.703</v>
      </c>
      <c r="K18" s="236">
        <v>927.58199999999999</v>
      </c>
      <c r="L18" s="264">
        <v>15.41701615254013</v>
      </c>
      <c r="M18" s="264">
        <v>21.02097903754948</v>
      </c>
      <c r="N18" s="264">
        <v>10.207837708619325</v>
      </c>
      <c r="O18" s="264">
        <v>8.3537414346667642</v>
      </c>
      <c r="P18" s="265">
        <f t="shared" si="1"/>
        <v>9</v>
      </c>
      <c r="Q18" s="266">
        <v>759.48599999999999</v>
      </c>
      <c r="R18" s="266">
        <v>1064.5440000000001</v>
      </c>
      <c r="S18" s="266">
        <v>530.55899999999997</v>
      </c>
      <c r="T18" s="266">
        <v>440.44400000000002</v>
      </c>
      <c r="U18" s="237">
        <v>3.1051193962832837</v>
      </c>
      <c r="V18" s="237">
        <v>2.1083496340387953</v>
      </c>
      <c r="W18" s="237">
        <v>0.56522621650715288</v>
      </c>
      <c r="X18" s="237">
        <v>1.5086252678089136</v>
      </c>
      <c r="Y18" s="267">
        <f t="shared" si="2"/>
        <v>2</v>
      </c>
      <c r="Z18" s="239">
        <v>152.96700000000001</v>
      </c>
      <c r="AA18" s="239">
        <v>106.771</v>
      </c>
      <c r="AB18" s="239">
        <v>29.378</v>
      </c>
      <c r="AC18" s="239">
        <v>79.540999999999997</v>
      </c>
      <c r="AD18" s="240">
        <v>48.61924322674048</v>
      </c>
      <c r="AE18" s="240">
        <v>47.472136752946867</v>
      </c>
      <c r="AF18" s="240">
        <v>44.413181941928578</v>
      </c>
      <c r="AG18" s="240">
        <v>47.377995211303507</v>
      </c>
      <c r="AH18" s="268">
        <f t="shared" si="3"/>
        <v>2</v>
      </c>
      <c r="AI18" s="196">
        <v>2395.1219999999998</v>
      </c>
      <c r="AJ18" s="196">
        <v>2404.0830000000001</v>
      </c>
      <c r="AK18" s="196">
        <v>2308.404</v>
      </c>
      <c r="AL18" s="196">
        <v>2497.9650000000001</v>
      </c>
    </row>
    <row r="19" spans="2:38" x14ac:dyDescent="0.2">
      <c r="B19" s="186" t="s">
        <v>6</v>
      </c>
      <c r="C19" s="234">
        <v>3.1918406218673847</v>
      </c>
      <c r="D19" s="234">
        <v>2.6377116619359064</v>
      </c>
      <c r="E19" s="234">
        <v>4.4876073123487732</v>
      </c>
      <c r="F19" s="234">
        <v>1.3888593984798718</v>
      </c>
      <c r="G19" s="235">
        <f t="shared" si="0"/>
        <v>31</v>
      </c>
      <c r="H19" s="236">
        <v>112.812</v>
      </c>
      <c r="I19" s="236">
        <v>95.222999999999999</v>
      </c>
      <c r="J19" s="236">
        <v>165.14</v>
      </c>
      <c r="K19" s="236">
        <v>51.673999999999999</v>
      </c>
      <c r="L19" s="264">
        <v>5.6208898459619734</v>
      </c>
      <c r="M19" s="264">
        <v>2.609346490267062</v>
      </c>
      <c r="N19" s="264">
        <v>5.9002497885819007</v>
      </c>
      <c r="O19" s="264">
        <v>3.0617853484659898</v>
      </c>
      <c r="P19" s="265">
        <f t="shared" si="1"/>
        <v>25</v>
      </c>
      <c r="Q19" s="266">
        <v>198.66399999999999</v>
      </c>
      <c r="R19" s="266">
        <v>94.198999999999998</v>
      </c>
      <c r="S19" s="266">
        <v>217.124</v>
      </c>
      <c r="T19" s="266">
        <v>113.917</v>
      </c>
      <c r="U19" s="237">
        <v>2.8070497090443123</v>
      </c>
      <c r="V19" s="237">
        <v>0.67982230771169794</v>
      </c>
      <c r="W19" s="237">
        <v>2.56508851298618</v>
      </c>
      <c r="X19" s="237">
        <v>1.4460006122656868E-2</v>
      </c>
      <c r="Y19" s="267">
        <f t="shared" si="2"/>
        <v>31</v>
      </c>
      <c r="Z19" s="239">
        <v>99.212000000000003</v>
      </c>
      <c r="AA19" s="239">
        <v>24.542000000000002</v>
      </c>
      <c r="AB19" s="239">
        <v>94.393000000000001</v>
      </c>
      <c r="AC19" s="239">
        <v>0.53800000000000003</v>
      </c>
      <c r="AD19" s="240">
        <v>0.6513435003014667</v>
      </c>
      <c r="AE19" s="240">
        <v>1.486623079222207</v>
      </c>
      <c r="AF19" s="240">
        <v>1.9294211383315687</v>
      </c>
      <c r="AG19" s="240">
        <v>0.2110677101881494</v>
      </c>
      <c r="AH19" s="268">
        <f t="shared" si="3"/>
        <v>31</v>
      </c>
      <c r="AI19" s="196">
        <v>23.021000000000001</v>
      </c>
      <c r="AJ19" s="196">
        <v>53.667999999999999</v>
      </c>
      <c r="AK19" s="196">
        <v>71.001000000000005</v>
      </c>
      <c r="AL19" s="196">
        <v>7.8529999999999998</v>
      </c>
    </row>
    <row r="20" spans="2:38" x14ac:dyDescent="0.2">
      <c r="B20" s="186" t="s">
        <v>75</v>
      </c>
      <c r="C20" s="234">
        <v>3.2450922706004257</v>
      </c>
      <c r="D20" s="234">
        <v>2.3172523301427934</v>
      </c>
      <c r="E20" s="234">
        <v>1.2391815236478152</v>
      </c>
      <c r="F20" s="234">
        <v>1.3917427588760114</v>
      </c>
      <c r="G20" s="235">
        <f t="shared" si="0"/>
        <v>30</v>
      </c>
      <c r="H20" s="236">
        <v>288.44099999999997</v>
      </c>
      <c r="I20" s="236">
        <v>205.65100000000001</v>
      </c>
      <c r="J20" s="236">
        <v>109.297</v>
      </c>
      <c r="K20" s="236">
        <v>123.116</v>
      </c>
      <c r="L20" s="264">
        <v>0.60418314389443473</v>
      </c>
      <c r="M20" s="264">
        <v>0.77005869893308876</v>
      </c>
      <c r="N20" s="264">
        <v>0.48904229613827332</v>
      </c>
      <c r="O20" s="264">
        <v>0.2840662772328153</v>
      </c>
      <c r="P20" s="265">
        <f t="shared" si="1"/>
        <v>32</v>
      </c>
      <c r="Q20" s="266">
        <v>53.703000000000003</v>
      </c>
      <c r="R20" s="266">
        <v>68.340999999999994</v>
      </c>
      <c r="S20" s="266">
        <v>43.134</v>
      </c>
      <c r="T20" s="266">
        <v>25.129000000000001</v>
      </c>
      <c r="U20" s="237">
        <v>6.8616520392010827E-2</v>
      </c>
      <c r="V20" s="237">
        <v>0</v>
      </c>
      <c r="W20" s="237">
        <v>0</v>
      </c>
      <c r="X20" s="237">
        <v>0</v>
      </c>
      <c r="Y20" s="267">
        <f t="shared" si="2"/>
        <v>32</v>
      </c>
      <c r="Z20" s="239">
        <v>6.0990000000000002</v>
      </c>
      <c r="AA20" s="239">
        <v>0</v>
      </c>
      <c r="AB20" s="239">
        <v>0</v>
      </c>
      <c r="AC20" s="239">
        <v>0</v>
      </c>
      <c r="AD20" s="240">
        <v>0.38864694162026792</v>
      </c>
      <c r="AE20" s="240">
        <v>0.38353635437416012</v>
      </c>
      <c r="AF20" s="240">
        <v>0.16875099772156676</v>
      </c>
      <c r="AG20" s="240">
        <v>2.3422552685200101E-2</v>
      </c>
      <c r="AH20" s="268">
        <f t="shared" si="3"/>
        <v>32</v>
      </c>
      <c r="AI20" s="196">
        <v>34.545000000000002</v>
      </c>
      <c r="AJ20" s="196">
        <v>34.037999999999997</v>
      </c>
      <c r="AK20" s="196">
        <v>14.884</v>
      </c>
      <c r="AL20" s="196">
        <v>2.0720000000000001</v>
      </c>
    </row>
    <row r="21" spans="2:38" x14ac:dyDescent="0.2">
      <c r="B21" s="186" t="s">
        <v>8</v>
      </c>
      <c r="C21" s="234">
        <v>8.0432906530242452</v>
      </c>
      <c r="D21" s="234">
        <v>5.3322793296349928</v>
      </c>
      <c r="E21" s="234">
        <v>2.313611028321052</v>
      </c>
      <c r="F21" s="234">
        <v>2.1763650172237643</v>
      </c>
      <c r="G21" s="235">
        <f t="shared" si="0"/>
        <v>26</v>
      </c>
      <c r="H21" s="236">
        <v>134.77000000000001</v>
      </c>
      <c r="I21" s="236">
        <v>91.468000000000004</v>
      </c>
      <c r="J21" s="236">
        <v>40.521000000000001</v>
      </c>
      <c r="K21" s="236">
        <v>38.514000000000003</v>
      </c>
      <c r="L21" s="264">
        <v>14.074236761723558</v>
      </c>
      <c r="M21" s="264">
        <v>9.4300101902569953</v>
      </c>
      <c r="N21" s="264">
        <v>8.5401086433963798</v>
      </c>
      <c r="O21" s="264">
        <v>7.2791877254685682</v>
      </c>
      <c r="P21" s="265">
        <f t="shared" si="1"/>
        <v>13</v>
      </c>
      <c r="Q21" s="266">
        <v>235.822</v>
      </c>
      <c r="R21" s="266">
        <v>161.75899999999999</v>
      </c>
      <c r="S21" s="266">
        <v>149.57300000000001</v>
      </c>
      <c r="T21" s="266">
        <v>128.816</v>
      </c>
      <c r="U21" s="237">
        <v>0.59830814570429669</v>
      </c>
      <c r="V21" s="237">
        <v>0.16562082450138862</v>
      </c>
      <c r="W21" s="237">
        <v>0.52266220856471723</v>
      </c>
      <c r="X21" s="237">
        <v>0.3675872263862644</v>
      </c>
      <c r="Y21" s="267">
        <f t="shared" si="2"/>
        <v>16</v>
      </c>
      <c r="Z21" s="239">
        <v>10.025</v>
      </c>
      <c r="AA21" s="239">
        <v>2.8410000000000002</v>
      </c>
      <c r="AB21" s="239">
        <v>9.1539999999999999</v>
      </c>
      <c r="AC21" s="239">
        <v>6.5049999999999999</v>
      </c>
      <c r="AD21" s="240">
        <v>3.0494915723597753</v>
      </c>
      <c r="AE21" s="240">
        <v>1.6440825387497928</v>
      </c>
      <c r="AF21" s="240">
        <v>5.0081705223995643</v>
      </c>
      <c r="AG21" s="240">
        <v>3.9938451036590328</v>
      </c>
      <c r="AH21" s="268">
        <f t="shared" si="3"/>
        <v>23</v>
      </c>
      <c r="AI21" s="196">
        <v>51.095999999999997</v>
      </c>
      <c r="AJ21" s="196">
        <v>28.202000000000002</v>
      </c>
      <c r="AK21" s="196">
        <v>87.713999999999999</v>
      </c>
      <c r="AL21" s="196">
        <v>70.677000000000007</v>
      </c>
    </row>
    <row r="22" spans="2:38" x14ac:dyDescent="0.2">
      <c r="B22" s="186" t="s">
        <v>9</v>
      </c>
      <c r="C22" s="234">
        <v>5.5590633434727241</v>
      </c>
      <c r="D22" s="234">
        <v>3.170946440897815</v>
      </c>
      <c r="E22" s="234">
        <v>3.497208902226042</v>
      </c>
      <c r="F22" s="234">
        <v>4.2029048634581105</v>
      </c>
      <c r="G22" s="235">
        <f t="shared" si="0"/>
        <v>20</v>
      </c>
      <c r="H22" s="236">
        <v>309.82400000000001</v>
      </c>
      <c r="I22" s="236">
        <v>180.12</v>
      </c>
      <c r="J22" s="236">
        <v>201.56800000000001</v>
      </c>
      <c r="K22" s="236">
        <v>245.08500000000001</v>
      </c>
      <c r="L22" s="264">
        <v>10.902904609879259</v>
      </c>
      <c r="M22" s="264">
        <v>9.0679702545084151</v>
      </c>
      <c r="N22" s="264">
        <v>6.391539297275596</v>
      </c>
      <c r="O22" s="264">
        <v>5.7612988062402293</v>
      </c>
      <c r="P22" s="265">
        <f t="shared" si="1"/>
        <v>15</v>
      </c>
      <c r="Q22" s="266">
        <v>607.65300000000002</v>
      </c>
      <c r="R22" s="266">
        <v>515.09</v>
      </c>
      <c r="S22" s="266">
        <v>368.38799999999998</v>
      </c>
      <c r="T22" s="266">
        <v>335.96</v>
      </c>
      <c r="U22" s="237">
        <v>0.73462588589587563</v>
      </c>
      <c r="V22" s="237">
        <v>0.78361741048880496</v>
      </c>
      <c r="W22" s="237">
        <v>0.72087599558754289</v>
      </c>
      <c r="X22" s="237">
        <v>0.27630088810019821</v>
      </c>
      <c r="Y22" s="267">
        <f t="shared" si="2"/>
        <v>21</v>
      </c>
      <c r="Z22" s="239">
        <v>40.942999999999998</v>
      </c>
      <c r="AA22" s="239">
        <v>44.512</v>
      </c>
      <c r="AB22" s="239">
        <v>41.548999999999999</v>
      </c>
      <c r="AC22" s="239">
        <v>16.111999999999998</v>
      </c>
      <c r="AD22" s="240">
        <v>8.5300430820949771</v>
      </c>
      <c r="AE22" s="240">
        <v>9.406296085627524</v>
      </c>
      <c r="AF22" s="240">
        <v>8.7008270060700781</v>
      </c>
      <c r="AG22" s="240">
        <v>6.2433334179339033</v>
      </c>
      <c r="AH22" s="268">
        <f t="shared" si="3"/>
        <v>19</v>
      </c>
      <c r="AI22" s="196">
        <v>475.40600000000001</v>
      </c>
      <c r="AJ22" s="196">
        <v>534.30799999999999</v>
      </c>
      <c r="AK22" s="196">
        <v>501.488</v>
      </c>
      <c r="AL22" s="196">
        <v>364.06900000000002</v>
      </c>
    </row>
    <row r="23" spans="2:38" x14ac:dyDescent="0.2">
      <c r="B23" s="186" t="s">
        <v>10</v>
      </c>
      <c r="C23" s="234">
        <v>26.537698484624826</v>
      </c>
      <c r="D23" s="234">
        <v>33.562182389197837</v>
      </c>
      <c r="E23" s="234">
        <v>33.345557738485049</v>
      </c>
      <c r="F23" s="234">
        <v>34.00411927661429</v>
      </c>
      <c r="G23" s="235">
        <f t="shared" si="0"/>
        <v>1</v>
      </c>
      <c r="H23" s="236">
        <v>915.07</v>
      </c>
      <c r="I23" s="236">
        <v>1176.3800000000001</v>
      </c>
      <c r="J23" s="236">
        <v>1183.8589999999999</v>
      </c>
      <c r="K23" s="236">
        <v>1215.4480000000001</v>
      </c>
      <c r="L23" s="264">
        <v>25.581254391798129</v>
      </c>
      <c r="M23" s="264">
        <v>21.82043984210328</v>
      </c>
      <c r="N23" s="264">
        <v>20.810359760863594</v>
      </c>
      <c r="O23" s="264">
        <v>17.156014943988023</v>
      </c>
      <c r="P23" s="265">
        <f t="shared" si="1"/>
        <v>3</v>
      </c>
      <c r="Q23" s="266">
        <v>882.09</v>
      </c>
      <c r="R23" s="266">
        <v>764.82299999999998</v>
      </c>
      <c r="S23" s="266">
        <v>738.82500000000005</v>
      </c>
      <c r="T23" s="266">
        <v>613.22699999999998</v>
      </c>
      <c r="U23" s="237">
        <v>0.823823752120316</v>
      </c>
      <c r="V23" s="237">
        <v>1.051389470584946</v>
      </c>
      <c r="W23" s="237">
        <v>1.1272084556830104</v>
      </c>
      <c r="X23" s="237">
        <v>1.4661983754539905</v>
      </c>
      <c r="Y23" s="267">
        <f t="shared" si="2"/>
        <v>4</v>
      </c>
      <c r="Z23" s="239">
        <v>28.407</v>
      </c>
      <c r="AA23" s="239">
        <v>36.851999999999997</v>
      </c>
      <c r="AB23" s="239">
        <v>40.018999999999998</v>
      </c>
      <c r="AC23" s="239">
        <v>52.408000000000001</v>
      </c>
      <c r="AD23" s="240">
        <v>40.757423679502487</v>
      </c>
      <c r="AE23" s="240">
        <v>39.467218399829271</v>
      </c>
      <c r="AF23" s="240">
        <v>40.135848631444041</v>
      </c>
      <c r="AG23" s="240">
        <v>44.490565446531939</v>
      </c>
      <c r="AH23" s="268">
        <f t="shared" si="3"/>
        <v>3</v>
      </c>
      <c r="AI23" s="196">
        <v>1405.393</v>
      </c>
      <c r="AJ23" s="196">
        <v>1383.356</v>
      </c>
      <c r="AK23" s="196">
        <v>1424.933</v>
      </c>
      <c r="AL23" s="196">
        <v>1590.277</v>
      </c>
    </row>
    <row r="24" spans="2:38" x14ac:dyDescent="0.2">
      <c r="B24" s="186" t="s">
        <v>11</v>
      </c>
      <c r="C24" s="234">
        <v>13.396890114721991</v>
      </c>
      <c r="D24" s="234">
        <v>8.9973737784649828</v>
      </c>
      <c r="E24" s="234">
        <v>8.0877214156003454</v>
      </c>
      <c r="F24" s="234">
        <v>7.3309520083861042</v>
      </c>
      <c r="G24" s="235">
        <f t="shared" si="0"/>
        <v>13</v>
      </c>
      <c r="H24" s="236">
        <v>361.96199999999999</v>
      </c>
      <c r="I24" s="236">
        <v>249.92500000000001</v>
      </c>
      <c r="J24" s="236">
        <v>230.524</v>
      </c>
      <c r="K24" s="236">
        <v>211.761</v>
      </c>
      <c r="L24" s="264">
        <v>15.818243594355838</v>
      </c>
      <c r="M24" s="264">
        <v>12.159063704322376</v>
      </c>
      <c r="N24" s="264">
        <v>11.275285093197338</v>
      </c>
      <c r="O24" s="264">
        <v>11.003957642972969</v>
      </c>
      <c r="P24" s="265">
        <f t="shared" si="1"/>
        <v>7</v>
      </c>
      <c r="Q24" s="266">
        <v>427.38299999999998</v>
      </c>
      <c r="R24" s="266">
        <v>337.74900000000002</v>
      </c>
      <c r="S24" s="266">
        <v>321.37900000000002</v>
      </c>
      <c r="T24" s="266">
        <v>317.85899999999998</v>
      </c>
      <c r="U24" s="237">
        <v>2.3460343262877541</v>
      </c>
      <c r="V24" s="237">
        <v>0.78811846257139317</v>
      </c>
      <c r="W24" s="237">
        <v>0.90541473587304622</v>
      </c>
      <c r="X24" s="237">
        <v>0.35913740554208495</v>
      </c>
      <c r="Y24" s="267">
        <f t="shared" si="2"/>
        <v>17</v>
      </c>
      <c r="Z24" s="239">
        <v>63.386000000000003</v>
      </c>
      <c r="AA24" s="239">
        <v>21.891999999999999</v>
      </c>
      <c r="AB24" s="239">
        <v>25.806999999999999</v>
      </c>
      <c r="AC24" s="239">
        <v>10.374000000000001</v>
      </c>
      <c r="AD24" s="240">
        <v>21.477358359278654</v>
      </c>
      <c r="AE24" s="240">
        <v>18.37001463412</v>
      </c>
      <c r="AF24" s="240">
        <v>19.642065245153486</v>
      </c>
      <c r="AG24" s="240">
        <v>17.852286307358476</v>
      </c>
      <c r="AH24" s="268">
        <f t="shared" si="3"/>
        <v>10</v>
      </c>
      <c r="AI24" s="196">
        <v>580.28300000000002</v>
      </c>
      <c r="AJ24" s="196">
        <v>510.274</v>
      </c>
      <c r="AK24" s="196">
        <v>559.85699999999997</v>
      </c>
      <c r="AL24" s="196">
        <v>515.67899999999997</v>
      </c>
    </row>
    <row r="25" spans="2:38" x14ac:dyDescent="0.2">
      <c r="B25" s="186" t="s">
        <v>12</v>
      </c>
      <c r="C25" s="234">
        <v>7.9704973658171028</v>
      </c>
      <c r="D25" s="234">
        <v>4.2218533546029215</v>
      </c>
      <c r="E25" s="234">
        <v>3.1397500977323674</v>
      </c>
      <c r="F25" s="234">
        <v>4.7521929402778822</v>
      </c>
      <c r="G25" s="235">
        <f t="shared" si="0"/>
        <v>19</v>
      </c>
      <c r="H25" s="236">
        <v>595.18899999999996</v>
      </c>
      <c r="I25" s="236">
        <v>323.72800000000001</v>
      </c>
      <c r="J25" s="236">
        <v>246.80799999999999</v>
      </c>
      <c r="K25" s="236">
        <v>378.03500000000003</v>
      </c>
      <c r="L25" s="264">
        <v>3.1297100557476423</v>
      </c>
      <c r="M25" s="264">
        <v>3.2800715501169022</v>
      </c>
      <c r="N25" s="264">
        <v>1.2488243810739252</v>
      </c>
      <c r="O25" s="264">
        <v>3.148916292340413</v>
      </c>
      <c r="P25" s="265">
        <f t="shared" si="1"/>
        <v>24</v>
      </c>
      <c r="Q25" s="266">
        <v>233.708</v>
      </c>
      <c r="R25" s="266">
        <v>251.51300000000001</v>
      </c>
      <c r="S25" s="266">
        <v>98.167000000000002</v>
      </c>
      <c r="T25" s="266">
        <v>250.495</v>
      </c>
      <c r="U25" s="237">
        <v>0.2127112230881936</v>
      </c>
      <c r="V25" s="237">
        <v>9.4980224081862186E-2</v>
      </c>
      <c r="W25" s="237">
        <v>0.38206263445753863</v>
      </c>
      <c r="X25" s="237">
        <v>0.1912392006043023</v>
      </c>
      <c r="Y25" s="267">
        <f t="shared" si="2"/>
        <v>25</v>
      </c>
      <c r="Z25" s="239">
        <v>15.884</v>
      </c>
      <c r="AA25" s="239">
        <v>7.2830000000000004</v>
      </c>
      <c r="AB25" s="239">
        <v>30.033000000000001</v>
      </c>
      <c r="AC25" s="239">
        <v>15.212999999999999</v>
      </c>
      <c r="AD25" s="240">
        <v>4.492701008021398</v>
      </c>
      <c r="AE25" s="240">
        <v>4.7231501874304245</v>
      </c>
      <c r="AF25" s="240">
        <v>3.4137950906229975</v>
      </c>
      <c r="AG25" s="240">
        <v>4.2175578780481455</v>
      </c>
      <c r="AH25" s="268">
        <f t="shared" si="3"/>
        <v>22</v>
      </c>
      <c r="AI25" s="196">
        <v>335.488</v>
      </c>
      <c r="AJ25" s="196">
        <v>362.16699999999997</v>
      </c>
      <c r="AK25" s="196">
        <v>268.35000000000002</v>
      </c>
      <c r="AL25" s="196">
        <v>335.505</v>
      </c>
    </row>
    <row r="26" spans="2:38" x14ac:dyDescent="0.2">
      <c r="B26" s="186" t="s">
        <v>13</v>
      </c>
      <c r="C26" s="234">
        <v>7.2891728868978696</v>
      </c>
      <c r="D26" s="234">
        <v>4.8765881679485164</v>
      </c>
      <c r="E26" s="234">
        <v>4.4499800456856038</v>
      </c>
      <c r="F26" s="234">
        <v>3.6671225405861798</v>
      </c>
      <c r="G26" s="235">
        <f t="shared" si="0"/>
        <v>21</v>
      </c>
      <c r="H26" s="236">
        <v>1140.6780000000001</v>
      </c>
      <c r="I26" s="236">
        <v>788.34699999999998</v>
      </c>
      <c r="J26" s="236">
        <v>741.94899999999996</v>
      </c>
      <c r="K26" s="236">
        <v>621.16999999999996</v>
      </c>
      <c r="L26" s="264">
        <v>9.9439859681194935</v>
      </c>
      <c r="M26" s="264">
        <v>6.8614261799829448</v>
      </c>
      <c r="N26" s="264">
        <v>6.6568480484056769</v>
      </c>
      <c r="O26" s="264">
        <v>4.4393394279461225</v>
      </c>
      <c r="P26" s="265">
        <f t="shared" si="1"/>
        <v>21</v>
      </c>
      <c r="Q26" s="266">
        <v>1556.1279999999999</v>
      </c>
      <c r="R26" s="266">
        <v>1109.2149999999999</v>
      </c>
      <c r="S26" s="266">
        <v>1109.902</v>
      </c>
      <c r="T26" s="266">
        <v>751.97500000000002</v>
      </c>
      <c r="U26" s="237">
        <v>0.73272074216419569</v>
      </c>
      <c r="V26" s="237">
        <v>0.21600333639449923</v>
      </c>
      <c r="W26" s="237">
        <v>0.49656674235351517</v>
      </c>
      <c r="X26" s="237">
        <v>0.50947836381761402</v>
      </c>
      <c r="Y26" s="267">
        <f t="shared" si="2"/>
        <v>13</v>
      </c>
      <c r="Z26" s="239">
        <v>114.663</v>
      </c>
      <c r="AA26" s="239">
        <v>34.918999999999997</v>
      </c>
      <c r="AB26" s="239">
        <v>82.793000000000006</v>
      </c>
      <c r="AC26" s="239">
        <v>86.3</v>
      </c>
      <c r="AD26" s="240">
        <v>5.9537658023523132</v>
      </c>
      <c r="AE26" s="240">
        <v>4.5069223876302011</v>
      </c>
      <c r="AF26" s="240">
        <v>5.3048907682716928</v>
      </c>
      <c r="AG26" s="240">
        <v>5.3999865634674844</v>
      </c>
      <c r="AH26" s="268">
        <f t="shared" si="3"/>
        <v>20</v>
      </c>
      <c r="AI26" s="196">
        <v>931.70100000000002</v>
      </c>
      <c r="AJ26" s="196">
        <v>728.58699999999999</v>
      </c>
      <c r="AK26" s="196">
        <v>884.48900000000003</v>
      </c>
      <c r="AL26" s="196">
        <v>914.69799999999998</v>
      </c>
    </row>
    <row r="27" spans="2:38" x14ac:dyDescent="0.2">
      <c r="B27" s="186" t="s">
        <v>30</v>
      </c>
      <c r="C27" s="234">
        <v>9.8658629396942956</v>
      </c>
      <c r="D27" s="234">
        <v>14.529947372372339</v>
      </c>
      <c r="E27" s="234">
        <v>7.5677614734887309</v>
      </c>
      <c r="F27" s="234">
        <v>6.9584368311001121</v>
      </c>
      <c r="G27" s="235">
        <f t="shared" si="0"/>
        <v>15</v>
      </c>
      <c r="H27" s="236">
        <v>437.12599999999998</v>
      </c>
      <c r="I27" s="236">
        <v>654.16700000000003</v>
      </c>
      <c r="J27" s="236">
        <v>345.97800000000001</v>
      </c>
      <c r="K27" s="236">
        <v>320.50400000000002</v>
      </c>
      <c r="L27" s="264">
        <v>13.736229013436278</v>
      </c>
      <c r="M27" s="264">
        <v>10.870445946624294</v>
      </c>
      <c r="N27" s="264">
        <v>11.942336990223625</v>
      </c>
      <c r="O27" s="264">
        <v>12.442528479842604</v>
      </c>
      <c r="P27" s="265">
        <f t="shared" si="1"/>
        <v>6</v>
      </c>
      <c r="Q27" s="266">
        <v>608.61</v>
      </c>
      <c r="R27" s="266">
        <v>489.40899999999999</v>
      </c>
      <c r="S27" s="266">
        <v>545.97199999999998</v>
      </c>
      <c r="T27" s="266">
        <v>573.1</v>
      </c>
      <c r="U27" s="237">
        <v>0.67605692293664288</v>
      </c>
      <c r="V27" s="237">
        <v>0.90462480770503662</v>
      </c>
      <c r="W27" s="237">
        <v>0.57490208859437386</v>
      </c>
      <c r="X27" s="237">
        <v>0.6165901392907519</v>
      </c>
      <c r="Y27" s="267">
        <f t="shared" si="2"/>
        <v>10</v>
      </c>
      <c r="Z27" s="239">
        <v>29.954000000000001</v>
      </c>
      <c r="AA27" s="239">
        <v>40.728000000000002</v>
      </c>
      <c r="AB27" s="239">
        <v>26.283000000000001</v>
      </c>
      <c r="AC27" s="239">
        <v>28.4</v>
      </c>
      <c r="AD27" s="240">
        <v>15.441267413758391</v>
      </c>
      <c r="AE27" s="240">
        <v>16.075725678879515</v>
      </c>
      <c r="AF27" s="240">
        <v>15.142981821999744</v>
      </c>
      <c r="AG27" s="240">
        <v>14.948207513845595</v>
      </c>
      <c r="AH27" s="268">
        <f t="shared" si="3"/>
        <v>11</v>
      </c>
      <c r="AI27" s="196">
        <v>684.15499999999997</v>
      </c>
      <c r="AJ27" s="196">
        <v>723.76099999999997</v>
      </c>
      <c r="AK27" s="196">
        <v>692.29700000000003</v>
      </c>
      <c r="AL27" s="196">
        <v>688.51099999999997</v>
      </c>
    </row>
    <row r="28" spans="2:38" x14ac:dyDescent="0.2">
      <c r="B28" s="186" t="s">
        <v>14</v>
      </c>
      <c r="C28" s="234">
        <v>8.8517655045906043</v>
      </c>
      <c r="D28" s="234">
        <v>5.1131918085470973</v>
      </c>
      <c r="E28" s="234">
        <v>12.537636580547016</v>
      </c>
      <c r="F28" s="234">
        <v>9.5649895314174227</v>
      </c>
      <c r="G28" s="235">
        <f t="shared" si="0"/>
        <v>7</v>
      </c>
      <c r="H28" s="236">
        <v>160.11099999999999</v>
      </c>
      <c r="I28" s="236">
        <v>94.89</v>
      </c>
      <c r="J28" s="236">
        <v>238.35</v>
      </c>
      <c r="K28" s="236">
        <v>184.33600000000001</v>
      </c>
      <c r="L28" s="264">
        <v>7.1809367852662787</v>
      </c>
      <c r="M28" s="264">
        <v>5.4692130782179857</v>
      </c>
      <c r="N28" s="264">
        <v>4.3996136924562723</v>
      </c>
      <c r="O28" s="264">
        <v>3.742745285246174</v>
      </c>
      <c r="P28" s="265">
        <f t="shared" si="1"/>
        <v>22</v>
      </c>
      <c r="Q28" s="266">
        <v>129.88900000000001</v>
      </c>
      <c r="R28" s="266">
        <v>101.497</v>
      </c>
      <c r="S28" s="266">
        <v>83.64</v>
      </c>
      <c r="T28" s="266">
        <v>72.13</v>
      </c>
      <c r="U28" s="237">
        <v>5.0862365885063219E-3</v>
      </c>
      <c r="V28" s="237">
        <v>0.28295257863505963</v>
      </c>
      <c r="W28" s="237">
        <v>0.33728267570575821</v>
      </c>
      <c r="X28" s="237">
        <v>0.19992787444965354</v>
      </c>
      <c r="Y28" s="267">
        <f t="shared" si="2"/>
        <v>24</v>
      </c>
      <c r="Z28" s="239">
        <v>9.1999999999999998E-2</v>
      </c>
      <c r="AA28" s="239">
        <v>5.2510000000000003</v>
      </c>
      <c r="AB28" s="239">
        <v>6.4119999999999999</v>
      </c>
      <c r="AC28" s="239">
        <v>3.8530000000000002</v>
      </c>
      <c r="AD28" s="240">
        <v>9.2295844268281293</v>
      </c>
      <c r="AE28" s="240">
        <v>11.522975684722608</v>
      </c>
      <c r="AF28" s="240">
        <v>13.460429777662755</v>
      </c>
      <c r="AG28" s="240">
        <v>13.635932015182689</v>
      </c>
      <c r="AH28" s="268">
        <f t="shared" si="3"/>
        <v>12</v>
      </c>
      <c r="AI28" s="196">
        <v>166.94499999999999</v>
      </c>
      <c r="AJ28" s="196">
        <v>213.84200000000001</v>
      </c>
      <c r="AK28" s="196">
        <v>255.893</v>
      </c>
      <c r="AL28" s="196">
        <v>262.791</v>
      </c>
    </row>
    <row r="29" spans="2:38" x14ac:dyDescent="0.2">
      <c r="B29" s="186" t="s">
        <v>15</v>
      </c>
      <c r="C29" s="234">
        <v>5.3063907128299341</v>
      </c>
      <c r="D29" s="234">
        <v>9.4800128710537219</v>
      </c>
      <c r="E29" s="234">
        <v>5.1072845443306898</v>
      </c>
      <c r="F29" s="234">
        <v>7.1926610277227301</v>
      </c>
      <c r="G29" s="235">
        <f t="shared" si="0"/>
        <v>14</v>
      </c>
      <c r="H29" s="236">
        <v>59.18</v>
      </c>
      <c r="I29" s="236">
        <v>110.18600000000001</v>
      </c>
      <c r="J29" s="236">
        <v>61.639000000000003</v>
      </c>
      <c r="K29" s="236">
        <v>88.488</v>
      </c>
      <c r="L29" s="264">
        <v>7.1505363328159639</v>
      </c>
      <c r="M29" s="264">
        <v>7.6599976942229961</v>
      </c>
      <c r="N29" s="264">
        <v>5.6974821109568117</v>
      </c>
      <c r="O29" s="264">
        <v>4.9132130438104653</v>
      </c>
      <c r="P29" s="265">
        <f t="shared" si="1"/>
        <v>17</v>
      </c>
      <c r="Q29" s="266">
        <v>79.747</v>
      </c>
      <c r="R29" s="266">
        <v>89.031999999999996</v>
      </c>
      <c r="S29" s="266">
        <v>68.762</v>
      </c>
      <c r="T29" s="266">
        <v>60.445</v>
      </c>
      <c r="U29" s="237">
        <v>1.704626458966034</v>
      </c>
      <c r="V29" s="237">
        <v>3.6297920154727965</v>
      </c>
      <c r="W29" s="237">
        <v>0.78101955117476074</v>
      </c>
      <c r="X29" s="237">
        <v>1.865956135887386</v>
      </c>
      <c r="Y29" s="267">
        <f t="shared" si="2"/>
        <v>1</v>
      </c>
      <c r="Z29" s="239">
        <v>19.010999999999999</v>
      </c>
      <c r="AA29" s="239">
        <v>42.189</v>
      </c>
      <c r="AB29" s="239">
        <v>9.4260000000000002</v>
      </c>
      <c r="AC29" s="239">
        <v>22.956</v>
      </c>
      <c r="AD29" s="240">
        <v>10.56391385319464</v>
      </c>
      <c r="AE29" s="240">
        <v>13.342963680570733</v>
      </c>
      <c r="AF29" s="240">
        <v>9.2873880174068102</v>
      </c>
      <c r="AG29" s="240">
        <v>8.4041181739705788</v>
      </c>
      <c r="AH29" s="268">
        <f t="shared" si="3"/>
        <v>15</v>
      </c>
      <c r="AI29" s="196">
        <v>117.815</v>
      </c>
      <c r="AJ29" s="196">
        <v>155.08500000000001</v>
      </c>
      <c r="AK29" s="196">
        <v>112.08799999999999</v>
      </c>
      <c r="AL29" s="196">
        <v>103.392</v>
      </c>
    </row>
    <row r="30" spans="2:38" x14ac:dyDescent="0.2">
      <c r="B30" s="186" t="s">
        <v>16</v>
      </c>
      <c r="C30" s="234">
        <v>0.91820369902261734</v>
      </c>
      <c r="D30" s="234">
        <v>1.0353049812753297</v>
      </c>
      <c r="E30" s="234">
        <v>2.1843083066841347</v>
      </c>
      <c r="F30" s="234">
        <v>2.4780986316894849</v>
      </c>
      <c r="G30" s="235">
        <f t="shared" si="0"/>
        <v>23</v>
      </c>
      <c r="H30" s="236">
        <v>43.444000000000003</v>
      </c>
      <c r="I30" s="236">
        <v>50.453000000000003</v>
      </c>
      <c r="J30" s="236">
        <v>109.69</v>
      </c>
      <c r="K30" s="236">
        <v>126.559</v>
      </c>
      <c r="L30" s="264">
        <v>2.1656114496053185</v>
      </c>
      <c r="M30" s="264">
        <v>2.3854511876058071</v>
      </c>
      <c r="N30" s="264">
        <v>3.077845530033791</v>
      </c>
      <c r="O30" s="264">
        <v>2.8597045564597212</v>
      </c>
      <c r="P30" s="265">
        <f t="shared" si="1"/>
        <v>26</v>
      </c>
      <c r="Q30" s="266">
        <v>102.464</v>
      </c>
      <c r="R30" s="266">
        <v>116.249</v>
      </c>
      <c r="S30" s="266">
        <v>154.56100000000001</v>
      </c>
      <c r="T30" s="266">
        <v>146.048</v>
      </c>
      <c r="U30" s="237">
        <v>1.6189670229521336E-2</v>
      </c>
      <c r="V30" s="237">
        <v>2.7456009849689631E-2</v>
      </c>
      <c r="W30" s="237">
        <v>0</v>
      </c>
      <c r="X30" s="237">
        <v>7.5424394387344218E-2</v>
      </c>
      <c r="Y30" s="267">
        <f t="shared" si="2"/>
        <v>30</v>
      </c>
      <c r="Z30" s="239">
        <v>0.76600000000000001</v>
      </c>
      <c r="AA30" s="239">
        <v>1.3380000000000001</v>
      </c>
      <c r="AB30" s="239">
        <v>0</v>
      </c>
      <c r="AC30" s="239">
        <v>3.8519999999999999</v>
      </c>
      <c r="AD30" s="240">
        <v>0.59823579092245605</v>
      </c>
      <c r="AE30" s="240">
        <v>0.77551941722669682</v>
      </c>
      <c r="AF30" s="240">
        <v>0.6021235324022991</v>
      </c>
      <c r="AG30" s="240">
        <v>0.65614523777775291</v>
      </c>
      <c r="AH30" s="268">
        <f t="shared" si="3"/>
        <v>28</v>
      </c>
      <c r="AI30" s="196">
        <v>28.305</v>
      </c>
      <c r="AJ30" s="196">
        <v>37.792999999999999</v>
      </c>
      <c r="AK30" s="196">
        <v>30.236999999999998</v>
      </c>
      <c r="AL30" s="196">
        <v>33.51</v>
      </c>
    </row>
    <row r="31" spans="2:38" x14ac:dyDescent="0.2">
      <c r="B31" s="186" t="s">
        <v>17</v>
      </c>
      <c r="C31" s="234">
        <v>16.909506877541293</v>
      </c>
      <c r="D31" s="234">
        <v>20.037865662885697</v>
      </c>
      <c r="E31" s="234">
        <v>22.997696239530928</v>
      </c>
      <c r="F31" s="234">
        <v>21.696204232114518</v>
      </c>
      <c r="G31" s="235">
        <f t="shared" si="0"/>
        <v>3</v>
      </c>
      <c r="H31" s="236">
        <v>655.36699999999996</v>
      </c>
      <c r="I31" s="236">
        <v>787.63599999999997</v>
      </c>
      <c r="J31" s="236">
        <v>917.40800000000002</v>
      </c>
      <c r="K31" s="236">
        <v>872.13099999999997</v>
      </c>
      <c r="L31" s="264">
        <v>31.200178753375813</v>
      </c>
      <c r="M31" s="264">
        <v>23.345056322756694</v>
      </c>
      <c r="N31" s="264">
        <v>26.696623073201426</v>
      </c>
      <c r="O31" s="264">
        <v>20.956255877245791</v>
      </c>
      <c r="P31" s="265">
        <f t="shared" si="1"/>
        <v>1</v>
      </c>
      <c r="Q31" s="266">
        <v>1209.2349999999999</v>
      </c>
      <c r="R31" s="266">
        <v>917.63300000000004</v>
      </c>
      <c r="S31" s="266">
        <v>1064.963</v>
      </c>
      <c r="T31" s="266">
        <v>842.38699999999994</v>
      </c>
      <c r="U31" s="237">
        <v>0.84985258264827968</v>
      </c>
      <c r="V31" s="237">
        <v>2.0780321659698506</v>
      </c>
      <c r="W31" s="237">
        <v>1.2941668985468009</v>
      </c>
      <c r="X31" s="237">
        <v>1.4970371218038978</v>
      </c>
      <c r="Y31" s="267">
        <f t="shared" si="2"/>
        <v>3</v>
      </c>
      <c r="Z31" s="239">
        <v>32.938000000000002</v>
      </c>
      <c r="AA31" s="239">
        <v>81.682000000000002</v>
      </c>
      <c r="AB31" s="239">
        <v>51.625999999999998</v>
      </c>
      <c r="AC31" s="239">
        <v>60.177</v>
      </c>
      <c r="AD31" s="240">
        <v>43.542211778887648</v>
      </c>
      <c r="AE31" s="240">
        <v>43.391266474641661</v>
      </c>
      <c r="AF31" s="240">
        <v>48.469390568870907</v>
      </c>
      <c r="AG31" s="240">
        <v>48.040171752401896</v>
      </c>
      <c r="AH31" s="268">
        <f t="shared" si="3"/>
        <v>1</v>
      </c>
      <c r="AI31" s="196">
        <v>1687.579</v>
      </c>
      <c r="AJ31" s="196">
        <v>1705.597</v>
      </c>
      <c r="AK31" s="196">
        <v>1933.5070000000001</v>
      </c>
      <c r="AL31" s="196">
        <v>1931.09</v>
      </c>
    </row>
    <row r="32" spans="2:38" x14ac:dyDescent="0.2">
      <c r="B32" s="186" t="s">
        <v>18</v>
      </c>
      <c r="C32" s="234">
        <v>12.456067272838558</v>
      </c>
      <c r="D32" s="234">
        <v>13.790407471022458</v>
      </c>
      <c r="E32" s="234">
        <v>11.344269446634362</v>
      </c>
      <c r="F32" s="234">
        <v>8.5460935814498651</v>
      </c>
      <c r="G32" s="235">
        <f t="shared" si="0"/>
        <v>8</v>
      </c>
      <c r="H32" s="236">
        <v>732.63099999999997</v>
      </c>
      <c r="I32" s="236">
        <v>829.54100000000005</v>
      </c>
      <c r="J32" s="236">
        <v>695.87699999999995</v>
      </c>
      <c r="K32" s="236">
        <v>530.803</v>
      </c>
      <c r="L32" s="264">
        <v>14.254860823024556</v>
      </c>
      <c r="M32" s="264">
        <v>13.969100374575168</v>
      </c>
      <c r="N32" s="264">
        <v>10.992013266012105</v>
      </c>
      <c r="O32" s="264">
        <v>7.8640682910807485</v>
      </c>
      <c r="P32" s="265">
        <f t="shared" si="1"/>
        <v>10</v>
      </c>
      <c r="Q32" s="266">
        <v>838.43100000000004</v>
      </c>
      <c r="R32" s="266">
        <v>840.29</v>
      </c>
      <c r="S32" s="266">
        <v>674.26900000000001</v>
      </c>
      <c r="T32" s="266">
        <v>488.44200000000001</v>
      </c>
      <c r="U32" s="237">
        <v>0.68078725270839147</v>
      </c>
      <c r="V32" s="237">
        <v>0.53403394117846548</v>
      </c>
      <c r="W32" s="237">
        <v>0.4226487291194313</v>
      </c>
      <c r="X32" s="237">
        <v>0.48906305847955095</v>
      </c>
      <c r="Y32" s="267">
        <f t="shared" si="2"/>
        <v>14</v>
      </c>
      <c r="Z32" s="239">
        <v>40.042000000000002</v>
      </c>
      <c r="AA32" s="239">
        <v>32.124000000000002</v>
      </c>
      <c r="AB32" s="239">
        <v>25.925999999999998</v>
      </c>
      <c r="AC32" s="239">
        <v>30.376000000000001</v>
      </c>
      <c r="AD32" s="240">
        <v>24.844858306753807</v>
      </c>
      <c r="AE32" s="240">
        <v>17.934955716610244</v>
      </c>
      <c r="AF32" s="240">
        <v>19.305327597595895</v>
      </c>
      <c r="AG32" s="240">
        <v>19.238519672970476</v>
      </c>
      <c r="AH32" s="268">
        <f t="shared" si="3"/>
        <v>8</v>
      </c>
      <c r="AI32" s="196">
        <v>1461.3050000000001</v>
      </c>
      <c r="AJ32" s="196">
        <v>1078.8499999999999</v>
      </c>
      <c r="AK32" s="196">
        <v>1184.222</v>
      </c>
      <c r="AL32" s="196">
        <v>1194.9159999999999</v>
      </c>
    </row>
    <row r="33" spans="2:39" x14ac:dyDescent="0.2">
      <c r="B33" s="186" t="s">
        <v>19</v>
      </c>
      <c r="C33" s="234">
        <v>8.3836389463437389</v>
      </c>
      <c r="D33" s="234">
        <v>4.2932392349391435</v>
      </c>
      <c r="E33" s="234">
        <v>5.3390878954912706</v>
      </c>
      <c r="F33" s="234">
        <v>8.0162317343320044</v>
      </c>
      <c r="G33" s="235">
        <f t="shared" si="0"/>
        <v>10</v>
      </c>
      <c r="H33" s="236">
        <v>155.28</v>
      </c>
      <c r="I33" s="236">
        <v>82.271000000000001</v>
      </c>
      <c r="J33" s="236">
        <v>105.559</v>
      </c>
      <c r="K33" s="236">
        <v>161.39400000000001</v>
      </c>
      <c r="L33" s="264">
        <v>7.6788474548086336</v>
      </c>
      <c r="M33" s="264">
        <v>6.0219423762140636</v>
      </c>
      <c r="N33" s="264">
        <v>5.5567301165647836</v>
      </c>
      <c r="O33" s="264">
        <v>7.6441137612127106</v>
      </c>
      <c r="P33" s="265">
        <f t="shared" si="1"/>
        <v>12</v>
      </c>
      <c r="Q33" s="266">
        <v>142.226</v>
      </c>
      <c r="R33" s="266">
        <v>115.398</v>
      </c>
      <c r="S33" s="266">
        <v>109.86199999999999</v>
      </c>
      <c r="T33" s="266">
        <v>153.90199999999999</v>
      </c>
      <c r="U33" s="237">
        <v>1.2673721060437464</v>
      </c>
      <c r="V33" s="237">
        <v>0.92459813013883074</v>
      </c>
      <c r="W33" s="237">
        <v>0.35511643833537843</v>
      </c>
      <c r="X33" s="237">
        <v>0.31182015953589559</v>
      </c>
      <c r="Y33" s="267">
        <f t="shared" si="2"/>
        <v>18</v>
      </c>
      <c r="Z33" s="239">
        <v>23.474</v>
      </c>
      <c r="AA33" s="239">
        <v>17.718</v>
      </c>
      <c r="AB33" s="239">
        <v>7.0209999999999999</v>
      </c>
      <c r="AC33" s="239">
        <v>6.2779999999999996</v>
      </c>
      <c r="AD33" s="240">
        <v>11.620421136402042</v>
      </c>
      <c r="AE33" s="240">
        <v>10.107906310729263</v>
      </c>
      <c r="AF33" s="240">
        <v>8.7367950400030754</v>
      </c>
      <c r="AG33" s="240">
        <v>8.0882016946963766</v>
      </c>
      <c r="AH33" s="268">
        <f t="shared" si="3"/>
        <v>17</v>
      </c>
      <c r="AI33" s="196">
        <v>215.23099999999999</v>
      </c>
      <c r="AJ33" s="196">
        <v>193.697</v>
      </c>
      <c r="AK33" s="196">
        <v>172.73500000000001</v>
      </c>
      <c r="AL33" s="196">
        <v>162.84299999999999</v>
      </c>
    </row>
    <row r="34" spans="2:39" x14ac:dyDescent="0.2">
      <c r="B34" s="186" t="s">
        <v>20</v>
      </c>
      <c r="C34" s="234">
        <v>2.3633508844948592</v>
      </c>
      <c r="D34" s="234">
        <v>0.89384836188634442</v>
      </c>
      <c r="E34" s="234">
        <v>5.6865577123221183</v>
      </c>
      <c r="F34" s="234">
        <v>5.5885271151792715</v>
      </c>
      <c r="G34" s="235">
        <f t="shared" si="0"/>
        <v>17</v>
      </c>
      <c r="H34" s="236">
        <v>32.195999999999998</v>
      </c>
      <c r="I34" s="236">
        <v>12.978999999999999</v>
      </c>
      <c r="J34" s="236">
        <v>87.641000000000005</v>
      </c>
      <c r="K34" s="236">
        <v>88.712000000000003</v>
      </c>
      <c r="L34" s="264">
        <v>4.0186360890345245</v>
      </c>
      <c r="M34" s="264">
        <v>2.718803115074282</v>
      </c>
      <c r="N34" s="264">
        <v>2.3036005803285242</v>
      </c>
      <c r="O34" s="264">
        <v>2.7772545585692283</v>
      </c>
      <c r="P34" s="265">
        <f t="shared" si="1"/>
        <v>28</v>
      </c>
      <c r="Q34" s="266">
        <v>54.746000000000002</v>
      </c>
      <c r="R34" s="266">
        <v>39.478000000000002</v>
      </c>
      <c r="S34" s="266">
        <v>35.503</v>
      </c>
      <c r="T34" s="266">
        <v>44.085999999999999</v>
      </c>
      <c r="U34" s="237">
        <v>0.95683559384366035</v>
      </c>
      <c r="V34" s="237">
        <v>0.65012162232892301</v>
      </c>
      <c r="W34" s="237">
        <v>1.2404651971585703</v>
      </c>
      <c r="X34" s="237">
        <v>0.85555265072650466</v>
      </c>
      <c r="Y34" s="267">
        <f t="shared" si="2"/>
        <v>7</v>
      </c>
      <c r="Z34" s="239">
        <v>13.035</v>
      </c>
      <c r="AA34" s="239">
        <v>9.44</v>
      </c>
      <c r="AB34" s="239">
        <v>19.117999999999999</v>
      </c>
      <c r="AC34" s="239">
        <v>13.581</v>
      </c>
      <c r="AD34" s="240">
        <v>13.885897630703301</v>
      </c>
      <c r="AE34" s="240">
        <v>13.593946706555485</v>
      </c>
      <c r="AF34" s="240">
        <v>13.938655433831906</v>
      </c>
      <c r="AG34" s="240">
        <v>13.317668255223181</v>
      </c>
      <c r="AH34" s="268">
        <f t="shared" si="3"/>
        <v>13</v>
      </c>
      <c r="AI34" s="196">
        <v>189.16800000000001</v>
      </c>
      <c r="AJ34" s="196">
        <v>197.38900000000001</v>
      </c>
      <c r="AK34" s="196">
        <v>214.822</v>
      </c>
      <c r="AL34" s="196">
        <v>211.404</v>
      </c>
    </row>
    <row r="35" spans="2:39" x14ac:dyDescent="0.2">
      <c r="B35" s="186" t="s">
        <v>21</v>
      </c>
      <c r="C35" s="234">
        <v>13.071341836759965</v>
      </c>
      <c r="D35" s="234">
        <v>14.607468617677691</v>
      </c>
      <c r="E35" s="234">
        <v>13.246341978038107</v>
      </c>
      <c r="F35" s="234">
        <v>9.8143464745245286</v>
      </c>
      <c r="G35" s="235">
        <f t="shared" si="0"/>
        <v>6</v>
      </c>
      <c r="H35" s="236">
        <v>343.06900000000002</v>
      </c>
      <c r="I35" s="236">
        <v>391.447</v>
      </c>
      <c r="J35" s="236">
        <v>360.98599999999999</v>
      </c>
      <c r="K35" s="236">
        <v>270.94799999999998</v>
      </c>
      <c r="L35" s="264">
        <v>20.314685461228404</v>
      </c>
      <c r="M35" s="264">
        <v>21.895212766155939</v>
      </c>
      <c r="N35" s="264">
        <v>14.144999862394158</v>
      </c>
      <c r="O35" s="264">
        <v>17.584164211401752</v>
      </c>
      <c r="P35" s="265">
        <f t="shared" si="1"/>
        <v>2</v>
      </c>
      <c r="Q35" s="266">
        <v>533.17700000000002</v>
      </c>
      <c r="R35" s="266">
        <v>586.74199999999996</v>
      </c>
      <c r="S35" s="266">
        <v>385.476</v>
      </c>
      <c r="T35" s="266">
        <v>485.452</v>
      </c>
      <c r="U35" s="237">
        <v>2.2398173580701588</v>
      </c>
      <c r="V35" s="237">
        <v>2.2449289548032612</v>
      </c>
      <c r="W35" s="237">
        <v>2.4578971992624328</v>
      </c>
      <c r="X35" s="237">
        <v>1.0697517399358287</v>
      </c>
      <c r="Y35" s="267">
        <f t="shared" si="2"/>
        <v>6</v>
      </c>
      <c r="Z35" s="239">
        <v>58.786000000000001</v>
      </c>
      <c r="AA35" s="239">
        <v>60.158999999999999</v>
      </c>
      <c r="AB35" s="239">
        <v>66.981999999999999</v>
      </c>
      <c r="AC35" s="239">
        <v>29.533000000000001</v>
      </c>
      <c r="AD35" s="240">
        <v>18.507431068254874</v>
      </c>
      <c r="AE35" s="240">
        <v>15.215505193910081</v>
      </c>
      <c r="AF35" s="240">
        <v>15.654701074242938</v>
      </c>
      <c r="AG35" s="240">
        <v>18.812424521884395</v>
      </c>
      <c r="AH35" s="268">
        <f t="shared" si="3"/>
        <v>9</v>
      </c>
      <c r="AI35" s="196">
        <v>485.74400000000003</v>
      </c>
      <c r="AJ35" s="196">
        <v>407.74099999999999</v>
      </c>
      <c r="AK35" s="196">
        <v>426.61799999999999</v>
      </c>
      <c r="AL35" s="196">
        <v>519.36099999999999</v>
      </c>
    </row>
    <row r="36" spans="2:39" x14ac:dyDescent="0.2">
      <c r="B36" s="186" t="s">
        <v>22</v>
      </c>
      <c r="C36" s="234">
        <v>5.100397688351225</v>
      </c>
      <c r="D36" s="234">
        <v>5.6738955392868133</v>
      </c>
      <c r="E36" s="234">
        <v>7.8705693365060965</v>
      </c>
      <c r="F36" s="234">
        <v>5.3024049769113395</v>
      </c>
      <c r="G36" s="235">
        <f t="shared" si="0"/>
        <v>18</v>
      </c>
      <c r="H36" s="236">
        <v>145.86000000000001</v>
      </c>
      <c r="I36" s="236">
        <v>165.173</v>
      </c>
      <c r="J36" s="236">
        <v>233.315</v>
      </c>
      <c r="K36" s="236">
        <v>158.66800000000001</v>
      </c>
      <c r="L36" s="264">
        <v>9.135607426732923</v>
      </c>
      <c r="M36" s="264">
        <v>8.2339208767532863</v>
      </c>
      <c r="N36" s="264">
        <v>8.4943384795159087</v>
      </c>
      <c r="O36" s="264">
        <v>4.6501812271043299</v>
      </c>
      <c r="P36" s="265">
        <f t="shared" si="1"/>
        <v>18</v>
      </c>
      <c r="Q36" s="266">
        <v>261.25799999999998</v>
      </c>
      <c r="R36" s="266">
        <v>239.69800000000001</v>
      </c>
      <c r="S36" s="266">
        <v>251.80600000000001</v>
      </c>
      <c r="T36" s="266">
        <v>139.15100000000001</v>
      </c>
      <c r="U36" s="237">
        <v>0.24379523298494951</v>
      </c>
      <c r="V36" s="237">
        <v>0.41681781207404478</v>
      </c>
      <c r="W36" s="237">
        <v>0.42042262881030146</v>
      </c>
      <c r="X36" s="237">
        <v>0.27813999434563413</v>
      </c>
      <c r="Y36" s="267">
        <f t="shared" si="2"/>
        <v>20</v>
      </c>
      <c r="Z36" s="239">
        <v>6.9720000000000004</v>
      </c>
      <c r="AA36" s="239">
        <v>12.134</v>
      </c>
      <c r="AB36" s="239">
        <v>12.462999999999999</v>
      </c>
      <c r="AC36" s="239">
        <v>8.3230000000000004</v>
      </c>
      <c r="AD36" s="240">
        <v>8.4948581655143052</v>
      </c>
      <c r="AE36" s="240">
        <v>10.853614298905159</v>
      </c>
      <c r="AF36" s="240">
        <v>11.967084042021348</v>
      </c>
      <c r="AG36" s="240">
        <v>9.1598053454476673</v>
      </c>
      <c r="AH36" s="268">
        <f t="shared" si="3"/>
        <v>14</v>
      </c>
      <c r="AI36" s="196">
        <v>242.934</v>
      </c>
      <c r="AJ36" s="196">
        <v>315.95999999999998</v>
      </c>
      <c r="AK36" s="196">
        <v>354.75200000000001</v>
      </c>
      <c r="AL36" s="196">
        <v>274.096</v>
      </c>
    </row>
    <row r="37" spans="2:39" x14ac:dyDescent="0.2">
      <c r="B37" s="186" t="s">
        <v>23</v>
      </c>
      <c r="C37" s="234">
        <v>5.336763143505987</v>
      </c>
      <c r="D37" s="234">
        <v>3.2847148823374868</v>
      </c>
      <c r="E37" s="234">
        <v>2.8713884119779807</v>
      </c>
      <c r="F37" s="234">
        <v>2.0377245460176701</v>
      </c>
      <c r="G37" s="235">
        <f t="shared" si="0"/>
        <v>27</v>
      </c>
      <c r="H37" s="236">
        <v>145.72399999999999</v>
      </c>
      <c r="I37" s="236">
        <v>92.641999999999996</v>
      </c>
      <c r="J37" s="236">
        <v>83.337999999999994</v>
      </c>
      <c r="K37" s="236">
        <v>60.003</v>
      </c>
      <c r="L37" s="264">
        <v>10.274012486042286</v>
      </c>
      <c r="M37" s="264">
        <v>10.059363983155563</v>
      </c>
      <c r="N37" s="264">
        <v>4.6163482877204371</v>
      </c>
      <c r="O37" s="264">
        <v>4.4642614568730377</v>
      </c>
      <c r="P37" s="265">
        <f t="shared" si="1"/>
        <v>20</v>
      </c>
      <c r="Q37" s="266">
        <v>280.53899999999999</v>
      </c>
      <c r="R37" s="266">
        <v>283.714</v>
      </c>
      <c r="S37" s="266">
        <v>133.983</v>
      </c>
      <c r="T37" s="266">
        <v>131.45500000000001</v>
      </c>
      <c r="U37" s="237">
        <v>0.63100401418165963</v>
      </c>
      <c r="V37" s="237">
        <v>0.52549339685157792</v>
      </c>
      <c r="W37" s="237">
        <v>0.62245917889551228</v>
      </c>
      <c r="X37" s="237">
        <v>0.24336006694269663</v>
      </c>
      <c r="Y37" s="267">
        <f t="shared" si="2"/>
        <v>22</v>
      </c>
      <c r="Z37" s="239">
        <v>17.23</v>
      </c>
      <c r="AA37" s="239">
        <v>14.821</v>
      </c>
      <c r="AB37" s="239">
        <v>18.065999999999999</v>
      </c>
      <c r="AC37" s="239">
        <v>7.1660000000000004</v>
      </c>
      <c r="AD37" s="240">
        <v>6.7930530230146164</v>
      </c>
      <c r="AE37" s="240">
        <v>4.8369431679299053</v>
      </c>
      <c r="AF37" s="240">
        <v>3.3872101969466906</v>
      </c>
      <c r="AG37" s="240">
        <v>4.7525850639541831</v>
      </c>
      <c r="AH37" s="268">
        <f t="shared" si="3"/>
        <v>21</v>
      </c>
      <c r="AI37" s="196">
        <v>185.489</v>
      </c>
      <c r="AJ37" s="196">
        <v>136.42099999999999</v>
      </c>
      <c r="AK37" s="196">
        <v>98.308999999999997</v>
      </c>
      <c r="AL37" s="196">
        <v>139.94499999999999</v>
      </c>
    </row>
    <row r="38" spans="2:39" x14ac:dyDescent="0.2">
      <c r="B38" s="186" t="s">
        <v>24</v>
      </c>
      <c r="C38" s="234">
        <v>20.632434585373982</v>
      </c>
      <c r="D38" s="234">
        <v>20.640911244609068</v>
      </c>
      <c r="E38" s="234">
        <v>19.306419667079407</v>
      </c>
      <c r="F38" s="234">
        <v>23.632267246726187</v>
      </c>
      <c r="G38" s="235">
        <f t="shared" si="0"/>
        <v>2</v>
      </c>
      <c r="H38" s="236">
        <v>466.73599999999999</v>
      </c>
      <c r="I38" s="236">
        <v>477.45400000000001</v>
      </c>
      <c r="J38" s="236">
        <v>455.601</v>
      </c>
      <c r="K38" s="236">
        <v>565.05200000000002</v>
      </c>
      <c r="L38" s="264">
        <v>6.0325876258262614</v>
      </c>
      <c r="M38" s="264">
        <v>4.8383066510342632</v>
      </c>
      <c r="N38" s="264">
        <v>6.5299286986162635</v>
      </c>
      <c r="O38" s="264">
        <v>4.5206667115568724</v>
      </c>
      <c r="P38" s="265">
        <f t="shared" si="1"/>
        <v>19</v>
      </c>
      <c r="Q38" s="266">
        <v>136.46600000000001</v>
      </c>
      <c r="R38" s="266">
        <v>111.917</v>
      </c>
      <c r="S38" s="266">
        <v>154.096</v>
      </c>
      <c r="T38" s="266">
        <v>108.09</v>
      </c>
      <c r="U38" s="237">
        <v>0.97372098276548791</v>
      </c>
      <c r="V38" s="269">
        <v>0.81287632763027295</v>
      </c>
      <c r="W38" s="269">
        <v>0.36307515503156568</v>
      </c>
      <c r="X38" s="269">
        <v>0.17628467193276173</v>
      </c>
      <c r="Y38" s="267">
        <f t="shared" si="2"/>
        <v>27</v>
      </c>
      <c r="Z38" s="239">
        <v>22.027000000000001</v>
      </c>
      <c r="AA38" s="239">
        <v>18.803000000000001</v>
      </c>
      <c r="AB38" s="239">
        <v>8.5679999999999996</v>
      </c>
      <c r="AC38" s="239">
        <v>4.2149999999999999</v>
      </c>
      <c r="AD38" s="240">
        <v>28.487229167688927</v>
      </c>
      <c r="AE38" s="240">
        <v>33.517584724513476</v>
      </c>
      <c r="AF38" s="240">
        <v>31.934171864048526</v>
      </c>
      <c r="AG38" s="240">
        <v>32.656202230095204</v>
      </c>
      <c r="AH38" s="268">
        <f t="shared" si="3"/>
        <v>5</v>
      </c>
      <c r="AI38" s="196">
        <v>644.423</v>
      </c>
      <c r="AJ38" s="196">
        <v>775.31</v>
      </c>
      <c r="AK38" s="196">
        <v>753.596</v>
      </c>
      <c r="AL38" s="196">
        <v>780.81600000000003</v>
      </c>
    </row>
    <row r="39" spans="2:39" x14ac:dyDescent="0.2">
      <c r="B39" s="186" t="s">
        <v>25</v>
      </c>
      <c r="C39" s="234">
        <v>8.8643484037380276</v>
      </c>
      <c r="D39" s="234">
        <v>2.6925167243583163</v>
      </c>
      <c r="E39" s="234">
        <v>2.4408656911145568</v>
      </c>
      <c r="F39" s="234">
        <v>2.9514786927658943</v>
      </c>
      <c r="G39" s="235">
        <f t="shared" si="0"/>
        <v>22</v>
      </c>
      <c r="H39" s="236">
        <v>296.23500000000001</v>
      </c>
      <c r="I39" s="236">
        <v>92.346000000000004</v>
      </c>
      <c r="J39" s="236">
        <v>85.647999999999996</v>
      </c>
      <c r="K39" s="236">
        <v>104.931</v>
      </c>
      <c r="L39" s="264">
        <v>13.719893353122654</v>
      </c>
      <c r="M39" s="264">
        <v>8.4907024697002225</v>
      </c>
      <c r="N39" s="264">
        <v>7.7954207549390571</v>
      </c>
      <c r="O39" s="264">
        <v>8.4323221106204684</v>
      </c>
      <c r="P39" s="265">
        <f t="shared" si="1"/>
        <v>8</v>
      </c>
      <c r="Q39" s="266">
        <v>458.50099999999998</v>
      </c>
      <c r="R39" s="266">
        <v>291.20800000000003</v>
      </c>
      <c r="S39" s="266">
        <v>273.53500000000003</v>
      </c>
      <c r="T39" s="266">
        <v>299.786</v>
      </c>
      <c r="U39" s="237">
        <v>0.49855320524137686</v>
      </c>
      <c r="V39" s="269">
        <v>0.10604339469485627</v>
      </c>
      <c r="W39" s="269">
        <v>0.59229067413639358</v>
      </c>
      <c r="X39" s="269">
        <v>0.67304211491839705</v>
      </c>
      <c r="Y39" s="267">
        <f t="shared" si="2"/>
        <v>9</v>
      </c>
      <c r="Z39" s="239">
        <v>16.661000000000001</v>
      </c>
      <c r="AA39" s="239">
        <v>3.637</v>
      </c>
      <c r="AB39" s="239">
        <v>20.783000000000001</v>
      </c>
      <c r="AC39" s="239">
        <v>23.928000000000001</v>
      </c>
      <c r="AD39" s="240">
        <v>2.7667443676743857</v>
      </c>
      <c r="AE39" s="240">
        <v>1.5979109713656594</v>
      </c>
      <c r="AF39" s="240">
        <v>3.7649771909810399</v>
      </c>
      <c r="AG39" s="240">
        <v>1.8976704833285094</v>
      </c>
      <c r="AH39" s="268">
        <f t="shared" si="3"/>
        <v>27</v>
      </c>
      <c r="AI39" s="196">
        <v>92.460999999999999</v>
      </c>
      <c r="AJ39" s="196">
        <v>54.804000000000002</v>
      </c>
      <c r="AK39" s="196">
        <v>132.11000000000001</v>
      </c>
      <c r="AL39" s="196">
        <v>67.465999999999994</v>
      </c>
    </row>
    <row r="40" spans="2:39" x14ac:dyDescent="0.2">
      <c r="B40" s="186" t="s">
        <v>26</v>
      </c>
      <c r="C40" s="234">
        <v>1.2972446972270808</v>
      </c>
      <c r="D40" s="234">
        <v>2.4527292477006934</v>
      </c>
      <c r="E40" s="234">
        <v>1.9697175791777912</v>
      </c>
      <c r="F40" s="234">
        <v>1.3146278156263904</v>
      </c>
      <c r="G40" s="235">
        <f t="shared" si="0"/>
        <v>32</v>
      </c>
      <c r="H40" s="236">
        <v>15.464</v>
      </c>
      <c r="I40" s="236">
        <v>30.167000000000002</v>
      </c>
      <c r="J40" s="236">
        <v>24.907</v>
      </c>
      <c r="K40" s="236">
        <v>16.870999999999999</v>
      </c>
      <c r="L40" s="264">
        <v>6.0190509745693399</v>
      </c>
      <c r="M40" s="264">
        <v>7.006624734945559</v>
      </c>
      <c r="N40" s="264">
        <v>4.2072098290544213</v>
      </c>
      <c r="O40" s="264">
        <v>3.2432057562791772</v>
      </c>
      <c r="P40" s="265">
        <f t="shared" si="1"/>
        <v>23</v>
      </c>
      <c r="Q40" s="266">
        <v>71.751000000000005</v>
      </c>
      <c r="R40" s="266">
        <v>86.177000000000007</v>
      </c>
      <c r="S40" s="266">
        <v>53.2</v>
      </c>
      <c r="T40" s="266">
        <v>41.621000000000002</v>
      </c>
      <c r="U40" s="237">
        <v>0.33118999383422887</v>
      </c>
      <c r="V40" s="269">
        <v>0.26830664359771567</v>
      </c>
      <c r="W40" s="269">
        <v>0.25069276612974656</v>
      </c>
      <c r="X40" s="269">
        <v>0.17696163649383753</v>
      </c>
      <c r="Y40" s="267">
        <f t="shared" si="2"/>
        <v>26</v>
      </c>
      <c r="Z40" s="239">
        <v>3.948</v>
      </c>
      <c r="AA40" s="239">
        <v>3.3</v>
      </c>
      <c r="AB40" s="239">
        <v>3.17</v>
      </c>
      <c r="AC40" s="239">
        <v>2.2709999999999999</v>
      </c>
      <c r="AD40" s="240">
        <v>8.7860980735110914</v>
      </c>
      <c r="AE40" s="240">
        <v>9.1424269230268891</v>
      </c>
      <c r="AF40" s="240">
        <v>7.8617884121420705</v>
      </c>
      <c r="AG40" s="240">
        <v>7.3848561047089252</v>
      </c>
      <c r="AH40" s="268">
        <f t="shared" si="3"/>
        <v>18</v>
      </c>
      <c r="AI40" s="196">
        <v>104.736</v>
      </c>
      <c r="AJ40" s="196">
        <v>112.446</v>
      </c>
      <c r="AK40" s="196">
        <v>99.412000000000006</v>
      </c>
      <c r="AL40" s="196">
        <v>94.772000000000006</v>
      </c>
    </row>
    <row r="41" spans="2:39" x14ac:dyDescent="0.2">
      <c r="B41" s="186" t="s">
        <v>31</v>
      </c>
      <c r="C41" s="234">
        <v>17.592911184759842</v>
      </c>
      <c r="D41" s="234">
        <v>24.51335828257244</v>
      </c>
      <c r="E41" s="234">
        <v>14.126010688724019</v>
      </c>
      <c r="F41" s="234">
        <v>14.181073979791117</v>
      </c>
      <c r="G41" s="235">
        <f t="shared" si="0"/>
        <v>5</v>
      </c>
      <c r="H41" s="236">
        <v>1359.0450000000001</v>
      </c>
      <c r="I41" s="236">
        <v>1928.5740000000001</v>
      </c>
      <c r="J41" s="236">
        <v>1128.577</v>
      </c>
      <c r="K41" s="236">
        <v>1143.671</v>
      </c>
      <c r="L41" s="264">
        <v>18.224759280244633</v>
      </c>
      <c r="M41" s="264">
        <v>15.552147133991854</v>
      </c>
      <c r="N41" s="264">
        <v>15.117242270151005</v>
      </c>
      <c r="O41" s="264">
        <v>15.307206529138462</v>
      </c>
      <c r="P41" s="265">
        <f t="shared" si="1"/>
        <v>4</v>
      </c>
      <c r="Q41" s="266">
        <v>1407.855</v>
      </c>
      <c r="R41" s="266">
        <v>1223.556</v>
      </c>
      <c r="S41" s="266">
        <v>1207.77</v>
      </c>
      <c r="T41" s="266">
        <v>1234.491</v>
      </c>
      <c r="U41" s="237">
        <v>1.2703887839907997</v>
      </c>
      <c r="V41" s="237">
        <v>0.95888866532332429</v>
      </c>
      <c r="W41" s="237">
        <v>0.98270773832277314</v>
      </c>
      <c r="X41" s="237">
        <v>1.174987011408881</v>
      </c>
      <c r="Y41" s="267">
        <f t="shared" si="2"/>
        <v>5</v>
      </c>
      <c r="Z41" s="239">
        <v>98.137</v>
      </c>
      <c r="AA41" s="239">
        <v>75.44</v>
      </c>
      <c r="AB41" s="239">
        <v>78.512</v>
      </c>
      <c r="AC41" s="239">
        <v>94.76</v>
      </c>
      <c r="AD41" s="240">
        <v>26.799200720573495</v>
      </c>
      <c r="AE41" s="240">
        <v>23.65208712718659</v>
      </c>
      <c r="AF41" s="240">
        <v>27.666154234747893</v>
      </c>
      <c r="AG41" s="240">
        <v>29.543991955133254</v>
      </c>
      <c r="AH41" s="268">
        <f t="shared" si="3"/>
        <v>6</v>
      </c>
      <c r="AI41" s="196">
        <v>2070.2269999999999</v>
      </c>
      <c r="AJ41" s="196">
        <v>1860.8140000000001</v>
      </c>
      <c r="AK41" s="196">
        <v>2210.3470000000002</v>
      </c>
      <c r="AL41" s="196">
        <v>2382.6550000000002</v>
      </c>
    </row>
    <row r="42" spans="2:39" x14ac:dyDescent="0.2">
      <c r="B42" s="203" t="s">
        <v>27</v>
      </c>
      <c r="C42" s="37">
        <v>3.6164900371473983</v>
      </c>
      <c r="D42" s="37">
        <v>3.9472910373003103</v>
      </c>
      <c r="E42" s="37">
        <v>1.3364290244982469</v>
      </c>
      <c r="F42" s="37">
        <v>1.5944322309871739</v>
      </c>
      <c r="G42" s="246">
        <f t="shared" si="0"/>
        <v>29</v>
      </c>
      <c r="H42" s="207">
        <v>71.741</v>
      </c>
      <c r="I42" s="207">
        <v>80.540999999999997</v>
      </c>
      <c r="J42" s="207">
        <v>27.917000000000002</v>
      </c>
      <c r="K42" s="207">
        <v>33.905999999999999</v>
      </c>
      <c r="L42" s="37">
        <v>18.957876594416849</v>
      </c>
      <c r="M42" s="37">
        <v>18.642264405424001</v>
      </c>
      <c r="N42" s="37">
        <v>15.494045980588101</v>
      </c>
      <c r="O42" s="37">
        <v>13.597065635249997</v>
      </c>
      <c r="P42" s="247">
        <f t="shared" si="1"/>
        <v>5</v>
      </c>
      <c r="Q42" s="207">
        <v>376.07100000000003</v>
      </c>
      <c r="R42" s="207">
        <v>380.37900000000002</v>
      </c>
      <c r="S42" s="207">
        <v>323.65899999999999</v>
      </c>
      <c r="T42" s="207">
        <v>289.14499999999998</v>
      </c>
      <c r="U42" s="37">
        <v>1.0192471816824862</v>
      </c>
      <c r="V42" s="37">
        <v>1.0736557126697941</v>
      </c>
      <c r="W42" s="37">
        <v>0.92406381272664173</v>
      </c>
      <c r="X42" s="37">
        <v>0.75964307967223521</v>
      </c>
      <c r="Y42" s="246">
        <f t="shared" si="2"/>
        <v>8</v>
      </c>
      <c r="Z42" s="207">
        <v>20.219000000000001</v>
      </c>
      <c r="AA42" s="207">
        <v>21.907</v>
      </c>
      <c r="AB42" s="207">
        <v>19.303000000000001</v>
      </c>
      <c r="AC42" s="207">
        <v>16.154</v>
      </c>
      <c r="AD42" s="37">
        <v>31.19005262338063</v>
      </c>
      <c r="AE42" s="37">
        <v>37.466844931317794</v>
      </c>
      <c r="AF42" s="37">
        <v>38.360640042126931</v>
      </c>
      <c r="AG42" s="37">
        <v>36.373426129483548</v>
      </c>
      <c r="AH42" s="246">
        <f t="shared" si="3"/>
        <v>4</v>
      </c>
      <c r="AI42" s="207">
        <v>618.72299999999996</v>
      </c>
      <c r="AJ42" s="207">
        <v>764.47799999999995</v>
      </c>
      <c r="AK42" s="207">
        <v>801.32500000000005</v>
      </c>
      <c r="AL42" s="207">
        <v>773.49</v>
      </c>
    </row>
    <row r="43" spans="2:39" x14ac:dyDescent="0.2">
      <c r="B43" s="186" t="s">
        <v>28</v>
      </c>
      <c r="C43" s="248">
        <v>6.7186632472305208</v>
      </c>
      <c r="D43" s="248">
        <v>3.4110131686949074</v>
      </c>
      <c r="E43" s="248">
        <v>6.2175428021564381</v>
      </c>
      <c r="F43" s="248">
        <v>6.8308701959960194</v>
      </c>
      <c r="G43" s="235">
        <f t="shared" si="0"/>
        <v>16</v>
      </c>
      <c r="H43" s="249">
        <v>101.648</v>
      </c>
      <c r="I43" s="249">
        <v>52.569000000000003</v>
      </c>
      <c r="J43" s="249">
        <v>97.373000000000005</v>
      </c>
      <c r="K43" s="249">
        <v>107.916</v>
      </c>
      <c r="L43" s="270">
        <v>12.701398619887369</v>
      </c>
      <c r="M43" s="270">
        <v>7.1458743604634183</v>
      </c>
      <c r="N43" s="270">
        <v>7.5444048627770499</v>
      </c>
      <c r="O43" s="270">
        <v>7.7609081494947549</v>
      </c>
      <c r="P43" s="265">
        <f t="shared" si="1"/>
        <v>11</v>
      </c>
      <c r="Q43" s="271">
        <v>192.16200000000001</v>
      </c>
      <c r="R43" s="271">
        <v>110.129</v>
      </c>
      <c r="S43" s="271">
        <v>118.15300000000001</v>
      </c>
      <c r="T43" s="271">
        <v>122.60899999999999</v>
      </c>
      <c r="U43" s="250">
        <v>0.52342490019300425</v>
      </c>
      <c r="V43" s="250">
        <v>0.68279958862022316</v>
      </c>
      <c r="W43" s="250">
        <v>0.39148177544104751</v>
      </c>
      <c r="X43" s="250">
        <v>0.22970855055107264</v>
      </c>
      <c r="Y43" s="267">
        <f t="shared" si="2"/>
        <v>23</v>
      </c>
      <c r="Z43" s="251">
        <v>7.9189999999999996</v>
      </c>
      <c r="AA43" s="251">
        <v>10.523</v>
      </c>
      <c r="AB43" s="251">
        <v>6.1310000000000002</v>
      </c>
      <c r="AC43" s="251">
        <v>3.629</v>
      </c>
      <c r="AD43" s="252">
        <v>3.262961689976998</v>
      </c>
      <c r="AE43" s="252">
        <v>2.4925461747844957</v>
      </c>
      <c r="AF43" s="252">
        <v>3.1469234742842258</v>
      </c>
      <c r="AG43" s="252">
        <v>3.3451109867656479</v>
      </c>
      <c r="AH43" s="268">
        <f t="shared" si="3"/>
        <v>24</v>
      </c>
      <c r="AI43" s="208">
        <v>49.366</v>
      </c>
      <c r="AJ43" s="208">
        <v>38.414000000000001</v>
      </c>
      <c r="AK43" s="208">
        <v>49.283999999999999</v>
      </c>
      <c r="AL43" s="208">
        <v>52.847000000000001</v>
      </c>
    </row>
    <row r="44" spans="2:39" ht="27.75" customHeight="1" thickBot="1" x14ac:dyDescent="0.25">
      <c r="B44" s="209" t="s">
        <v>87</v>
      </c>
      <c r="C44" s="210">
        <v>9.2339821294308368</v>
      </c>
      <c r="D44" s="210">
        <v>8.7754307103640272</v>
      </c>
      <c r="E44" s="210">
        <v>8.2177117473552421</v>
      </c>
      <c r="F44" s="210">
        <v>7.5688654513957481</v>
      </c>
      <c r="G44" s="210"/>
      <c r="H44" s="211">
        <v>10576.536</v>
      </c>
      <c r="I44" s="211">
        <v>10294.120000000001</v>
      </c>
      <c r="J44" s="211">
        <v>9850.6650000000009</v>
      </c>
      <c r="K44" s="211">
        <v>9186.2469999999994</v>
      </c>
      <c r="L44" s="212">
        <v>10.734589698329934</v>
      </c>
      <c r="M44" s="212">
        <v>9.1149261218194777</v>
      </c>
      <c r="N44" s="212">
        <v>8.0720186342095701</v>
      </c>
      <c r="O44" s="212">
        <v>7.0918247023081538</v>
      </c>
      <c r="P44" s="212"/>
      <c r="Q44" s="213">
        <v>12295.321</v>
      </c>
      <c r="R44" s="213">
        <v>10692.369000000001</v>
      </c>
      <c r="S44" s="213">
        <v>9676.0210000000006</v>
      </c>
      <c r="T44" s="213">
        <v>8607.268</v>
      </c>
      <c r="U44" s="255">
        <v>0.85608365961952637</v>
      </c>
      <c r="V44" s="255">
        <v>0.65759723034472428</v>
      </c>
      <c r="W44" s="255">
        <v>0.64121520890144512</v>
      </c>
      <c r="X44" s="255">
        <v>0.54742452630586669</v>
      </c>
      <c r="Y44" s="255"/>
      <c r="Z44" s="256">
        <v>980.55200000000002</v>
      </c>
      <c r="AA44" s="256">
        <v>771.40200000000004</v>
      </c>
      <c r="AB44" s="256">
        <v>768.63199999999995</v>
      </c>
      <c r="AC44" s="256">
        <v>664.40300000000002</v>
      </c>
      <c r="AD44" s="214">
        <v>13.675778263408395</v>
      </c>
      <c r="AE44" s="214">
        <v>12.931127541641018</v>
      </c>
      <c r="AF44" s="214">
        <v>13.419350643882657</v>
      </c>
      <c r="AG44" s="214">
        <v>13.485397908065014</v>
      </c>
      <c r="AH44" s="214"/>
      <c r="AI44" s="215">
        <v>15664.137000000001</v>
      </c>
      <c r="AJ44" s="215">
        <v>15169.008</v>
      </c>
      <c r="AK44" s="215">
        <v>16085.929</v>
      </c>
      <c r="AL44" s="215">
        <v>16367.075999999999</v>
      </c>
    </row>
    <row r="45" spans="2:39" ht="13.5" thickTop="1" x14ac:dyDescent="0.2">
      <c r="B45" s="216" t="s">
        <v>611</v>
      </c>
    </row>
    <row r="46" spans="2:39" x14ac:dyDescent="0.2">
      <c r="B46" s="89" t="s">
        <v>612</v>
      </c>
      <c r="AL46" s="272">
        <f>AL42-AI42</f>
        <v>154.76700000000005</v>
      </c>
    </row>
    <row r="47" spans="2:39" x14ac:dyDescent="0.2">
      <c r="AG47" s="217">
        <f>AG42-AD42</f>
        <v>5.1833735061029174</v>
      </c>
      <c r="AL47" s="170">
        <f>AL46*1000</f>
        <v>154767.00000000006</v>
      </c>
    </row>
    <row r="48" spans="2:39" ht="15" x14ac:dyDescent="0.25">
      <c r="B48" s="259" t="s">
        <v>72</v>
      </c>
      <c r="C48" s="218" t="s">
        <v>625</v>
      </c>
      <c r="D48" s="218" t="s">
        <v>51</v>
      </c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  <c r="AA48" s="175"/>
      <c r="AB48" s="175"/>
      <c r="AC48" s="175"/>
      <c r="AD48" s="175"/>
      <c r="AE48" s="175"/>
      <c r="AF48" s="175"/>
      <c r="AG48" s="175"/>
      <c r="AH48" s="175"/>
      <c r="AI48" s="175"/>
      <c r="AJ48" s="175"/>
      <c r="AK48" s="175"/>
      <c r="AL48" s="175"/>
      <c r="AM48" s="175"/>
    </row>
    <row r="49" spans="2:39" x14ac:dyDescent="0.2">
      <c r="B49" s="186" t="s">
        <v>10</v>
      </c>
      <c r="C49" s="234">
        <v>34.00411927661429</v>
      </c>
      <c r="D49" s="17">
        <v>7.6</v>
      </c>
      <c r="E49" s="17"/>
      <c r="F49" s="17"/>
      <c r="G49" s="17"/>
      <c r="H49" s="261"/>
      <c r="I49" s="261"/>
      <c r="J49" s="261"/>
      <c r="K49" s="261"/>
      <c r="L49" s="17"/>
      <c r="M49" s="17"/>
      <c r="N49" s="17"/>
      <c r="O49" s="17"/>
      <c r="P49" s="17"/>
      <c r="Q49" s="261"/>
      <c r="R49" s="261"/>
      <c r="S49" s="261"/>
      <c r="T49" s="261"/>
      <c r="U49" s="17"/>
      <c r="V49" s="17"/>
      <c r="W49" s="17"/>
      <c r="X49" s="17"/>
      <c r="Y49" s="17"/>
      <c r="Z49" s="261"/>
      <c r="AA49" s="261"/>
      <c r="AB49" s="261"/>
      <c r="AC49" s="261"/>
      <c r="AD49" s="17"/>
      <c r="AE49" s="17"/>
      <c r="AF49" s="17"/>
      <c r="AG49" s="17"/>
      <c r="AH49" s="17"/>
      <c r="AI49" s="261"/>
      <c r="AJ49" s="261"/>
      <c r="AK49" s="261"/>
      <c r="AL49" s="17"/>
      <c r="AM49" s="175"/>
    </row>
    <row r="50" spans="2:39" x14ac:dyDescent="0.2">
      <c r="B50" s="186" t="s">
        <v>24</v>
      </c>
      <c r="C50" s="234">
        <v>23.632267246726187</v>
      </c>
      <c r="D50" s="17">
        <v>7.6</v>
      </c>
      <c r="E50" s="17"/>
      <c r="F50" s="17"/>
      <c r="G50" s="17"/>
      <c r="H50" s="261"/>
      <c r="I50" s="261"/>
      <c r="J50" s="261"/>
      <c r="K50" s="261"/>
      <c r="L50" s="17"/>
      <c r="M50" s="17"/>
      <c r="N50" s="17"/>
      <c r="O50" s="17"/>
      <c r="P50" s="17"/>
      <c r="Q50" s="261"/>
      <c r="R50" s="261"/>
      <c r="S50" s="261"/>
      <c r="T50" s="261"/>
      <c r="U50" s="17"/>
      <c r="V50" s="17"/>
      <c r="W50" s="17"/>
      <c r="X50" s="17"/>
      <c r="Y50" s="17"/>
      <c r="Z50" s="261"/>
      <c r="AA50" s="261"/>
      <c r="AB50" s="261"/>
      <c r="AC50" s="261"/>
      <c r="AD50" s="17"/>
      <c r="AE50" s="17"/>
      <c r="AF50" s="17"/>
      <c r="AG50" s="17"/>
      <c r="AH50" s="17"/>
      <c r="AI50" s="261"/>
      <c r="AJ50" s="261"/>
      <c r="AK50" s="261"/>
      <c r="AL50" s="17"/>
      <c r="AM50" s="175"/>
    </row>
    <row r="51" spans="2:39" x14ac:dyDescent="0.2">
      <c r="B51" s="186" t="s">
        <v>17</v>
      </c>
      <c r="C51" s="234">
        <v>21.696204232114518</v>
      </c>
      <c r="D51" s="17">
        <v>7.6</v>
      </c>
      <c r="E51" s="17"/>
      <c r="F51" s="17"/>
      <c r="G51" s="17"/>
      <c r="H51" s="261"/>
      <c r="I51" s="261"/>
      <c r="J51" s="261"/>
      <c r="K51" s="261"/>
      <c r="L51" s="17"/>
      <c r="M51" s="17"/>
      <c r="N51" s="17"/>
      <c r="O51" s="17"/>
      <c r="P51" s="17"/>
      <c r="Q51" s="261"/>
      <c r="R51" s="261"/>
      <c r="S51" s="261"/>
      <c r="T51" s="261"/>
      <c r="U51" s="17"/>
      <c r="V51" s="17"/>
      <c r="W51" s="17"/>
      <c r="X51" s="17"/>
      <c r="Y51" s="17"/>
      <c r="Z51" s="261"/>
      <c r="AA51" s="261"/>
      <c r="AB51" s="261"/>
      <c r="AC51" s="261"/>
      <c r="AD51" s="17"/>
      <c r="AE51" s="17"/>
      <c r="AF51" s="17"/>
      <c r="AG51" s="17"/>
      <c r="AH51" s="17"/>
      <c r="AI51" s="261"/>
      <c r="AJ51" s="261"/>
      <c r="AK51" s="261"/>
      <c r="AL51" s="17"/>
      <c r="AM51" s="175"/>
    </row>
    <row r="52" spans="2:39" x14ac:dyDescent="0.2">
      <c r="B52" s="186" t="s">
        <v>5</v>
      </c>
      <c r="C52" s="234">
        <v>17.593111014001931</v>
      </c>
      <c r="D52" s="17">
        <v>7.6</v>
      </c>
      <c r="E52" s="17"/>
      <c r="F52" s="17"/>
      <c r="G52" s="17"/>
      <c r="H52" s="261"/>
      <c r="I52" s="261"/>
      <c r="J52" s="261"/>
      <c r="K52" s="261"/>
      <c r="L52" s="17"/>
      <c r="M52" s="17"/>
      <c r="N52" s="17"/>
      <c r="O52" s="17"/>
      <c r="P52" s="17"/>
      <c r="Q52" s="261"/>
      <c r="R52" s="261"/>
      <c r="S52" s="261"/>
      <c r="T52" s="261"/>
      <c r="U52" s="17"/>
      <c r="V52" s="17"/>
      <c r="W52" s="17"/>
      <c r="X52" s="17"/>
      <c r="Y52" s="17"/>
      <c r="Z52" s="261"/>
      <c r="AA52" s="261"/>
      <c r="AB52" s="261"/>
      <c r="AC52" s="261"/>
      <c r="AD52" s="17"/>
      <c r="AE52" s="17"/>
      <c r="AF52" s="17"/>
      <c r="AG52" s="17"/>
      <c r="AH52" s="17"/>
      <c r="AI52" s="261"/>
      <c r="AJ52" s="261"/>
      <c r="AK52" s="261"/>
      <c r="AL52" s="17"/>
      <c r="AM52" s="175"/>
    </row>
    <row r="53" spans="2:39" x14ac:dyDescent="0.2">
      <c r="B53" s="186" t="s">
        <v>31</v>
      </c>
      <c r="C53" s="234">
        <v>14.181073979791117</v>
      </c>
      <c r="D53" s="17">
        <v>7.6</v>
      </c>
      <c r="E53" s="17"/>
      <c r="F53" s="17"/>
      <c r="G53" s="17"/>
      <c r="H53" s="261"/>
      <c r="I53" s="261"/>
      <c r="J53" s="261"/>
      <c r="K53" s="261"/>
      <c r="L53" s="17"/>
      <c r="M53" s="17"/>
      <c r="N53" s="17"/>
      <c r="O53" s="17"/>
      <c r="P53" s="17"/>
      <c r="Q53" s="261"/>
      <c r="R53" s="261"/>
      <c r="S53" s="261"/>
      <c r="T53" s="261"/>
      <c r="U53" s="17"/>
      <c r="V53" s="17"/>
      <c r="W53" s="17"/>
      <c r="X53" s="17"/>
      <c r="Y53" s="17"/>
      <c r="Z53" s="261"/>
      <c r="AA53" s="261"/>
      <c r="AB53" s="261"/>
      <c r="AC53" s="261"/>
      <c r="AD53" s="17"/>
      <c r="AE53" s="17"/>
      <c r="AF53" s="17"/>
      <c r="AG53" s="17"/>
      <c r="AH53" s="17"/>
      <c r="AI53" s="261"/>
      <c r="AJ53" s="261"/>
      <c r="AK53" s="261"/>
      <c r="AL53" s="17"/>
      <c r="AM53" s="175"/>
    </row>
    <row r="54" spans="2:39" x14ac:dyDescent="0.2">
      <c r="B54" s="186" t="s">
        <v>21</v>
      </c>
      <c r="C54" s="234">
        <v>9.8143464745245286</v>
      </c>
      <c r="D54" s="17">
        <v>7.6</v>
      </c>
      <c r="E54" s="17"/>
      <c r="F54" s="17"/>
      <c r="G54" s="17"/>
      <c r="H54" s="261"/>
      <c r="I54" s="261"/>
      <c r="J54" s="261"/>
      <c r="K54" s="261"/>
      <c r="L54" s="17"/>
      <c r="M54" s="17"/>
      <c r="N54" s="17"/>
      <c r="O54" s="17"/>
      <c r="P54" s="17"/>
      <c r="Q54" s="261"/>
      <c r="R54" s="261"/>
      <c r="S54" s="261"/>
      <c r="T54" s="261"/>
      <c r="U54" s="17"/>
      <c r="V54" s="17"/>
      <c r="W54" s="17"/>
      <c r="X54" s="17"/>
      <c r="Y54" s="17"/>
      <c r="Z54" s="261"/>
      <c r="AA54" s="261"/>
      <c r="AB54" s="261"/>
      <c r="AC54" s="261"/>
      <c r="AD54" s="17"/>
      <c r="AE54" s="17"/>
      <c r="AF54" s="17"/>
      <c r="AG54" s="17"/>
      <c r="AH54" s="17"/>
      <c r="AI54" s="261"/>
      <c r="AJ54" s="261"/>
      <c r="AK54" s="261"/>
      <c r="AL54" s="17"/>
      <c r="AM54" s="175"/>
    </row>
    <row r="55" spans="2:39" x14ac:dyDescent="0.2">
      <c r="B55" s="186" t="s">
        <v>14</v>
      </c>
      <c r="C55" s="234">
        <v>9.5649895314174227</v>
      </c>
      <c r="D55" s="17">
        <v>7.6</v>
      </c>
      <c r="E55" s="17"/>
      <c r="F55" s="17"/>
      <c r="G55" s="17"/>
      <c r="H55" s="261"/>
      <c r="I55" s="261"/>
      <c r="J55" s="261"/>
      <c r="K55" s="261"/>
      <c r="L55" s="17"/>
      <c r="M55" s="17"/>
      <c r="N55" s="17"/>
      <c r="O55" s="17"/>
      <c r="P55" s="17"/>
      <c r="Q55" s="261"/>
      <c r="R55" s="261"/>
      <c r="S55" s="261"/>
      <c r="T55" s="261"/>
      <c r="U55" s="17"/>
      <c r="V55" s="17"/>
      <c r="W55" s="17"/>
      <c r="X55" s="17"/>
      <c r="Y55" s="17"/>
      <c r="Z55" s="261"/>
      <c r="AA55" s="261"/>
      <c r="AB55" s="261"/>
      <c r="AC55" s="261"/>
      <c r="AD55" s="17"/>
      <c r="AE55" s="17"/>
      <c r="AF55" s="17"/>
      <c r="AG55" s="17"/>
      <c r="AH55" s="17"/>
      <c r="AI55" s="261"/>
      <c r="AJ55" s="261"/>
      <c r="AK55" s="261"/>
      <c r="AL55" s="17"/>
      <c r="AM55" s="175"/>
    </row>
    <row r="56" spans="2:39" x14ac:dyDescent="0.2">
      <c r="B56" s="186" t="s">
        <v>18</v>
      </c>
      <c r="C56" s="234">
        <v>8.5460935814498651</v>
      </c>
      <c r="D56" s="17">
        <v>7.6</v>
      </c>
      <c r="E56" s="17"/>
      <c r="F56" s="17"/>
      <c r="G56" s="17"/>
      <c r="H56" s="261"/>
      <c r="I56" s="261"/>
      <c r="J56" s="261"/>
      <c r="K56" s="261"/>
      <c r="L56" s="17"/>
      <c r="M56" s="17"/>
      <c r="N56" s="17"/>
      <c r="O56" s="17"/>
      <c r="P56" s="17"/>
      <c r="Q56" s="261"/>
      <c r="R56" s="261"/>
      <c r="S56" s="261"/>
      <c r="T56" s="261"/>
      <c r="U56" s="17"/>
      <c r="V56" s="17"/>
      <c r="W56" s="17"/>
      <c r="X56" s="17"/>
      <c r="Y56" s="17"/>
      <c r="Z56" s="261"/>
      <c r="AA56" s="261"/>
      <c r="AB56" s="261"/>
      <c r="AC56" s="261"/>
      <c r="AD56" s="17"/>
      <c r="AE56" s="17"/>
      <c r="AF56" s="17"/>
      <c r="AG56" s="17"/>
      <c r="AH56" s="17"/>
      <c r="AI56" s="261"/>
      <c r="AJ56" s="261"/>
      <c r="AK56" s="261"/>
      <c r="AL56" s="17"/>
      <c r="AM56" s="175"/>
    </row>
    <row r="57" spans="2:39" x14ac:dyDescent="0.2">
      <c r="B57" s="186" t="s">
        <v>1</v>
      </c>
      <c r="C57" s="234">
        <v>8.2937871254731697</v>
      </c>
      <c r="D57" s="17">
        <v>7.6</v>
      </c>
      <c r="E57" s="17"/>
      <c r="F57" s="17"/>
      <c r="G57" s="17"/>
      <c r="H57" s="261"/>
      <c r="I57" s="261"/>
      <c r="J57" s="261"/>
      <c r="K57" s="261"/>
      <c r="L57" s="17"/>
      <c r="M57" s="17"/>
      <c r="N57" s="17"/>
      <c r="O57" s="17"/>
      <c r="P57" s="17"/>
      <c r="Q57" s="261"/>
      <c r="R57" s="261"/>
      <c r="S57" s="261"/>
      <c r="T57" s="261"/>
      <c r="U57" s="17"/>
      <c r="V57" s="17"/>
      <c r="W57" s="17"/>
      <c r="X57" s="17"/>
      <c r="Y57" s="17"/>
      <c r="Z57" s="261"/>
      <c r="AA57" s="261"/>
      <c r="AB57" s="261"/>
      <c r="AC57" s="261"/>
      <c r="AD57" s="17"/>
      <c r="AE57" s="17"/>
      <c r="AF57" s="17"/>
      <c r="AG57" s="17"/>
      <c r="AH57" s="17"/>
      <c r="AI57" s="261"/>
      <c r="AJ57" s="261"/>
      <c r="AK57" s="261"/>
      <c r="AL57" s="17"/>
      <c r="AM57" s="175"/>
    </row>
    <row r="58" spans="2:39" x14ac:dyDescent="0.2">
      <c r="B58" s="186" t="s">
        <v>19</v>
      </c>
      <c r="C58" s="234">
        <v>8.0162317343320044</v>
      </c>
      <c r="D58" s="17">
        <v>7.6</v>
      </c>
      <c r="E58" s="17"/>
      <c r="F58" s="17"/>
      <c r="G58" s="17"/>
      <c r="H58" s="261"/>
      <c r="I58" s="261"/>
      <c r="J58" s="261"/>
      <c r="K58" s="261"/>
      <c r="L58" s="17"/>
      <c r="M58" s="17"/>
      <c r="N58" s="17"/>
      <c r="O58" s="17"/>
      <c r="P58" s="17"/>
      <c r="Q58" s="261"/>
      <c r="R58" s="261"/>
      <c r="S58" s="261"/>
      <c r="T58" s="261"/>
      <c r="U58" s="17"/>
      <c r="V58" s="17"/>
      <c r="W58" s="17"/>
      <c r="X58" s="17"/>
      <c r="Y58" s="17"/>
      <c r="Z58" s="261"/>
      <c r="AA58" s="261"/>
      <c r="AB58" s="261"/>
      <c r="AC58" s="261"/>
      <c r="AD58" s="17"/>
      <c r="AE58" s="17"/>
      <c r="AF58" s="17"/>
      <c r="AG58" s="17"/>
      <c r="AH58" s="17"/>
      <c r="AI58" s="261"/>
      <c r="AJ58" s="261"/>
      <c r="AK58" s="261"/>
      <c r="AL58" s="17"/>
      <c r="AM58" s="175"/>
    </row>
    <row r="59" spans="2:39" x14ac:dyDescent="0.2">
      <c r="B59" s="186" t="s">
        <v>2</v>
      </c>
      <c r="C59" s="234">
        <v>7.7606049787413589</v>
      </c>
      <c r="D59" s="17">
        <v>7.6</v>
      </c>
      <c r="E59" s="17"/>
      <c r="F59" s="17"/>
      <c r="G59" s="17"/>
      <c r="H59" s="261"/>
      <c r="I59" s="261"/>
      <c r="J59" s="261"/>
      <c r="K59" s="261"/>
      <c r="L59" s="17"/>
      <c r="M59" s="17"/>
      <c r="N59" s="17"/>
      <c r="O59" s="17"/>
      <c r="P59" s="17"/>
      <c r="Q59" s="261"/>
      <c r="R59" s="261"/>
      <c r="S59" s="261"/>
      <c r="T59" s="261"/>
      <c r="U59" s="17"/>
      <c r="V59" s="17"/>
      <c r="W59" s="17"/>
      <c r="X59" s="17"/>
      <c r="Y59" s="17"/>
      <c r="Z59" s="261"/>
      <c r="AA59" s="261"/>
      <c r="AB59" s="261"/>
      <c r="AC59" s="261"/>
      <c r="AD59" s="17"/>
      <c r="AE59" s="17"/>
      <c r="AF59" s="17"/>
      <c r="AG59" s="17"/>
      <c r="AH59" s="17"/>
      <c r="AI59" s="261"/>
      <c r="AJ59" s="261"/>
      <c r="AK59" s="261"/>
      <c r="AL59" s="17"/>
      <c r="AM59" s="175"/>
    </row>
    <row r="60" spans="2:39" x14ac:dyDescent="0.2">
      <c r="B60" s="186" t="s">
        <v>3</v>
      </c>
      <c r="C60" s="234">
        <v>7.6937839971924893</v>
      </c>
      <c r="D60" s="17">
        <v>7.6</v>
      </c>
      <c r="E60" s="17"/>
      <c r="F60" s="17"/>
      <c r="G60" s="17"/>
      <c r="H60" s="261"/>
      <c r="I60" s="261"/>
      <c r="J60" s="261"/>
      <c r="K60" s="261"/>
      <c r="L60" s="17"/>
      <c r="M60" s="17"/>
      <c r="N60" s="17"/>
      <c r="O60" s="17"/>
      <c r="P60" s="17"/>
      <c r="Q60" s="261"/>
      <c r="R60" s="261"/>
      <c r="S60" s="261"/>
      <c r="T60" s="261"/>
      <c r="U60" s="17"/>
      <c r="V60" s="17"/>
      <c r="W60" s="17"/>
      <c r="X60" s="17"/>
      <c r="Y60" s="17"/>
      <c r="Z60" s="261"/>
      <c r="AA60" s="261"/>
      <c r="AB60" s="261"/>
      <c r="AC60" s="261"/>
      <c r="AD60" s="17"/>
      <c r="AE60" s="17"/>
      <c r="AF60" s="17"/>
      <c r="AG60" s="17"/>
      <c r="AH60" s="17"/>
      <c r="AI60" s="261"/>
      <c r="AJ60" s="261"/>
      <c r="AK60" s="261"/>
      <c r="AL60" s="17"/>
      <c r="AM60" s="175"/>
    </row>
    <row r="61" spans="2:39" x14ac:dyDescent="0.2">
      <c r="B61" s="186" t="s">
        <v>11</v>
      </c>
      <c r="C61" s="234">
        <v>7.3309520083861042</v>
      </c>
      <c r="D61" s="17">
        <v>7.6</v>
      </c>
      <c r="E61" s="17"/>
      <c r="F61" s="17"/>
      <c r="G61" s="17"/>
      <c r="H61" s="261"/>
      <c r="I61" s="261"/>
      <c r="J61" s="261"/>
      <c r="K61" s="261"/>
      <c r="L61" s="17"/>
      <c r="M61" s="17"/>
      <c r="N61" s="17"/>
      <c r="O61" s="17"/>
      <c r="P61" s="17"/>
      <c r="Q61" s="261"/>
      <c r="R61" s="261"/>
      <c r="S61" s="261"/>
      <c r="T61" s="261"/>
      <c r="U61" s="17"/>
      <c r="V61" s="17"/>
      <c r="W61" s="17"/>
      <c r="X61" s="17"/>
      <c r="Y61" s="17"/>
      <c r="Z61" s="261"/>
      <c r="AA61" s="261"/>
      <c r="AB61" s="261"/>
      <c r="AC61" s="261"/>
      <c r="AD61" s="17"/>
      <c r="AE61" s="17"/>
      <c r="AF61" s="17"/>
      <c r="AG61" s="17"/>
      <c r="AH61" s="17"/>
      <c r="AI61" s="261"/>
      <c r="AJ61" s="261"/>
      <c r="AK61" s="261"/>
      <c r="AL61" s="17"/>
      <c r="AM61" s="175"/>
    </row>
    <row r="62" spans="2:39" x14ac:dyDescent="0.2">
      <c r="B62" s="186" t="s">
        <v>15</v>
      </c>
      <c r="C62" s="234">
        <v>7.1926610277227301</v>
      </c>
      <c r="D62" s="17">
        <v>7.6</v>
      </c>
      <c r="E62" s="17"/>
      <c r="F62" s="17"/>
      <c r="G62" s="17"/>
      <c r="H62" s="261"/>
      <c r="I62" s="261"/>
      <c r="J62" s="261"/>
      <c r="K62" s="261"/>
      <c r="L62" s="17"/>
      <c r="M62" s="17"/>
      <c r="N62" s="17"/>
      <c r="O62" s="17"/>
      <c r="P62" s="17"/>
      <c r="Q62" s="261"/>
      <c r="R62" s="261"/>
      <c r="S62" s="261"/>
      <c r="T62" s="261"/>
      <c r="U62" s="17"/>
      <c r="V62" s="17"/>
      <c r="W62" s="17"/>
      <c r="X62" s="17"/>
      <c r="Y62" s="17"/>
      <c r="Z62" s="261"/>
      <c r="AA62" s="261"/>
      <c r="AB62" s="261"/>
      <c r="AC62" s="261"/>
      <c r="AD62" s="17"/>
      <c r="AE62" s="17"/>
      <c r="AF62" s="17"/>
      <c r="AG62" s="17"/>
      <c r="AH62" s="17"/>
      <c r="AI62" s="261"/>
      <c r="AJ62" s="261"/>
      <c r="AK62" s="261"/>
      <c r="AL62" s="17"/>
      <c r="AM62" s="175"/>
    </row>
    <row r="63" spans="2:39" x14ac:dyDescent="0.2">
      <c r="B63" s="186" t="s">
        <v>30</v>
      </c>
      <c r="C63" s="234">
        <v>6.9584368311001121</v>
      </c>
      <c r="D63" s="17">
        <v>7.6</v>
      </c>
      <c r="E63" s="17"/>
      <c r="F63" s="17"/>
      <c r="G63" s="17"/>
      <c r="H63" s="261"/>
      <c r="I63" s="261"/>
      <c r="J63" s="261"/>
      <c r="K63" s="261"/>
      <c r="L63" s="17"/>
      <c r="M63" s="17"/>
      <c r="N63" s="17"/>
      <c r="O63" s="17"/>
      <c r="P63" s="17"/>
      <c r="Q63" s="261"/>
      <c r="R63" s="261"/>
      <c r="S63" s="261"/>
      <c r="T63" s="261"/>
      <c r="U63" s="17"/>
      <c r="V63" s="17"/>
      <c r="W63" s="17"/>
      <c r="X63" s="17"/>
      <c r="Y63" s="17"/>
      <c r="Z63" s="261"/>
      <c r="AA63" s="261"/>
      <c r="AB63" s="261"/>
      <c r="AC63" s="261"/>
      <c r="AD63" s="17"/>
      <c r="AE63" s="17"/>
      <c r="AF63" s="17"/>
      <c r="AG63" s="17"/>
      <c r="AH63" s="17"/>
      <c r="AI63" s="261"/>
      <c r="AJ63" s="261"/>
      <c r="AK63" s="261"/>
      <c r="AL63" s="17"/>
      <c r="AM63" s="175"/>
    </row>
    <row r="64" spans="2:39" x14ac:dyDescent="0.2">
      <c r="B64" s="186" t="s">
        <v>28</v>
      </c>
      <c r="C64" s="248">
        <v>6.8308701959960194</v>
      </c>
      <c r="D64" s="17">
        <v>7.6</v>
      </c>
      <c r="E64" s="17"/>
      <c r="F64" s="17"/>
      <c r="G64" s="17"/>
      <c r="H64" s="261"/>
      <c r="I64" s="261"/>
      <c r="J64" s="261"/>
      <c r="K64" s="261"/>
      <c r="L64" s="17"/>
      <c r="M64" s="17"/>
      <c r="N64" s="17"/>
      <c r="O64" s="17"/>
      <c r="P64" s="17"/>
      <c r="Q64" s="261"/>
      <c r="R64" s="261"/>
      <c r="S64" s="261"/>
      <c r="T64" s="261"/>
      <c r="U64" s="17"/>
      <c r="V64" s="17"/>
      <c r="W64" s="17"/>
      <c r="X64" s="17"/>
      <c r="Y64" s="17"/>
      <c r="Z64" s="261"/>
      <c r="AA64" s="261"/>
      <c r="AB64" s="261"/>
      <c r="AC64" s="261"/>
      <c r="AD64" s="17"/>
      <c r="AE64" s="17"/>
      <c r="AF64" s="17"/>
      <c r="AG64" s="17"/>
      <c r="AH64" s="17"/>
      <c r="AI64" s="261"/>
      <c r="AJ64" s="261"/>
      <c r="AK64" s="261"/>
      <c r="AL64" s="17"/>
      <c r="AM64" s="175"/>
    </row>
    <row r="65" spans="2:39" x14ac:dyDescent="0.2">
      <c r="B65" s="186" t="s">
        <v>20</v>
      </c>
      <c r="C65" s="234">
        <v>5.5885271151792715</v>
      </c>
      <c r="D65" s="17">
        <v>7.6</v>
      </c>
      <c r="E65" s="17"/>
      <c r="F65" s="17"/>
      <c r="G65" s="17"/>
      <c r="H65" s="261"/>
      <c r="I65" s="261"/>
      <c r="J65" s="261"/>
      <c r="K65" s="261"/>
      <c r="L65" s="17"/>
      <c r="M65" s="17"/>
      <c r="N65" s="17"/>
      <c r="O65" s="17"/>
      <c r="P65" s="17"/>
      <c r="Q65" s="261"/>
      <c r="R65" s="261"/>
      <c r="S65" s="261"/>
      <c r="T65" s="261"/>
      <c r="U65" s="17"/>
      <c r="V65" s="17"/>
      <c r="W65" s="17"/>
      <c r="X65" s="17"/>
      <c r="Y65" s="17"/>
      <c r="Z65" s="261"/>
      <c r="AA65" s="261"/>
      <c r="AB65" s="261"/>
      <c r="AC65" s="261"/>
      <c r="AD65" s="17"/>
      <c r="AE65" s="17"/>
      <c r="AF65" s="17"/>
      <c r="AG65" s="17"/>
      <c r="AH65" s="17"/>
      <c r="AI65" s="261"/>
      <c r="AJ65" s="261"/>
      <c r="AK65" s="261"/>
      <c r="AL65" s="17"/>
      <c r="AM65" s="175"/>
    </row>
    <row r="66" spans="2:39" x14ac:dyDescent="0.2">
      <c r="B66" s="186" t="s">
        <v>22</v>
      </c>
      <c r="C66" s="234">
        <v>5.3024049769113395</v>
      </c>
      <c r="D66" s="17">
        <v>7.6</v>
      </c>
      <c r="E66" s="17"/>
      <c r="F66" s="17"/>
      <c r="G66" s="17"/>
      <c r="H66" s="261"/>
      <c r="I66" s="261"/>
      <c r="J66" s="261"/>
      <c r="K66" s="261"/>
      <c r="L66" s="17"/>
      <c r="M66" s="17"/>
      <c r="N66" s="17"/>
      <c r="O66" s="17"/>
      <c r="P66" s="17"/>
      <c r="Q66" s="261"/>
      <c r="R66" s="261"/>
      <c r="S66" s="261"/>
      <c r="T66" s="261"/>
      <c r="U66" s="17"/>
      <c r="V66" s="17"/>
      <c r="W66" s="17"/>
      <c r="X66" s="17"/>
      <c r="Y66" s="17"/>
      <c r="Z66" s="261"/>
      <c r="AA66" s="261"/>
      <c r="AB66" s="261"/>
      <c r="AC66" s="261"/>
      <c r="AD66" s="17"/>
      <c r="AE66" s="17"/>
      <c r="AF66" s="17"/>
      <c r="AG66" s="17"/>
      <c r="AH66" s="17"/>
      <c r="AI66" s="261"/>
      <c r="AJ66" s="261"/>
      <c r="AK66" s="261"/>
      <c r="AL66" s="17"/>
      <c r="AM66" s="175"/>
    </row>
    <row r="67" spans="2:39" x14ac:dyDescent="0.2">
      <c r="B67" s="186" t="s">
        <v>12</v>
      </c>
      <c r="C67" s="234">
        <v>4.7521929402778822</v>
      </c>
      <c r="D67" s="17">
        <v>7.6</v>
      </c>
      <c r="E67" s="17"/>
      <c r="F67" s="17"/>
      <c r="G67" s="17"/>
      <c r="H67" s="261"/>
      <c r="I67" s="261"/>
      <c r="J67" s="261"/>
      <c r="K67" s="261"/>
      <c r="L67" s="17"/>
      <c r="M67" s="17"/>
      <c r="N67" s="17"/>
      <c r="O67" s="17"/>
      <c r="P67" s="17"/>
      <c r="Q67" s="261"/>
      <c r="R67" s="261"/>
      <c r="S67" s="261"/>
      <c r="T67" s="261"/>
      <c r="U67" s="17"/>
      <c r="V67" s="17"/>
      <c r="W67" s="17"/>
      <c r="X67" s="17"/>
      <c r="Y67" s="17"/>
      <c r="Z67" s="261"/>
      <c r="AA67" s="261"/>
      <c r="AB67" s="261"/>
      <c r="AC67" s="261"/>
      <c r="AD67" s="17"/>
      <c r="AE67" s="17"/>
      <c r="AF67" s="17"/>
      <c r="AG67" s="17"/>
      <c r="AH67" s="17"/>
      <c r="AI67" s="261"/>
      <c r="AJ67" s="261"/>
      <c r="AK67" s="261"/>
      <c r="AL67" s="17"/>
      <c r="AM67" s="175"/>
    </row>
    <row r="68" spans="2:39" x14ac:dyDescent="0.2">
      <c r="B68" s="186" t="s">
        <v>9</v>
      </c>
      <c r="C68" s="234">
        <v>4.2029048634581105</v>
      </c>
      <c r="D68" s="17">
        <v>7.6</v>
      </c>
      <c r="E68" s="17"/>
      <c r="F68" s="17"/>
      <c r="G68" s="17"/>
      <c r="H68" s="261"/>
      <c r="I68" s="261"/>
      <c r="J68" s="261"/>
      <c r="K68" s="261"/>
      <c r="L68" s="17"/>
      <c r="M68" s="17"/>
      <c r="N68" s="17"/>
      <c r="O68" s="17"/>
      <c r="P68" s="17"/>
      <c r="Q68" s="261"/>
      <c r="R68" s="261"/>
      <c r="S68" s="261"/>
      <c r="T68" s="261"/>
      <c r="U68" s="17"/>
      <c r="V68" s="17"/>
      <c r="W68" s="17"/>
      <c r="X68" s="17"/>
      <c r="Y68" s="17"/>
      <c r="Z68" s="261"/>
      <c r="AA68" s="261"/>
      <c r="AB68" s="261"/>
      <c r="AC68" s="261"/>
      <c r="AD68" s="17"/>
      <c r="AE68" s="17"/>
      <c r="AF68" s="17"/>
      <c r="AG68" s="17"/>
      <c r="AH68" s="17"/>
      <c r="AI68" s="261"/>
      <c r="AJ68" s="261"/>
      <c r="AK68" s="261"/>
      <c r="AL68" s="17"/>
      <c r="AM68" s="175"/>
    </row>
    <row r="69" spans="2:39" x14ac:dyDescent="0.2">
      <c r="B69" s="186" t="s">
        <v>13</v>
      </c>
      <c r="C69" s="234">
        <v>3.6671225405861798</v>
      </c>
      <c r="D69" s="17">
        <v>7.6</v>
      </c>
      <c r="E69" s="17"/>
      <c r="F69" s="17"/>
      <c r="G69" s="17"/>
      <c r="H69" s="261"/>
      <c r="I69" s="261"/>
      <c r="J69" s="261"/>
      <c r="K69" s="261"/>
      <c r="L69" s="17"/>
      <c r="M69" s="17"/>
      <c r="N69" s="17"/>
      <c r="O69" s="17"/>
      <c r="P69" s="17"/>
      <c r="Q69" s="261"/>
      <c r="R69" s="261"/>
      <c r="S69" s="261"/>
      <c r="T69" s="261"/>
      <c r="U69" s="17"/>
      <c r="V69" s="17"/>
      <c r="W69" s="17"/>
      <c r="X69" s="17"/>
      <c r="Y69" s="17"/>
      <c r="Z69" s="261"/>
      <c r="AA69" s="261"/>
      <c r="AB69" s="261"/>
      <c r="AC69" s="261"/>
      <c r="AD69" s="17"/>
      <c r="AE69" s="17"/>
      <c r="AF69" s="17"/>
      <c r="AG69" s="17"/>
      <c r="AH69" s="17"/>
      <c r="AI69" s="261"/>
      <c r="AJ69" s="261"/>
      <c r="AK69" s="261"/>
      <c r="AL69" s="17"/>
      <c r="AM69" s="175"/>
    </row>
    <row r="70" spans="2:39" x14ac:dyDescent="0.2">
      <c r="B70" s="186" t="s">
        <v>25</v>
      </c>
      <c r="C70" s="234">
        <v>2.9514786927658943</v>
      </c>
      <c r="D70" s="17">
        <v>7.6</v>
      </c>
      <c r="E70" s="17"/>
      <c r="F70" s="17"/>
      <c r="G70" s="17"/>
      <c r="H70" s="261"/>
      <c r="I70" s="261"/>
      <c r="J70" s="261"/>
      <c r="K70" s="261"/>
      <c r="L70" s="17"/>
      <c r="M70" s="17"/>
      <c r="N70" s="17"/>
      <c r="O70" s="17"/>
      <c r="P70" s="17"/>
      <c r="Q70" s="261"/>
      <c r="R70" s="261"/>
      <c r="S70" s="261"/>
      <c r="T70" s="261"/>
      <c r="U70" s="17"/>
      <c r="V70" s="17"/>
      <c r="W70" s="17"/>
      <c r="X70" s="17"/>
      <c r="Y70" s="17"/>
      <c r="Z70" s="261"/>
      <c r="AA70" s="261"/>
      <c r="AB70" s="261"/>
      <c r="AC70" s="261"/>
      <c r="AD70" s="17"/>
      <c r="AE70" s="17"/>
      <c r="AF70" s="17"/>
      <c r="AG70" s="17"/>
      <c r="AH70" s="17"/>
      <c r="AI70" s="261"/>
      <c r="AJ70" s="261"/>
      <c r="AK70" s="261"/>
      <c r="AL70" s="17"/>
      <c r="AM70" s="175"/>
    </row>
    <row r="71" spans="2:39" x14ac:dyDescent="0.2">
      <c r="B71" s="186" t="s">
        <v>16</v>
      </c>
      <c r="C71" s="234">
        <v>2.4780986316894849</v>
      </c>
      <c r="D71" s="17">
        <v>7.6</v>
      </c>
      <c r="E71" s="17"/>
      <c r="F71" s="17"/>
      <c r="G71" s="17"/>
      <c r="H71" s="261"/>
      <c r="I71" s="261"/>
      <c r="J71" s="261"/>
      <c r="K71" s="261"/>
      <c r="L71" s="17"/>
      <c r="M71" s="17"/>
      <c r="N71" s="17"/>
      <c r="O71" s="17"/>
      <c r="P71" s="17"/>
      <c r="Q71" s="261"/>
      <c r="R71" s="261"/>
      <c r="S71" s="261"/>
      <c r="T71" s="261"/>
      <c r="U71" s="17"/>
      <c r="V71" s="17"/>
      <c r="W71" s="17"/>
      <c r="X71" s="17"/>
      <c r="Y71" s="17"/>
      <c r="Z71" s="261"/>
      <c r="AA71" s="261"/>
      <c r="AB71" s="261"/>
      <c r="AC71" s="261"/>
      <c r="AD71" s="17"/>
      <c r="AE71" s="17"/>
      <c r="AF71" s="17"/>
      <c r="AG71" s="17"/>
      <c r="AH71" s="17"/>
      <c r="AI71" s="261"/>
      <c r="AJ71" s="261"/>
      <c r="AK71" s="261"/>
      <c r="AL71" s="17"/>
      <c r="AM71" s="175"/>
    </row>
    <row r="72" spans="2:39" x14ac:dyDescent="0.2">
      <c r="B72" s="186" t="s">
        <v>29</v>
      </c>
      <c r="C72" s="234">
        <v>2.4643491120275618</v>
      </c>
      <c r="D72" s="17">
        <v>7.6</v>
      </c>
      <c r="E72" s="17"/>
      <c r="F72" s="17"/>
      <c r="G72" s="17"/>
      <c r="H72" s="261"/>
      <c r="I72" s="261"/>
      <c r="J72" s="261"/>
      <c r="K72" s="261"/>
      <c r="L72" s="17"/>
      <c r="M72" s="17"/>
      <c r="N72" s="17"/>
      <c r="O72" s="17"/>
      <c r="P72" s="17"/>
      <c r="Q72" s="261"/>
      <c r="R72" s="261"/>
      <c r="S72" s="261"/>
      <c r="T72" s="261"/>
      <c r="U72" s="17"/>
      <c r="V72" s="17"/>
      <c r="W72" s="17"/>
      <c r="X72" s="17"/>
      <c r="Y72" s="17"/>
      <c r="Z72" s="261"/>
      <c r="AA72" s="261"/>
      <c r="AB72" s="261"/>
      <c r="AC72" s="261"/>
      <c r="AD72" s="17"/>
      <c r="AE72" s="17"/>
      <c r="AF72" s="17"/>
      <c r="AG72" s="17"/>
      <c r="AH72" s="17"/>
      <c r="AI72" s="261"/>
      <c r="AJ72" s="261"/>
      <c r="AK72" s="261"/>
      <c r="AL72" s="17"/>
      <c r="AM72" s="175"/>
    </row>
    <row r="73" spans="2:39" x14ac:dyDescent="0.2">
      <c r="B73" s="186" t="s">
        <v>0</v>
      </c>
      <c r="C73" s="234">
        <v>2.4019877452288623</v>
      </c>
      <c r="D73" s="17">
        <v>7.6</v>
      </c>
      <c r="E73" s="17"/>
      <c r="F73" s="17"/>
      <c r="G73" s="17"/>
      <c r="H73" s="261"/>
      <c r="I73" s="261"/>
      <c r="J73" s="261"/>
      <c r="K73" s="261"/>
      <c r="L73" s="17"/>
      <c r="M73" s="17"/>
      <c r="N73" s="17"/>
      <c r="O73" s="17"/>
      <c r="P73" s="17"/>
      <c r="Q73" s="261"/>
      <c r="R73" s="261"/>
      <c r="S73" s="261"/>
      <c r="T73" s="261"/>
      <c r="U73" s="17"/>
      <c r="V73" s="17"/>
      <c r="W73" s="17"/>
      <c r="X73" s="17"/>
      <c r="Y73" s="17"/>
      <c r="Z73" s="261"/>
      <c r="AA73" s="261"/>
      <c r="AB73" s="261"/>
      <c r="AC73" s="261"/>
      <c r="AD73" s="17"/>
      <c r="AE73" s="17"/>
      <c r="AF73" s="17"/>
      <c r="AG73" s="17"/>
      <c r="AH73" s="17"/>
      <c r="AI73" s="261"/>
      <c r="AJ73" s="261"/>
      <c r="AK73" s="261"/>
      <c r="AL73" s="17"/>
      <c r="AM73" s="175"/>
    </row>
    <row r="74" spans="2:39" x14ac:dyDescent="0.2">
      <c r="B74" s="186" t="s">
        <v>8</v>
      </c>
      <c r="C74" s="234">
        <v>2.1763650172237643</v>
      </c>
      <c r="D74" s="17">
        <v>7.6</v>
      </c>
      <c r="E74" s="17"/>
      <c r="F74" s="17"/>
      <c r="G74" s="17"/>
      <c r="H74" s="261"/>
      <c r="I74" s="261"/>
      <c r="J74" s="261"/>
      <c r="K74" s="261"/>
      <c r="L74" s="17"/>
      <c r="M74" s="17"/>
      <c r="N74" s="17"/>
      <c r="O74" s="17"/>
      <c r="P74" s="17"/>
      <c r="Q74" s="261"/>
      <c r="R74" s="261"/>
      <c r="S74" s="261"/>
      <c r="T74" s="261"/>
      <c r="U74" s="17"/>
      <c r="V74" s="17"/>
      <c r="W74" s="17"/>
      <c r="X74" s="17"/>
      <c r="Y74" s="17"/>
      <c r="Z74" s="261"/>
      <c r="AA74" s="261"/>
      <c r="AB74" s="261"/>
      <c r="AC74" s="261"/>
      <c r="AD74" s="17"/>
      <c r="AE74" s="17"/>
      <c r="AF74" s="17"/>
      <c r="AG74" s="17"/>
      <c r="AH74" s="17"/>
      <c r="AI74" s="261"/>
      <c r="AJ74" s="261"/>
      <c r="AK74" s="261"/>
      <c r="AL74" s="17"/>
      <c r="AM74" s="175"/>
    </row>
    <row r="75" spans="2:39" x14ac:dyDescent="0.2">
      <c r="B75" s="186" t="s">
        <v>23</v>
      </c>
      <c r="C75" s="234">
        <v>2.0377245460176701</v>
      </c>
      <c r="D75" s="17">
        <v>7.6</v>
      </c>
      <c r="E75" s="17"/>
      <c r="F75" s="17"/>
      <c r="G75" s="17"/>
      <c r="H75" s="261"/>
      <c r="I75" s="261"/>
      <c r="J75" s="261"/>
      <c r="K75" s="261"/>
      <c r="L75" s="17"/>
      <c r="M75" s="17"/>
      <c r="N75" s="17"/>
      <c r="O75" s="17"/>
      <c r="P75" s="17"/>
      <c r="Q75" s="261"/>
      <c r="R75" s="261"/>
      <c r="S75" s="261"/>
      <c r="T75" s="261"/>
      <c r="U75" s="17"/>
      <c r="V75" s="219"/>
      <c r="W75" s="219"/>
      <c r="X75" s="219"/>
      <c r="Y75" s="219"/>
      <c r="Z75" s="261"/>
      <c r="AA75" s="261"/>
      <c r="AB75" s="261"/>
      <c r="AC75" s="261"/>
      <c r="AD75" s="17"/>
      <c r="AE75" s="17"/>
      <c r="AF75" s="17"/>
      <c r="AG75" s="17"/>
      <c r="AH75" s="17"/>
      <c r="AI75" s="261"/>
      <c r="AJ75" s="261"/>
      <c r="AK75" s="261"/>
      <c r="AL75" s="17"/>
      <c r="AM75" s="175"/>
    </row>
    <row r="76" spans="2:39" x14ac:dyDescent="0.2">
      <c r="B76" s="186" t="s">
        <v>4</v>
      </c>
      <c r="C76" s="234">
        <v>2.0035250382199932</v>
      </c>
      <c r="D76" s="17">
        <v>7.6</v>
      </c>
      <c r="E76" s="17"/>
      <c r="F76" s="17"/>
      <c r="G76" s="17"/>
      <c r="H76" s="261"/>
      <c r="I76" s="261"/>
      <c r="J76" s="261"/>
      <c r="K76" s="261"/>
      <c r="L76" s="17"/>
      <c r="M76" s="17"/>
      <c r="N76" s="17"/>
      <c r="O76" s="17"/>
      <c r="P76" s="17"/>
      <c r="Q76" s="261"/>
      <c r="R76" s="261"/>
      <c r="S76" s="261"/>
      <c r="T76" s="261"/>
      <c r="U76" s="17"/>
      <c r="V76" s="219"/>
      <c r="W76" s="219"/>
      <c r="X76" s="219"/>
      <c r="Y76" s="219"/>
      <c r="Z76" s="261"/>
      <c r="AA76" s="261"/>
      <c r="AB76" s="261"/>
      <c r="AC76" s="261"/>
      <c r="AD76" s="17"/>
      <c r="AE76" s="17"/>
      <c r="AF76" s="17"/>
      <c r="AG76" s="17"/>
      <c r="AH76" s="17"/>
      <c r="AI76" s="261"/>
      <c r="AJ76" s="261"/>
      <c r="AK76" s="261"/>
      <c r="AL76" s="17"/>
      <c r="AM76" s="175"/>
    </row>
    <row r="77" spans="2:39" x14ac:dyDescent="0.2">
      <c r="B77" s="203" t="s">
        <v>27</v>
      </c>
      <c r="C77" s="37">
        <v>1.5944322309871739</v>
      </c>
      <c r="D77" s="17">
        <v>7.6</v>
      </c>
      <c r="E77" s="17"/>
      <c r="F77" s="17"/>
      <c r="G77" s="17"/>
      <c r="H77" s="261"/>
      <c r="I77" s="261"/>
      <c r="J77" s="261"/>
      <c r="K77" s="261"/>
      <c r="L77" s="17"/>
      <c r="M77" s="17"/>
      <c r="N77" s="17"/>
      <c r="O77" s="17"/>
      <c r="P77" s="17"/>
      <c r="Q77" s="261"/>
      <c r="R77" s="261"/>
      <c r="S77" s="261"/>
      <c r="T77" s="261"/>
      <c r="U77" s="17"/>
      <c r="V77" s="219"/>
      <c r="W77" s="219"/>
      <c r="X77" s="219"/>
      <c r="Y77" s="219"/>
      <c r="Z77" s="261"/>
      <c r="AA77" s="261"/>
      <c r="AB77" s="261"/>
      <c r="AC77" s="261"/>
      <c r="AD77" s="17"/>
      <c r="AE77" s="17"/>
      <c r="AF77" s="17"/>
      <c r="AG77" s="17"/>
      <c r="AH77" s="17"/>
      <c r="AI77" s="261"/>
      <c r="AJ77" s="261"/>
      <c r="AK77" s="261"/>
      <c r="AL77" s="17"/>
      <c r="AM77" s="175"/>
    </row>
    <row r="78" spans="2:39" x14ac:dyDescent="0.2">
      <c r="B78" s="186" t="s">
        <v>75</v>
      </c>
      <c r="C78" s="234">
        <v>1.3917427588760114</v>
      </c>
      <c r="D78" s="17">
        <v>7.6</v>
      </c>
      <c r="E78" s="17"/>
      <c r="F78" s="17"/>
      <c r="G78" s="17"/>
      <c r="H78" s="261"/>
      <c r="I78" s="261"/>
      <c r="J78" s="261"/>
      <c r="K78" s="261"/>
      <c r="L78" s="17"/>
      <c r="M78" s="17"/>
      <c r="N78" s="17"/>
      <c r="O78" s="17"/>
      <c r="P78" s="17"/>
      <c r="Q78" s="261"/>
      <c r="R78" s="261"/>
      <c r="S78" s="261"/>
      <c r="T78" s="261"/>
      <c r="U78" s="17"/>
      <c r="V78" s="17"/>
      <c r="W78" s="17"/>
      <c r="X78" s="17"/>
      <c r="Y78" s="17"/>
      <c r="Z78" s="261"/>
      <c r="AA78" s="261"/>
      <c r="AB78" s="261"/>
      <c r="AC78" s="261"/>
      <c r="AD78" s="17"/>
      <c r="AE78" s="17"/>
      <c r="AF78" s="17"/>
      <c r="AG78" s="17"/>
      <c r="AH78" s="17"/>
      <c r="AI78" s="261"/>
      <c r="AJ78" s="261"/>
      <c r="AK78" s="261"/>
      <c r="AL78" s="17"/>
      <c r="AM78" s="175"/>
    </row>
    <row r="79" spans="2:39" x14ac:dyDescent="0.2">
      <c r="B79" s="186" t="s">
        <v>6</v>
      </c>
      <c r="C79" s="234">
        <v>1.3888593984798718</v>
      </c>
      <c r="D79" s="17">
        <v>7.6</v>
      </c>
      <c r="E79" s="17"/>
      <c r="F79" s="17"/>
      <c r="G79" s="17"/>
      <c r="H79" s="261"/>
      <c r="I79" s="261"/>
      <c r="J79" s="261"/>
      <c r="K79" s="261"/>
      <c r="L79" s="17"/>
      <c r="M79" s="17"/>
      <c r="N79" s="17"/>
      <c r="O79" s="17"/>
      <c r="P79" s="17"/>
      <c r="Q79" s="261"/>
      <c r="R79" s="261"/>
      <c r="S79" s="261"/>
      <c r="T79" s="261"/>
      <c r="U79" s="17"/>
      <c r="V79" s="17"/>
      <c r="W79" s="17"/>
      <c r="X79" s="17"/>
      <c r="Y79" s="17"/>
      <c r="Z79" s="261"/>
      <c r="AA79" s="261"/>
      <c r="AB79" s="261"/>
      <c r="AC79" s="261"/>
      <c r="AD79" s="17"/>
      <c r="AE79" s="17"/>
      <c r="AF79" s="17"/>
      <c r="AG79" s="17"/>
      <c r="AH79" s="17"/>
      <c r="AI79" s="261"/>
      <c r="AJ79" s="261"/>
      <c r="AK79" s="261"/>
      <c r="AL79" s="17"/>
      <c r="AM79" s="175"/>
    </row>
    <row r="80" spans="2:39" x14ac:dyDescent="0.2">
      <c r="B80" s="186" t="s">
        <v>26</v>
      </c>
      <c r="C80" s="234">
        <v>1.3146278156263904</v>
      </c>
      <c r="D80" s="17">
        <v>7.6</v>
      </c>
      <c r="E80" s="17"/>
      <c r="F80" s="17"/>
      <c r="G80" s="17"/>
      <c r="H80" s="261"/>
      <c r="I80" s="261"/>
      <c r="J80" s="261"/>
      <c r="K80" s="261"/>
      <c r="L80" s="17"/>
      <c r="M80" s="17"/>
      <c r="N80" s="17"/>
      <c r="O80" s="17"/>
      <c r="P80" s="17"/>
      <c r="Q80" s="261"/>
      <c r="R80" s="261"/>
      <c r="S80" s="261"/>
      <c r="T80" s="261"/>
      <c r="U80" s="17"/>
      <c r="V80" s="17"/>
      <c r="W80" s="17"/>
      <c r="X80" s="17"/>
      <c r="Y80" s="17"/>
      <c r="Z80" s="261"/>
      <c r="AA80" s="261"/>
      <c r="AB80" s="261"/>
      <c r="AC80" s="261"/>
      <c r="AD80" s="17"/>
      <c r="AE80" s="17"/>
      <c r="AF80" s="17"/>
      <c r="AG80" s="17"/>
      <c r="AH80" s="17"/>
      <c r="AI80" s="261"/>
      <c r="AJ80" s="261"/>
      <c r="AK80" s="261"/>
      <c r="AL80" s="17"/>
      <c r="AM80" s="175"/>
    </row>
    <row r="81" spans="2:39" x14ac:dyDescent="0.2">
      <c r="C81" s="224"/>
      <c r="D81" s="224"/>
      <c r="E81" s="224"/>
      <c r="F81" s="224"/>
      <c r="G81" s="224"/>
      <c r="H81" s="225"/>
      <c r="I81" s="225"/>
      <c r="J81" s="225"/>
      <c r="K81" s="225"/>
      <c r="L81" s="224"/>
      <c r="M81" s="224"/>
      <c r="N81" s="224"/>
      <c r="O81" s="224"/>
      <c r="P81" s="224"/>
      <c r="Q81" s="225"/>
      <c r="R81" s="225"/>
      <c r="S81" s="225"/>
      <c r="T81" s="225"/>
      <c r="U81" s="224"/>
      <c r="V81" s="224"/>
      <c r="W81" s="224"/>
      <c r="X81" s="224"/>
      <c r="Y81" s="224"/>
      <c r="Z81" s="225"/>
      <c r="AA81" s="225"/>
      <c r="AB81" s="225"/>
      <c r="AC81" s="225"/>
      <c r="AD81" s="224"/>
      <c r="AE81" s="224"/>
      <c r="AF81" s="224"/>
      <c r="AG81" s="224"/>
      <c r="AH81" s="224"/>
      <c r="AI81" s="225"/>
      <c r="AJ81" s="225"/>
      <c r="AK81" s="224"/>
      <c r="AL81" s="224"/>
      <c r="AM81" s="175"/>
    </row>
    <row r="82" spans="2:39" x14ac:dyDescent="0.2">
      <c r="C82" s="175"/>
      <c r="D82" s="175"/>
      <c r="E82" s="175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  <c r="AA82" s="175"/>
      <c r="AB82" s="175"/>
      <c r="AC82" s="175"/>
      <c r="AD82" s="175"/>
      <c r="AE82" s="175"/>
      <c r="AF82" s="175"/>
      <c r="AG82" s="175"/>
      <c r="AH82" s="175"/>
      <c r="AI82" s="175"/>
      <c r="AJ82" s="175"/>
      <c r="AK82" s="175"/>
      <c r="AL82" s="175"/>
      <c r="AM82" s="175"/>
    </row>
    <row r="83" spans="2:39" ht="15" x14ac:dyDescent="0.25">
      <c r="B83" s="259" t="s">
        <v>72</v>
      </c>
      <c r="C83" s="218" t="s">
        <v>626</v>
      </c>
      <c r="D83" s="218" t="s">
        <v>51</v>
      </c>
      <c r="E83" s="273"/>
      <c r="F83" s="273"/>
      <c r="G83" s="273"/>
      <c r="H83" s="273"/>
      <c r="I83" s="273"/>
      <c r="J83" s="273"/>
      <c r="K83" s="273"/>
      <c r="L83" s="273"/>
      <c r="M83" s="273"/>
      <c r="N83" s="273"/>
      <c r="O83" s="273"/>
      <c r="P83" s="273"/>
      <c r="Q83" s="273"/>
      <c r="R83" s="273"/>
      <c r="S83" s="273"/>
      <c r="T83" s="273"/>
      <c r="U83" s="273"/>
      <c r="V83" s="273"/>
      <c r="W83" s="273"/>
      <c r="X83" s="273"/>
      <c r="Y83" s="273"/>
      <c r="Z83" s="273"/>
      <c r="AA83" s="273"/>
      <c r="AB83" s="273"/>
      <c r="AC83" s="273"/>
      <c r="AD83" s="273"/>
      <c r="AE83" s="273"/>
      <c r="AF83" s="273"/>
      <c r="AG83" s="273"/>
      <c r="AH83" s="273"/>
      <c r="AI83" s="273"/>
      <c r="AJ83" s="273"/>
      <c r="AK83" s="273"/>
      <c r="AL83" s="273"/>
      <c r="AM83" s="175"/>
    </row>
    <row r="84" spans="2:39" x14ac:dyDescent="0.2">
      <c r="B84" s="186" t="s">
        <v>17</v>
      </c>
      <c r="C84" s="264">
        <v>20.956255877245791</v>
      </c>
      <c r="D84" s="17">
        <v>7.1</v>
      </c>
      <c r="E84" s="273"/>
      <c r="F84" s="273"/>
      <c r="G84" s="273"/>
      <c r="H84" s="273"/>
      <c r="I84" s="273"/>
      <c r="J84" s="273"/>
      <c r="K84" s="273"/>
      <c r="L84" s="273"/>
      <c r="M84" s="273"/>
      <c r="N84" s="273"/>
      <c r="O84" s="273"/>
      <c r="P84" s="273"/>
      <c r="Q84" s="273"/>
      <c r="R84" s="273"/>
      <c r="S84" s="273"/>
      <c r="T84" s="273"/>
      <c r="U84" s="273"/>
      <c r="V84" s="273"/>
      <c r="W84" s="273"/>
      <c r="X84" s="273"/>
      <c r="Y84" s="273"/>
      <c r="Z84" s="273"/>
      <c r="AA84" s="273"/>
      <c r="AB84" s="273"/>
      <c r="AC84" s="273"/>
      <c r="AD84" s="273"/>
      <c r="AE84" s="273"/>
      <c r="AF84" s="273"/>
      <c r="AG84" s="273"/>
      <c r="AH84" s="273"/>
      <c r="AI84" s="273"/>
      <c r="AJ84" s="273"/>
      <c r="AK84" s="273"/>
      <c r="AL84" s="273"/>
      <c r="AM84" s="175"/>
    </row>
    <row r="85" spans="2:39" x14ac:dyDescent="0.2">
      <c r="B85" s="186" t="s">
        <v>21</v>
      </c>
      <c r="C85" s="264">
        <v>17.584164211401752</v>
      </c>
      <c r="D85" s="17">
        <v>7.1</v>
      </c>
      <c r="E85" s="273"/>
      <c r="F85" s="273"/>
      <c r="G85" s="273"/>
      <c r="H85" s="273"/>
      <c r="I85" s="273"/>
      <c r="J85" s="273"/>
      <c r="K85" s="273"/>
      <c r="L85" s="273"/>
      <c r="M85" s="273"/>
      <c r="N85" s="273"/>
      <c r="O85" s="273"/>
      <c r="P85" s="273"/>
      <c r="Q85" s="273"/>
      <c r="R85" s="273"/>
      <c r="S85" s="273"/>
      <c r="T85" s="273"/>
      <c r="U85" s="273"/>
      <c r="V85" s="273"/>
      <c r="W85" s="273"/>
      <c r="X85" s="273"/>
      <c r="Y85" s="273"/>
      <c r="Z85" s="273"/>
      <c r="AA85" s="273"/>
      <c r="AB85" s="273"/>
      <c r="AC85" s="273"/>
      <c r="AD85" s="273"/>
      <c r="AE85" s="273"/>
      <c r="AF85" s="273"/>
      <c r="AG85" s="273"/>
      <c r="AH85" s="273"/>
      <c r="AI85" s="273"/>
      <c r="AJ85" s="273"/>
      <c r="AK85" s="273"/>
      <c r="AL85" s="273"/>
      <c r="AM85" s="175"/>
    </row>
    <row r="86" spans="2:39" x14ac:dyDescent="0.2">
      <c r="B86" s="186" t="s">
        <v>10</v>
      </c>
      <c r="C86" s="264">
        <v>17.156014943988023</v>
      </c>
      <c r="D86" s="17">
        <v>7.1</v>
      </c>
      <c r="E86" s="273"/>
      <c r="F86" s="273"/>
      <c r="G86" s="273"/>
      <c r="H86" s="273"/>
      <c r="I86" s="273"/>
      <c r="J86" s="273"/>
      <c r="K86" s="273"/>
      <c r="L86" s="273"/>
      <c r="M86" s="273"/>
      <c r="N86" s="273"/>
      <c r="O86" s="273"/>
      <c r="P86" s="273"/>
      <c r="Q86" s="273"/>
      <c r="R86" s="273"/>
      <c r="S86" s="273"/>
      <c r="T86" s="273"/>
      <c r="U86" s="273"/>
      <c r="V86" s="273"/>
      <c r="W86" s="273"/>
      <c r="X86" s="273"/>
      <c r="Y86" s="273"/>
      <c r="Z86" s="273"/>
      <c r="AA86" s="273"/>
      <c r="AB86" s="273"/>
      <c r="AC86" s="273"/>
      <c r="AD86" s="273"/>
      <c r="AE86" s="273"/>
      <c r="AF86" s="273"/>
      <c r="AG86" s="273"/>
      <c r="AH86" s="273"/>
      <c r="AI86" s="273"/>
      <c r="AJ86" s="273"/>
      <c r="AK86" s="273"/>
      <c r="AL86" s="273"/>
      <c r="AM86" s="175"/>
    </row>
    <row r="87" spans="2:39" x14ac:dyDescent="0.2">
      <c r="B87" s="186" t="s">
        <v>31</v>
      </c>
      <c r="C87" s="264">
        <v>15.307206529138462</v>
      </c>
      <c r="D87" s="17">
        <v>7.1</v>
      </c>
      <c r="E87" s="273"/>
      <c r="F87" s="273"/>
      <c r="G87" s="273"/>
      <c r="H87" s="273"/>
      <c r="I87" s="273"/>
      <c r="J87" s="273"/>
      <c r="K87" s="273"/>
      <c r="L87" s="273"/>
      <c r="M87" s="273"/>
      <c r="N87" s="273"/>
      <c r="O87" s="273"/>
      <c r="P87" s="273"/>
      <c r="Q87" s="273"/>
      <c r="R87" s="273"/>
      <c r="S87" s="273"/>
      <c r="T87" s="273"/>
      <c r="U87" s="273"/>
      <c r="V87" s="273"/>
      <c r="W87" s="273"/>
      <c r="X87" s="273"/>
      <c r="Y87" s="273"/>
      <c r="Z87" s="273"/>
      <c r="AA87" s="273"/>
      <c r="AB87" s="273"/>
      <c r="AC87" s="273"/>
      <c r="AD87" s="273"/>
      <c r="AE87" s="273"/>
      <c r="AF87" s="273"/>
      <c r="AG87" s="273"/>
      <c r="AH87" s="273"/>
      <c r="AI87" s="273"/>
      <c r="AJ87" s="273"/>
      <c r="AK87" s="273"/>
      <c r="AL87" s="273"/>
      <c r="AM87" s="175"/>
    </row>
    <row r="88" spans="2:39" x14ac:dyDescent="0.2">
      <c r="B88" s="203" t="s">
        <v>27</v>
      </c>
      <c r="C88" s="37">
        <v>13.597065635249997</v>
      </c>
      <c r="D88" s="17">
        <v>7.1</v>
      </c>
      <c r="E88" s="273"/>
      <c r="F88" s="273"/>
      <c r="G88" s="273"/>
      <c r="H88" s="273"/>
      <c r="I88" s="273"/>
      <c r="J88" s="273"/>
      <c r="K88" s="273"/>
      <c r="L88" s="273"/>
      <c r="M88" s="273"/>
      <c r="N88" s="273"/>
      <c r="O88" s="273"/>
      <c r="P88" s="273"/>
      <c r="Q88" s="273"/>
      <c r="R88" s="273"/>
      <c r="S88" s="273"/>
      <c r="T88" s="273"/>
      <c r="U88" s="273"/>
      <c r="V88" s="273"/>
      <c r="W88" s="273"/>
      <c r="X88" s="273"/>
      <c r="Y88" s="273"/>
      <c r="Z88" s="273"/>
      <c r="AA88" s="273"/>
      <c r="AB88" s="273"/>
      <c r="AC88" s="273"/>
      <c r="AD88" s="273"/>
      <c r="AE88" s="273"/>
      <c r="AF88" s="273"/>
      <c r="AG88" s="273"/>
      <c r="AH88" s="273"/>
      <c r="AI88" s="273"/>
      <c r="AJ88" s="273"/>
      <c r="AK88" s="273"/>
      <c r="AL88" s="273"/>
      <c r="AM88" s="175"/>
    </row>
    <row r="89" spans="2:39" x14ac:dyDescent="0.2">
      <c r="B89" s="186" t="s">
        <v>30</v>
      </c>
      <c r="C89" s="264">
        <v>12.442528479842604</v>
      </c>
      <c r="D89" s="17">
        <v>7.1</v>
      </c>
      <c r="E89" s="273"/>
      <c r="F89" s="273"/>
      <c r="G89" s="273"/>
      <c r="H89" s="273"/>
      <c r="I89" s="273"/>
      <c r="J89" s="273"/>
      <c r="K89" s="273"/>
      <c r="L89" s="273"/>
      <c r="M89" s="273"/>
      <c r="N89" s="273"/>
      <c r="O89" s="273"/>
      <c r="P89" s="273"/>
      <c r="Q89" s="273"/>
      <c r="R89" s="273"/>
      <c r="S89" s="273"/>
      <c r="T89" s="273"/>
      <c r="U89" s="273"/>
      <c r="V89" s="273"/>
      <c r="W89" s="273"/>
      <c r="X89" s="273"/>
      <c r="Y89" s="273"/>
      <c r="Z89" s="273"/>
      <c r="AA89" s="273"/>
      <c r="AB89" s="273"/>
      <c r="AC89" s="273"/>
      <c r="AD89" s="273"/>
      <c r="AE89" s="273"/>
      <c r="AF89" s="273"/>
      <c r="AG89" s="273"/>
      <c r="AH89" s="273"/>
      <c r="AI89" s="273"/>
      <c r="AJ89" s="273"/>
      <c r="AK89" s="273"/>
      <c r="AL89" s="273"/>
      <c r="AM89" s="175"/>
    </row>
    <row r="90" spans="2:39" x14ac:dyDescent="0.2">
      <c r="B90" s="186" t="s">
        <v>11</v>
      </c>
      <c r="C90" s="264">
        <v>11.003957642972969</v>
      </c>
      <c r="D90" s="17">
        <v>7.1</v>
      </c>
      <c r="E90" s="273"/>
      <c r="F90" s="273"/>
      <c r="G90" s="273"/>
      <c r="H90" s="273"/>
      <c r="I90" s="273"/>
      <c r="J90" s="273"/>
      <c r="K90" s="273"/>
      <c r="L90" s="273"/>
      <c r="M90" s="273"/>
      <c r="N90" s="273"/>
      <c r="O90" s="273"/>
      <c r="P90" s="273"/>
      <c r="Q90" s="273"/>
      <c r="R90" s="273"/>
      <c r="S90" s="273"/>
      <c r="T90" s="273"/>
      <c r="U90" s="273"/>
      <c r="V90" s="273"/>
      <c r="W90" s="273"/>
      <c r="X90" s="273"/>
      <c r="Y90" s="273"/>
      <c r="Z90" s="273"/>
      <c r="AA90" s="273"/>
      <c r="AB90" s="273"/>
      <c r="AC90" s="273"/>
      <c r="AD90" s="273"/>
      <c r="AE90" s="273"/>
      <c r="AF90" s="273"/>
      <c r="AG90" s="273"/>
      <c r="AH90" s="273"/>
      <c r="AI90" s="273"/>
      <c r="AJ90" s="273"/>
      <c r="AK90" s="273"/>
      <c r="AL90" s="273"/>
      <c r="AM90" s="175"/>
    </row>
    <row r="91" spans="2:39" x14ac:dyDescent="0.2">
      <c r="B91" s="186" t="s">
        <v>25</v>
      </c>
      <c r="C91" s="264">
        <v>8.4323221106204684</v>
      </c>
      <c r="D91" s="17">
        <v>7.1</v>
      </c>
      <c r="E91" s="273"/>
      <c r="F91" s="273"/>
      <c r="G91" s="273"/>
      <c r="H91" s="273"/>
      <c r="I91" s="273"/>
      <c r="J91" s="273"/>
      <c r="K91" s="273"/>
      <c r="L91" s="273"/>
      <c r="M91" s="273"/>
      <c r="N91" s="273"/>
      <c r="O91" s="273"/>
      <c r="P91" s="273"/>
      <c r="Q91" s="273"/>
      <c r="R91" s="273"/>
      <c r="S91" s="273"/>
      <c r="T91" s="273"/>
      <c r="U91" s="273"/>
      <c r="V91" s="273"/>
      <c r="W91" s="273"/>
      <c r="X91" s="273"/>
      <c r="Y91" s="273"/>
      <c r="Z91" s="273"/>
      <c r="AA91" s="273"/>
      <c r="AB91" s="273"/>
      <c r="AC91" s="273"/>
      <c r="AD91" s="273"/>
      <c r="AE91" s="273"/>
      <c r="AF91" s="273"/>
      <c r="AG91" s="273"/>
      <c r="AH91" s="273"/>
      <c r="AI91" s="273"/>
      <c r="AJ91" s="273"/>
      <c r="AK91" s="273"/>
      <c r="AL91" s="273"/>
      <c r="AM91" s="175"/>
    </row>
    <row r="92" spans="2:39" x14ac:dyDescent="0.2">
      <c r="B92" s="186" t="s">
        <v>5</v>
      </c>
      <c r="C92" s="264">
        <v>8.3537414346667642</v>
      </c>
      <c r="D92" s="17">
        <v>7.1</v>
      </c>
      <c r="E92" s="273"/>
      <c r="F92" s="273"/>
      <c r="G92" s="273"/>
      <c r="H92" s="273"/>
      <c r="I92" s="273"/>
      <c r="J92" s="273"/>
      <c r="K92" s="273"/>
      <c r="L92" s="273"/>
      <c r="M92" s="273"/>
      <c r="N92" s="273"/>
      <c r="O92" s="273"/>
      <c r="P92" s="273"/>
      <c r="Q92" s="273"/>
      <c r="R92" s="273"/>
      <c r="S92" s="273"/>
      <c r="T92" s="273"/>
      <c r="U92" s="273"/>
      <c r="V92" s="273"/>
      <c r="W92" s="273"/>
      <c r="X92" s="273"/>
      <c r="Y92" s="273"/>
      <c r="Z92" s="273"/>
      <c r="AA92" s="273"/>
      <c r="AB92" s="273"/>
      <c r="AC92" s="273"/>
      <c r="AD92" s="273"/>
      <c r="AE92" s="273"/>
      <c r="AF92" s="273"/>
      <c r="AG92" s="273"/>
      <c r="AH92" s="273"/>
      <c r="AI92" s="273"/>
      <c r="AJ92" s="273"/>
      <c r="AK92" s="273"/>
      <c r="AL92" s="273"/>
      <c r="AM92" s="175"/>
    </row>
    <row r="93" spans="2:39" x14ac:dyDescent="0.2">
      <c r="B93" s="186" t="s">
        <v>18</v>
      </c>
      <c r="C93" s="264">
        <v>7.8640682910807485</v>
      </c>
      <c r="D93" s="17">
        <v>7.1</v>
      </c>
      <c r="E93" s="273"/>
      <c r="F93" s="273"/>
      <c r="G93" s="273"/>
      <c r="H93" s="273"/>
      <c r="I93" s="273"/>
      <c r="J93" s="273"/>
      <c r="K93" s="273"/>
      <c r="L93" s="273"/>
      <c r="M93" s="273"/>
      <c r="N93" s="273"/>
      <c r="O93" s="273"/>
      <c r="P93" s="273"/>
      <c r="Q93" s="273"/>
      <c r="R93" s="273"/>
      <c r="S93" s="273"/>
      <c r="T93" s="273"/>
      <c r="U93" s="273"/>
      <c r="V93" s="273"/>
      <c r="W93" s="273"/>
      <c r="X93" s="273"/>
      <c r="Y93" s="273"/>
      <c r="Z93" s="273"/>
      <c r="AA93" s="273"/>
      <c r="AB93" s="273"/>
      <c r="AC93" s="273"/>
      <c r="AD93" s="273"/>
      <c r="AE93" s="273"/>
      <c r="AF93" s="273"/>
      <c r="AG93" s="273"/>
      <c r="AH93" s="273"/>
      <c r="AI93" s="273"/>
      <c r="AJ93" s="273"/>
      <c r="AK93" s="273"/>
      <c r="AL93" s="273"/>
      <c r="AM93" s="175"/>
    </row>
    <row r="94" spans="2:39" x14ac:dyDescent="0.2">
      <c r="B94" s="186" t="s">
        <v>28</v>
      </c>
      <c r="C94" s="270">
        <v>7.7609081494947549</v>
      </c>
      <c r="D94" s="17">
        <v>7.1</v>
      </c>
      <c r="E94" s="273"/>
      <c r="F94" s="273"/>
      <c r="G94" s="273"/>
      <c r="H94" s="273"/>
      <c r="I94" s="273"/>
      <c r="J94" s="273"/>
      <c r="K94" s="273"/>
      <c r="L94" s="273"/>
      <c r="M94" s="273"/>
      <c r="N94" s="273"/>
      <c r="O94" s="273"/>
      <c r="P94" s="273"/>
      <c r="Q94" s="273"/>
      <c r="R94" s="273"/>
      <c r="S94" s="273"/>
      <c r="T94" s="273"/>
      <c r="U94" s="273"/>
      <c r="V94" s="273"/>
      <c r="W94" s="273"/>
      <c r="X94" s="273"/>
      <c r="Y94" s="273"/>
      <c r="Z94" s="273"/>
      <c r="AA94" s="273"/>
      <c r="AB94" s="273"/>
      <c r="AC94" s="273"/>
      <c r="AD94" s="273"/>
      <c r="AE94" s="273"/>
      <c r="AF94" s="273"/>
      <c r="AG94" s="273"/>
      <c r="AH94" s="273"/>
      <c r="AI94" s="273"/>
      <c r="AJ94" s="273"/>
      <c r="AK94" s="273"/>
      <c r="AL94" s="273"/>
      <c r="AM94" s="175"/>
    </row>
    <row r="95" spans="2:39" x14ac:dyDescent="0.2">
      <c r="B95" s="186" t="s">
        <v>19</v>
      </c>
      <c r="C95" s="264">
        <v>7.6441137612127106</v>
      </c>
      <c r="D95" s="17">
        <v>7.1</v>
      </c>
      <c r="E95" s="273"/>
      <c r="F95" s="273"/>
      <c r="G95" s="273"/>
      <c r="H95" s="273"/>
      <c r="I95" s="273"/>
      <c r="J95" s="273"/>
      <c r="K95" s="273"/>
      <c r="L95" s="273"/>
      <c r="M95" s="273"/>
      <c r="N95" s="273"/>
      <c r="O95" s="273"/>
      <c r="P95" s="273"/>
      <c r="Q95" s="273"/>
      <c r="R95" s="273"/>
      <c r="S95" s="273"/>
      <c r="T95" s="273"/>
      <c r="U95" s="273"/>
      <c r="V95" s="273"/>
      <c r="W95" s="273"/>
      <c r="X95" s="273"/>
      <c r="Y95" s="273"/>
      <c r="Z95" s="273"/>
      <c r="AA95" s="273"/>
      <c r="AB95" s="273"/>
      <c r="AC95" s="273"/>
      <c r="AD95" s="273"/>
      <c r="AE95" s="273"/>
      <c r="AF95" s="273"/>
      <c r="AG95" s="273"/>
      <c r="AH95" s="273"/>
      <c r="AI95" s="273"/>
      <c r="AJ95" s="273"/>
      <c r="AK95" s="273"/>
      <c r="AL95" s="273"/>
      <c r="AM95" s="175"/>
    </row>
    <row r="96" spans="2:39" x14ac:dyDescent="0.2">
      <c r="B96" s="186" t="s">
        <v>8</v>
      </c>
      <c r="C96" s="264">
        <v>7.2791877254685682</v>
      </c>
      <c r="D96" s="17">
        <v>7.1</v>
      </c>
      <c r="E96" s="273"/>
      <c r="F96" s="273"/>
      <c r="G96" s="273"/>
      <c r="H96" s="273"/>
      <c r="I96" s="273"/>
      <c r="J96" s="273"/>
      <c r="K96" s="273"/>
      <c r="L96" s="273"/>
      <c r="M96" s="273"/>
      <c r="N96" s="273"/>
      <c r="O96" s="273"/>
      <c r="P96" s="273"/>
      <c r="Q96" s="273"/>
      <c r="R96" s="273"/>
      <c r="S96" s="273"/>
      <c r="T96" s="273"/>
      <c r="U96" s="273"/>
      <c r="V96" s="273"/>
      <c r="W96" s="273"/>
      <c r="X96" s="273"/>
      <c r="Y96" s="273"/>
      <c r="Z96" s="273"/>
      <c r="AA96" s="273"/>
      <c r="AB96" s="273"/>
      <c r="AC96" s="273"/>
      <c r="AD96" s="273"/>
      <c r="AE96" s="273"/>
      <c r="AF96" s="273"/>
      <c r="AG96" s="273"/>
      <c r="AH96" s="273"/>
      <c r="AI96" s="273"/>
      <c r="AJ96" s="273"/>
      <c r="AK96" s="273"/>
      <c r="AL96" s="273"/>
      <c r="AM96" s="175"/>
    </row>
    <row r="97" spans="2:39" x14ac:dyDescent="0.2">
      <c r="B97" s="186" t="s">
        <v>1</v>
      </c>
      <c r="C97" s="264">
        <v>6.3386717618071371</v>
      </c>
      <c r="D97" s="17">
        <v>7.1</v>
      </c>
      <c r="E97" s="273"/>
      <c r="F97" s="273"/>
      <c r="G97" s="273"/>
      <c r="H97" s="273"/>
      <c r="I97" s="273"/>
      <c r="J97" s="273"/>
      <c r="K97" s="273"/>
      <c r="L97" s="273"/>
      <c r="M97" s="273"/>
      <c r="N97" s="273"/>
      <c r="O97" s="273"/>
      <c r="P97" s="273"/>
      <c r="Q97" s="273"/>
      <c r="R97" s="273"/>
      <c r="S97" s="273"/>
      <c r="T97" s="273"/>
      <c r="U97" s="273"/>
      <c r="V97" s="273"/>
      <c r="W97" s="273"/>
      <c r="X97" s="273"/>
      <c r="Y97" s="273"/>
      <c r="Z97" s="273"/>
      <c r="AA97" s="273"/>
      <c r="AB97" s="273"/>
      <c r="AC97" s="273"/>
      <c r="AD97" s="273"/>
      <c r="AE97" s="273"/>
      <c r="AF97" s="273"/>
      <c r="AG97" s="273"/>
      <c r="AH97" s="273"/>
      <c r="AI97" s="273"/>
      <c r="AJ97" s="273"/>
      <c r="AK97" s="273"/>
      <c r="AL97" s="273"/>
      <c r="AM97" s="175"/>
    </row>
    <row r="98" spans="2:39" x14ac:dyDescent="0.2">
      <c r="B98" s="186" t="s">
        <v>9</v>
      </c>
      <c r="C98" s="264">
        <v>5.7612988062402293</v>
      </c>
      <c r="D98" s="17">
        <v>7.1</v>
      </c>
      <c r="E98" s="273"/>
      <c r="F98" s="273"/>
      <c r="G98" s="273"/>
      <c r="H98" s="273"/>
      <c r="I98" s="273"/>
      <c r="J98" s="273"/>
      <c r="K98" s="273"/>
      <c r="L98" s="273"/>
      <c r="M98" s="273"/>
      <c r="N98" s="273"/>
      <c r="O98" s="273"/>
      <c r="P98" s="273"/>
      <c r="Q98" s="273"/>
      <c r="R98" s="273"/>
      <c r="S98" s="273"/>
      <c r="T98" s="273"/>
      <c r="U98" s="273"/>
      <c r="V98" s="273"/>
      <c r="W98" s="273"/>
      <c r="X98" s="273"/>
      <c r="Y98" s="273"/>
      <c r="Z98" s="273"/>
      <c r="AA98" s="273"/>
      <c r="AB98" s="273"/>
      <c r="AC98" s="273"/>
      <c r="AD98" s="273"/>
      <c r="AE98" s="273"/>
      <c r="AF98" s="273"/>
      <c r="AG98" s="273"/>
      <c r="AH98" s="273"/>
      <c r="AI98" s="273"/>
      <c r="AJ98" s="273"/>
      <c r="AK98" s="273"/>
      <c r="AL98" s="273"/>
      <c r="AM98" s="175"/>
    </row>
    <row r="99" spans="2:39" x14ac:dyDescent="0.2">
      <c r="B99" s="186" t="s">
        <v>3</v>
      </c>
      <c r="C99" s="264">
        <v>5.0870766801193197</v>
      </c>
      <c r="D99" s="17">
        <v>7.1</v>
      </c>
      <c r="E99" s="273"/>
      <c r="F99" s="273"/>
      <c r="G99" s="273"/>
      <c r="H99" s="273"/>
      <c r="I99" s="273"/>
      <c r="J99" s="273"/>
      <c r="K99" s="273"/>
      <c r="L99" s="273"/>
      <c r="M99" s="273"/>
      <c r="N99" s="273"/>
      <c r="O99" s="273"/>
      <c r="P99" s="273"/>
      <c r="Q99" s="273"/>
      <c r="R99" s="273"/>
      <c r="S99" s="273"/>
      <c r="T99" s="273"/>
      <c r="U99" s="273"/>
      <c r="V99" s="273"/>
      <c r="W99" s="273"/>
      <c r="X99" s="273"/>
      <c r="Y99" s="273"/>
      <c r="Z99" s="273"/>
      <c r="AA99" s="273"/>
      <c r="AB99" s="273"/>
      <c r="AC99" s="273"/>
      <c r="AD99" s="273"/>
      <c r="AE99" s="273"/>
      <c r="AF99" s="273"/>
      <c r="AG99" s="273"/>
      <c r="AH99" s="273"/>
      <c r="AI99" s="273"/>
      <c r="AJ99" s="273"/>
      <c r="AK99" s="273"/>
      <c r="AL99" s="273"/>
      <c r="AM99" s="175"/>
    </row>
    <row r="100" spans="2:39" x14ac:dyDescent="0.2">
      <c r="B100" s="186" t="s">
        <v>15</v>
      </c>
      <c r="C100" s="264">
        <v>4.9132130438104653</v>
      </c>
      <c r="D100" s="17">
        <v>7.1</v>
      </c>
      <c r="E100" s="273"/>
      <c r="F100" s="273"/>
      <c r="G100" s="273"/>
      <c r="H100" s="273"/>
      <c r="I100" s="273"/>
      <c r="J100" s="273"/>
      <c r="K100" s="273"/>
      <c r="L100" s="273"/>
      <c r="M100" s="273"/>
      <c r="N100" s="273"/>
      <c r="O100" s="273"/>
      <c r="P100" s="273"/>
      <c r="Q100" s="273"/>
      <c r="R100" s="273"/>
      <c r="S100" s="273"/>
      <c r="T100" s="273"/>
      <c r="U100" s="273"/>
      <c r="V100" s="273"/>
      <c r="W100" s="273"/>
      <c r="X100" s="273"/>
      <c r="Y100" s="273"/>
      <c r="Z100" s="273"/>
      <c r="AA100" s="273"/>
      <c r="AB100" s="273"/>
      <c r="AC100" s="273"/>
      <c r="AD100" s="273"/>
      <c r="AE100" s="273"/>
      <c r="AF100" s="273"/>
      <c r="AG100" s="273"/>
      <c r="AH100" s="273"/>
      <c r="AI100" s="273"/>
      <c r="AJ100" s="273"/>
      <c r="AK100" s="273"/>
      <c r="AL100" s="273"/>
      <c r="AM100" s="175"/>
    </row>
    <row r="101" spans="2:39" x14ac:dyDescent="0.2">
      <c r="B101" s="186" t="s">
        <v>22</v>
      </c>
      <c r="C101" s="264">
        <v>4.6501812271043299</v>
      </c>
      <c r="D101" s="17">
        <v>7.1</v>
      </c>
      <c r="E101" s="273"/>
      <c r="F101" s="273"/>
      <c r="G101" s="273"/>
      <c r="H101" s="273"/>
      <c r="I101" s="273"/>
      <c r="J101" s="273"/>
      <c r="K101" s="273"/>
      <c r="L101" s="273"/>
      <c r="M101" s="273"/>
      <c r="N101" s="273"/>
      <c r="O101" s="273"/>
      <c r="P101" s="273"/>
      <c r="Q101" s="273"/>
      <c r="R101" s="273"/>
      <c r="S101" s="273"/>
      <c r="T101" s="273"/>
      <c r="U101" s="273"/>
      <c r="V101" s="273"/>
      <c r="W101" s="273"/>
      <c r="X101" s="273"/>
      <c r="Y101" s="273"/>
      <c r="Z101" s="273"/>
      <c r="AA101" s="273"/>
      <c r="AB101" s="273"/>
      <c r="AC101" s="273"/>
      <c r="AD101" s="273"/>
      <c r="AE101" s="273"/>
      <c r="AF101" s="273"/>
      <c r="AG101" s="273"/>
      <c r="AH101" s="273"/>
      <c r="AI101" s="273"/>
      <c r="AJ101" s="273"/>
      <c r="AK101" s="273"/>
      <c r="AL101" s="273"/>
      <c r="AM101" s="175"/>
    </row>
    <row r="102" spans="2:39" x14ac:dyDescent="0.2">
      <c r="B102" s="186" t="s">
        <v>24</v>
      </c>
      <c r="C102" s="264">
        <v>4.5206667115568724</v>
      </c>
      <c r="D102" s="17">
        <v>7.1</v>
      </c>
      <c r="E102" s="273"/>
      <c r="F102" s="273"/>
      <c r="G102" s="273"/>
      <c r="H102" s="273"/>
      <c r="I102" s="273"/>
      <c r="J102" s="273"/>
      <c r="K102" s="273"/>
      <c r="L102" s="273"/>
      <c r="M102" s="273"/>
      <c r="N102" s="273"/>
      <c r="O102" s="273"/>
      <c r="P102" s="273"/>
      <c r="Q102" s="273"/>
      <c r="R102" s="273"/>
      <c r="S102" s="273"/>
      <c r="T102" s="273"/>
      <c r="U102" s="273"/>
      <c r="V102" s="273"/>
      <c r="W102" s="273"/>
      <c r="X102" s="273"/>
      <c r="Y102" s="273"/>
      <c r="Z102" s="273"/>
      <c r="AA102" s="273"/>
      <c r="AB102" s="273"/>
      <c r="AC102" s="273"/>
      <c r="AD102" s="273"/>
      <c r="AE102" s="273"/>
      <c r="AF102" s="273"/>
      <c r="AG102" s="273"/>
      <c r="AH102" s="273"/>
      <c r="AI102" s="273"/>
      <c r="AJ102" s="273"/>
      <c r="AK102" s="273"/>
      <c r="AL102" s="273"/>
      <c r="AM102" s="175"/>
    </row>
    <row r="103" spans="2:39" x14ac:dyDescent="0.2">
      <c r="B103" s="186" t="s">
        <v>23</v>
      </c>
      <c r="C103" s="264">
        <v>4.4642614568730377</v>
      </c>
      <c r="D103" s="17">
        <v>7.1</v>
      </c>
      <c r="E103" s="273"/>
      <c r="F103" s="273"/>
      <c r="G103" s="273"/>
      <c r="H103" s="273"/>
      <c r="I103" s="273"/>
      <c r="J103" s="273"/>
      <c r="K103" s="273"/>
      <c r="L103" s="273"/>
      <c r="M103" s="273"/>
      <c r="N103" s="273"/>
      <c r="O103" s="273"/>
      <c r="P103" s="273"/>
      <c r="Q103" s="273"/>
      <c r="R103" s="273"/>
      <c r="S103" s="273"/>
      <c r="T103" s="273"/>
      <c r="U103" s="273"/>
      <c r="V103" s="273"/>
      <c r="W103" s="273"/>
      <c r="X103" s="273"/>
      <c r="Y103" s="273"/>
      <c r="Z103" s="273"/>
      <c r="AA103" s="273"/>
      <c r="AB103" s="273"/>
      <c r="AC103" s="273"/>
      <c r="AD103" s="273"/>
      <c r="AE103" s="273"/>
      <c r="AF103" s="273"/>
      <c r="AG103" s="273"/>
      <c r="AH103" s="273"/>
      <c r="AI103" s="273"/>
      <c r="AJ103" s="273"/>
      <c r="AK103" s="273"/>
      <c r="AL103" s="273"/>
      <c r="AM103" s="175"/>
    </row>
    <row r="104" spans="2:39" x14ac:dyDescent="0.2">
      <c r="B104" s="186" t="s">
        <v>13</v>
      </c>
      <c r="C104" s="264">
        <v>4.4393394279461225</v>
      </c>
      <c r="D104" s="17">
        <v>7.1</v>
      </c>
      <c r="E104" s="273"/>
      <c r="F104" s="273"/>
      <c r="G104" s="273"/>
      <c r="H104" s="273"/>
      <c r="I104" s="273"/>
      <c r="J104" s="273"/>
      <c r="K104" s="273"/>
      <c r="L104" s="273"/>
      <c r="M104" s="273"/>
      <c r="N104" s="273"/>
      <c r="O104" s="273"/>
      <c r="P104" s="273"/>
      <c r="Q104" s="273"/>
      <c r="R104" s="273"/>
      <c r="S104" s="273"/>
      <c r="T104" s="273"/>
      <c r="U104" s="273"/>
      <c r="V104" s="273"/>
      <c r="W104" s="273"/>
      <c r="X104" s="273"/>
      <c r="Y104" s="273"/>
      <c r="Z104" s="273"/>
      <c r="AA104" s="273"/>
      <c r="AB104" s="273"/>
      <c r="AC104" s="273"/>
      <c r="AD104" s="273"/>
      <c r="AE104" s="273"/>
      <c r="AF104" s="273"/>
      <c r="AG104" s="273"/>
      <c r="AH104" s="273"/>
      <c r="AI104" s="273"/>
      <c r="AJ104" s="273"/>
      <c r="AK104" s="273"/>
      <c r="AL104" s="273"/>
      <c r="AM104" s="175"/>
    </row>
    <row r="105" spans="2:39" x14ac:dyDescent="0.2">
      <c r="B105" s="186" t="s">
        <v>14</v>
      </c>
      <c r="C105" s="264">
        <v>3.742745285246174</v>
      </c>
      <c r="D105" s="17">
        <v>7.1</v>
      </c>
      <c r="E105" s="273"/>
      <c r="F105" s="273"/>
      <c r="G105" s="273"/>
      <c r="H105" s="273"/>
      <c r="I105" s="273"/>
      <c r="J105" s="273"/>
      <c r="K105" s="273"/>
      <c r="L105" s="273"/>
      <c r="M105" s="273"/>
      <c r="N105" s="273"/>
      <c r="O105" s="273"/>
      <c r="P105" s="273"/>
      <c r="Q105" s="273"/>
      <c r="R105" s="273"/>
      <c r="S105" s="273"/>
      <c r="T105" s="273"/>
      <c r="U105" s="273"/>
      <c r="V105" s="273"/>
      <c r="W105" s="273"/>
      <c r="X105" s="273"/>
      <c r="Y105" s="273"/>
      <c r="Z105" s="273"/>
      <c r="AA105" s="273"/>
      <c r="AB105" s="273"/>
      <c r="AC105" s="273"/>
      <c r="AD105" s="273"/>
      <c r="AE105" s="273"/>
      <c r="AF105" s="273"/>
      <c r="AG105" s="273"/>
      <c r="AH105" s="273"/>
      <c r="AI105" s="273"/>
      <c r="AJ105" s="273"/>
      <c r="AK105" s="273"/>
      <c r="AL105" s="273"/>
      <c r="AM105" s="175"/>
    </row>
    <row r="106" spans="2:39" x14ac:dyDescent="0.2">
      <c r="B106" s="186" t="s">
        <v>26</v>
      </c>
      <c r="C106" s="264">
        <v>3.2432057562791772</v>
      </c>
      <c r="D106" s="17">
        <v>7.1</v>
      </c>
      <c r="E106" s="273"/>
      <c r="F106" s="273"/>
      <c r="G106" s="273"/>
      <c r="H106" s="273"/>
      <c r="I106" s="273"/>
      <c r="J106" s="273"/>
      <c r="K106" s="273"/>
      <c r="L106" s="273"/>
      <c r="M106" s="273"/>
      <c r="N106" s="273"/>
      <c r="O106" s="273"/>
      <c r="P106" s="273"/>
      <c r="Q106" s="273"/>
      <c r="R106" s="273"/>
      <c r="S106" s="273"/>
      <c r="T106" s="273"/>
      <c r="U106" s="273"/>
      <c r="V106" s="273"/>
      <c r="W106" s="273"/>
      <c r="X106" s="273"/>
      <c r="Y106" s="273"/>
      <c r="Z106" s="273"/>
      <c r="AA106" s="273"/>
      <c r="AB106" s="273"/>
      <c r="AC106" s="273"/>
      <c r="AD106" s="273"/>
      <c r="AE106" s="273"/>
      <c r="AF106" s="273"/>
      <c r="AG106" s="273"/>
      <c r="AH106" s="273"/>
      <c r="AI106" s="273"/>
      <c r="AJ106" s="273"/>
      <c r="AK106" s="273"/>
      <c r="AL106" s="273"/>
      <c r="AM106" s="175"/>
    </row>
    <row r="107" spans="2:39" x14ac:dyDescent="0.2">
      <c r="B107" s="186" t="s">
        <v>12</v>
      </c>
      <c r="C107" s="264">
        <v>3.148916292340413</v>
      </c>
      <c r="D107" s="17">
        <v>7.1</v>
      </c>
      <c r="E107" s="273"/>
      <c r="F107" s="273"/>
      <c r="G107" s="273"/>
      <c r="H107" s="273"/>
      <c r="I107" s="273"/>
      <c r="J107" s="273"/>
      <c r="K107" s="273"/>
      <c r="L107" s="273"/>
      <c r="M107" s="273"/>
      <c r="N107" s="273"/>
      <c r="O107" s="273"/>
      <c r="P107" s="273"/>
      <c r="Q107" s="273"/>
      <c r="R107" s="273"/>
      <c r="S107" s="273"/>
      <c r="T107" s="273"/>
      <c r="U107" s="273"/>
      <c r="V107" s="273"/>
      <c r="W107" s="273"/>
      <c r="X107" s="273"/>
      <c r="Y107" s="273"/>
      <c r="Z107" s="273"/>
      <c r="AA107" s="273"/>
      <c r="AB107" s="273"/>
      <c r="AC107" s="273"/>
      <c r="AD107" s="273"/>
      <c r="AE107" s="273"/>
      <c r="AF107" s="273"/>
      <c r="AG107" s="273"/>
      <c r="AH107" s="273"/>
      <c r="AI107" s="273"/>
      <c r="AJ107" s="273"/>
      <c r="AK107" s="273"/>
      <c r="AL107" s="273"/>
      <c r="AM107" s="175"/>
    </row>
    <row r="108" spans="2:39" x14ac:dyDescent="0.2">
      <c r="B108" s="186" t="s">
        <v>6</v>
      </c>
      <c r="C108" s="264">
        <v>3.0617853484659898</v>
      </c>
      <c r="D108" s="17">
        <v>7.1</v>
      </c>
      <c r="E108" s="273"/>
      <c r="F108" s="273"/>
      <c r="G108" s="273"/>
      <c r="H108" s="273"/>
      <c r="I108" s="273"/>
      <c r="J108" s="273"/>
      <c r="K108" s="273"/>
      <c r="L108" s="273"/>
      <c r="M108" s="273"/>
      <c r="N108" s="273"/>
      <c r="O108" s="273"/>
      <c r="P108" s="273"/>
      <c r="Q108" s="273"/>
      <c r="R108" s="273"/>
      <c r="S108" s="273"/>
      <c r="T108" s="273"/>
      <c r="U108" s="273"/>
      <c r="V108" s="273"/>
      <c r="W108" s="273"/>
      <c r="X108" s="273"/>
      <c r="Y108" s="273"/>
      <c r="Z108" s="273"/>
      <c r="AA108" s="273"/>
      <c r="AB108" s="273"/>
      <c r="AC108" s="273"/>
      <c r="AD108" s="273"/>
      <c r="AE108" s="273"/>
      <c r="AF108" s="273"/>
      <c r="AG108" s="273"/>
      <c r="AH108" s="273"/>
      <c r="AI108" s="273"/>
      <c r="AJ108" s="273"/>
      <c r="AK108" s="273"/>
      <c r="AL108" s="273"/>
      <c r="AM108" s="175"/>
    </row>
    <row r="109" spans="2:39" x14ac:dyDescent="0.2">
      <c r="B109" s="186" t="s">
        <v>16</v>
      </c>
      <c r="C109" s="264">
        <v>2.8597045564597212</v>
      </c>
      <c r="D109" s="17">
        <v>7.1</v>
      </c>
      <c r="E109" s="273"/>
      <c r="F109" s="273"/>
      <c r="G109" s="273"/>
      <c r="H109" s="273"/>
      <c r="I109" s="273"/>
      <c r="J109" s="273"/>
      <c r="K109" s="273"/>
      <c r="L109" s="273"/>
      <c r="M109" s="273"/>
      <c r="N109" s="273"/>
      <c r="O109" s="273"/>
      <c r="P109" s="273"/>
      <c r="Q109" s="273"/>
      <c r="R109" s="273"/>
      <c r="S109" s="273"/>
      <c r="T109" s="273"/>
      <c r="U109" s="273"/>
      <c r="V109" s="273"/>
      <c r="W109" s="273"/>
      <c r="X109" s="273"/>
      <c r="Y109" s="273"/>
      <c r="Z109" s="273"/>
      <c r="AA109" s="273"/>
      <c r="AB109" s="273"/>
      <c r="AC109" s="273"/>
      <c r="AD109" s="273"/>
      <c r="AE109" s="273"/>
      <c r="AF109" s="273"/>
      <c r="AG109" s="273"/>
      <c r="AH109" s="273"/>
      <c r="AI109" s="273"/>
      <c r="AJ109" s="273"/>
      <c r="AK109" s="273"/>
      <c r="AL109" s="273"/>
      <c r="AM109" s="175"/>
    </row>
    <row r="110" spans="2:39" x14ac:dyDescent="0.2">
      <c r="B110" s="186" t="s">
        <v>29</v>
      </c>
      <c r="C110" s="264">
        <v>2.7938201535937766</v>
      </c>
      <c r="D110" s="17">
        <v>7.1</v>
      </c>
      <c r="E110" s="273"/>
      <c r="F110" s="273"/>
      <c r="G110" s="273"/>
      <c r="H110" s="273"/>
      <c r="I110" s="273"/>
      <c r="J110" s="273"/>
      <c r="K110" s="273"/>
      <c r="L110" s="273"/>
      <c r="M110" s="273"/>
      <c r="N110" s="273"/>
      <c r="O110" s="273"/>
      <c r="P110" s="273"/>
      <c r="Q110" s="273"/>
      <c r="R110" s="273"/>
      <c r="S110" s="273"/>
      <c r="T110" s="273"/>
      <c r="U110" s="273"/>
      <c r="V110" s="273"/>
      <c r="W110" s="273"/>
      <c r="X110" s="273"/>
      <c r="Y110" s="273"/>
      <c r="Z110" s="273"/>
      <c r="AA110" s="273"/>
      <c r="AB110" s="273"/>
      <c r="AC110" s="273"/>
      <c r="AD110" s="273"/>
      <c r="AE110" s="273"/>
      <c r="AF110" s="273"/>
      <c r="AG110" s="273"/>
      <c r="AH110" s="273"/>
      <c r="AI110" s="273"/>
      <c r="AJ110" s="273"/>
      <c r="AK110" s="273"/>
      <c r="AL110" s="273"/>
      <c r="AM110" s="175"/>
    </row>
    <row r="111" spans="2:39" x14ac:dyDescent="0.2">
      <c r="B111" s="186" t="s">
        <v>20</v>
      </c>
      <c r="C111" s="264">
        <v>2.7772545585692283</v>
      </c>
      <c r="D111" s="17">
        <v>7.1</v>
      </c>
      <c r="E111" s="273"/>
      <c r="F111" s="273"/>
      <c r="G111" s="273"/>
      <c r="H111" s="273"/>
      <c r="I111" s="273"/>
      <c r="J111" s="273"/>
      <c r="K111" s="273"/>
      <c r="L111" s="273"/>
      <c r="M111" s="273"/>
      <c r="N111" s="273"/>
      <c r="O111" s="273"/>
      <c r="P111" s="273"/>
      <c r="Q111" s="273"/>
      <c r="R111" s="273"/>
      <c r="S111" s="273"/>
      <c r="T111" s="273"/>
      <c r="U111" s="273"/>
      <c r="V111" s="273"/>
      <c r="W111" s="273"/>
      <c r="X111" s="273"/>
      <c r="Y111" s="273"/>
      <c r="Z111" s="273"/>
      <c r="AA111" s="273"/>
      <c r="AB111" s="273"/>
      <c r="AC111" s="273"/>
      <c r="AD111" s="273"/>
      <c r="AE111" s="273"/>
      <c r="AF111" s="273"/>
      <c r="AG111" s="273"/>
      <c r="AH111" s="273"/>
      <c r="AI111" s="273"/>
      <c r="AJ111" s="273"/>
      <c r="AK111" s="273"/>
      <c r="AL111" s="273"/>
      <c r="AM111" s="175"/>
    </row>
    <row r="112" spans="2:39" x14ac:dyDescent="0.2">
      <c r="B112" s="186" t="s">
        <v>0</v>
      </c>
      <c r="C112" s="264">
        <v>1.8850935352639895</v>
      </c>
      <c r="D112" s="17">
        <v>7.1</v>
      </c>
      <c r="E112" s="273"/>
      <c r="F112" s="273"/>
      <c r="G112" s="273"/>
      <c r="H112" s="273"/>
      <c r="I112" s="273"/>
      <c r="J112" s="273"/>
      <c r="K112" s="273"/>
      <c r="L112" s="273"/>
      <c r="M112" s="273"/>
      <c r="N112" s="273"/>
      <c r="O112" s="273"/>
      <c r="P112" s="273"/>
      <c r="Q112" s="273"/>
      <c r="R112" s="273"/>
      <c r="S112" s="273"/>
      <c r="T112" s="273"/>
      <c r="U112" s="273"/>
      <c r="V112" s="273"/>
      <c r="W112" s="273"/>
      <c r="X112" s="273"/>
      <c r="Y112" s="273"/>
      <c r="Z112" s="273"/>
      <c r="AA112" s="273"/>
      <c r="AB112" s="273"/>
      <c r="AC112" s="273"/>
      <c r="AD112" s="273"/>
      <c r="AE112" s="273"/>
      <c r="AF112" s="273"/>
      <c r="AG112" s="273"/>
      <c r="AH112" s="273"/>
      <c r="AI112" s="273"/>
      <c r="AJ112" s="273"/>
      <c r="AK112" s="273"/>
      <c r="AL112" s="273"/>
      <c r="AM112" s="175"/>
    </row>
    <row r="113" spans="2:39" x14ac:dyDescent="0.2">
      <c r="B113" s="186" t="s">
        <v>2</v>
      </c>
      <c r="C113" s="264">
        <v>1.8541430008763102</v>
      </c>
      <c r="D113" s="17">
        <v>7.1</v>
      </c>
      <c r="E113" s="273"/>
      <c r="F113" s="273"/>
      <c r="G113" s="273"/>
      <c r="H113" s="273"/>
      <c r="I113" s="273"/>
      <c r="J113" s="273"/>
      <c r="K113" s="273"/>
      <c r="L113" s="273"/>
      <c r="M113" s="273"/>
      <c r="N113" s="273"/>
      <c r="O113" s="273"/>
      <c r="P113" s="273"/>
      <c r="Q113" s="273"/>
      <c r="R113" s="273"/>
      <c r="S113" s="273"/>
      <c r="T113" s="273"/>
      <c r="U113" s="273"/>
      <c r="V113" s="273"/>
      <c r="W113" s="273"/>
      <c r="X113" s="273"/>
      <c r="Y113" s="273"/>
      <c r="Z113" s="273"/>
      <c r="AA113" s="273"/>
      <c r="AB113" s="273"/>
      <c r="AC113" s="273"/>
      <c r="AD113" s="273"/>
      <c r="AE113" s="273"/>
      <c r="AF113" s="273"/>
      <c r="AG113" s="273"/>
      <c r="AH113" s="273"/>
      <c r="AI113" s="273"/>
      <c r="AJ113" s="273"/>
      <c r="AK113" s="273"/>
      <c r="AL113" s="273"/>
      <c r="AM113" s="175"/>
    </row>
    <row r="114" spans="2:39" x14ac:dyDescent="0.2">
      <c r="B114" s="186" t="s">
        <v>4</v>
      </c>
      <c r="C114" s="264">
        <v>1.0018312601049262</v>
      </c>
      <c r="D114" s="17">
        <v>7.1</v>
      </c>
      <c r="E114" s="273"/>
      <c r="F114" s="273"/>
      <c r="G114" s="273"/>
      <c r="H114" s="273"/>
      <c r="I114" s="273"/>
      <c r="J114" s="273"/>
      <c r="K114" s="273"/>
      <c r="L114" s="273"/>
      <c r="M114" s="273"/>
      <c r="N114" s="273"/>
      <c r="O114" s="273"/>
      <c r="P114" s="273"/>
      <c r="Q114" s="273"/>
      <c r="R114" s="273"/>
      <c r="S114" s="273"/>
      <c r="T114" s="273"/>
      <c r="U114" s="273"/>
      <c r="V114" s="273"/>
      <c r="W114" s="273"/>
      <c r="X114" s="273"/>
      <c r="Y114" s="273"/>
      <c r="Z114" s="273"/>
      <c r="AA114" s="273"/>
      <c r="AB114" s="273"/>
      <c r="AC114" s="273"/>
      <c r="AD114" s="273"/>
      <c r="AE114" s="273"/>
      <c r="AF114" s="273"/>
      <c r="AG114" s="273"/>
      <c r="AH114" s="273"/>
      <c r="AI114" s="273"/>
      <c r="AJ114" s="273"/>
      <c r="AK114" s="273"/>
      <c r="AL114" s="273"/>
      <c r="AM114" s="175"/>
    </row>
    <row r="115" spans="2:39" x14ac:dyDescent="0.2">
      <c r="B115" s="186" t="s">
        <v>75</v>
      </c>
      <c r="C115" s="264">
        <v>0.2840662772328153</v>
      </c>
      <c r="D115" s="17">
        <v>7.1</v>
      </c>
      <c r="E115" s="273"/>
      <c r="F115" s="273"/>
      <c r="G115" s="273"/>
      <c r="H115" s="273"/>
      <c r="I115" s="273"/>
      <c r="J115" s="273"/>
      <c r="K115" s="273"/>
      <c r="L115" s="273"/>
      <c r="M115" s="273"/>
      <c r="N115" s="273"/>
      <c r="O115" s="273"/>
      <c r="P115" s="273"/>
      <c r="Q115" s="273"/>
      <c r="R115" s="273"/>
      <c r="S115" s="273"/>
      <c r="T115" s="273"/>
      <c r="U115" s="273"/>
      <c r="V115" s="273"/>
      <c r="W115" s="273"/>
      <c r="X115" s="273"/>
      <c r="Y115" s="273"/>
      <c r="Z115" s="273"/>
      <c r="AA115" s="273"/>
      <c r="AB115" s="273"/>
      <c r="AC115" s="273"/>
      <c r="AD115" s="273"/>
      <c r="AE115" s="273"/>
      <c r="AF115" s="273"/>
      <c r="AG115" s="273"/>
      <c r="AH115" s="273"/>
      <c r="AI115" s="273"/>
      <c r="AJ115" s="273"/>
      <c r="AK115" s="273"/>
      <c r="AL115" s="273"/>
      <c r="AM115" s="175"/>
    </row>
    <row r="116" spans="2:39" x14ac:dyDescent="0.2">
      <c r="C116" s="175"/>
      <c r="D116" s="175"/>
      <c r="E116" s="175"/>
      <c r="F116" s="175"/>
      <c r="G116" s="175"/>
      <c r="H116" s="175"/>
      <c r="I116" s="175"/>
      <c r="J116" s="175"/>
      <c r="K116" s="175"/>
      <c r="L116" s="175"/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  <c r="AA116" s="175"/>
      <c r="AB116" s="175"/>
      <c r="AC116" s="175"/>
      <c r="AD116" s="175"/>
      <c r="AE116" s="175"/>
      <c r="AF116" s="175"/>
      <c r="AG116" s="175"/>
      <c r="AH116" s="175"/>
      <c r="AI116" s="175"/>
      <c r="AJ116" s="175"/>
      <c r="AK116" s="175"/>
      <c r="AL116" s="175"/>
      <c r="AM116" s="175"/>
    </row>
    <row r="118" spans="2:39" ht="15" x14ac:dyDescent="0.25">
      <c r="B118" s="259" t="s">
        <v>72</v>
      </c>
      <c r="C118" s="218" t="s">
        <v>627</v>
      </c>
      <c r="D118" s="218" t="s">
        <v>51</v>
      </c>
    </row>
    <row r="119" spans="2:39" x14ac:dyDescent="0.2">
      <c r="B119" s="186" t="s">
        <v>15</v>
      </c>
      <c r="C119" s="237">
        <v>1.865956135887386</v>
      </c>
      <c r="D119" s="17">
        <v>0.5</v>
      </c>
    </row>
    <row r="120" spans="2:39" x14ac:dyDescent="0.2">
      <c r="B120" s="186" t="s">
        <v>5</v>
      </c>
      <c r="C120" s="237">
        <v>1.5086252678089136</v>
      </c>
      <c r="D120" s="17">
        <v>0.5</v>
      </c>
    </row>
    <row r="121" spans="2:39" x14ac:dyDescent="0.2">
      <c r="B121" s="186" t="s">
        <v>17</v>
      </c>
      <c r="C121" s="237">
        <v>1.4970371218038978</v>
      </c>
      <c r="D121" s="17">
        <v>0.5</v>
      </c>
    </row>
    <row r="122" spans="2:39" x14ac:dyDescent="0.2">
      <c r="B122" s="186" t="s">
        <v>10</v>
      </c>
      <c r="C122" s="237">
        <v>1.4661983754539905</v>
      </c>
      <c r="D122" s="17">
        <v>0.5</v>
      </c>
    </row>
    <row r="123" spans="2:39" x14ac:dyDescent="0.2">
      <c r="B123" s="186" t="s">
        <v>31</v>
      </c>
      <c r="C123" s="237">
        <v>1.174987011408881</v>
      </c>
      <c r="D123" s="17">
        <v>0.5</v>
      </c>
    </row>
    <row r="124" spans="2:39" x14ac:dyDescent="0.2">
      <c r="B124" s="186" t="s">
        <v>21</v>
      </c>
      <c r="C124" s="237">
        <v>1.0697517399358287</v>
      </c>
      <c r="D124" s="17">
        <v>0.5</v>
      </c>
    </row>
    <row r="125" spans="2:39" x14ac:dyDescent="0.2">
      <c r="B125" s="186" t="s">
        <v>20</v>
      </c>
      <c r="C125" s="237">
        <v>0.85555265072650466</v>
      </c>
      <c r="D125" s="17">
        <v>0.5</v>
      </c>
    </row>
    <row r="126" spans="2:39" x14ac:dyDescent="0.2">
      <c r="B126" s="203" t="s">
        <v>27</v>
      </c>
      <c r="C126" s="37">
        <v>0.75964307967223521</v>
      </c>
      <c r="D126" s="17">
        <v>0.5</v>
      </c>
    </row>
    <row r="127" spans="2:39" x14ac:dyDescent="0.2">
      <c r="B127" s="186" t="s">
        <v>25</v>
      </c>
      <c r="C127" s="269">
        <v>0.67304211491839705</v>
      </c>
      <c r="D127" s="17">
        <v>0.5</v>
      </c>
    </row>
    <row r="128" spans="2:39" x14ac:dyDescent="0.2">
      <c r="B128" s="186" t="s">
        <v>30</v>
      </c>
      <c r="C128" s="237">
        <v>0.6165901392907519</v>
      </c>
      <c r="D128" s="17">
        <v>0.5</v>
      </c>
    </row>
    <row r="129" spans="2:4" x14ac:dyDescent="0.2">
      <c r="B129" s="186" t="s">
        <v>3</v>
      </c>
      <c r="C129" s="237">
        <v>0.57181084400772064</v>
      </c>
      <c r="D129" s="17">
        <v>0.5</v>
      </c>
    </row>
    <row r="130" spans="2:4" x14ac:dyDescent="0.2">
      <c r="B130" s="186" t="s">
        <v>1</v>
      </c>
      <c r="C130" s="237">
        <v>0.52390747587647979</v>
      </c>
      <c r="D130" s="17">
        <v>0.5</v>
      </c>
    </row>
    <row r="131" spans="2:4" x14ac:dyDescent="0.2">
      <c r="B131" s="186" t="s">
        <v>13</v>
      </c>
      <c r="C131" s="237">
        <v>0.50947836381761402</v>
      </c>
      <c r="D131" s="17">
        <v>0.5</v>
      </c>
    </row>
    <row r="132" spans="2:4" x14ac:dyDescent="0.2">
      <c r="B132" s="186" t="s">
        <v>18</v>
      </c>
      <c r="C132" s="237">
        <v>0.48906305847955095</v>
      </c>
      <c r="D132" s="17">
        <v>0.5</v>
      </c>
    </row>
    <row r="133" spans="2:4" x14ac:dyDescent="0.2">
      <c r="B133" s="186" t="s">
        <v>2</v>
      </c>
      <c r="C133" s="237">
        <v>0.48502158320080491</v>
      </c>
      <c r="D133" s="17">
        <v>0.5</v>
      </c>
    </row>
    <row r="134" spans="2:4" x14ac:dyDescent="0.2">
      <c r="B134" s="186" t="s">
        <v>8</v>
      </c>
      <c r="C134" s="237">
        <v>0.3675872263862644</v>
      </c>
      <c r="D134" s="17">
        <v>0.5</v>
      </c>
    </row>
    <row r="135" spans="2:4" x14ac:dyDescent="0.2">
      <c r="B135" s="186" t="s">
        <v>11</v>
      </c>
      <c r="C135" s="237">
        <v>0.35913740554208495</v>
      </c>
      <c r="D135" s="17">
        <v>0.5</v>
      </c>
    </row>
    <row r="136" spans="2:4" x14ac:dyDescent="0.2">
      <c r="B136" s="186" t="s">
        <v>19</v>
      </c>
      <c r="C136" s="237">
        <v>0.31182015953589559</v>
      </c>
      <c r="D136" s="17">
        <v>0.5</v>
      </c>
    </row>
    <row r="137" spans="2:4" x14ac:dyDescent="0.2">
      <c r="B137" s="186" t="s">
        <v>29</v>
      </c>
      <c r="C137" s="237">
        <v>0.29728153561452325</v>
      </c>
      <c r="D137" s="17">
        <v>0.5</v>
      </c>
    </row>
    <row r="138" spans="2:4" x14ac:dyDescent="0.2">
      <c r="B138" s="186" t="s">
        <v>22</v>
      </c>
      <c r="C138" s="237">
        <v>0.27813999434563413</v>
      </c>
      <c r="D138" s="17">
        <v>0.5</v>
      </c>
    </row>
    <row r="139" spans="2:4" x14ac:dyDescent="0.2">
      <c r="B139" s="186" t="s">
        <v>9</v>
      </c>
      <c r="C139" s="237">
        <v>0.27630088810019821</v>
      </c>
      <c r="D139" s="17">
        <v>0.5</v>
      </c>
    </row>
    <row r="140" spans="2:4" x14ac:dyDescent="0.2">
      <c r="B140" s="186" t="s">
        <v>23</v>
      </c>
      <c r="C140" s="237">
        <v>0.24336006694269663</v>
      </c>
      <c r="D140" s="17">
        <v>0.5</v>
      </c>
    </row>
    <row r="141" spans="2:4" x14ac:dyDescent="0.2">
      <c r="B141" s="186" t="s">
        <v>28</v>
      </c>
      <c r="C141" s="250">
        <v>0.22970855055107264</v>
      </c>
      <c r="D141" s="17">
        <v>0.5</v>
      </c>
    </row>
    <row r="142" spans="2:4" x14ac:dyDescent="0.2">
      <c r="B142" s="186" t="s">
        <v>14</v>
      </c>
      <c r="C142" s="237">
        <v>0.19992787444965354</v>
      </c>
      <c r="D142" s="17">
        <v>0.5</v>
      </c>
    </row>
    <row r="143" spans="2:4" x14ac:dyDescent="0.2">
      <c r="B143" s="186" t="s">
        <v>12</v>
      </c>
      <c r="C143" s="237">
        <v>0.1912392006043023</v>
      </c>
      <c r="D143" s="17">
        <v>0.5</v>
      </c>
    </row>
    <row r="144" spans="2:4" x14ac:dyDescent="0.2">
      <c r="B144" s="186" t="s">
        <v>26</v>
      </c>
      <c r="C144" s="269">
        <v>0.17696163649383753</v>
      </c>
      <c r="D144" s="17">
        <v>0.5</v>
      </c>
    </row>
    <row r="145" spans="2:4" x14ac:dyDescent="0.2">
      <c r="B145" s="186" t="s">
        <v>24</v>
      </c>
      <c r="C145" s="269">
        <v>0.17628467193276173</v>
      </c>
      <c r="D145" s="17">
        <v>0.5</v>
      </c>
    </row>
    <row r="146" spans="2:4" x14ac:dyDescent="0.2">
      <c r="B146" s="186" t="s">
        <v>0</v>
      </c>
      <c r="C146" s="237">
        <v>9.5457565863012975E-2</v>
      </c>
      <c r="D146" s="17">
        <v>0.5</v>
      </c>
    </row>
    <row r="147" spans="2:4" x14ac:dyDescent="0.2">
      <c r="B147" s="186" t="s">
        <v>4</v>
      </c>
      <c r="C147" s="237">
        <v>8.4413941773627654E-2</v>
      </c>
      <c r="D147" s="17">
        <v>0.5</v>
      </c>
    </row>
    <row r="148" spans="2:4" x14ac:dyDescent="0.2">
      <c r="B148" s="186" t="s">
        <v>16</v>
      </c>
      <c r="C148" s="237">
        <v>7.5424394387344218E-2</v>
      </c>
      <c r="D148" s="17">
        <v>0.5</v>
      </c>
    </row>
    <row r="149" spans="2:4" x14ac:dyDescent="0.2">
      <c r="B149" s="186" t="s">
        <v>6</v>
      </c>
      <c r="C149" s="237">
        <v>1.4460006122656868E-2</v>
      </c>
      <c r="D149" s="17">
        <v>0.5</v>
      </c>
    </row>
    <row r="150" spans="2:4" x14ac:dyDescent="0.2">
      <c r="B150" s="186" t="s">
        <v>75</v>
      </c>
      <c r="C150" s="237">
        <v>0</v>
      </c>
      <c r="D150" s="17">
        <v>0.5</v>
      </c>
    </row>
    <row r="153" spans="2:4" ht="15" x14ac:dyDescent="0.25">
      <c r="B153" s="259" t="s">
        <v>72</v>
      </c>
      <c r="C153" s="218" t="s">
        <v>628</v>
      </c>
      <c r="D153" s="218" t="s">
        <v>51</v>
      </c>
    </row>
    <row r="154" spans="2:4" x14ac:dyDescent="0.2">
      <c r="B154" s="186" t="s">
        <v>17</v>
      </c>
      <c r="C154" s="240">
        <v>48.040171752401896</v>
      </c>
      <c r="D154" s="17">
        <v>13.5</v>
      </c>
    </row>
    <row r="155" spans="2:4" x14ac:dyDescent="0.2">
      <c r="B155" s="186" t="s">
        <v>5</v>
      </c>
      <c r="C155" s="240">
        <v>47.377995211303507</v>
      </c>
      <c r="D155" s="17">
        <v>13.5</v>
      </c>
    </row>
    <row r="156" spans="2:4" x14ac:dyDescent="0.2">
      <c r="B156" s="186" t="s">
        <v>10</v>
      </c>
      <c r="C156" s="240">
        <v>44.490565446531939</v>
      </c>
      <c r="D156" s="17">
        <v>13.5</v>
      </c>
    </row>
    <row r="157" spans="2:4" x14ac:dyDescent="0.2">
      <c r="B157" s="203" t="s">
        <v>27</v>
      </c>
      <c r="C157" s="37">
        <v>36.373426129483548</v>
      </c>
      <c r="D157" s="17">
        <v>13.5</v>
      </c>
    </row>
    <row r="158" spans="2:4" x14ac:dyDescent="0.2">
      <c r="B158" s="186" t="s">
        <v>24</v>
      </c>
      <c r="C158" s="240">
        <v>32.656202230095204</v>
      </c>
      <c r="D158" s="17">
        <v>13.5</v>
      </c>
    </row>
    <row r="159" spans="2:4" x14ac:dyDescent="0.2">
      <c r="B159" s="186" t="s">
        <v>31</v>
      </c>
      <c r="C159" s="240">
        <v>29.543991955133254</v>
      </c>
      <c r="D159" s="17">
        <v>13.5</v>
      </c>
    </row>
    <row r="160" spans="2:4" x14ac:dyDescent="0.2">
      <c r="B160" s="186" t="s">
        <v>3</v>
      </c>
      <c r="C160" s="240">
        <v>28.605457097736448</v>
      </c>
      <c r="D160" s="17">
        <v>13.5</v>
      </c>
    </row>
    <row r="161" spans="2:4" x14ac:dyDescent="0.2">
      <c r="B161" s="186" t="s">
        <v>18</v>
      </c>
      <c r="C161" s="240">
        <v>19.238519672970476</v>
      </c>
      <c r="D161" s="17">
        <v>13.5</v>
      </c>
    </row>
    <row r="162" spans="2:4" x14ac:dyDescent="0.2">
      <c r="B162" s="186" t="s">
        <v>21</v>
      </c>
      <c r="C162" s="240">
        <v>18.812424521884395</v>
      </c>
      <c r="D162" s="17">
        <v>13.5</v>
      </c>
    </row>
    <row r="163" spans="2:4" x14ac:dyDescent="0.2">
      <c r="B163" s="186" t="s">
        <v>11</v>
      </c>
      <c r="C163" s="240">
        <v>17.852286307358476</v>
      </c>
      <c r="D163" s="17">
        <v>13.5</v>
      </c>
    </row>
    <row r="164" spans="2:4" x14ac:dyDescent="0.2">
      <c r="B164" s="186" t="s">
        <v>30</v>
      </c>
      <c r="C164" s="240">
        <v>14.948207513845595</v>
      </c>
      <c r="D164" s="17">
        <v>13.5</v>
      </c>
    </row>
    <row r="165" spans="2:4" x14ac:dyDescent="0.2">
      <c r="B165" s="186" t="s">
        <v>14</v>
      </c>
      <c r="C165" s="240">
        <v>13.635932015182689</v>
      </c>
      <c r="D165" s="17">
        <v>13.5</v>
      </c>
    </row>
    <row r="166" spans="2:4" x14ac:dyDescent="0.2">
      <c r="B166" s="186" t="s">
        <v>20</v>
      </c>
      <c r="C166" s="240">
        <v>13.317668255223181</v>
      </c>
      <c r="D166" s="17">
        <v>13.5</v>
      </c>
    </row>
    <row r="167" spans="2:4" x14ac:dyDescent="0.2">
      <c r="B167" s="186" t="s">
        <v>22</v>
      </c>
      <c r="C167" s="240">
        <v>9.1598053454476673</v>
      </c>
      <c r="D167" s="17">
        <v>13.5</v>
      </c>
    </row>
    <row r="168" spans="2:4" x14ac:dyDescent="0.2">
      <c r="B168" s="186" t="s">
        <v>15</v>
      </c>
      <c r="C168" s="240">
        <v>8.4041181739705788</v>
      </c>
      <c r="D168" s="17">
        <v>13.5</v>
      </c>
    </row>
    <row r="169" spans="2:4" x14ac:dyDescent="0.2">
      <c r="B169" s="186" t="s">
        <v>4</v>
      </c>
      <c r="C169" s="240">
        <v>8.1064880500654404</v>
      </c>
      <c r="D169" s="17">
        <v>13.5</v>
      </c>
    </row>
    <row r="170" spans="2:4" x14ac:dyDescent="0.2">
      <c r="B170" s="186" t="s">
        <v>19</v>
      </c>
      <c r="C170" s="240">
        <v>8.0882016946963766</v>
      </c>
      <c r="D170" s="17">
        <v>13.5</v>
      </c>
    </row>
    <row r="171" spans="2:4" x14ac:dyDescent="0.2">
      <c r="B171" s="186" t="s">
        <v>26</v>
      </c>
      <c r="C171" s="240">
        <v>7.3848561047089252</v>
      </c>
      <c r="D171" s="17">
        <v>13.5</v>
      </c>
    </row>
    <row r="172" spans="2:4" x14ac:dyDescent="0.2">
      <c r="B172" s="186" t="s">
        <v>9</v>
      </c>
      <c r="C172" s="240">
        <v>6.2433334179339033</v>
      </c>
      <c r="D172" s="17">
        <v>13.5</v>
      </c>
    </row>
    <row r="173" spans="2:4" x14ac:dyDescent="0.2">
      <c r="B173" s="186" t="s">
        <v>13</v>
      </c>
      <c r="C173" s="240">
        <v>5.3999865634674844</v>
      </c>
      <c r="D173" s="17">
        <v>13.5</v>
      </c>
    </row>
    <row r="174" spans="2:4" x14ac:dyDescent="0.2">
      <c r="B174" s="186" t="s">
        <v>23</v>
      </c>
      <c r="C174" s="240">
        <v>4.7525850639541831</v>
      </c>
      <c r="D174" s="17">
        <v>13.5</v>
      </c>
    </row>
    <row r="175" spans="2:4" x14ac:dyDescent="0.2">
      <c r="B175" s="186" t="s">
        <v>12</v>
      </c>
      <c r="C175" s="240">
        <v>4.2175578780481455</v>
      </c>
      <c r="D175" s="17">
        <v>13.5</v>
      </c>
    </row>
    <row r="176" spans="2:4" x14ac:dyDescent="0.2">
      <c r="B176" s="186" t="s">
        <v>8</v>
      </c>
      <c r="C176" s="240">
        <v>3.9938451036590328</v>
      </c>
      <c r="D176" s="17">
        <v>13.5</v>
      </c>
    </row>
    <row r="177" spans="2:4" x14ac:dyDescent="0.2">
      <c r="B177" s="186" t="s">
        <v>28</v>
      </c>
      <c r="C177" s="252">
        <v>3.3451109867656479</v>
      </c>
      <c r="D177" s="17">
        <v>13.5</v>
      </c>
    </row>
    <row r="178" spans="2:4" x14ac:dyDescent="0.2">
      <c r="B178" s="186" t="s">
        <v>2</v>
      </c>
      <c r="C178" s="240">
        <v>2.6345136477232156</v>
      </c>
      <c r="D178" s="17">
        <v>13.5</v>
      </c>
    </row>
    <row r="179" spans="2:4" x14ac:dyDescent="0.2">
      <c r="B179" s="186" t="s">
        <v>0</v>
      </c>
      <c r="C179" s="240">
        <v>1.9390881713842352</v>
      </c>
      <c r="D179" s="17">
        <v>13.5</v>
      </c>
    </row>
    <row r="180" spans="2:4" x14ac:dyDescent="0.2">
      <c r="B180" s="186" t="s">
        <v>25</v>
      </c>
      <c r="C180" s="240">
        <v>1.8976704833285094</v>
      </c>
      <c r="D180" s="17">
        <v>13.5</v>
      </c>
    </row>
    <row r="181" spans="2:4" x14ac:dyDescent="0.2">
      <c r="B181" s="186" t="s">
        <v>16</v>
      </c>
      <c r="C181" s="240">
        <v>0.65614523777775291</v>
      </c>
      <c r="D181" s="17">
        <v>13.5</v>
      </c>
    </row>
    <row r="182" spans="2:4" x14ac:dyDescent="0.2">
      <c r="B182" s="186" t="s">
        <v>29</v>
      </c>
      <c r="C182" s="240">
        <v>0.47466052866212866</v>
      </c>
      <c r="D182" s="17">
        <v>13.5</v>
      </c>
    </row>
    <row r="183" spans="2:4" x14ac:dyDescent="0.2">
      <c r="B183" s="186" t="s">
        <v>1</v>
      </c>
      <c r="C183" s="240">
        <v>0.43206006260712909</v>
      </c>
      <c r="D183" s="17">
        <v>13.5</v>
      </c>
    </row>
    <row r="184" spans="2:4" x14ac:dyDescent="0.2">
      <c r="B184" s="186" t="s">
        <v>6</v>
      </c>
      <c r="C184" s="240">
        <v>0.2110677101881494</v>
      </c>
      <c r="D184" s="17">
        <v>13.5</v>
      </c>
    </row>
    <row r="185" spans="2:4" x14ac:dyDescent="0.2">
      <c r="B185" s="186" t="s">
        <v>75</v>
      </c>
      <c r="C185" s="240">
        <v>2.3422552685200101E-2</v>
      </c>
      <c r="D185" s="17">
        <v>13.5</v>
      </c>
    </row>
  </sheetData>
  <mergeCells count="16">
    <mergeCell ref="AI10:AL10"/>
    <mergeCell ref="B6:AL6"/>
    <mergeCell ref="B7:AL7"/>
    <mergeCell ref="B8:B11"/>
    <mergeCell ref="C8:AL8"/>
    <mergeCell ref="C9:K9"/>
    <mergeCell ref="L9:T9"/>
    <mergeCell ref="U9:AC9"/>
    <mergeCell ref="AD9:AL9"/>
    <mergeCell ref="C10:F10"/>
    <mergeCell ref="H10:K10"/>
    <mergeCell ref="L10:O10"/>
    <mergeCell ref="Q10:T10"/>
    <mergeCell ref="U10:X10"/>
    <mergeCell ref="Z10:AC10"/>
    <mergeCell ref="AD10:AG10"/>
  </mergeCells>
  <pageMargins left="0.25" right="0.25" top="0.75" bottom="0.75" header="0.3" footer="0.3"/>
  <pageSetup scale="28" orientation="landscape" verticalDpi="0" r:id="rId1"/>
  <colBreaks count="1" manualBreakCount="1">
    <brk id="2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baseColWidth="10" defaultRowHeight="15" x14ac:dyDescent="0.25"/>
  <sheetData>
    <row r="1" spans="1:5" x14ac:dyDescent="0.25">
      <c r="A1" s="9" t="s">
        <v>208</v>
      </c>
    </row>
    <row r="2" spans="1:5" x14ac:dyDescent="0.25">
      <c r="A2" s="2" t="s">
        <v>38</v>
      </c>
      <c r="B2" s="2">
        <v>2000</v>
      </c>
      <c r="C2" s="2">
        <v>2005</v>
      </c>
      <c r="D2" s="2">
        <v>2010</v>
      </c>
      <c r="E2" s="2">
        <v>2015</v>
      </c>
    </row>
    <row r="3" spans="1:5" x14ac:dyDescent="0.25">
      <c r="A3" s="1" t="s">
        <v>33</v>
      </c>
      <c r="B3" s="1">
        <v>2</v>
      </c>
      <c r="C3" s="1">
        <v>1</v>
      </c>
      <c r="D3" s="1">
        <v>1</v>
      </c>
      <c r="E3" s="1">
        <v>1</v>
      </c>
    </row>
    <row r="4" spans="1:5" x14ac:dyDescent="0.25">
      <c r="A4" s="1" t="s">
        <v>32</v>
      </c>
      <c r="B4" s="1">
        <v>1</v>
      </c>
      <c r="C4" s="1">
        <v>4</v>
      </c>
      <c r="D4" s="1">
        <v>4</v>
      </c>
      <c r="E4" s="1">
        <v>6</v>
      </c>
    </row>
    <row r="5" spans="1:5" x14ac:dyDescent="0.25">
      <c r="A5" s="1" t="s">
        <v>36</v>
      </c>
      <c r="B5" s="1">
        <v>21</v>
      </c>
      <c r="C5" s="1">
        <v>26</v>
      </c>
      <c r="D5" s="1">
        <v>68</v>
      </c>
      <c r="E5" s="1">
        <v>31</v>
      </c>
    </row>
    <row r="6" spans="1:5" x14ac:dyDescent="0.25">
      <c r="A6" s="1" t="s">
        <v>34</v>
      </c>
      <c r="B6" s="1">
        <v>77</v>
      </c>
      <c r="C6" s="1">
        <v>69</v>
      </c>
      <c r="D6" s="1">
        <v>23</v>
      </c>
      <c r="E6" s="1">
        <v>63</v>
      </c>
    </row>
    <row r="7" spans="1:5" x14ac:dyDescent="0.25">
      <c r="A7" s="1" t="s">
        <v>35</v>
      </c>
      <c r="B7" s="1">
        <v>5</v>
      </c>
      <c r="C7" s="1">
        <v>6</v>
      </c>
      <c r="D7" s="1">
        <v>10</v>
      </c>
      <c r="E7" s="1">
        <v>5</v>
      </c>
    </row>
    <row r="10" spans="1:5" x14ac:dyDescent="0.25">
      <c r="C10" s="4">
        <f>(E6+E7)/106</f>
        <v>0.64150943396226412</v>
      </c>
      <c r="D10" s="4">
        <f>D6/106</f>
        <v>0.21698113207547171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D174"/>
  <sheetViews>
    <sheetView topLeftCell="A37" zoomScale="90" zoomScaleNormal="90" workbookViewId="0">
      <selection activeCell="I146" sqref="I146"/>
    </sheetView>
  </sheetViews>
  <sheetFormatPr baseColWidth="10" defaultColWidth="11.42578125" defaultRowHeight="12.75" x14ac:dyDescent="0.2"/>
  <cols>
    <col min="1" max="1" width="1.7109375" style="170" customWidth="1"/>
    <col min="2" max="2" width="18.7109375" style="170" customWidth="1"/>
    <col min="3" max="29" width="10.7109375" style="170" customWidth="1"/>
    <col min="30" max="16384" width="11.42578125" style="170"/>
  </cols>
  <sheetData>
    <row r="6" spans="1:29" ht="15.75" x14ac:dyDescent="0.25">
      <c r="B6" s="308" t="s">
        <v>605</v>
      </c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  <c r="R6" s="308"/>
      <c r="S6" s="308"/>
      <c r="T6" s="308"/>
      <c r="U6" s="308"/>
      <c r="V6" s="308"/>
      <c r="W6" s="308"/>
      <c r="X6" s="308"/>
      <c r="Y6" s="308"/>
      <c r="Z6" s="308"/>
      <c r="AA6" s="308"/>
      <c r="AB6" s="171"/>
    </row>
    <row r="7" spans="1:29" ht="15.75" customHeight="1" thickBot="1" x14ac:dyDescent="0.25">
      <c r="A7" s="172"/>
      <c r="B7" s="309" t="s">
        <v>606</v>
      </c>
      <c r="C7" s="309"/>
      <c r="D7" s="309"/>
      <c r="E7" s="309"/>
      <c r="F7" s="309"/>
      <c r="G7" s="309"/>
      <c r="H7" s="309"/>
      <c r="I7" s="309"/>
      <c r="J7" s="309"/>
      <c r="K7" s="309"/>
      <c r="L7" s="309"/>
      <c r="M7" s="309"/>
      <c r="N7" s="309"/>
      <c r="O7" s="309"/>
      <c r="P7" s="309"/>
      <c r="Q7" s="309"/>
      <c r="R7" s="309"/>
      <c r="S7" s="309"/>
      <c r="T7" s="309"/>
      <c r="U7" s="309"/>
      <c r="V7" s="309"/>
      <c r="W7" s="309"/>
      <c r="X7" s="309"/>
      <c r="Y7" s="309"/>
      <c r="Z7" s="309"/>
      <c r="AA7" s="309"/>
      <c r="AB7" s="173"/>
      <c r="AC7" s="172"/>
    </row>
    <row r="8" spans="1:29" ht="20.100000000000001" customHeight="1" thickTop="1" x14ac:dyDescent="0.2">
      <c r="A8" s="174"/>
      <c r="B8" s="310" t="s">
        <v>37</v>
      </c>
      <c r="C8" s="312" t="s">
        <v>47</v>
      </c>
      <c r="D8" s="312"/>
      <c r="E8" s="312"/>
      <c r="F8" s="312"/>
      <c r="G8" s="312"/>
      <c r="H8" s="312"/>
      <c r="I8" s="312"/>
      <c r="J8" s="312"/>
      <c r="K8" s="312"/>
      <c r="L8" s="312"/>
      <c r="M8" s="312"/>
      <c r="N8" s="312"/>
      <c r="O8" s="312"/>
      <c r="P8" s="312"/>
      <c r="Q8" s="312"/>
      <c r="R8" s="312"/>
      <c r="S8" s="312"/>
      <c r="T8" s="312"/>
      <c r="U8" s="312"/>
      <c r="V8" s="312"/>
      <c r="W8" s="312"/>
      <c r="X8" s="312"/>
      <c r="Y8" s="312"/>
      <c r="Z8" s="312"/>
      <c r="AA8" s="312"/>
      <c r="AB8" s="312"/>
      <c r="AC8" s="312"/>
    </row>
    <row r="9" spans="1:29" ht="30" customHeight="1" x14ac:dyDescent="0.2">
      <c r="A9" s="175"/>
      <c r="B9" s="310"/>
      <c r="C9" s="315" t="s">
        <v>607</v>
      </c>
      <c r="D9" s="316"/>
      <c r="E9" s="316"/>
      <c r="F9" s="316"/>
      <c r="G9" s="316"/>
      <c r="H9" s="316"/>
      <c r="I9" s="316"/>
      <c r="J9" s="316"/>
      <c r="K9" s="316"/>
      <c r="L9" s="329" t="s">
        <v>608</v>
      </c>
      <c r="M9" s="328"/>
      <c r="N9" s="328"/>
      <c r="O9" s="328"/>
      <c r="P9" s="328"/>
      <c r="Q9" s="328"/>
      <c r="R9" s="328"/>
      <c r="S9" s="328"/>
      <c r="T9" s="328"/>
      <c r="U9" s="330" t="s">
        <v>609</v>
      </c>
      <c r="V9" s="317"/>
      <c r="W9" s="317"/>
      <c r="X9" s="317"/>
      <c r="Y9" s="317"/>
      <c r="Z9" s="317"/>
      <c r="AA9" s="317"/>
      <c r="AB9" s="317"/>
      <c r="AC9" s="317"/>
    </row>
    <row r="10" spans="1:29" ht="14.25" customHeight="1" x14ac:dyDescent="0.2">
      <c r="A10" s="175"/>
      <c r="B10" s="310"/>
      <c r="C10" s="307" t="s">
        <v>39</v>
      </c>
      <c r="D10" s="307"/>
      <c r="E10" s="307"/>
      <c r="F10" s="307"/>
      <c r="G10" s="176"/>
      <c r="H10" s="307" t="s">
        <v>610</v>
      </c>
      <c r="I10" s="307"/>
      <c r="J10" s="307"/>
      <c r="K10" s="307"/>
      <c r="L10" s="328" t="s">
        <v>39</v>
      </c>
      <c r="M10" s="328"/>
      <c r="N10" s="328"/>
      <c r="O10" s="328"/>
      <c r="P10" s="177"/>
      <c r="Q10" s="328" t="s">
        <v>610</v>
      </c>
      <c r="R10" s="328"/>
      <c r="S10" s="328"/>
      <c r="T10" s="328"/>
      <c r="U10" s="317" t="s">
        <v>39</v>
      </c>
      <c r="V10" s="317"/>
      <c r="W10" s="317"/>
      <c r="X10" s="317"/>
      <c r="Y10" s="178"/>
      <c r="Z10" s="317" t="s">
        <v>610</v>
      </c>
      <c r="AA10" s="317"/>
      <c r="AB10" s="317"/>
      <c r="AC10" s="317"/>
    </row>
    <row r="11" spans="1:29" ht="15.75" thickBot="1" x14ac:dyDescent="0.25">
      <c r="A11" s="179"/>
      <c r="B11" s="311"/>
      <c r="C11" s="180">
        <v>2010</v>
      </c>
      <c r="D11" s="180">
        <v>2012</v>
      </c>
      <c r="E11" s="180">
        <v>2014</v>
      </c>
      <c r="F11" s="180">
        <v>2015</v>
      </c>
      <c r="G11" s="181" t="s">
        <v>182</v>
      </c>
      <c r="H11" s="180">
        <v>2010</v>
      </c>
      <c r="I11" s="180">
        <v>2012</v>
      </c>
      <c r="J11" s="180">
        <v>2014</v>
      </c>
      <c r="K11" s="180">
        <v>2015</v>
      </c>
      <c r="L11" s="182">
        <v>2010</v>
      </c>
      <c r="M11" s="182">
        <v>2012</v>
      </c>
      <c r="N11" s="182">
        <v>2014</v>
      </c>
      <c r="O11" s="182">
        <v>2015</v>
      </c>
      <c r="P11" s="183" t="s">
        <v>182</v>
      </c>
      <c r="Q11" s="182">
        <v>2010</v>
      </c>
      <c r="R11" s="182">
        <v>2012</v>
      </c>
      <c r="S11" s="182">
        <v>2014</v>
      </c>
      <c r="T11" s="182">
        <v>2015</v>
      </c>
      <c r="U11" s="184">
        <v>2010</v>
      </c>
      <c r="V11" s="184">
        <v>2012</v>
      </c>
      <c r="W11" s="184">
        <v>2014</v>
      </c>
      <c r="X11" s="184">
        <v>2015</v>
      </c>
      <c r="Y11" s="185" t="s">
        <v>182</v>
      </c>
      <c r="Z11" s="184">
        <v>2010</v>
      </c>
      <c r="AA11" s="184">
        <v>2012</v>
      </c>
      <c r="AB11" s="184">
        <v>2014</v>
      </c>
      <c r="AC11" s="184">
        <v>2015</v>
      </c>
    </row>
    <row r="12" spans="1:29" x14ac:dyDescent="0.2">
      <c r="B12" s="186" t="s">
        <v>0</v>
      </c>
      <c r="C12" s="187">
        <v>49.28644759317114</v>
      </c>
      <c r="D12" s="187">
        <v>47.735994010348961</v>
      </c>
      <c r="E12" s="187">
        <v>44.917397760981224</v>
      </c>
      <c r="F12" s="187">
        <v>43.481397877724355</v>
      </c>
      <c r="G12" s="188">
        <f>RANK(F12,$F$12:$F$43,0)</f>
        <v>28</v>
      </c>
      <c r="H12" s="189">
        <v>222.75700000000001</v>
      </c>
      <c r="I12" s="189">
        <v>244.19300000000001</v>
      </c>
      <c r="J12" s="189">
        <v>242.58</v>
      </c>
      <c r="K12" s="189">
        <v>253.11</v>
      </c>
      <c r="L12" s="190">
        <v>44.07892809836396</v>
      </c>
      <c r="M12" s="190">
        <v>40.692224253059251</v>
      </c>
      <c r="N12" s="190">
        <v>36.269664236614659</v>
      </c>
      <c r="O12" s="190">
        <v>36.696539273051577</v>
      </c>
      <c r="P12" s="191">
        <f>RANK(O12,$O$12:$O$43,0)</f>
        <v>27</v>
      </c>
      <c r="Q12" s="192">
        <v>135.44</v>
      </c>
      <c r="R12" s="192">
        <v>122.672</v>
      </c>
      <c r="S12" s="192">
        <v>111.54300000000001</v>
      </c>
      <c r="T12" s="192">
        <v>101.223</v>
      </c>
      <c r="U12" s="193">
        <v>28.284510895326321</v>
      </c>
      <c r="V12" s="193">
        <v>21.813982253972661</v>
      </c>
      <c r="W12" s="193">
        <v>10.220009755975536</v>
      </c>
      <c r="X12" s="193">
        <v>8.9575433579909234</v>
      </c>
      <c r="Y12" s="194">
        <f>RANK(X12,$X$12:$X$43,0)</f>
        <v>27</v>
      </c>
      <c r="Z12" s="195">
        <v>20.885000000000002</v>
      </c>
      <c r="AA12" s="195">
        <v>17.283000000000001</v>
      </c>
      <c r="AB12" s="196">
        <v>8.1709999999999994</v>
      </c>
      <c r="AC12" s="196">
        <v>7.2050000000000001</v>
      </c>
    </row>
    <row r="13" spans="1:29" x14ac:dyDescent="0.2">
      <c r="B13" s="186" t="s">
        <v>1</v>
      </c>
      <c r="C13" s="187">
        <v>57.289380162015568</v>
      </c>
      <c r="D13" s="187">
        <v>59.641002535709845</v>
      </c>
      <c r="E13" s="187">
        <v>57.006805383093663</v>
      </c>
      <c r="F13" s="187">
        <v>49.790459300545756</v>
      </c>
      <c r="G13" s="188">
        <f t="shared" ref="G13:G43" si="0">RANK(F13,$F$12:$F$43,0)</f>
        <v>23</v>
      </c>
      <c r="H13" s="189">
        <v>715.90700000000004</v>
      </c>
      <c r="I13" s="189">
        <v>775.70399999999995</v>
      </c>
      <c r="J13" s="189">
        <v>815.80899999999997</v>
      </c>
      <c r="K13" s="189">
        <v>801.83900000000006</v>
      </c>
      <c r="L13" s="190">
        <v>48.717794759240057</v>
      </c>
      <c r="M13" s="190">
        <v>45.124917600181938</v>
      </c>
      <c r="N13" s="190">
        <v>44.741515369268406</v>
      </c>
      <c r="O13" s="190">
        <v>41.191106014918461</v>
      </c>
      <c r="P13" s="191">
        <f t="shared" ref="P13:P43" si="1">RANK(O13,$O$12:$O$43,0)</f>
        <v>23</v>
      </c>
      <c r="Q13" s="192">
        <v>454.36700000000002</v>
      </c>
      <c r="R13" s="192">
        <v>430.577</v>
      </c>
      <c r="S13" s="192">
        <v>412.18299999999999</v>
      </c>
      <c r="T13" s="192">
        <v>340.55200000000002</v>
      </c>
      <c r="U13" s="193">
        <v>30.067911298527772</v>
      </c>
      <c r="V13" s="193">
        <v>23.936445304269544</v>
      </c>
      <c r="W13" s="193">
        <v>27.588983987619621</v>
      </c>
      <c r="X13" s="193">
        <v>18.883171649369867</v>
      </c>
      <c r="Y13" s="194">
        <f t="shared" ref="Y13:Y43" si="2">RANK(X13,$X$12:$X$43,0)</f>
        <v>7</v>
      </c>
      <c r="Z13" s="195">
        <v>49.057000000000002</v>
      </c>
      <c r="AA13" s="195">
        <v>49.985999999999997</v>
      </c>
      <c r="AB13" s="196">
        <v>52.412999999999997</v>
      </c>
      <c r="AC13" s="196">
        <v>39.046999999999997</v>
      </c>
    </row>
    <row r="14" spans="1:29" x14ac:dyDescent="0.2">
      <c r="B14" s="186" t="s">
        <v>2</v>
      </c>
      <c r="C14" s="187">
        <v>49.553624660073929</v>
      </c>
      <c r="D14" s="187">
        <v>47.114245101225471</v>
      </c>
      <c r="E14" s="187">
        <v>52.804745674072407</v>
      </c>
      <c r="F14" s="187">
        <v>46.212695258782787</v>
      </c>
      <c r="G14" s="188">
        <f t="shared" si="0"/>
        <v>26</v>
      </c>
      <c r="H14" s="189">
        <v>128.83099999999999</v>
      </c>
      <c r="I14" s="189">
        <v>143.518</v>
      </c>
      <c r="J14" s="189">
        <v>173.66900000000001</v>
      </c>
      <c r="K14" s="189">
        <v>164.666</v>
      </c>
      <c r="L14" s="190">
        <v>39.037585262606036</v>
      </c>
      <c r="M14" s="190">
        <v>37.291881302279897</v>
      </c>
      <c r="N14" s="190">
        <v>37.593865447649115</v>
      </c>
      <c r="O14" s="190">
        <v>37.137669516035736</v>
      </c>
      <c r="P14" s="191">
        <f t="shared" si="1"/>
        <v>26</v>
      </c>
      <c r="Q14" s="192">
        <v>69.994</v>
      </c>
      <c r="R14" s="192">
        <v>69.86</v>
      </c>
      <c r="S14" s="192">
        <v>68.587000000000003</v>
      </c>
      <c r="T14" s="192">
        <v>69.338999999999999</v>
      </c>
      <c r="U14" s="193">
        <v>17.348922537718025</v>
      </c>
      <c r="V14" s="193">
        <v>20.946416144745999</v>
      </c>
      <c r="W14" s="193">
        <v>10.773272139859296</v>
      </c>
      <c r="X14" s="193">
        <v>8.9712947538688113</v>
      </c>
      <c r="Y14" s="194">
        <f t="shared" si="2"/>
        <v>26</v>
      </c>
      <c r="Z14" s="195">
        <v>6.3360000000000003</v>
      </c>
      <c r="AA14" s="195">
        <v>9.3309999999999995</v>
      </c>
      <c r="AB14" s="196">
        <v>3.5680000000000001</v>
      </c>
      <c r="AC14" s="196">
        <v>3.7160000000000002</v>
      </c>
    </row>
    <row r="15" spans="1:29" x14ac:dyDescent="0.2">
      <c r="B15" s="186" t="s">
        <v>3</v>
      </c>
      <c r="C15" s="187">
        <v>60.988839279648467</v>
      </c>
      <c r="D15" s="187">
        <v>62.82066843635711</v>
      </c>
      <c r="E15" s="187">
        <v>62.723692940326657</v>
      </c>
      <c r="F15" s="187">
        <v>59.811141784600522</v>
      </c>
      <c r="G15" s="188">
        <f t="shared" si="0"/>
        <v>13</v>
      </c>
      <c r="H15" s="189">
        <v>224.43100000000001</v>
      </c>
      <c r="I15" s="189">
        <v>238.07400000000001</v>
      </c>
      <c r="J15" s="189">
        <v>277.00099999999998</v>
      </c>
      <c r="K15" s="189">
        <v>267.35700000000003</v>
      </c>
      <c r="L15" s="190">
        <v>50.748519439534213</v>
      </c>
      <c r="M15" s="190">
        <v>51.396102874051685</v>
      </c>
      <c r="N15" s="190">
        <v>48.164612574282614</v>
      </c>
      <c r="O15" s="190">
        <v>44.722314783960904</v>
      </c>
      <c r="P15" s="191">
        <f t="shared" si="1"/>
        <v>16</v>
      </c>
      <c r="Q15" s="192">
        <v>101.63</v>
      </c>
      <c r="R15" s="192">
        <v>114.289</v>
      </c>
      <c r="S15" s="192">
        <v>83.319000000000003</v>
      </c>
      <c r="T15" s="192">
        <v>80.527000000000001</v>
      </c>
      <c r="U15" s="193">
        <v>25.142225313430703</v>
      </c>
      <c r="V15" s="193">
        <v>24.378536782538397</v>
      </c>
      <c r="W15" s="193">
        <v>15.864693297793989</v>
      </c>
      <c r="X15" s="193">
        <v>12.246112008158409</v>
      </c>
      <c r="Y15" s="194">
        <f t="shared" si="2"/>
        <v>17</v>
      </c>
      <c r="Z15" s="195">
        <v>14.098000000000001</v>
      </c>
      <c r="AA15" s="195">
        <v>14.475</v>
      </c>
      <c r="AB15" s="196">
        <v>9.0470000000000006</v>
      </c>
      <c r="AC15" s="196">
        <v>7.2050000000000001</v>
      </c>
    </row>
    <row r="16" spans="1:29" x14ac:dyDescent="0.2">
      <c r="B16" s="186" t="s">
        <v>29</v>
      </c>
      <c r="C16" s="187">
        <v>38.686823100707691</v>
      </c>
      <c r="D16" s="187">
        <v>37.275743312960714</v>
      </c>
      <c r="E16" s="187">
        <v>35.751834018856762</v>
      </c>
      <c r="F16" s="187">
        <v>33.60531541949976</v>
      </c>
      <c r="G16" s="188">
        <f t="shared" si="0"/>
        <v>31</v>
      </c>
      <c r="H16" s="189">
        <v>438.04199999999997</v>
      </c>
      <c r="I16" s="189">
        <v>466.39</v>
      </c>
      <c r="J16" s="189">
        <v>440.16800000000001</v>
      </c>
      <c r="K16" s="189">
        <v>444.02300000000002</v>
      </c>
      <c r="L16" s="190">
        <v>28.740704093844862</v>
      </c>
      <c r="M16" s="190">
        <v>25.385833167561835</v>
      </c>
      <c r="N16" s="190">
        <v>28.386545266589795</v>
      </c>
      <c r="O16" s="190">
        <v>24.450819167071742</v>
      </c>
      <c r="P16" s="191">
        <f t="shared" si="1"/>
        <v>32</v>
      </c>
      <c r="Q16" s="192">
        <v>201.00299999999999</v>
      </c>
      <c r="R16" s="192">
        <v>183.76499999999999</v>
      </c>
      <c r="S16" s="192">
        <v>214.185</v>
      </c>
      <c r="T16" s="192">
        <v>178.56800000000001</v>
      </c>
      <c r="U16" s="193">
        <v>15.162393386350834</v>
      </c>
      <c r="V16" s="193">
        <v>11.911693607718664</v>
      </c>
      <c r="W16" s="193">
        <v>8.6228928097508231</v>
      </c>
      <c r="X16" s="193">
        <v>5.2007270745966032</v>
      </c>
      <c r="Y16" s="194">
        <f t="shared" si="2"/>
        <v>32</v>
      </c>
      <c r="Z16" s="195">
        <v>23.146000000000001</v>
      </c>
      <c r="AA16" s="195">
        <v>22.667000000000002</v>
      </c>
      <c r="AB16" s="196">
        <v>17.545000000000002</v>
      </c>
      <c r="AC16" s="196">
        <v>11.645</v>
      </c>
    </row>
    <row r="17" spans="2:29" x14ac:dyDescent="0.2">
      <c r="B17" s="186" t="s">
        <v>4</v>
      </c>
      <c r="C17" s="187">
        <v>59.05679674380999</v>
      </c>
      <c r="D17" s="187">
        <v>53.332208153872621</v>
      </c>
      <c r="E17" s="187">
        <v>54.365488076773936</v>
      </c>
      <c r="F17" s="187">
        <v>55.567559434246164</v>
      </c>
      <c r="G17" s="188">
        <f t="shared" si="0"/>
        <v>17</v>
      </c>
      <c r="H17" s="189">
        <v>170.92099999999999</v>
      </c>
      <c r="I17" s="189">
        <v>164.316</v>
      </c>
      <c r="J17" s="189">
        <v>179.46700000000001</v>
      </c>
      <c r="K17" s="189">
        <v>184.65100000000001</v>
      </c>
      <c r="L17" s="190">
        <v>44.602823762912173</v>
      </c>
      <c r="M17" s="190">
        <v>40.838787932990869</v>
      </c>
      <c r="N17" s="190">
        <v>40.987538324596976</v>
      </c>
      <c r="O17" s="190">
        <v>41.370855514567822</v>
      </c>
      <c r="P17" s="191">
        <f t="shared" si="1"/>
        <v>22</v>
      </c>
      <c r="Q17" s="192">
        <v>69.215999999999994</v>
      </c>
      <c r="R17" s="192">
        <v>73.061000000000007</v>
      </c>
      <c r="S17" s="192">
        <v>66.308000000000007</v>
      </c>
      <c r="T17" s="192">
        <v>74.915999999999997</v>
      </c>
      <c r="U17" s="193">
        <v>27.192962568299816</v>
      </c>
      <c r="V17" s="193">
        <v>22.529734675205855</v>
      </c>
      <c r="W17" s="193">
        <v>11.292609712528314</v>
      </c>
      <c r="X17" s="193">
        <v>11.325057830775746</v>
      </c>
      <c r="Y17" s="194">
        <f t="shared" si="2"/>
        <v>19</v>
      </c>
      <c r="Z17" s="195">
        <v>11.994</v>
      </c>
      <c r="AA17" s="195">
        <v>12.805</v>
      </c>
      <c r="AB17" s="196">
        <v>6.1319999999999997</v>
      </c>
      <c r="AC17" s="196">
        <v>6.952</v>
      </c>
    </row>
    <row r="18" spans="2:29" x14ac:dyDescent="0.2">
      <c r="B18" s="186" t="s">
        <v>5</v>
      </c>
      <c r="C18" s="187">
        <v>83.452653004472978</v>
      </c>
      <c r="D18" s="187">
        <v>84.214756446358734</v>
      </c>
      <c r="E18" s="187">
        <v>83.643445056871428</v>
      </c>
      <c r="F18" s="187">
        <v>81.279273615412222</v>
      </c>
      <c r="G18" s="188">
        <f t="shared" si="0"/>
        <v>1</v>
      </c>
      <c r="H18" s="189">
        <v>1446.4839999999999</v>
      </c>
      <c r="I18" s="189">
        <v>1716.306</v>
      </c>
      <c r="J18" s="189">
        <v>1753.4970000000001</v>
      </c>
      <c r="K18" s="189">
        <v>1864.271</v>
      </c>
      <c r="L18" s="190">
        <v>73.274282830754174</v>
      </c>
      <c r="M18" s="190">
        <v>73.451101429649128</v>
      </c>
      <c r="N18" s="190">
        <v>72.451993063973887</v>
      </c>
      <c r="O18" s="190">
        <v>68.265931733213833</v>
      </c>
      <c r="P18" s="191">
        <f t="shared" si="1"/>
        <v>1</v>
      </c>
      <c r="Q18" s="192">
        <v>958.36900000000003</v>
      </c>
      <c r="R18" s="192">
        <v>874.33399999999995</v>
      </c>
      <c r="S18" s="192">
        <v>833.15300000000002</v>
      </c>
      <c r="T18" s="192">
        <v>719.07100000000003</v>
      </c>
      <c r="U18" s="193">
        <v>17.810937208146694</v>
      </c>
      <c r="V18" s="193">
        <v>23.107832252981414</v>
      </c>
      <c r="W18" s="193">
        <v>20.676779907066379</v>
      </c>
      <c r="X18" s="193">
        <v>19.070299578426376</v>
      </c>
      <c r="Y18" s="194">
        <f t="shared" si="2"/>
        <v>6</v>
      </c>
      <c r="Z18" s="195">
        <v>50.537999999999997</v>
      </c>
      <c r="AA18" s="195">
        <v>64.524000000000001</v>
      </c>
      <c r="AB18" s="196">
        <v>65.233999999999995</v>
      </c>
      <c r="AC18" s="196">
        <v>61.34</v>
      </c>
    </row>
    <row r="19" spans="2:29" x14ac:dyDescent="0.2">
      <c r="B19" s="186" t="s">
        <v>6</v>
      </c>
      <c r="C19" s="187">
        <v>49.058779756161201</v>
      </c>
      <c r="D19" s="187">
        <v>52.887670484313475</v>
      </c>
      <c r="E19" s="187">
        <v>45.960969351080536</v>
      </c>
      <c r="F19" s="187">
        <v>40.955656485729513</v>
      </c>
      <c r="G19" s="188">
        <f t="shared" si="0"/>
        <v>29</v>
      </c>
      <c r="H19" s="189">
        <v>635.53</v>
      </c>
      <c r="I19" s="189">
        <v>751.04300000000001</v>
      </c>
      <c r="J19" s="189">
        <v>677.75699999999995</v>
      </c>
      <c r="K19" s="189">
        <v>640.77499999999998</v>
      </c>
      <c r="L19" s="190">
        <v>39.327902617484327</v>
      </c>
      <c r="M19" s="190">
        <v>39.17835643063237</v>
      </c>
      <c r="N19" s="190">
        <v>37.037007538498912</v>
      </c>
      <c r="O19" s="190">
        <v>33.681232383379964</v>
      </c>
      <c r="P19" s="191">
        <f t="shared" si="1"/>
        <v>29</v>
      </c>
      <c r="Q19" s="192">
        <v>382.26799999999997</v>
      </c>
      <c r="R19" s="192">
        <v>416.45299999999997</v>
      </c>
      <c r="S19" s="192">
        <v>372.01600000000002</v>
      </c>
      <c r="T19" s="192">
        <v>318.45100000000002</v>
      </c>
      <c r="U19" s="193">
        <v>21.622049272322496</v>
      </c>
      <c r="V19" s="193">
        <v>22.579834620128832</v>
      </c>
      <c r="W19" s="193">
        <v>15.743993205015618</v>
      </c>
      <c r="X19" s="193">
        <v>10.47180368934773</v>
      </c>
      <c r="Y19" s="194">
        <f t="shared" si="2"/>
        <v>22</v>
      </c>
      <c r="Z19" s="195">
        <v>58.759</v>
      </c>
      <c r="AA19" s="195">
        <v>69.194999999999993</v>
      </c>
      <c r="AB19" s="196">
        <v>43.744999999999997</v>
      </c>
      <c r="AC19" s="196">
        <v>28.259</v>
      </c>
    </row>
    <row r="20" spans="2:29" x14ac:dyDescent="0.2">
      <c r="B20" s="186" t="s">
        <v>75</v>
      </c>
      <c r="C20" s="187">
        <v>55.041254274611916</v>
      </c>
      <c r="D20" s="187">
        <v>56.029708260491276</v>
      </c>
      <c r="E20" s="187">
        <v>48.582183783196655</v>
      </c>
      <c r="F20" s="187">
        <v>45.002900917549475</v>
      </c>
      <c r="G20" s="188">
        <f t="shared" si="0"/>
        <v>27</v>
      </c>
      <c r="H20" s="189">
        <v>2191.549</v>
      </c>
      <c r="I20" s="189">
        <v>2082.5940000000001</v>
      </c>
      <c r="J20" s="189">
        <v>1860.6510000000001</v>
      </c>
      <c r="K20" s="189">
        <v>1780.155</v>
      </c>
      <c r="L20" s="190">
        <v>41.229105797057699</v>
      </c>
      <c r="M20" s="190">
        <v>40.67546207301514</v>
      </c>
      <c r="N20" s="190">
        <v>37.152764366544382</v>
      </c>
      <c r="O20" s="190">
        <v>36.347271315608296</v>
      </c>
      <c r="P20" s="191">
        <f t="shared" si="1"/>
        <v>28</v>
      </c>
      <c r="Q20" s="192">
        <v>1010.64</v>
      </c>
      <c r="R20" s="192">
        <v>1126.3430000000001</v>
      </c>
      <c r="S20" s="192">
        <v>1029.2329999999999</v>
      </c>
      <c r="T20" s="192">
        <v>991.99300000000005</v>
      </c>
      <c r="U20" s="193">
        <v>16.155450960787036</v>
      </c>
      <c r="V20" s="193">
        <v>16.01648160670387</v>
      </c>
      <c r="W20" s="193">
        <v>9.3644941014154846</v>
      </c>
      <c r="X20" s="193">
        <v>10.384823744403043</v>
      </c>
      <c r="Y20" s="194">
        <f t="shared" si="2"/>
        <v>24</v>
      </c>
      <c r="Z20" s="195">
        <v>117.628</v>
      </c>
      <c r="AA20" s="195">
        <v>126.72</v>
      </c>
      <c r="AB20" s="196">
        <v>85.793000000000006</v>
      </c>
      <c r="AC20" s="196">
        <v>97.572999999999993</v>
      </c>
    </row>
    <row r="21" spans="2:29" x14ac:dyDescent="0.2">
      <c r="B21" s="186" t="s">
        <v>8</v>
      </c>
      <c r="C21" s="197">
        <v>59.097702912662776</v>
      </c>
      <c r="D21" s="197">
        <v>60.116703601549673</v>
      </c>
      <c r="E21" s="197">
        <v>53.648827143660242</v>
      </c>
      <c r="F21" s="197">
        <v>51.506162159809463</v>
      </c>
      <c r="G21" s="188">
        <f t="shared" si="0"/>
        <v>20</v>
      </c>
      <c r="H21" s="198">
        <v>360.20699999999999</v>
      </c>
      <c r="I21" s="198">
        <v>377.07</v>
      </c>
      <c r="J21" s="198">
        <v>352.14499999999998</v>
      </c>
      <c r="K21" s="198">
        <v>378.68</v>
      </c>
      <c r="L21" s="199">
        <v>52.718327597754069</v>
      </c>
      <c r="M21" s="199">
        <v>48.093063855502585</v>
      </c>
      <c r="N21" s="199">
        <v>43.107910824851594</v>
      </c>
      <c r="O21" s="199">
        <v>42.335282537563799</v>
      </c>
      <c r="P21" s="191">
        <f t="shared" si="1"/>
        <v>19</v>
      </c>
      <c r="Q21" s="200">
        <v>250.31399999999999</v>
      </c>
      <c r="R21" s="200">
        <v>229.2</v>
      </c>
      <c r="S21" s="200">
        <v>209.35400000000001</v>
      </c>
      <c r="T21" s="200">
        <v>189.03</v>
      </c>
      <c r="U21" s="201">
        <v>26.722779307597722</v>
      </c>
      <c r="V21" s="201">
        <v>23.229370990051812</v>
      </c>
      <c r="W21" s="201">
        <v>9.9173308838780407</v>
      </c>
      <c r="X21" s="201">
        <v>10.413563982128537</v>
      </c>
      <c r="Y21" s="194">
        <f t="shared" si="2"/>
        <v>23</v>
      </c>
      <c r="Z21" s="202">
        <v>30.86</v>
      </c>
      <c r="AA21" s="202">
        <v>29.725000000000001</v>
      </c>
      <c r="AB21" s="196">
        <v>13.388</v>
      </c>
      <c r="AC21" s="196">
        <v>15.452999999999999</v>
      </c>
    </row>
    <row r="22" spans="2:29" x14ac:dyDescent="0.2">
      <c r="B22" s="186" t="s">
        <v>9</v>
      </c>
      <c r="C22" s="197">
        <v>65.271862877382361</v>
      </c>
      <c r="D22" s="197">
        <v>61.957770812654609</v>
      </c>
      <c r="E22" s="197">
        <v>59.983790363577839</v>
      </c>
      <c r="F22" s="197">
        <v>56.91100109233291</v>
      </c>
      <c r="G22" s="188">
        <f t="shared" si="0"/>
        <v>15</v>
      </c>
      <c r="H22" s="198">
        <v>1362.229</v>
      </c>
      <c r="I22" s="198">
        <v>1480.002</v>
      </c>
      <c r="J22" s="198">
        <v>1364.0050000000001</v>
      </c>
      <c r="K22" s="198">
        <v>1497.366</v>
      </c>
      <c r="L22" s="199">
        <v>60.911675305995061</v>
      </c>
      <c r="M22" s="199">
        <v>55.245857228717689</v>
      </c>
      <c r="N22" s="199">
        <v>51.841779860046167</v>
      </c>
      <c r="O22" s="199">
        <v>50.552236750920265</v>
      </c>
      <c r="P22" s="191">
        <f t="shared" si="1"/>
        <v>11</v>
      </c>
      <c r="Q22" s="200">
        <v>897.76499999999999</v>
      </c>
      <c r="R22" s="200">
        <v>746.38699999999994</v>
      </c>
      <c r="S22" s="200">
        <v>778.55</v>
      </c>
      <c r="T22" s="200">
        <v>664.54100000000005</v>
      </c>
      <c r="U22" s="201">
        <v>41.624044610932316</v>
      </c>
      <c r="V22" s="201">
        <v>27.22477729901096</v>
      </c>
      <c r="W22" s="201">
        <v>17.809092232108355</v>
      </c>
      <c r="X22" s="201">
        <v>16.322621343289708</v>
      </c>
      <c r="Y22" s="194">
        <f t="shared" si="2"/>
        <v>11</v>
      </c>
      <c r="Z22" s="202">
        <v>151.452</v>
      </c>
      <c r="AA22" s="202">
        <v>97.554000000000002</v>
      </c>
      <c r="AB22" s="196">
        <v>70.975999999999999</v>
      </c>
      <c r="AC22" s="196">
        <v>63.652999999999999</v>
      </c>
    </row>
    <row r="23" spans="2:29" x14ac:dyDescent="0.2">
      <c r="B23" s="186" t="s">
        <v>10</v>
      </c>
      <c r="C23" s="197">
        <v>78.822736723579538</v>
      </c>
      <c r="D23" s="197">
        <v>78.723098894262051</v>
      </c>
      <c r="E23" s="197">
        <v>77.575867197234615</v>
      </c>
      <c r="F23" s="197">
        <v>77.367294401606202</v>
      </c>
      <c r="G23" s="188">
        <f t="shared" si="0"/>
        <v>3</v>
      </c>
      <c r="H23" s="198">
        <v>1131.2449999999999</v>
      </c>
      <c r="I23" s="198">
        <v>1113.491</v>
      </c>
      <c r="J23" s="198">
        <v>1158.0060000000001</v>
      </c>
      <c r="K23" s="198">
        <v>1280.8789999999999</v>
      </c>
      <c r="L23" s="199">
        <v>66.730679430305855</v>
      </c>
      <c r="M23" s="199">
        <v>66.56473944498066</v>
      </c>
      <c r="N23" s="199">
        <v>66.961817882527512</v>
      </c>
      <c r="O23" s="199">
        <v>62.528914536455652</v>
      </c>
      <c r="P23" s="191">
        <f t="shared" si="1"/>
        <v>3</v>
      </c>
      <c r="Q23" s="200">
        <v>457.29199999999997</v>
      </c>
      <c r="R23" s="200">
        <v>545.524</v>
      </c>
      <c r="S23" s="200">
        <v>545.1</v>
      </c>
      <c r="T23" s="200">
        <v>435.48200000000003</v>
      </c>
      <c r="U23" s="201">
        <v>36.174428652304755</v>
      </c>
      <c r="V23" s="201">
        <v>35.605379268021714</v>
      </c>
      <c r="W23" s="201">
        <v>22.667599408972634</v>
      </c>
      <c r="X23" s="201">
        <v>21.381563402777999</v>
      </c>
      <c r="Y23" s="194">
        <f t="shared" si="2"/>
        <v>2</v>
      </c>
      <c r="Z23" s="202">
        <v>97.123999999999995</v>
      </c>
      <c r="AA23" s="202">
        <v>100.953</v>
      </c>
      <c r="AB23" s="196">
        <v>69.341999999999999</v>
      </c>
      <c r="AC23" s="196">
        <v>67.87</v>
      </c>
    </row>
    <row r="24" spans="2:29" x14ac:dyDescent="0.2">
      <c r="B24" s="186" t="s">
        <v>11</v>
      </c>
      <c r="C24" s="187">
        <v>73.276140210184721</v>
      </c>
      <c r="D24" s="187">
        <v>71.658877466114447</v>
      </c>
      <c r="E24" s="187">
        <v>70.81776522255042</v>
      </c>
      <c r="F24" s="187">
        <v>69.743828816546014</v>
      </c>
      <c r="G24" s="188">
        <f t="shared" si="0"/>
        <v>8</v>
      </c>
      <c r="H24" s="189">
        <v>785.80600000000004</v>
      </c>
      <c r="I24" s="189">
        <v>918.904</v>
      </c>
      <c r="J24" s="189">
        <v>890.447</v>
      </c>
      <c r="K24" s="189">
        <v>951.476</v>
      </c>
      <c r="L24" s="190">
        <v>63.672634421460941</v>
      </c>
      <c r="M24" s="190">
        <v>61.538361271148879</v>
      </c>
      <c r="N24" s="190">
        <v>58.2656208348699</v>
      </c>
      <c r="O24" s="190">
        <v>58.262531108442502</v>
      </c>
      <c r="P24" s="191">
        <f t="shared" si="1"/>
        <v>5</v>
      </c>
      <c r="Q24" s="192">
        <v>476.53300000000002</v>
      </c>
      <c r="R24" s="192">
        <v>377.68799999999999</v>
      </c>
      <c r="S24" s="192">
        <v>421.85300000000001</v>
      </c>
      <c r="T24" s="192">
        <v>361.935</v>
      </c>
      <c r="U24" s="193">
        <v>38.859039412201298</v>
      </c>
      <c r="V24" s="193">
        <v>35.797024184558715</v>
      </c>
      <c r="W24" s="193">
        <v>22.77631863678987</v>
      </c>
      <c r="X24" s="193">
        <v>17.837181044957472</v>
      </c>
      <c r="Y24" s="194">
        <f t="shared" si="2"/>
        <v>9</v>
      </c>
      <c r="Z24" s="195">
        <v>83.245000000000005</v>
      </c>
      <c r="AA24" s="195">
        <v>73.86</v>
      </c>
      <c r="AB24" s="196">
        <v>53.679000000000002</v>
      </c>
      <c r="AC24" s="196">
        <v>38.902000000000001</v>
      </c>
    </row>
    <row r="25" spans="2:29" x14ac:dyDescent="0.2">
      <c r="B25" s="186" t="s">
        <v>12</v>
      </c>
      <c r="C25" s="187">
        <v>55.077160058101413</v>
      </c>
      <c r="D25" s="187">
        <v>54.584577056634856</v>
      </c>
      <c r="E25" s="187">
        <v>51.091703184838153</v>
      </c>
      <c r="F25" s="187">
        <v>50.705216855676881</v>
      </c>
      <c r="G25" s="188">
        <f t="shared" si="0"/>
        <v>21</v>
      </c>
      <c r="H25" s="189">
        <v>1755.6010000000001</v>
      </c>
      <c r="I25" s="189">
        <v>1715.1079999999999</v>
      </c>
      <c r="J25" s="189">
        <v>1742.0830000000001</v>
      </c>
      <c r="K25" s="189">
        <v>1866.96</v>
      </c>
      <c r="L25" s="190">
        <v>49.106218750706674</v>
      </c>
      <c r="M25" s="190">
        <v>47.13626590386076</v>
      </c>
      <c r="N25" s="190">
        <v>42.141381657767326</v>
      </c>
      <c r="O25" s="190">
        <v>38.950680614736768</v>
      </c>
      <c r="P25" s="191">
        <f t="shared" si="1"/>
        <v>24</v>
      </c>
      <c r="Q25" s="192">
        <v>846.90499999999997</v>
      </c>
      <c r="R25" s="192">
        <v>873.18</v>
      </c>
      <c r="S25" s="192">
        <v>827.65800000000002</v>
      </c>
      <c r="T25" s="192">
        <v>668.94600000000003</v>
      </c>
      <c r="U25" s="193">
        <v>33.096852183163286</v>
      </c>
      <c r="V25" s="193">
        <v>24.798947608667131</v>
      </c>
      <c r="W25" s="193">
        <v>17.712858352415399</v>
      </c>
      <c r="X25" s="193">
        <v>11.323554033422461</v>
      </c>
      <c r="Y25" s="194">
        <f t="shared" si="2"/>
        <v>20</v>
      </c>
      <c r="Z25" s="195">
        <v>171.119</v>
      </c>
      <c r="AA25" s="195">
        <v>137.99299999999999</v>
      </c>
      <c r="AB25" s="196">
        <v>121.755</v>
      </c>
      <c r="AC25" s="196">
        <v>68.308999999999997</v>
      </c>
    </row>
    <row r="26" spans="2:29" x14ac:dyDescent="0.2">
      <c r="B26" s="186" t="s">
        <v>13</v>
      </c>
      <c r="C26" s="187">
        <v>63.815368211541553</v>
      </c>
      <c r="D26" s="187">
        <v>68.019912424080971</v>
      </c>
      <c r="E26" s="187">
        <v>64.441340928937251</v>
      </c>
      <c r="F26" s="187">
        <v>62.252184650982656</v>
      </c>
      <c r="G26" s="188">
        <f t="shared" si="0"/>
        <v>11</v>
      </c>
      <c r="H26" s="189">
        <v>3816.0549999999998</v>
      </c>
      <c r="I26" s="189">
        <v>4508.1019999999999</v>
      </c>
      <c r="J26" s="189">
        <v>4291.223</v>
      </c>
      <c r="K26" s="189">
        <v>4265.8819999999996</v>
      </c>
      <c r="L26" s="190">
        <v>49.400002938932481</v>
      </c>
      <c r="M26" s="190">
        <v>55.139379073026959</v>
      </c>
      <c r="N26" s="190">
        <v>49.87255420490763</v>
      </c>
      <c r="O26" s="190">
        <v>45.728470406768473</v>
      </c>
      <c r="P26" s="191">
        <f t="shared" si="1"/>
        <v>15</v>
      </c>
      <c r="Q26" s="192">
        <v>2117.9119999999998</v>
      </c>
      <c r="R26" s="192">
        <v>2512.6799999999998</v>
      </c>
      <c r="S26" s="192">
        <v>2358.3119999999999</v>
      </c>
      <c r="T26" s="192">
        <v>2268.5349999999999</v>
      </c>
      <c r="U26" s="193">
        <v>27.947148372641983</v>
      </c>
      <c r="V26" s="193">
        <v>34.872891261566444</v>
      </c>
      <c r="W26" s="193">
        <v>22.747670035297745</v>
      </c>
      <c r="X26" s="193">
        <v>21.656155724943783</v>
      </c>
      <c r="Y26" s="194">
        <f>RANK(X26,$X$12:$X$43,0)</f>
        <v>1</v>
      </c>
      <c r="Z26" s="195">
        <v>251.46899999999999</v>
      </c>
      <c r="AA26" s="195">
        <v>410.22899999999998</v>
      </c>
      <c r="AB26" s="196">
        <v>246.56700000000001</v>
      </c>
      <c r="AC26" s="196">
        <v>243.56700000000001</v>
      </c>
    </row>
    <row r="27" spans="2:29" x14ac:dyDescent="0.2">
      <c r="B27" s="186" t="s">
        <v>30</v>
      </c>
      <c r="C27" s="187">
        <v>71.61189684113404</v>
      </c>
      <c r="D27" s="187">
        <v>72.681804453954484</v>
      </c>
      <c r="E27" s="187">
        <v>71.35518929407047</v>
      </c>
      <c r="F27" s="187">
        <v>70.309990218967286</v>
      </c>
      <c r="G27" s="188">
        <f t="shared" si="0"/>
        <v>7</v>
      </c>
      <c r="H27" s="189">
        <v>1176.625</v>
      </c>
      <c r="I27" s="189">
        <v>1330.838</v>
      </c>
      <c r="J27" s="189">
        <v>1418.422</v>
      </c>
      <c r="K27" s="189">
        <v>1528.973</v>
      </c>
      <c r="L27" s="190">
        <v>65.30962106837454</v>
      </c>
      <c r="M27" s="190">
        <v>61.712669175426271</v>
      </c>
      <c r="N27" s="190">
        <v>61.015176196603015</v>
      </c>
      <c r="O27" s="190">
        <v>57.158833760747754</v>
      </c>
      <c r="P27" s="191">
        <f t="shared" si="1"/>
        <v>7</v>
      </c>
      <c r="Q27" s="192">
        <v>770.31</v>
      </c>
      <c r="R27" s="192">
        <v>679.09299999999996</v>
      </c>
      <c r="S27" s="192">
        <v>641.62400000000002</v>
      </c>
      <c r="T27" s="192">
        <v>545.84799999999996</v>
      </c>
      <c r="U27" s="193">
        <v>35.144146932721213</v>
      </c>
      <c r="V27" s="193">
        <v>32.244977700716447</v>
      </c>
      <c r="W27" s="193">
        <v>21.173085155296246</v>
      </c>
      <c r="X27" s="193">
        <v>14.164483382855048</v>
      </c>
      <c r="Y27" s="194">
        <f t="shared" si="2"/>
        <v>13</v>
      </c>
      <c r="Z27" s="195">
        <v>114.675</v>
      </c>
      <c r="AA27" s="195">
        <v>105.631</v>
      </c>
      <c r="AB27" s="196">
        <v>80.126999999999995</v>
      </c>
      <c r="AC27" s="196">
        <v>55.631999999999998</v>
      </c>
    </row>
    <row r="28" spans="2:29" x14ac:dyDescent="0.2">
      <c r="B28" s="186" t="s">
        <v>14</v>
      </c>
      <c r="C28" s="187">
        <v>65.670408982582671</v>
      </c>
      <c r="D28" s="187">
        <v>66.694317312740793</v>
      </c>
      <c r="E28" s="187">
        <v>68.669310869591271</v>
      </c>
      <c r="F28" s="187">
        <v>63.110403235074855</v>
      </c>
      <c r="G28" s="188">
        <f t="shared" si="0"/>
        <v>10</v>
      </c>
      <c r="H28" s="189">
        <v>512.81299999999999</v>
      </c>
      <c r="I28" s="189">
        <v>556.37599999999998</v>
      </c>
      <c r="J28" s="189">
        <v>573.06600000000003</v>
      </c>
      <c r="K28" s="189">
        <v>620.51599999999996</v>
      </c>
      <c r="L28" s="190">
        <v>55.280192386106684</v>
      </c>
      <c r="M28" s="190">
        <v>53.546066974644411</v>
      </c>
      <c r="N28" s="190">
        <v>53.495739850312063</v>
      </c>
      <c r="O28" s="190">
        <v>44.636961758388594</v>
      </c>
      <c r="P28" s="191">
        <f t="shared" si="1"/>
        <v>17</v>
      </c>
      <c r="Q28" s="192">
        <v>238.607</v>
      </c>
      <c r="R28" s="192">
        <v>229.15199999999999</v>
      </c>
      <c r="S28" s="192">
        <v>247.88</v>
      </c>
      <c r="T28" s="192">
        <v>171.035</v>
      </c>
      <c r="U28" s="193">
        <v>32.633409219842477</v>
      </c>
      <c r="V28" s="193">
        <v>33.251675774625141</v>
      </c>
      <c r="W28" s="193">
        <v>17.5602139152113</v>
      </c>
      <c r="X28" s="193">
        <v>10.173560033297983</v>
      </c>
      <c r="Y28" s="194">
        <f t="shared" si="2"/>
        <v>25</v>
      </c>
      <c r="Z28" s="195">
        <v>44.292999999999999</v>
      </c>
      <c r="AA28" s="195">
        <v>49.408000000000001</v>
      </c>
      <c r="AB28" s="196">
        <v>26.202999999999999</v>
      </c>
      <c r="AC28" s="196">
        <v>17.843</v>
      </c>
    </row>
    <row r="29" spans="2:29" x14ac:dyDescent="0.2">
      <c r="B29" s="186" t="s">
        <v>15</v>
      </c>
      <c r="C29" s="187">
        <v>61.382136770901937</v>
      </c>
      <c r="D29" s="187">
        <v>63.934484802374115</v>
      </c>
      <c r="E29" s="187">
        <v>54.477430956056757</v>
      </c>
      <c r="F29" s="187">
        <v>58.22965343993949</v>
      </c>
      <c r="G29" s="188">
        <f t="shared" si="0"/>
        <v>14</v>
      </c>
      <c r="H29" s="189">
        <v>293.55700000000002</v>
      </c>
      <c r="I29" s="189">
        <v>304.19900000000001</v>
      </c>
      <c r="J29" s="189">
        <v>276.29700000000003</v>
      </c>
      <c r="K29" s="189">
        <v>323.358</v>
      </c>
      <c r="L29" s="190">
        <v>54.824894245290814</v>
      </c>
      <c r="M29" s="190">
        <v>52.231016114667874</v>
      </c>
      <c r="N29" s="190">
        <v>46.956552922498133</v>
      </c>
      <c r="O29" s="190">
        <v>48.473449811579307</v>
      </c>
      <c r="P29" s="191">
        <f t="shared" si="1"/>
        <v>13</v>
      </c>
      <c r="Q29" s="192">
        <v>145.934</v>
      </c>
      <c r="R29" s="192">
        <v>155.416</v>
      </c>
      <c r="S29" s="192">
        <v>144.035</v>
      </c>
      <c r="T29" s="192">
        <v>141.494</v>
      </c>
      <c r="U29" s="193">
        <v>28.114217189143936</v>
      </c>
      <c r="V29" s="193">
        <v>22.47200427399671</v>
      </c>
      <c r="W29" s="193">
        <v>14.055589725566001</v>
      </c>
      <c r="X29" s="193">
        <v>8.956476355188963</v>
      </c>
      <c r="Y29" s="194">
        <f t="shared" si="2"/>
        <v>28</v>
      </c>
      <c r="Z29" s="195">
        <v>24.850999999999999</v>
      </c>
      <c r="AA29" s="195">
        <v>21.452000000000002</v>
      </c>
      <c r="AB29" s="196">
        <v>14.397</v>
      </c>
      <c r="AC29" s="196">
        <v>8.7520000000000007</v>
      </c>
    </row>
    <row r="30" spans="2:29" x14ac:dyDescent="0.2">
      <c r="B30" s="186" t="s">
        <v>16</v>
      </c>
      <c r="C30" s="187">
        <v>35.98760573234879</v>
      </c>
      <c r="D30" s="187">
        <v>37.613568803781504</v>
      </c>
      <c r="E30" s="187">
        <v>34.541483228969824</v>
      </c>
      <c r="F30" s="187">
        <v>30.848726091941259</v>
      </c>
      <c r="G30" s="188">
        <f t="shared" si="0"/>
        <v>32</v>
      </c>
      <c r="H30" s="189">
        <v>720.08500000000004</v>
      </c>
      <c r="I30" s="189">
        <v>807.91200000000003</v>
      </c>
      <c r="J30" s="189">
        <v>750.53599999999994</v>
      </c>
      <c r="K30" s="189">
        <v>713.846</v>
      </c>
      <c r="L30" s="190">
        <v>32.821784393508857</v>
      </c>
      <c r="M30" s="190">
        <v>29.054671135633548</v>
      </c>
      <c r="N30" s="190">
        <v>27.435709805561366</v>
      </c>
      <c r="O30" s="190">
        <v>26.553616227552112</v>
      </c>
      <c r="P30" s="191">
        <f t="shared" si="1"/>
        <v>31</v>
      </c>
      <c r="Q30" s="192">
        <v>410.74099999999999</v>
      </c>
      <c r="R30" s="192">
        <v>383.67099999999999</v>
      </c>
      <c r="S30" s="192">
        <v>393.67500000000001</v>
      </c>
      <c r="T30" s="192">
        <v>366.43299999999999</v>
      </c>
      <c r="U30" s="193">
        <v>9.1268912026592499</v>
      </c>
      <c r="V30" s="193">
        <v>11.05572074095908</v>
      </c>
      <c r="W30" s="193">
        <v>7.9554250633925001</v>
      </c>
      <c r="X30" s="193">
        <v>5.5500465120671665</v>
      </c>
      <c r="Y30" s="194">
        <f t="shared" si="2"/>
        <v>31</v>
      </c>
      <c r="Z30" s="195">
        <v>31.96</v>
      </c>
      <c r="AA30" s="195">
        <v>38.633000000000003</v>
      </c>
      <c r="AB30" s="196">
        <v>29.805</v>
      </c>
      <c r="AC30" s="196">
        <v>23.507000000000001</v>
      </c>
    </row>
    <row r="31" spans="2:29" x14ac:dyDescent="0.2">
      <c r="B31" s="186" t="s">
        <v>17</v>
      </c>
      <c r="C31" s="187">
        <v>81.007146118750654</v>
      </c>
      <c r="D31" s="187">
        <v>76.724402870906019</v>
      </c>
      <c r="E31" s="187">
        <v>78.851922409597037</v>
      </c>
      <c r="F31" s="187">
        <v>78.638651367135452</v>
      </c>
      <c r="G31" s="188">
        <f t="shared" si="0"/>
        <v>2</v>
      </c>
      <c r="H31" s="189">
        <v>1266.665</v>
      </c>
      <c r="I31" s="189">
        <v>1355.5889999999999</v>
      </c>
      <c r="J31" s="189">
        <v>1354.307</v>
      </c>
      <c r="K31" s="189">
        <v>1445.8989999999999</v>
      </c>
      <c r="L31" s="190">
        <v>71.510385566048356</v>
      </c>
      <c r="M31" s="190">
        <v>64.054920350873473</v>
      </c>
      <c r="N31" s="190">
        <v>66.782506023327429</v>
      </c>
      <c r="O31" s="190">
        <v>63.414978947002119</v>
      </c>
      <c r="P31" s="191">
        <f t="shared" si="1"/>
        <v>2</v>
      </c>
      <c r="Q31" s="192">
        <v>679.01900000000001</v>
      </c>
      <c r="R31" s="192">
        <v>543.36699999999996</v>
      </c>
      <c r="S31" s="192">
        <v>627.81899999999996</v>
      </c>
      <c r="T31" s="192">
        <v>583.154</v>
      </c>
      <c r="U31" s="193">
        <v>48.145100222332097</v>
      </c>
      <c r="V31" s="193">
        <v>31.324981226074694</v>
      </c>
      <c r="W31" s="193">
        <v>20.752973503673374</v>
      </c>
      <c r="X31" s="193">
        <v>20.105150372385687</v>
      </c>
      <c r="Y31" s="194">
        <f t="shared" si="2"/>
        <v>4</v>
      </c>
      <c r="Z31" s="195">
        <v>139.239</v>
      </c>
      <c r="AA31" s="195">
        <v>102.61499999999999</v>
      </c>
      <c r="AB31" s="196">
        <v>68.275000000000006</v>
      </c>
      <c r="AC31" s="196">
        <v>76.558000000000007</v>
      </c>
    </row>
    <row r="32" spans="2:29" x14ac:dyDescent="0.2">
      <c r="B32" s="186" t="s">
        <v>18</v>
      </c>
      <c r="C32" s="187">
        <v>73.903932525039536</v>
      </c>
      <c r="D32" s="187">
        <v>78.576733511433034</v>
      </c>
      <c r="E32" s="187">
        <v>76.010745688906638</v>
      </c>
      <c r="F32" s="187">
        <v>72.774940992999674</v>
      </c>
      <c r="G32" s="188">
        <f t="shared" si="0"/>
        <v>5</v>
      </c>
      <c r="H32" s="189">
        <v>1752.4469999999999</v>
      </c>
      <c r="I32" s="189">
        <v>2076.8530000000001</v>
      </c>
      <c r="J32" s="189">
        <v>1930.2449999999999</v>
      </c>
      <c r="K32" s="189">
        <v>2024.8150000000001</v>
      </c>
      <c r="L32" s="190">
        <v>63.457097249577252</v>
      </c>
      <c r="M32" s="190">
        <v>65.817322587749587</v>
      </c>
      <c r="N32" s="190">
        <v>66.870858710383231</v>
      </c>
      <c r="O32" s="190">
        <v>57.059043527860709</v>
      </c>
      <c r="P32" s="191">
        <f t="shared" si="1"/>
        <v>8</v>
      </c>
      <c r="Q32" s="192">
        <v>911.15</v>
      </c>
      <c r="R32" s="192">
        <v>881.6</v>
      </c>
      <c r="S32" s="192">
        <v>1023.843</v>
      </c>
      <c r="T32" s="192">
        <v>819.27599999999995</v>
      </c>
      <c r="U32" s="193">
        <v>36.950315463661596</v>
      </c>
      <c r="V32" s="193">
        <v>39.220907819282147</v>
      </c>
      <c r="W32" s="193">
        <v>29.681758336772191</v>
      </c>
      <c r="X32" s="193">
        <v>17.157640093779346</v>
      </c>
      <c r="Y32" s="194">
        <f t="shared" si="2"/>
        <v>10</v>
      </c>
      <c r="Z32" s="195">
        <v>139.91200000000001</v>
      </c>
      <c r="AA32" s="195">
        <v>163.18799999999999</v>
      </c>
      <c r="AB32" s="196">
        <v>120.83799999999999</v>
      </c>
      <c r="AC32" s="196">
        <v>82.77</v>
      </c>
    </row>
    <row r="33" spans="2:30" x14ac:dyDescent="0.2">
      <c r="B33" s="186" t="s">
        <v>19</v>
      </c>
      <c r="C33" s="197">
        <v>59.435530520439627</v>
      </c>
      <c r="D33" s="197">
        <v>57.126322153891365</v>
      </c>
      <c r="E33" s="197">
        <v>53.801901901426184</v>
      </c>
      <c r="F33" s="197">
        <v>50.148154849460603</v>
      </c>
      <c r="G33" s="188">
        <f t="shared" si="0"/>
        <v>22</v>
      </c>
      <c r="H33" s="198">
        <v>423.32600000000002</v>
      </c>
      <c r="I33" s="198">
        <v>474.30500000000001</v>
      </c>
      <c r="J33" s="198">
        <v>452.84199999999998</v>
      </c>
      <c r="K33" s="198">
        <v>449</v>
      </c>
      <c r="L33" s="199">
        <v>54.901737054040986</v>
      </c>
      <c r="M33" s="199">
        <v>48.896816016312115</v>
      </c>
      <c r="N33" s="199">
        <v>48.197082141413439</v>
      </c>
      <c r="O33" s="199">
        <v>44.228962822097955</v>
      </c>
      <c r="P33" s="191">
        <f t="shared" si="1"/>
        <v>18</v>
      </c>
      <c r="Q33" s="200">
        <v>264.63900000000001</v>
      </c>
      <c r="R33" s="200">
        <v>228.77500000000001</v>
      </c>
      <c r="S33" s="200">
        <v>249.19</v>
      </c>
      <c r="T33" s="200">
        <v>211.41399999999999</v>
      </c>
      <c r="U33" s="201">
        <v>32.849656419821869</v>
      </c>
      <c r="V33" s="201">
        <v>25.668791775366234</v>
      </c>
      <c r="W33" s="201">
        <v>13.865881443341365</v>
      </c>
      <c r="X33" s="201">
        <v>12.9747708003033</v>
      </c>
      <c r="Y33" s="194">
        <f t="shared" si="2"/>
        <v>15</v>
      </c>
      <c r="Z33" s="202">
        <v>40.682000000000002</v>
      </c>
      <c r="AA33" s="202">
        <v>33.256999999999998</v>
      </c>
      <c r="AB33" s="196">
        <v>16.858000000000001</v>
      </c>
      <c r="AC33" s="196">
        <v>15.058</v>
      </c>
    </row>
    <row r="34" spans="2:30" x14ac:dyDescent="0.2">
      <c r="B34" s="186" t="s">
        <v>20</v>
      </c>
      <c r="C34" s="197">
        <v>54.544499058173201</v>
      </c>
      <c r="D34" s="197">
        <v>54.628332755274478</v>
      </c>
      <c r="E34" s="197">
        <v>51.951393586939886</v>
      </c>
      <c r="F34" s="197">
        <v>53.64705090467573</v>
      </c>
      <c r="G34" s="188">
        <f t="shared" si="0"/>
        <v>19</v>
      </c>
      <c r="H34" s="198">
        <v>332.13400000000001</v>
      </c>
      <c r="I34" s="198">
        <v>370.137</v>
      </c>
      <c r="J34" s="198">
        <v>363.22699999999998</v>
      </c>
      <c r="K34" s="198">
        <v>414.44600000000003</v>
      </c>
      <c r="L34" s="199">
        <v>49.361970145493487</v>
      </c>
      <c r="M34" s="199">
        <v>50.859969019558328</v>
      </c>
      <c r="N34" s="199">
        <v>50.314511188348831</v>
      </c>
      <c r="O34" s="199">
        <v>45.818044131409152</v>
      </c>
      <c r="P34" s="191">
        <f t="shared" si="1"/>
        <v>14</v>
      </c>
      <c r="Q34" s="200">
        <v>156.744</v>
      </c>
      <c r="R34" s="200">
        <v>165.15299999999999</v>
      </c>
      <c r="S34" s="200">
        <v>165.89599999999999</v>
      </c>
      <c r="T34" s="200">
        <v>148.839</v>
      </c>
      <c r="U34" s="201">
        <v>29.099088881327738</v>
      </c>
      <c r="V34" s="201">
        <v>31.493791987619147</v>
      </c>
      <c r="W34" s="201">
        <v>20.119431279620851</v>
      </c>
      <c r="X34" s="201">
        <v>15.257531584062194</v>
      </c>
      <c r="Y34" s="194">
        <f t="shared" si="2"/>
        <v>12</v>
      </c>
      <c r="Z34" s="202">
        <v>15.394</v>
      </c>
      <c r="AA34" s="202">
        <v>17.908000000000001</v>
      </c>
      <c r="AB34" s="196">
        <v>10.613</v>
      </c>
      <c r="AC34" s="196">
        <v>10.048</v>
      </c>
    </row>
    <row r="35" spans="2:30" x14ac:dyDescent="0.2">
      <c r="B35" s="186" t="s">
        <v>21</v>
      </c>
      <c r="C35" s="197">
        <v>56.770784094991399</v>
      </c>
      <c r="D35" s="197">
        <v>60.532648249261655</v>
      </c>
      <c r="E35" s="197">
        <v>59.053643587906969</v>
      </c>
      <c r="F35" s="197">
        <v>56.064551315697244</v>
      </c>
      <c r="G35" s="188">
        <f t="shared" si="0"/>
        <v>16</v>
      </c>
      <c r="H35" s="198">
        <v>600.51</v>
      </c>
      <c r="I35" s="198">
        <v>699.32399999999996</v>
      </c>
      <c r="J35" s="198">
        <v>699.12900000000002</v>
      </c>
      <c r="K35" s="198">
        <v>655.84199999999998</v>
      </c>
      <c r="L35" s="199">
        <v>50.170975242784841</v>
      </c>
      <c r="M35" s="199">
        <v>54.521787737567365</v>
      </c>
      <c r="N35" s="199">
        <v>50.890607427812249</v>
      </c>
      <c r="O35" s="199">
        <v>49.875604266242298</v>
      </c>
      <c r="P35" s="191">
        <f t="shared" si="1"/>
        <v>12</v>
      </c>
      <c r="Q35" s="200">
        <v>326.452</v>
      </c>
      <c r="R35" s="200">
        <v>347.23399999999998</v>
      </c>
      <c r="S35" s="200">
        <v>344.363</v>
      </c>
      <c r="T35" s="200">
        <v>366.06099999999998</v>
      </c>
      <c r="U35" s="201">
        <v>25.311765951226395</v>
      </c>
      <c r="V35" s="201">
        <v>27.864532500487993</v>
      </c>
      <c r="W35" s="201">
        <v>11.830328242011134</v>
      </c>
      <c r="X35" s="201">
        <v>13.811920485763327</v>
      </c>
      <c r="Y35" s="194">
        <f t="shared" si="2"/>
        <v>14</v>
      </c>
      <c r="Z35" s="202">
        <v>50.215000000000003</v>
      </c>
      <c r="AA35" s="202">
        <v>62.81</v>
      </c>
      <c r="AB35" s="196">
        <v>28.324999999999999</v>
      </c>
      <c r="AC35" s="196">
        <v>33.232999999999997</v>
      </c>
    </row>
    <row r="36" spans="2:30" x14ac:dyDescent="0.2">
      <c r="B36" s="186" t="s">
        <v>22</v>
      </c>
      <c r="C36" s="187">
        <v>57.726414554608382</v>
      </c>
      <c r="D36" s="187">
        <v>52.790176075899943</v>
      </c>
      <c r="E36" s="187">
        <v>50.788211738563874</v>
      </c>
      <c r="F36" s="187">
        <v>49.501277008347799</v>
      </c>
      <c r="G36" s="188">
        <f t="shared" si="0"/>
        <v>24</v>
      </c>
      <c r="H36" s="189">
        <v>615.49</v>
      </c>
      <c r="I36" s="189">
        <v>613.84100000000001</v>
      </c>
      <c r="J36" s="189">
        <v>602.94799999999998</v>
      </c>
      <c r="K36" s="189">
        <v>620.79700000000003</v>
      </c>
      <c r="L36" s="190">
        <v>45.409404881885898</v>
      </c>
      <c r="M36" s="190">
        <v>45.267052868462358</v>
      </c>
      <c r="N36" s="190">
        <v>38.801523603820932</v>
      </c>
      <c r="O36" s="190">
        <v>41.623153593215619</v>
      </c>
      <c r="P36" s="191">
        <f t="shared" si="1"/>
        <v>21</v>
      </c>
      <c r="Q36" s="192">
        <v>387.93299999999999</v>
      </c>
      <c r="R36" s="192">
        <v>359.05599999999998</v>
      </c>
      <c r="S36" s="192">
        <v>331.98700000000002</v>
      </c>
      <c r="T36" s="192">
        <v>341.01600000000002</v>
      </c>
      <c r="U36" s="193">
        <v>18.047284708366966</v>
      </c>
      <c r="V36" s="193">
        <v>19.087631399258033</v>
      </c>
      <c r="W36" s="193">
        <v>8.8035291746598094</v>
      </c>
      <c r="X36" s="193">
        <v>7.7022412371943325</v>
      </c>
      <c r="Y36" s="194">
        <f t="shared" si="2"/>
        <v>29</v>
      </c>
      <c r="Z36" s="195">
        <v>35.548999999999999</v>
      </c>
      <c r="AA36" s="195">
        <v>43.887999999999998</v>
      </c>
      <c r="AB36" s="196">
        <v>23.588000000000001</v>
      </c>
      <c r="AC36" s="196">
        <v>19.623000000000001</v>
      </c>
    </row>
    <row r="37" spans="2:30" x14ac:dyDescent="0.2">
      <c r="B37" s="186" t="s">
        <v>23</v>
      </c>
      <c r="C37" s="187">
        <v>49.702788487905217</v>
      </c>
      <c r="D37" s="187">
        <v>49.200530985184479</v>
      </c>
      <c r="E37" s="187">
        <v>43.661498038105442</v>
      </c>
      <c r="F37" s="187">
        <v>38.732582432766122</v>
      </c>
      <c r="G37" s="188">
        <f t="shared" si="0"/>
        <v>30</v>
      </c>
      <c r="H37" s="189">
        <v>567.32899999999995</v>
      </c>
      <c r="I37" s="189">
        <v>608.58399999999995</v>
      </c>
      <c r="J37" s="189">
        <v>549.02499999999998</v>
      </c>
      <c r="K37" s="189">
        <v>500.375</v>
      </c>
      <c r="L37" s="190">
        <v>40.23946092457291</v>
      </c>
      <c r="M37" s="190">
        <v>36.955416503715291</v>
      </c>
      <c r="N37" s="190">
        <v>34.090411604161758</v>
      </c>
      <c r="O37" s="190">
        <v>30.628194518145001</v>
      </c>
      <c r="P37" s="191">
        <f t="shared" si="1"/>
        <v>30</v>
      </c>
      <c r="Q37" s="192">
        <v>272.12700000000001</v>
      </c>
      <c r="R37" s="192">
        <v>264.58600000000001</v>
      </c>
      <c r="S37" s="192">
        <v>246.06800000000001</v>
      </c>
      <c r="T37" s="192">
        <v>222.79499999999999</v>
      </c>
      <c r="U37" s="193">
        <v>21.256335678692871</v>
      </c>
      <c r="V37" s="193">
        <v>11.236962898892962</v>
      </c>
      <c r="W37" s="193">
        <v>11.81931739203937</v>
      </c>
      <c r="X37" s="193">
        <v>7.1837245255262268</v>
      </c>
      <c r="Y37" s="194">
        <f t="shared" si="2"/>
        <v>30</v>
      </c>
      <c r="Z37" s="195">
        <v>39.756999999999998</v>
      </c>
      <c r="AA37" s="195">
        <v>24.553999999999998</v>
      </c>
      <c r="AB37" s="196">
        <v>25.169</v>
      </c>
      <c r="AC37" s="196">
        <v>16.309999999999999</v>
      </c>
    </row>
    <row r="38" spans="2:30" x14ac:dyDescent="0.2">
      <c r="B38" s="186" t="s">
        <v>24</v>
      </c>
      <c r="C38" s="187">
        <v>76.385369608480147</v>
      </c>
      <c r="D38" s="187">
        <v>73.949461234221687</v>
      </c>
      <c r="E38" s="187">
        <v>77.963722480811285</v>
      </c>
      <c r="F38" s="187">
        <v>73.710539454081456</v>
      </c>
      <c r="G38" s="188">
        <f t="shared" si="0"/>
        <v>4</v>
      </c>
      <c r="H38" s="189">
        <v>598.39</v>
      </c>
      <c r="I38" s="189">
        <v>644.49099999999999</v>
      </c>
      <c r="J38" s="189">
        <v>752.56899999999996</v>
      </c>
      <c r="K38" s="189">
        <v>741.15800000000002</v>
      </c>
      <c r="L38" s="190">
        <v>66.750229268767953</v>
      </c>
      <c r="M38" s="190">
        <v>62.874107934884236</v>
      </c>
      <c r="N38" s="190">
        <v>63.880709761183461</v>
      </c>
      <c r="O38" s="190">
        <v>59.917414118437719</v>
      </c>
      <c r="P38" s="191">
        <f t="shared" si="1"/>
        <v>4</v>
      </c>
      <c r="Q38" s="192">
        <v>431.62099999999998</v>
      </c>
      <c r="R38" s="192">
        <v>393.375</v>
      </c>
      <c r="S38" s="192">
        <v>405.91399999999999</v>
      </c>
      <c r="T38" s="192">
        <v>370.88400000000001</v>
      </c>
      <c r="U38" s="193">
        <v>44.766780933581252</v>
      </c>
      <c r="V38" s="193">
        <v>38.582857725234412</v>
      </c>
      <c r="W38" s="193">
        <v>23.786051534829625</v>
      </c>
      <c r="X38" s="193">
        <v>20.615156162516126</v>
      </c>
      <c r="Y38" s="194">
        <f t="shared" si="2"/>
        <v>3</v>
      </c>
      <c r="Z38" s="195">
        <v>50.8</v>
      </c>
      <c r="AA38" s="195">
        <v>45.429000000000002</v>
      </c>
      <c r="AB38" s="196">
        <v>34.357999999999997</v>
      </c>
      <c r="AC38" s="196">
        <v>33.874000000000002</v>
      </c>
    </row>
    <row r="39" spans="2:30" x14ac:dyDescent="0.2">
      <c r="B39" s="186" t="s">
        <v>25</v>
      </c>
      <c r="C39" s="187">
        <v>52.963887530021225</v>
      </c>
      <c r="D39" s="187">
        <v>52.716669709392065</v>
      </c>
      <c r="E39" s="187">
        <v>46.843376465321505</v>
      </c>
      <c r="F39" s="187">
        <v>46.674911911157494</v>
      </c>
      <c r="G39" s="188">
        <f t="shared" si="0"/>
        <v>25</v>
      </c>
      <c r="H39" s="189">
        <v>693.99800000000005</v>
      </c>
      <c r="I39" s="189">
        <v>762.32100000000003</v>
      </c>
      <c r="J39" s="189">
        <v>698.98</v>
      </c>
      <c r="K39" s="189">
        <v>724.58600000000001</v>
      </c>
      <c r="L39" s="190">
        <v>43.857040561817193</v>
      </c>
      <c r="M39" s="190">
        <v>42.527751203099719</v>
      </c>
      <c r="N39" s="190">
        <v>38.65907000544437</v>
      </c>
      <c r="O39" s="190">
        <v>38.839973709181372</v>
      </c>
      <c r="P39" s="191">
        <f t="shared" si="1"/>
        <v>25</v>
      </c>
      <c r="Q39" s="192">
        <v>400.55599999999998</v>
      </c>
      <c r="R39" s="192">
        <v>381.85199999999998</v>
      </c>
      <c r="S39" s="192">
        <v>354.327</v>
      </c>
      <c r="T39" s="192">
        <v>346.28399999999999</v>
      </c>
      <c r="U39" s="193">
        <v>22.801924167779568</v>
      </c>
      <c r="V39" s="193">
        <v>22.224428390328839</v>
      </c>
      <c r="W39" s="193">
        <v>12.724912353283141</v>
      </c>
      <c r="X39" s="193">
        <v>12.468653301852205</v>
      </c>
      <c r="Y39" s="194">
        <f t="shared" si="2"/>
        <v>16</v>
      </c>
      <c r="Z39" s="195">
        <v>51.051000000000002</v>
      </c>
      <c r="AA39" s="195">
        <v>58.204000000000001</v>
      </c>
      <c r="AB39" s="196">
        <v>35.679000000000002</v>
      </c>
      <c r="AC39" s="196">
        <v>34.009</v>
      </c>
    </row>
    <row r="40" spans="2:30" x14ac:dyDescent="0.2">
      <c r="B40" s="186" t="s">
        <v>26</v>
      </c>
      <c r="C40" s="187">
        <v>72.273310363106276</v>
      </c>
      <c r="D40" s="187">
        <v>73.338312455684246</v>
      </c>
      <c r="E40" s="187">
        <v>74.092625132974604</v>
      </c>
      <c r="F40" s="187">
        <v>69.43448951321956</v>
      </c>
      <c r="G40" s="188">
        <f t="shared" si="0"/>
        <v>9</v>
      </c>
      <c r="H40" s="189">
        <v>340.85899999999998</v>
      </c>
      <c r="I40" s="189">
        <v>387.86799999999999</v>
      </c>
      <c r="J40" s="189">
        <v>406.05500000000001</v>
      </c>
      <c r="K40" s="189">
        <v>405.512</v>
      </c>
      <c r="L40" s="190">
        <v>63.768218695242631</v>
      </c>
      <c r="M40" s="190">
        <v>59.345241993017474</v>
      </c>
      <c r="N40" s="190">
        <v>60.201744310289563</v>
      </c>
      <c r="O40" s="190">
        <v>56.935866565899786</v>
      </c>
      <c r="P40" s="191">
        <f t="shared" si="1"/>
        <v>9</v>
      </c>
      <c r="Q40" s="192">
        <v>188.87700000000001</v>
      </c>
      <c r="R40" s="192">
        <v>172.19200000000001</v>
      </c>
      <c r="S40" s="192">
        <v>180.297</v>
      </c>
      <c r="T40" s="192">
        <v>161.97399999999999</v>
      </c>
      <c r="U40" s="193">
        <v>32.787811161163226</v>
      </c>
      <c r="V40" s="193">
        <v>33.745638310672604</v>
      </c>
      <c r="W40" s="193">
        <v>23.32821798028197</v>
      </c>
      <c r="X40" s="193">
        <v>19.795032252944711</v>
      </c>
      <c r="Y40" s="194">
        <f t="shared" si="2"/>
        <v>5</v>
      </c>
      <c r="Z40" s="195">
        <v>23.800999999999998</v>
      </c>
      <c r="AA40" s="195">
        <v>28.045999999999999</v>
      </c>
      <c r="AB40" s="196">
        <v>21.13</v>
      </c>
      <c r="AC40" s="196">
        <v>17.460999999999999</v>
      </c>
    </row>
    <row r="41" spans="2:30" x14ac:dyDescent="0.2">
      <c r="B41" s="186" t="s">
        <v>31</v>
      </c>
      <c r="C41" s="187">
        <v>71.63706099968033</v>
      </c>
      <c r="D41" s="187">
        <v>71.500958026248568</v>
      </c>
      <c r="E41" s="187">
        <v>72.070811372164982</v>
      </c>
      <c r="F41" s="187">
        <v>70.497358600187638</v>
      </c>
      <c r="G41" s="188">
        <f t="shared" si="0"/>
        <v>6</v>
      </c>
      <c r="H41" s="189">
        <v>2122.1239999999998</v>
      </c>
      <c r="I41" s="189">
        <v>2467.0140000000001</v>
      </c>
      <c r="J41" s="189">
        <v>2434.5030000000002</v>
      </c>
      <c r="K41" s="189">
        <v>2421.9290000000001</v>
      </c>
      <c r="L41" s="190">
        <v>59.921684933076456</v>
      </c>
      <c r="M41" s="190">
        <v>57.928969621170978</v>
      </c>
      <c r="N41" s="190">
        <v>58.736849119192634</v>
      </c>
      <c r="O41" s="190">
        <v>57.182263633183339</v>
      </c>
      <c r="P41" s="191">
        <f t="shared" si="1"/>
        <v>6</v>
      </c>
      <c r="Q41" s="192">
        <v>1349.241</v>
      </c>
      <c r="R41" s="192">
        <v>1161.6559999999999</v>
      </c>
      <c r="S41" s="192">
        <v>1304.6300000000001</v>
      </c>
      <c r="T41" s="192">
        <v>1237.3630000000001</v>
      </c>
      <c r="U41" s="193">
        <v>38.506559705857775</v>
      </c>
      <c r="V41" s="193">
        <v>29.493740346939845</v>
      </c>
      <c r="W41" s="193">
        <v>18.374456680574816</v>
      </c>
      <c r="X41" s="193">
        <v>18.258479226266392</v>
      </c>
      <c r="Y41" s="194">
        <f t="shared" si="2"/>
        <v>8</v>
      </c>
      <c r="Z41" s="195">
        <v>230.404</v>
      </c>
      <c r="AA41" s="195">
        <v>191.34299999999999</v>
      </c>
      <c r="AB41" s="196">
        <v>118.197</v>
      </c>
      <c r="AC41" s="196">
        <v>135.43299999999999</v>
      </c>
    </row>
    <row r="42" spans="2:30" x14ac:dyDescent="0.2">
      <c r="B42" s="203" t="s">
        <v>27</v>
      </c>
      <c r="C42" s="204">
        <v>61.144453384404429</v>
      </c>
      <c r="D42" s="204">
        <v>62.87222571480865</v>
      </c>
      <c r="E42" s="204">
        <v>57.400370195167049</v>
      </c>
      <c r="F42" s="204">
        <v>54.680960532839407</v>
      </c>
      <c r="G42" s="205">
        <f t="shared" si="0"/>
        <v>18</v>
      </c>
      <c r="H42" s="206">
        <v>539.55700000000002</v>
      </c>
      <c r="I42" s="206">
        <v>632.05700000000002</v>
      </c>
      <c r="J42" s="206">
        <v>584.86500000000001</v>
      </c>
      <c r="K42" s="206">
        <v>584.53399999999999</v>
      </c>
      <c r="L42" s="204">
        <v>46.441699134839695</v>
      </c>
      <c r="M42" s="204">
        <v>42.933738815135385</v>
      </c>
      <c r="N42" s="204">
        <v>43.262004435756367</v>
      </c>
      <c r="O42" s="204">
        <v>42.106965386756734</v>
      </c>
      <c r="P42" s="205">
        <f t="shared" si="1"/>
        <v>20</v>
      </c>
      <c r="Q42" s="206">
        <v>227.54900000000001</v>
      </c>
      <c r="R42" s="206">
        <v>183.53100000000001</v>
      </c>
      <c r="S42" s="206">
        <v>190.76900000000001</v>
      </c>
      <c r="T42" s="206">
        <v>182.268</v>
      </c>
      <c r="U42" s="204">
        <v>24.229930162040532</v>
      </c>
      <c r="V42" s="204">
        <v>20.647325171893343</v>
      </c>
      <c r="W42" s="204">
        <v>13.171096723818199</v>
      </c>
      <c r="X42" s="204">
        <v>12.136396213824977</v>
      </c>
      <c r="Y42" s="205">
        <f t="shared" si="2"/>
        <v>18</v>
      </c>
      <c r="Z42" s="206">
        <v>35.319000000000003</v>
      </c>
      <c r="AA42" s="206">
        <v>30.78</v>
      </c>
      <c r="AB42" s="207">
        <v>20.242000000000001</v>
      </c>
      <c r="AC42" s="207">
        <v>19.643000000000001</v>
      </c>
    </row>
    <row r="43" spans="2:30" x14ac:dyDescent="0.2">
      <c r="B43" s="186" t="s">
        <v>28</v>
      </c>
      <c r="C43" s="187">
        <v>66.280841205041867</v>
      </c>
      <c r="D43" s="187">
        <v>63.781700801570963</v>
      </c>
      <c r="E43" s="187">
        <v>64.090584824096481</v>
      </c>
      <c r="F43" s="187">
        <v>61.689489908490124</v>
      </c>
      <c r="G43" s="188">
        <f t="shared" si="0"/>
        <v>12</v>
      </c>
      <c r="H43" s="189">
        <v>355.89100000000002</v>
      </c>
      <c r="I43" s="189">
        <v>388.46499999999997</v>
      </c>
      <c r="J43" s="189">
        <v>376.42899999999997</v>
      </c>
      <c r="K43" s="189">
        <v>407.64600000000002</v>
      </c>
      <c r="L43" s="190">
        <v>61.452445573713689</v>
      </c>
      <c r="M43" s="190">
        <v>55.966308896102682</v>
      </c>
      <c r="N43" s="190">
        <v>54.280259641084385</v>
      </c>
      <c r="O43" s="190">
        <v>53.666000339158991</v>
      </c>
      <c r="P43" s="191">
        <f t="shared" si="1"/>
        <v>10</v>
      </c>
      <c r="Q43" s="192">
        <v>266.04300000000001</v>
      </c>
      <c r="R43" s="192">
        <v>238.60900000000001</v>
      </c>
      <c r="S43" s="192">
        <v>241.672</v>
      </c>
      <c r="T43" s="192">
        <v>208.86699999999999</v>
      </c>
      <c r="U43" s="193">
        <v>31.082409573205872</v>
      </c>
      <c r="V43" s="193">
        <v>25.044908542776362</v>
      </c>
      <c r="W43" s="193">
        <v>11.367120954003408</v>
      </c>
      <c r="X43" s="193">
        <v>11.024807502172154</v>
      </c>
      <c r="Y43" s="194">
        <f t="shared" si="2"/>
        <v>21</v>
      </c>
      <c r="Z43" s="195">
        <v>36.676000000000002</v>
      </c>
      <c r="AA43" s="195">
        <v>32.067</v>
      </c>
      <c r="AB43" s="208">
        <v>16.013999999999999</v>
      </c>
      <c r="AC43" s="208">
        <v>14.718999999999999</v>
      </c>
    </row>
    <row r="44" spans="2:30" ht="26.25" customHeight="1" thickBot="1" x14ac:dyDescent="0.25">
      <c r="B44" s="209" t="s">
        <v>87</v>
      </c>
      <c r="C44" s="210">
        <v>62.185569989039166</v>
      </c>
      <c r="D44" s="210">
        <v>63.125848972097188</v>
      </c>
      <c r="E44" s="210">
        <v>60.434783696265526</v>
      </c>
      <c r="F44" s="210">
        <v>58.122823231973143</v>
      </c>
      <c r="G44" s="210"/>
      <c r="H44" s="211">
        <v>28297.395</v>
      </c>
      <c r="I44" s="211">
        <v>31174.989000000001</v>
      </c>
      <c r="J44" s="211">
        <v>30441.953000000001</v>
      </c>
      <c r="K44" s="211">
        <v>31225.322</v>
      </c>
      <c r="L44" s="212">
        <v>52.637725063232068</v>
      </c>
      <c r="M44" s="212">
        <v>51.195366693366218</v>
      </c>
      <c r="N44" s="212">
        <v>49.077261417988566</v>
      </c>
      <c r="O44" s="212">
        <v>46.146394046765302</v>
      </c>
      <c r="P44" s="212"/>
      <c r="Q44" s="213">
        <v>15857.191000000001</v>
      </c>
      <c r="R44" s="213">
        <v>15464.331</v>
      </c>
      <c r="S44" s="213">
        <v>15425.343000000001</v>
      </c>
      <c r="T44" s="213">
        <v>13888.114</v>
      </c>
      <c r="U44" s="214">
        <v>28.789758017341484</v>
      </c>
      <c r="V44" s="214">
        <v>26.468709856548863</v>
      </c>
      <c r="W44" s="214">
        <v>17.182619476834677</v>
      </c>
      <c r="X44" s="214">
        <v>14.590633942959435</v>
      </c>
      <c r="Y44" s="214"/>
      <c r="Z44" s="215">
        <v>2242.288</v>
      </c>
      <c r="AA44" s="215">
        <v>2286.5129999999999</v>
      </c>
      <c r="AB44" s="215">
        <v>1557.173</v>
      </c>
      <c r="AC44" s="215">
        <v>1375.1690000000001</v>
      </c>
    </row>
    <row r="45" spans="2:30" ht="13.5" thickTop="1" x14ac:dyDescent="0.2">
      <c r="B45" s="216" t="s">
        <v>611</v>
      </c>
    </row>
    <row r="46" spans="2:30" x14ac:dyDescent="0.2">
      <c r="B46" s="89" t="s">
        <v>612</v>
      </c>
      <c r="O46" s="217">
        <f>O42-L42</f>
        <v>-4.3347337480829609</v>
      </c>
    </row>
    <row r="47" spans="2:30" x14ac:dyDescent="0.2">
      <c r="F47" s="217">
        <f>F42-C42</f>
        <v>-6.4634928515650216</v>
      </c>
      <c r="X47" s="217">
        <f>X42-U42</f>
        <v>-12.093533948215555</v>
      </c>
    </row>
    <row r="48" spans="2:30" ht="15" x14ac:dyDescent="0.25">
      <c r="B48" s="218" t="s">
        <v>78</v>
      </c>
      <c r="C48" s="218" t="s">
        <v>607</v>
      </c>
      <c r="D48" s="218" t="s">
        <v>51</v>
      </c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  <c r="AA48" s="175"/>
      <c r="AB48" s="175"/>
      <c r="AC48" s="175"/>
      <c r="AD48" s="175"/>
    </row>
    <row r="49" spans="2:30" x14ac:dyDescent="0.2">
      <c r="B49" s="186" t="s">
        <v>5</v>
      </c>
      <c r="C49" s="187">
        <v>81.279273615412222</v>
      </c>
      <c r="D49" s="219">
        <v>58.1</v>
      </c>
      <c r="E49" s="219"/>
      <c r="F49" s="219"/>
      <c r="G49" s="219"/>
      <c r="H49" s="220"/>
      <c r="I49" s="220"/>
      <c r="J49" s="220"/>
      <c r="K49" s="220"/>
      <c r="L49" s="219"/>
      <c r="M49" s="219"/>
      <c r="N49" s="219"/>
      <c r="O49" s="219"/>
      <c r="P49" s="219"/>
      <c r="Q49" s="220"/>
      <c r="R49" s="220"/>
      <c r="S49" s="220"/>
      <c r="T49" s="220"/>
      <c r="U49" s="219"/>
      <c r="V49" s="219"/>
      <c r="W49" s="219"/>
      <c r="X49" s="219"/>
      <c r="Y49" s="219"/>
      <c r="Z49" s="220"/>
      <c r="AA49" s="220"/>
      <c r="AB49" s="220"/>
      <c r="AC49" s="220"/>
      <c r="AD49" s="175"/>
    </row>
    <row r="50" spans="2:30" x14ac:dyDescent="0.2">
      <c r="B50" s="186" t="s">
        <v>17</v>
      </c>
      <c r="C50" s="187">
        <v>78.638651367135452</v>
      </c>
      <c r="D50" s="219">
        <v>58.1</v>
      </c>
      <c r="E50" s="219"/>
      <c r="F50" s="219"/>
      <c r="G50" s="219"/>
      <c r="H50" s="220"/>
      <c r="I50" s="220"/>
      <c r="J50" s="220"/>
      <c r="K50" s="220"/>
      <c r="L50" s="219"/>
      <c r="M50" s="219"/>
      <c r="N50" s="219"/>
      <c r="O50" s="219"/>
      <c r="P50" s="219"/>
      <c r="Q50" s="220"/>
      <c r="R50" s="220"/>
      <c r="S50" s="220"/>
      <c r="T50" s="220"/>
      <c r="U50" s="219"/>
      <c r="V50" s="219"/>
      <c r="W50" s="219"/>
      <c r="X50" s="219"/>
      <c r="Y50" s="219"/>
      <c r="Z50" s="220"/>
      <c r="AA50" s="220"/>
      <c r="AB50" s="220"/>
      <c r="AC50" s="220"/>
      <c r="AD50" s="175"/>
    </row>
    <row r="51" spans="2:30" x14ac:dyDescent="0.2">
      <c r="B51" s="186" t="s">
        <v>10</v>
      </c>
      <c r="C51" s="197">
        <v>77.367294401606202</v>
      </c>
      <c r="D51" s="219">
        <v>58.1</v>
      </c>
      <c r="E51" s="219"/>
      <c r="F51" s="219"/>
      <c r="G51" s="219"/>
      <c r="H51" s="220"/>
      <c r="I51" s="220"/>
      <c r="J51" s="220"/>
      <c r="K51" s="220"/>
      <c r="L51" s="219"/>
      <c r="M51" s="219"/>
      <c r="N51" s="219"/>
      <c r="O51" s="219"/>
      <c r="P51" s="219"/>
      <c r="Q51" s="220"/>
      <c r="R51" s="220"/>
      <c r="S51" s="220"/>
      <c r="T51" s="220"/>
      <c r="U51" s="219"/>
      <c r="V51" s="219"/>
      <c r="W51" s="219"/>
      <c r="X51" s="219"/>
      <c r="Y51" s="219"/>
      <c r="Z51" s="220"/>
      <c r="AA51" s="220"/>
      <c r="AB51" s="220"/>
      <c r="AC51" s="220"/>
      <c r="AD51" s="175"/>
    </row>
    <row r="52" spans="2:30" x14ac:dyDescent="0.2">
      <c r="B52" s="186" t="s">
        <v>24</v>
      </c>
      <c r="C52" s="187">
        <v>73.710539454081456</v>
      </c>
      <c r="D52" s="219">
        <v>58.1</v>
      </c>
      <c r="E52" s="219"/>
      <c r="F52" s="219"/>
      <c r="G52" s="219"/>
      <c r="H52" s="220"/>
      <c r="I52" s="220"/>
      <c r="J52" s="220"/>
      <c r="K52" s="220"/>
      <c r="L52" s="219"/>
      <c r="M52" s="219"/>
      <c r="N52" s="219"/>
      <c r="O52" s="219"/>
      <c r="P52" s="219"/>
      <c r="Q52" s="220"/>
      <c r="R52" s="220"/>
      <c r="S52" s="220"/>
      <c r="T52" s="220"/>
      <c r="U52" s="219"/>
      <c r="V52" s="219"/>
      <c r="W52" s="219"/>
      <c r="X52" s="219"/>
      <c r="Y52" s="219"/>
      <c r="Z52" s="220"/>
      <c r="AA52" s="220"/>
      <c r="AB52" s="220"/>
      <c r="AC52" s="220"/>
      <c r="AD52" s="175"/>
    </row>
    <row r="53" spans="2:30" x14ac:dyDescent="0.2">
      <c r="B53" s="186" t="s">
        <v>18</v>
      </c>
      <c r="C53" s="187">
        <v>72.774940992999674</v>
      </c>
      <c r="D53" s="219">
        <v>58.1</v>
      </c>
      <c r="E53" s="219"/>
      <c r="F53" s="219"/>
      <c r="G53" s="219"/>
      <c r="H53" s="220"/>
      <c r="I53" s="220"/>
      <c r="J53" s="220"/>
      <c r="K53" s="220"/>
      <c r="L53" s="219"/>
      <c r="M53" s="219"/>
      <c r="N53" s="219"/>
      <c r="O53" s="219"/>
      <c r="P53" s="219"/>
      <c r="Q53" s="220"/>
      <c r="R53" s="220"/>
      <c r="S53" s="220"/>
      <c r="T53" s="220"/>
      <c r="U53" s="219"/>
      <c r="V53" s="219"/>
      <c r="W53" s="219"/>
      <c r="X53" s="219"/>
      <c r="Y53" s="219"/>
      <c r="Z53" s="220"/>
      <c r="AA53" s="220"/>
      <c r="AB53" s="220"/>
      <c r="AC53" s="220"/>
      <c r="AD53" s="175"/>
    </row>
    <row r="54" spans="2:30" x14ac:dyDescent="0.2">
      <c r="B54" s="186" t="s">
        <v>31</v>
      </c>
      <c r="C54" s="187">
        <v>70.497358600187638</v>
      </c>
      <c r="D54" s="219">
        <v>58.1</v>
      </c>
      <c r="E54" s="219"/>
      <c r="F54" s="219"/>
      <c r="G54" s="219"/>
      <c r="H54" s="220"/>
      <c r="I54" s="220"/>
      <c r="J54" s="220"/>
      <c r="K54" s="220"/>
      <c r="L54" s="219"/>
      <c r="M54" s="219"/>
      <c r="N54" s="219"/>
      <c r="O54" s="219"/>
      <c r="P54" s="219"/>
      <c r="Q54" s="220"/>
      <c r="R54" s="220"/>
      <c r="S54" s="220"/>
      <c r="T54" s="220"/>
      <c r="U54" s="219"/>
      <c r="V54" s="219"/>
      <c r="W54" s="219"/>
      <c r="X54" s="219"/>
      <c r="Y54" s="219"/>
      <c r="Z54" s="220"/>
      <c r="AA54" s="220"/>
      <c r="AB54" s="220"/>
      <c r="AC54" s="220"/>
      <c r="AD54" s="175"/>
    </row>
    <row r="55" spans="2:30" x14ac:dyDescent="0.2">
      <c r="B55" s="186" t="s">
        <v>30</v>
      </c>
      <c r="C55" s="187">
        <v>70.309990218967286</v>
      </c>
      <c r="D55" s="219">
        <v>58.1</v>
      </c>
      <c r="E55" s="219"/>
      <c r="F55" s="219"/>
      <c r="G55" s="219"/>
      <c r="H55" s="220"/>
      <c r="I55" s="220"/>
      <c r="J55" s="220"/>
      <c r="K55" s="220"/>
      <c r="L55" s="219"/>
      <c r="M55" s="219"/>
      <c r="N55" s="219"/>
      <c r="O55" s="219"/>
      <c r="P55" s="219"/>
      <c r="Q55" s="220"/>
      <c r="R55" s="220"/>
      <c r="S55" s="220"/>
      <c r="T55" s="220"/>
      <c r="U55" s="219"/>
      <c r="V55" s="219"/>
      <c r="W55" s="219"/>
      <c r="X55" s="219"/>
      <c r="Y55" s="219"/>
      <c r="Z55" s="220"/>
      <c r="AA55" s="220"/>
      <c r="AB55" s="220"/>
      <c r="AC55" s="220"/>
      <c r="AD55" s="175"/>
    </row>
    <row r="56" spans="2:30" x14ac:dyDescent="0.2">
      <c r="B56" s="186" t="s">
        <v>11</v>
      </c>
      <c r="C56" s="187">
        <v>69.743828816546014</v>
      </c>
      <c r="D56" s="219">
        <v>58.1</v>
      </c>
      <c r="E56" s="219"/>
      <c r="F56" s="219"/>
      <c r="G56" s="219"/>
      <c r="H56" s="220"/>
      <c r="I56" s="220"/>
      <c r="J56" s="220"/>
      <c r="K56" s="220"/>
      <c r="L56" s="219"/>
      <c r="M56" s="219"/>
      <c r="N56" s="219"/>
      <c r="O56" s="219"/>
      <c r="P56" s="219"/>
      <c r="Q56" s="220"/>
      <c r="R56" s="220"/>
      <c r="S56" s="220"/>
      <c r="T56" s="220"/>
      <c r="U56" s="219"/>
      <c r="V56" s="219"/>
      <c r="W56" s="219"/>
      <c r="X56" s="219"/>
      <c r="Y56" s="219"/>
      <c r="Z56" s="220"/>
      <c r="AA56" s="220"/>
      <c r="AB56" s="220"/>
      <c r="AC56" s="220"/>
      <c r="AD56" s="175"/>
    </row>
    <row r="57" spans="2:30" x14ac:dyDescent="0.2">
      <c r="B57" s="186" t="s">
        <v>26</v>
      </c>
      <c r="C57" s="187">
        <v>69.43448951321956</v>
      </c>
      <c r="D57" s="219">
        <v>58.1</v>
      </c>
      <c r="E57" s="219"/>
      <c r="F57" s="219"/>
      <c r="G57" s="219"/>
      <c r="H57" s="220"/>
      <c r="I57" s="220"/>
      <c r="J57" s="220"/>
      <c r="K57" s="220"/>
      <c r="L57" s="219"/>
      <c r="M57" s="219"/>
      <c r="N57" s="219"/>
      <c r="O57" s="219"/>
      <c r="P57" s="219"/>
      <c r="Q57" s="220"/>
      <c r="R57" s="220"/>
      <c r="S57" s="220"/>
      <c r="T57" s="220"/>
      <c r="U57" s="219"/>
      <c r="V57" s="219"/>
      <c r="W57" s="219"/>
      <c r="X57" s="219"/>
      <c r="Y57" s="219"/>
      <c r="Z57" s="220"/>
      <c r="AA57" s="220"/>
      <c r="AB57" s="220"/>
      <c r="AC57" s="220"/>
      <c r="AD57" s="175"/>
    </row>
    <row r="58" spans="2:30" x14ac:dyDescent="0.2">
      <c r="B58" s="186" t="s">
        <v>14</v>
      </c>
      <c r="C58" s="187">
        <v>63.110403235074855</v>
      </c>
      <c r="D58" s="219">
        <v>58.1</v>
      </c>
      <c r="E58" s="221"/>
      <c r="F58" s="221"/>
      <c r="G58" s="221"/>
      <c r="H58" s="222"/>
      <c r="I58" s="222"/>
      <c r="J58" s="222"/>
      <c r="K58" s="222"/>
      <c r="L58" s="221"/>
      <c r="M58" s="221"/>
      <c r="N58" s="221"/>
      <c r="O58" s="221"/>
      <c r="P58" s="221"/>
      <c r="Q58" s="222"/>
      <c r="R58" s="222"/>
      <c r="S58" s="222"/>
      <c r="T58" s="222"/>
      <c r="U58" s="221"/>
      <c r="V58" s="221"/>
      <c r="W58" s="221"/>
      <c r="X58" s="221"/>
      <c r="Y58" s="221"/>
      <c r="Z58" s="222"/>
      <c r="AA58" s="222"/>
      <c r="AB58" s="222"/>
      <c r="AC58" s="222"/>
      <c r="AD58" s="175"/>
    </row>
    <row r="59" spans="2:30" x14ac:dyDescent="0.2">
      <c r="B59" s="186" t="s">
        <v>13</v>
      </c>
      <c r="C59" s="187">
        <v>62.252184650982656</v>
      </c>
      <c r="D59" s="219">
        <v>58.1</v>
      </c>
      <c r="E59" s="221"/>
      <c r="F59" s="221"/>
      <c r="G59" s="221"/>
      <c r="H59" s="222"/>
      <c r="I59" s="222"/>
      <c r="J59" s="222"/>
      <c r="K59" s="222"/>
      <c r="L59" s="221"/>
      <c r="M59" s="221"/>
      <c r="N59" s="221"/>
      <c r="O59" s="221"/>
      <c r="P59" s="221"/>
      <c r="Q59" s="222"/>
      <c r="R59" s="222"/>
      <c r="S59" s="222"/>
      <c r="T59" s="222"/>
      <c r="U59" s="221"/>
      <c r="V59" s="221"/>
      <c r="W59" s="221"/>
      <c r="X59" s="221"/>
      <c r="Y59" s="221"/>
      <c r="Z59" s="222"/>
      <c r="AA59" s="222"/>
      <c r="AB59" s="222"/>
      <c r="AC59" s="222"/>
      <c r="AD59" s="175"/>
    </row>
    <row r="60" spans="2:30" x14ac:dyDescent="0.2">
      <c r="B60" s="186" t="s">
        <v>28</v>
      </c>
      <c r="C60" s="187">
        <v>61.689489908490124</v>
      </c>
      <c r="D60" s="219">
        <v>58.1</v>
      </c>
      <c r="E60" s="221"/>
      <c r="F60" s="221"/>
      <c r="G60" s="221"/>
      <c r="H60" s="222"/>
      <c r="I60" s="222"/>
      <c r="J60" s="222"/>
      <c r="K60" s="222"/>
      <c r="L60" s="221"/>
      <c r="M60" s="221"/>
      <c r="N60" s="221"/>
      <c r="O60" s="221"/>
      <c r="P60" s="221"/>
      <c r="Q60" s="222"/>
      <c r="R60" s="222"/>
      <c r="S60" s="222"/>
      <c r="T60" s="222"/>
      <c r="U60" s="221"/>
      <c r="V60" s="221"/>
      <c r="W60" s="221"/>
      <c r="X60" s="221"/>
      <c r="Y60" s="221"/>
      <c r="Z60" s="222"/>
      <c r="AA60" s="222"/>
      <c r="AB60" s="222"/>
      <c r="AC60" s="222"/>
      <c r="AD60" s="175"/>
    </row>
    <row r="61" spans="2:30" x14ac:dyDescent="0.2">
      <c r="B61" s="186" t="s">
        <v>3</v>
      </c>
      <c r="C61" s="187">
        <v>59.811141784600522</v>
      </c>
      <c r="D61" s="219">
        <v>58.1</v>
      </c>
      <c r="E61" s="219"/>
      <c r="F61" s="219"/>
      <c r="G61" s="219"/>
      <c r="H61" s="220"/>
      <c r="I61" s="220"/>
      <c r="J61" s="220"/>
      <c r="K61" s="220"/>
      <c r="L61" s="219"/>
      <c r="M61" s="219"/>
      <c r="N61" s="219"/>
      <c r="O61" s="219"/>
      <c r="P61" s="219"/>
      <c r="Q61" s="220"/>
      <c r="R61" s="220"/>
      <c r="S61" s="220"/>
      <c r="T61" s="220"/>
      <c r="U61" s="219"/>
      <c r="V61" s="219"/>
      <c r="W61" s="219"/>
      <c r="X61" s="219"/>
      <c r="Y61" s="219"/>
      <c r="Z61" s="220"/>
      <c r="AA61" s="220"/>
      <c r="AB61" s="220"/>
      <c r="AC61" s="220"/>
      <c r="AD61" s="175"/>
    </row>
    <row r="62" spans="2:30" x14ac:dyDescent="0.2">
      <c r="B62" s="186" t="s">
        <v>15</v>
      </c>
      <c r="C62" s="187">
        <v>58.22965343993949</v>
      </c>
      <c r="D62" s="219">
        <v>58.1</v>
      </c>
      <c r="E62" s="219"/>
      <c r="F62" s="219"/>
      <c r="G62" s="219"/>
      <c r="H62" s="220"/>
      <c r="I62" s="220"/>
      <c r="J62" s="220"/>
      <c r="K62" s="220"/>
      <c r="L62" s="219"/>
      <c r="M62" s="219"/>
      <c r="N62" s="219"/>
      <c r="O62" s="219"/>
      <c r="P62" s="219"/>
      <c r="Q62" s="220"/>
      <c r="R62" s="220"/>
      <c r="S62" s="220"/>
      <c r="T62" s="220"/>
      <c r="U62" s="219"/>
      <c r="V62" s="219"/>
      <c r="W62" s="219"/>
      <c r="X62" s="219"/>
      <c r="Y62" s="219"/>
      <c r="Z62" s="220"/>
      <c r="AA62" s="220"/>
      <c r="AB62" s="220"/>
      <c r="AC62" s="220"/>
      <c r="AD62" s="175"/>
    </row>
    <row r="63" spans="2:30" x14ac:dyDescent="0.2">
      <c r="B63" s="186" t="s">
        <v>9</v>
      </c>
      <c r="C63" s="197">
        <v>56.91100109233291</v>
      </c>
      <c r="D63" s="219">
        <v>58.1</v>
      </c>
      <c r="E63" s="219"/>
      <c r="F63" s="219"/>
      <c r="G63" s="219"/>
      <c r="H63" s="220"/>
      <c r="I63" s="220"/>
      <c r="J63" s="220"/>
      <c r="K63" s="220"/>
      <c r="L63" s="219"/>
      <c r="M63" s="219"/>
      <c r="N63" s="219"/>
      <c r="O63" s="219"/>
      <c r="P63" s="219"/>
      <c r="Q63" s="220"/>
      <c r="R63" s="220"/>
      <c r="S63" s="220"/>
      <c r="T63" s="220"/>
      <c r="U63" s="219"/>
      <c r="V63" s="219"/>
      <c r="W63" s="219"/>
      <c r="X63" s="219"/>
      <c r="Y63" s="219"/>
      <c r="Z63" s="220"/>
      <c r="AA63" s="220"/>
      <c r="AB63" s="220"/>
      <c r="AC63" s="220"/>
      <c r="AD63" s="175"/>
    </row>
    <row r="64" spans="2:30" x14ac:dyDescent="0.2">
      <c r="B64" s="186" t="s">
        <v>21</v>
      </c>
      <c r="C64" s="197">
        <v>56.064551315697244</v>
      </c>
      <c r="D64" s="219">
        <v>58.1</v>
      </c>
      <c r="E64" s="219"/>
      <c r="F64" s="219"/>
      <c r="G64" s="219"/>
      <c r="H64" s="220"/>
      <c r="I64" s="220"/>
      <c r="J64" s="220"/>
      <c r="K64" s="220"/>
      <c r="L64" s="219"/>
      <c r="M64" s="219"/>
      <c r="N64" s="219"/>
      <c r="O64" s="219"/>
      <c r="P64" s="219"/>
      <c r="Q64" s="220"/>
      <c r="R64" s="220"/>
      <c r="S64" s="220"/>
      <c r="T64" s="220"/>
      <c r="U64" s="219"/>
      <c r="V64" s="219"/>
      <c r="W64" s="219"/>
      <c r="X64" s="219"/>
      <c r="Y64" s="219"/>
      <c r="Z64" s="220"/>
      <c r="AA64" s="220"/>
      <c r="AB64" s="220"/>
      <c r="AC64" s="220"/>
      <c r="AD64" s="175"/>
    </row>
    <row r="65" spans="2:30" x14ac:dyDescent="0.2">
      <c r="B65" s="186" t="s">
        <v>4</v>
      </c>
      <c r="C65" s="187">
        <v>55.567559434246164</v>
      </c>
      <c r="D65" s="219">
        <v>58.1</v>
      </c>
      <c r="E65" s="219"/>
      <c r="F65" s="219"/>
      <c r="G65" s="219"/>
      <c r="H65" s="220"/>
      <c r="I65" s="220"/>
      <c r="J65" s="220"/>
      <c r="K65" s="220"/>
      <c r="L65" s="219"/>
      <c r="M65" s="219"/>
      <c r="N65" s="219"/>
      <c r="O65" s="219"/>
      <c r="P65" s="219"/>
      <c r="Q65" s="220"/>
      <c r="R65" s="220"/>
      <c r="S65" s="220"/>
      <c r="T65" s="220"/>
      <c r="U65" s="219"/>
      <c r="V65" s="219"/>
      <c r="W65" s="219"/>
      <c r="X65" s="219"/>
      <c r="Y65" s="219"/>
      <c r="Z65" s="220"/>
      <c r="AA65" s="220"/>
      <c r="AB65" s="220"/>
      <c r="AC65" s="220"/>
      <c r="AD65" s="175"/>
    </row>
    <row r="66" spans="2:30" x14ac:dyDescent="0.2">
      <c r="B66" s="203" t="s">
        <v>27</v>
      </c>
      <c r="C66" s="204">
        <v>54.680960532839407</v>
      </c>
      <c r="D66" s="223">
        <v>58.1</v>
      </c>
      <c r="E66" s="219"/>
      <c r="F66" s="219"/>
      <c r="G66" s="219"/>
      <c r="H66" s="220"/>
      <c r="I66" s="220"/>
      <c r="J66" s="220"/>
      <c r="K66" s="220"/>
      <c r="L66" s="219"/>
      <c r="M66" s="219"/>
      <c r="N66" s="219"/>
      <c r="O66" s="219"/>
      <c r="P66" s="219"/>
      <c r="Q66" s="220"/>
      <c r="R66" s="220"/>
      <c r="S66" s="220"/>
      <c r="T66" s="220"/>
      <c r="U66" s="219"/>
      <c r="V66" s="219"/>
      <c r="W66" s="219"/>
      <c r="X66" s="219"/>
      <c r="Y66" s="219"/>
      <c r="Z66" s="220"/>
      <c r="AA66" s="220"/>
      <c r="AB66" s="220"/>
      <c r="AC66" s="220"/>
      <c r="AD66" s="175"/>
    </row>
    <row r="67" spans="2:30" x14ac:dyDescent="0.2">
      <c r="B67" s="186" t="s">
        <v>20</v>
      </c>
      <c r="C67" s="197">
        <v>53.64705090467573</v>
      </c>
      <c r="D67" s="219">
        <v>58.1</v>
      </c>
      <c r="E67" s="219"/>
      <c r="F67" s="219"/>
      <c r="G67" s="219"/>
      <c r="H67" s="220"/>
      <c r="I67" s="220"/>
      <c r="J67" s="220"/>
      <c r="K67" s="220"/>
      <c r="L67" s="219"/>
      <c r="M67" s="219"/>
      <c r="N67" s="219"/>
      <c r="O67" s="219"/>
      <c r="P67" s="219"/>
      <c r="Q67" s="220"/>
      <c r="R67" s="220"/>
      <c r="S67" s="220"/>
      <c r="T67" s="220"/>
      <c r="U67" s="219"/>
      <c r="V67" s="219"/>
      <c r="W67" s="219"/>
      <c r="X67" s="219"/>
      <c r="Y67" s="219"/>
      <c r="Z67" s="220"/>
      <c r="AA67" s="220"/>
      <c r="AB67" s="220"/>
      <c r="AC67" s="220"/>
      <c r="AD67" s="175"/>
    </row>
    <row r="68" spans="2:30" x14ac:dyDescent="0.2">
      <c r="B68" s="186" t="s">
        <v>8</v>
      </c>
      <c r="C68" s="197">
        <v>51.506162159809463</v>
      </c>
      <c r="D68" s="219">
        <v>58.1</v>
      </c>
      <c r="E68" s="219"/>
      <c r="F68" s="219"/>
      <c r="G68" s="219"/>
      <c r="H68" s="220"/>
      <c r="I68" s="220"/>
      <c r="J68" s="220"/>
      <c r="K68" s="220"/>
      <c r="L68" s="219"/>
      <c r="M68" s="219"/>
      <c r="N68" s="219"/>
      <c r="O68" s="219"/>
      <c r="P68" s="219"/>
      <c r="Q68" s="220"/>
      <c r="R68" s="220"/>
      <c r="S68" s="220"/>
      <c r="T68" s="220"/>
      <c r="U68" s="219"/>
      <c r="V68" s="219"/>
      <c r="W68" s="219"/>
      <c r="X68" s="219"/>
      <c r="Y68" s="219"/>
      <c r="Z68" s="220"/>
      <c r="AA68" s="220"/>
      <c r="AB68" s="220"/>
      <c r="AC68" s="220"/>
      <c r="AD68" s="175"/>
    </row>
    <row r="69" spans="2:30" x14ac:dyDescent="0.2">
      <c r="B69" s="186" t="s">
        <v>12</v>
      </c>
      <c r="C69" s="187">
        <v>50.705216855676881</v>
      </c>
      <c r="D69" s="219">
        <v>58.1</v>
      </c>
      <c r="E69" s="219"/>
      <c r="F69" s="219"/>
      <c r="G69" s="219"/>
      <c r="H69" s="220"/>
      <c r="I69" s="220"/>
      <c r="J69" s="220"/>
      <c r="K69" s="220"/>
      <c r="L69" s="219"/>
      <c r="M69" s="219"/>
      <c r="N69" s="219"/>
      <c r="O69" s="219"/>
      <c r="P69" s="219"/>
      <c r="Q69" s="220"/>
      <c r="R69" s="220"/>
      <c r="S69" s="220"/>
      <c r="T69" s="220"/>
      <c r="U69" s="219"/>
      <c r="V69" s="219"/>
      <c r="W69" s="219"/>
      <c r="X69" s="219"/>
      <c r="Y69" s="219"/>
      <c r="Z69" s="220"/>
      <c r="AA69" s="220"/>
      <c r="AB69" s="220"/>
      <c r="AC69" s="220"/>
      <c r="AD69" s="175"/>
    </row>
    <row r="70" spans="2:30" x14ac:dyDescent="0.2">
      <c r="B70" s="186" t="s">
        <v>19</v>
      </c>
      <c r="C70" s="197">
        <v>50.148154849460603</v>
      </c>
      <c r="D70" s="219">
        <v>58.1</v>
      </c>
      <c r="E70" s="221"/>
      <c r="F70" s="221"/>
      <c r="G70" s="221"/>
      <c r="H70" s="222"/>
      <c r="I70" s="222"/>
      <c r="J70" s="222"/>
      <c r="K70" s="222"/>
      <c r="L70" s="221"/>
      <c r="M70" s="221"/>
      <c r="N70" s="221"/>
      <c r="O70" s="221"/>
      <c r="P70" s="221"/>
      <c r="Q70" s="222"/>
      <c r="R70" s="222"/>
      <c r="S70" s="222"/>
      <c r="T70" s="222"/>
      <c r="U70" s="221"/>
      <c r="V70" s="221"/>
      <c r="W70" s="221"/>
      <c r="X70" s="221"/>
      <c r="Y70" s="221"/>
      <c r="Z70" s="222"/>
      <c r="AA70" s="222"/>
      <c r="AB70" s="222"/>
      <c r="AC70" s="222"/>
      <c r="AD70" s="175"/>
    </row>
    <row r="71" spans="2:30" x14ac:dyDescent="0.2">
      <c r="B71" s="186" t="s">
        <v>1</v>
      </c>
      <c r="C71" s="187">
        <v>49.790459300545756</v>
      </c>
      <c r="D71" s="219">
        <v>58.1</v>
      </c>
      <c r="E71" s="221"/>
      <c r="F71" s="221"/>
      <c r="G71" s="221"/>
      <c r="H71" s="222"/>
      <c r="I71" s="222"/>
      <c r="J71" s="222"/>
      <c r="K71" s="222"/>
      <c r="L71" s="221"/>
      <c r="M71" s="221"/>
      <c r="N71" s="221"/>
      <c r="O71" s="221"/>
      <c r="P71" s="221"/>
      <c r="Q71" s="222"/>
      <c r="R71" s="222"/>
      <c r="S71" s="222"/>
      <c r="T71" s="222"/>
      <c r="U71" s="221"/>
      <c r="V71" s="221"/>
      <c r="W71" s="221"/>
      <c r="X71" s="221"/>
      <c r="Y71" s="221"/>
      <c r="Z71" s="222"/>
      <c r="AA71" s="222"/>
      <c r="AB71" s="222"/>
      <c r="AC71" s="222"/>
      <c r="AD71" s="175"/>
    </row>
    <row r="72" spans="2:30" x14ac:dyDescent="0.2">
      <c r="B72" s="186" t="s">
        <v>22</v>
      </c>
      <c r="C72" s="187">
        <v>49.501277008347799</v>
      </c>
      <c r="D72" s="219">
        <v>58.1</v>
      </c>
      <c r="E72" s="221"/>
      <c r="F72" s="221"/>
      <c r="G72" s="221"/>
      <c r="H72" s="222"/>
      <c r="I72" s="222"/>
      <c r="J72" s="222"/>
      <c r="K72" s="222"/>
      <c r="L72" s="221"/>
      <c r="M72" s="221"/>
      <c r="N72" s="221"/>
      <c r="O72" s="221"/>
      <c r="P72" s="221"/>
      <c r="Q72" s="222"/>
      <c r="R72" s="222"/>
      <c r="S72" s="222"/>
      <c r="T72" s="222"/>
      <c r="U72" s="221"/>
      <c r="V72" s="221"/>
      <c r="W72" s="221"/>
      <c r="X72" s="221"/>
      <c r="Y72" s="221"/>
      <c r="Z72" s="222"/>
      <c r="AA72" s="222"/>
      <c r="AB72" s="222"/>
      <c r="AC72" s="222"/>
      <c r="AD72" s="175"/>
    </row>
    <row r="73" spans="2:30" x14ac:dyDescent="0.2">
      <c r="B73" s="186" t="s">
        <v>25</v>
      </c>
      <c r="C73" s="187">
        <v>46.674911911157494</v>
      </c>
      <c r="D73" s="219">
        <v>58.1</v>
      </c>
      <c r="E73" s="219"/>
      <c r="F73" s="219"/>
      <c r="G73" s="219"/>
      <c r="H73" s="220"/>
      <c r="I73" s="220"/>
      <c r="J73" s="220"/>
      <c r="K73" s="220"/>
      <c r="L73" s="219"/>
      <c r="M73" s="219"/>
      <c r="N73" s="219"/>
      <c r="O73" s="219"/>
      <c r="P73" s="219"/>
      <c r="Q73" s="220"/>
      <c r="R73" s="220"/>
      <c r="S73" s="220"/>
      <c r="T73" s="220"/>
      <c r="U73" s="219"/>
      <c r="V73" s="219"/>
      <c r="W73" s="219"/>
      <c r="X73" s="219"/>
      <c r="Y73" s="219"/>
      <c r="Z73" s="220"/>
      <c r="AA73" s="220"/>
      <c r="AB73" s="220"/>
      <c r="AC73" s="220"/>
      <c r="AD73" s="175"/>
    </row>
    <row r="74" spans="2:30" x14ac:dyDescent="0.2">
      <c r="B74" s="186" t="s">
        <v>2</v>
      </c>
      <c r="C74" s="187">
        <v>46.212695258782787</v>
      </c>
      <c r="D74" s="219">
        <v>58.1</v>
      </c>
      <c r="E74" s="219"/>
      <c r="F74" s="219"/>
      <c r="G74" s="219"/>
      <c r="H74" s="220"/>
      <c r="I74" s="220"/>
      <c r="J74" s="220"/>
      <c r="K74" s="220"/>
      <c r="L74" s="219"/>
      <c r="M74" s="219"/>
      <c r="N74" s="219"/>
      <c r="O74" s="219"/>
      <c r="P74" s="219"/>
      <c r="Q74" s="220"/>
      <c r="R74" s="220"/>
      <c r="S74" s="220"/>
      <c r="T74" s="220"/>
      <c r="U74" s="219"/>
      <c r="V74" s="219"/>
      <c r="W74" s="219"/>
      <c r="X74" s="219"/>
      <c r="Y74" s="219"/>
      <c r="Z74" s="220"/>
      <c r="AA74" s="220"/>
      <c r="AB74" s="220"/>
      <c r="AC74" s="220"/>
      <c r="AD74" s="175"/>
    </row>
    <row r="75" spans="2:30" x14ac:dyDescent="0.2">
      <c r="B75" s="186" t="s">
        <v>75</v>
      </c>
      <c r="C75" s="187">
        <v>45.002900917549475</v>
      </c>
      <c r="D75" s="219">
        <v>58.1</v>
      </c>
      <c r="E75" s="219"/>
      <c r="F75" s="219"/>
      <c r="G75" s="219"/>
      <c r="H75" s="220"/>
      <c r="I75" s="220"/>
      <c r="J75" s="220"/>
      <c r="K75" s="220"/>
      <c r="L75" s="219"/>
      <c r="M75" s="219"/>
      <c r="N75" s="219"/>
      <c r="O75" s="219"/>
      <c r="P75" s="219"/>
      <c r="Q75" s="220"/>
      <c r="R75" s="220"/>
      <c r="S75" s="220"/>
      <c r="T75" s="220"/>
      <c r="U75" s="219"/>
      <c r="V75" s="219"/>
      <c r="W75" s="219"/>
      <c r="X75" s="219"/>
      <c r="Y75" s="219"/>
      <c r="Z75" s="220"/>
      <c r="AA75" s="220"/>
      <c r="AB75" s="220"/>
      <c r="AC75" s="220"/>
      <c r="AD75" s="175"/>
    </row>
    <row r="76" spans="2:30" x14ac:dyDescent="0.2">
      <c r="B76" s="186" t="s">
        <v>0</v>
      </c>
      <c r="C76" s="187">
        <v>43.481397877724355</v>
      </c>
      <c r="D76" s="219">
        <v>58.1</v>
      </c>
      <c r="E76" s="219"/>
      <c r="F76" s="219"/>
      <c r="G76" s="219"/>
      <c r="H76" s="220"/>
      <c r="I76" s="220"/>
      <c r="J76" s="220"/>
      <c r="K76" s="220"/>
      <c r="L76" s="219"/>
      <c r="M76" s="219"/>
      <c r="N76" s="219"/>
      <c r="O76" s="219"/>
      <c r="P76" s="219"/>
      <c r="Q76" s="220"/>
      <c r="R76" s="220"/>
      <c r="S76" s="220"/>
      <c r="T76" s="220"/>
      <c r="U76" s="219"/>
      <c r="V76" s="219"/>
      <c r="W76" s="219"/>
      <c r="X76" s="219"/>
      <c r="Y76" s="219"/>
      <c r="Z76" s="220"/>
      <c r="AA76" s="220"/>
      <c r="AB76" s="220"/>
      <c r="AC76" s="220"/>
      <c r="AD76" s="175"/>
    </row>
    <row r="77" spans="2:30" x14ac:dyDescent="0.2">
      <c r="B77" s="186" t="s">
        <v>6</v>
      </c>
      <c r="C77" s="187">
        <v>40.955656485729513</v>
      </c>
      <c r="D77" s="219">
        <v>58.1</v>
      </c>
      <c r="E77" s="219"/>
      <c r="F77" s="219"/>
      <c r="G77" s="219"/>
      <c r="H77" s="220"/>
      <c r="I77" s="220"/>
      <c r="J77" s="220"/>
      <c r="K77" s="220"/>
      <c r="L77" s="219"/>
      <c r="M77" s="219"/>
      <c r="N77" s="219"/>
      <c r="O77" s="219"/>
      <c r="P77" s="219"/>
      <c r="Q77" s="220"/>
      <c r="R77" s="220"/>
      <c r="S77" s="220"/>
      <c r="T77" s="220"/>
      <c r="U77" s="219"/>
      <c r="V77" s="219"/>
      <c r="W77" s="219"/>
      <c r="X77" s="219"/>
      <c r="Y77" s="219"/>
      <c r="Z77" s="220"/>
      <c r="AA77" s="220"/>
      <c r="AB77" s="220"/>
      <c r="AC77" s="220"/>
      <c r="AD77" s="175"/>
    </row>
    <row r="78" spans="2:30" x14ac:dyDescent="0.2">
      <c r="B78" s="186" t="s">
        <v>23</v>
      </c>
      <c r="C78" s="187">
        <v>38.732582432766122</v>
      </c>
      <c r="D78" s="219">
        <v>58.1</v>
      </c>
      <c r="E78" s="219"/>
      <c r="F78" s="219"/>
      <c r="G78" s="219"/>
      <c r="H78" s="220"/>
      <c r="I78" s="220"/>
      <c r="J78" s="220"/>
      <c r="K78" s="220"/>
      <c r="L78" s="219"/>
      <c r="M78" s="219"/>
      <c r="N78" s="219"/>
      <c r="O78" s="219"/>
      <c r="P78" s="219"/>
      <c r="Q78" s="220"/>
      <c r="R78" s="220"/>
      <c r="S78" s="220"/>
      <c r="T78" s="220"/>
      <c r="U78" s="219"/>
      <c r="V78" s="219"/>
      <c r="W78" s="219"/>
      <c r="X78" s="219"/>
      <c r="Y78" s="219"/>
      <c r="Z78" s="220"/>
      <c r="AA78" s="220"/>
      <c r="AB78" s="220"/>
      <c r="AC78" s="220"/>
      <c r="AD78" s="175"/>
    </row>
    <row r="79" spans="2:30" x14ac:dyDescent="0.2">
      <c r="B79" s="186" t="s">
        <v>29</v>
      </c>
      <c r="C79" s="187">
        <v>33.60531541949976</v>
      </c>
      <c r="D79" s="219">
        <v>58.1</v>
      </c>
      <c r="E79" s="219"/>
      <c r="F79" s="219"/>
      <c r="G79" s="219"/>
      <c r="H79" s="220"/>
      <c r="I79" s="220"/>
      <c r="J79" s="220"/>
      <c r="K79" s="220"/>
      <c r="L79" s="219"/>
      <c r="M79" s="219"/>
      <c r="N79" s="219"/>
      <c r="O79" s="219"/>
      <c r="P79" s="219"/>
      <c r="Q79" s="220"/>
      <c r="R79" s="220"/>
      <c r="S79" s="220"/>
      <c r="T79" s="220"/>
      <c r="U79" s="219"/>
      <c r="V79" s="219"/>
      <c r="W79" s="219"/>
      <c r="X79" s="219"/>
      <c r="Y79" s="219"/>
      <c r="Z79" s="220"/>
      <c r="AA79" s="220"/>
      <c r="AB79" s="220"/>
      <c r="AC79" s="220"/>
      <c r="AD79" s="175"/>
    </row>
    <row r="80" spans="2:30" x14ac:dyDescent="0.2">
      <c r="B80" s="186" t="s">
        <v>16</v>
      </c>
      <c r="C80" s="187">
        <v>30.848726091941259</v>
      </c>
      <c r="D80" s="219">
        <v>58.1</v>
      </c>
      <c r="E80" s="219"/>
      <c r="F80" s="219"/>
      <c r="G80" s="219"/>
      <c r="H80" s="220"/>
      <c r="I80" s="220"/>
      <c r="J80" s="220"/>
      <c r="K80" s="220"/>
      <c r="L80" s="219"/>
      <c r="M80" s="219"/>
      <c r="N80" s="219"/>
      <c r="O80" s="219"/>
      <c r="P80" s="219"/>
      <c r="Q80" s="220"/>
      <c r="R80" s="220"/>
      <c r="S80" s="220"/>
      <c r="T80" s="220"/>
      <c r="U80" s="219"/>
      <c r="V80" s="219"/>
      <c r="W80" s="219"/>
      <c r="X80" s="219"/>
      <c r="Y80" s="219"/>
      <c r="Z80" s="220"/>
      <c r="AA80" s="220"/>
      <c r="AB80" s="220"/>
      <c r="AC80" s="220"/>
      <c r="AD80" s="175"/>
    </row>
    <row r="81" spans="2:30" x14ac:dyDescent="0.2">
      <c r="B81" s="175"/>
      <c r="C81" s="224"/>
      <c r="D81" s="224"/>
      <c r="E81" s="224"/>
      <c r="F81" s="224"/>
      <c r="G81" s="224"/>
      <c r="H81" s="225"/>
      <c r="I81" s="225"/>
      <c r="J81" s="225"/>
      <c r="K81" s="225"/>
      <c r="L81" s="224"/>
      <c r="M81" s="224"/>
      <c r="N81" s="224"/>
      <c r="O81" s="224"/>
      <c r="P81" s="224"/>
      <c r="Q81" s="225"/>
      <c r="R81" s="225"/>
      <c r="S81" s="225"/>
      <c r="T81" s="225"/>
      <c r="U81" s="224"/>
      <c r="V81" s="224"/>
      <c r="W81" s="224"/>
      <c r="X81" s="224"/>
      <c r="Y81" s="224"/>
      <c r="Z81" s="225"/>
      <c r="AA81" s="225"/>
      <c r="AB81" s="225"/>
      <c r="AC81" s="225"/>
      <c r="AD81" s="175"/>
    </row>
    <row r="82" spans="2:30" x14ac:dyDescent="0.2">
      <c r="B82" s="175"/>
      <c r="C82" s="175"/>
      <c r="D82" s="175"/>
      <c r="E82" s="175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  <c r="AA82" s="175"/>
      <c r="AB82" s="175"/>
      <c r="AC82" s="175"/>
      <c r="AD82" s="175"/>
    </row>
    <row r="83" spans="2:30" ht="15" x14ac:dyDescent="0.25">
      <c r="B83" s="218" t="s">
        <v>78</v>
      </c>
      <c r="C83" s="218" t="s">
        <v>608</v>
      </c>
      <c r="D83" s="218" t="s">
        <v>51</v>
      </c>
      <c r="E83" s="226"/>
      <c r="F83" s="226"/>
      <c r="G83" s="226"/>
      <c r="H83" s="226"/>
      <c r="I83" s="226"/>
      <c r="J83" s="226"/>
      <c r="K83" s="226"/>
      <c r="L83" s="226"/>
      <c r="M83" s="226"/>
      <c r="N83" s="226"/>
      <c r="O83" s="226"/>
      <c r="P83" s="226"/>
      <c r="Q83" s="226"/>
      <c r="R83" s="226"/>
      <c r="S83" s="226"/>
      <c r="T83" s="226"/>
      <c r="U83" s="226"/>
      <c r="V83" s="226"/>
      <c r="W83" s="226"/>
      <c r="X83" s="226"/>
      <c r="Y83" s="226"/>
      <c r="Z83" s="226"/>
      <c r="AA83" s="226"/>
      <c r="AB83" s="226"/>
      <c r="AC83" s="226"/>
      <c r="AD83" s="175"/>
    </row>
    <row r="84" spans="2:30" x14ac:dyDescent="0.2">
      <c r="B84" s="186" t="s">
        <v>5</v>
      </c>
      <c r="C84" s="190">
        <v>68.265931733213833</v>
      </c>
      <c r="D84" s="219">
        <v>46.1</v>
      </c>
      <c r="E84" s="226"/>
      <c r="F84" s="226"/>
      <c r="G84" s="226"/>
      <c r="H84" s="226"/>
      <c r="I84" s="226"/>
      <c r="J84" s="226"/>
      <c r="K84" s="226"/>
      <c r="L84" s="226"/>
      <c r="M84" s="226"/>
      <c r="N84" s="226"/>
      <c r="O84" s="226"/>
      <c r="P84" s="226"/>
      <c r="Q84" s="226"/>
      <c r="R84" s="226"/>
      <c r="S84" s="226"/>
      <c r="T84" s="226"/>
      <c r="U84" s="226"/>
      <c r="V84" s="226"/>
      <c r="W84" s="226"/>
      <c r="X84" s="226"/>
      <c r="Y84" s="226"/>
      <c r="Z84" s="226"/>
      <c r="AA84" s="226"/>
      <c r="AB84" s="226"/>
      <c r="AC84" s="226"/>
      <c r="AD84" s="175"/>
    </row>
    <row r="85" spans="2:30" x14ac:dyDescent="0.2">
      <c r="B85" s="186" t="s">
        <v>17</v>
      </c>
      <c r="C85" s="190">
        <v>63.414978947002119</v>
      </c>
      <c r="D85" s="219">
        <v>46.1</v>
      </c>
      <c r="E85" s="226"/>
      <c r="F85" s="226"/>
      <c r="G85" s="226"/>
      <c r="H85" s="226"/>
      <c r="I85" s="226"/>
      <c r="J85" s="226"/>
      <c r="K85" s="226"/>
      <c r="L85" s="226"/>
      <c r="M85" s="226"/>
      <c r="N85" s="226"/>
      <c r="O85" s="226"/>
      <c r="P85" s="226"/>
      <c r="Q85" s="226"/>
      <c r="R85" s="226"/>
      <c r="S85" s="226"/>
      <c r="T85" s="226"/>
      <c r="U85" s="226"/>
      <c r="V85" s="226"/>
      <c r="W85" s="226"/>
      <c r="X85" s="226"/>
      <c r="Y85" s="226"/>
      <c r="Z85" s="226"/>
      <c r="AA85" s="226"/>
      <c r="AB85" s="226"/>
      <c r="AC85" s="226"/>
      <c r="AD85" s="175"/>
    </row>
    <row r="86" spans="2:30" x14ac:dyDescent="0.2">
      <c r="B86" s="186" t="s">
        <v>10</v>
      </c>
      <c r="C86" s="199">
        <v>62.528914536455652</v>
      </c>
      <c r="D86" s="219">
        <v>46.1</v>
      </c>
      <c r="E86" s="226"/>
      <c r="F86" s="226"/>
      <c r="G86" s="226"/>
      <c r="H86" s="226"/>
      <c r="I86" s="226"/>
      <c r="J86" s="226"/>
      <c r="K86" s="226"/>
      <c r="L86" s="226"/>
      <c r="M86" s="226"/>
      <c r="N86" s="226"/>
      <c r="O86" s="226"/>
      <c r="P86" s="226"/>
      <c r="Q86" s="226"/>
      <c r="R86" s="226"/>
      <c r="S86" s="226"/>
      <c r="T86" s="226"/>
      <c r="U86" s="226"/>
      <c r="V86" s="226"/>
      <c r="W86" s="226"/>
      <c r="X86" s="226"/>
      <c r="Y86" s="226"/>
      <c r="Z86" s="226"/>
      <c r="AA86" s="226"/>
      <c r="AB86" s="226"/>
      <c r="AC86" s="226"/>
      <c r="AD86" s="175"/>
    </row>
    <row r="87" spans="2:30" x14ac:dyDescent="0.2">
      <c r="B87" s="186" t="s">
        <v>24</v>
      </c>
      <c r="C87" s="190">
        <v>59.917414118437719</v>
      </c>
      <c r="D87" s="219">
        <v>46.1</v>
      </c>
      <c r="E87" s="226"/>
      <c r="F87" s="226"/>
      <c r="G87" s="226"/>
      <c r="H87" s="226"/>
      <c r="I87" s="226"/>
      <c r="J87" s="226"/>
      <c r="K87" s="226"/>
      <c r="L87" s="226"/>
      <c r="M87" s="226"/>
      <c r="N87" s="226"/>
      <c r="O87" s="226"/>
      <c r="P87" s="226"/>
      <c r="Q87" s="226"/>
      <c r="R87" s="226"/>
      <c r="S87" s="226"/>
      <c r="T87" s="226"/>
      <c r="U87" s="226"/>
      <c r="V87" s="226"/>
      <c r="W87" s="226"/>
      <c r="X87" s="226"/>
      <c r="Y87" s="226"/>
      <c r="Z87" s="226"/>
      <c r="AA87" s="226"/>
      <c r="AB87" s="226"/>
      <c r="AC87" s="226"/>
      <c r="AD87" s="175"/>
    </row>
    <row r="88" spans="2:30" x14ac:dyDescent="0.2">
      <c r="B88" s="186" t="s">
        <v>11</v>
      </c>
      <c r="C88" s="190">
        <v>58.262531108442502</v>
      </c>
      <c r="D88" s="219">
        <v>46.1</v>
      </c>
      <c r="E88" s="226"/>
      <c r="F88" s="226"/>
      <c r="G88" s="226"/>
      <c r="H88" s="226"/>
      <c r="I88" s="226"/>
      <c r="J88" s="226"/>
      <c r="K88" s="226"/>
      <c r="L88" s="226"/>
      <c r="M88" s="226"/>
      <c r="N88" s="226"/>
      <c r="O88" s="226"/>
      <c r="P88" s="226"/>
      <c r="Q88" s="226"/>
      <c r="R88" s="226"/>
      <c r="S88" s="226"/>
      <c r="T88" s="226"/>
      <c r="U88" s="226"/>
      <c r="V88" s="226"/>
      <c r="W88" s="226"/>
      <c r="X88" s="226"/>
      <c r="Y88" s="226"/>
      <c r="Z88" s="226"/>
      <c r="AA88" s="226"/>
      <c r="AB88" s="226"/>
      <c r="AC88" s="226"/>
      <c r="AD88" s="175"/>
    </row>
    <row r="89" spans="2:30" x14ac:dyDescent="0.2">
      <c r="B89" s="186" t="s">
        <v>31</v>
      </c>
      <c r="C89" s="190">
        <v>57.182263633183339</v>
      </c>
      <c r="D89" s="219">
        <v>46.1</v>
      </c>
      <c r="E89" s="226"/>
      <c r="F89" s="226"/>
      <c r="G89" s="226"/>
      <c r="H89" s="226"/>
      <c r="I89" s="226"/>
      <c r="J89" s="226"/>
      <c r="K89" s="226"/>
      <c r="L89" s="226"/>
      <c r="M89" s="226"/>
      <c r="N89" s="226"/>
      <c r="O89" s="226"/>
      <c r="P89" s="226"/>
      <c r="Q89" s="226"/>
      <c r="R89" s="226"/>
      <c r="S89" s="226"/>
      <c r="T89" s="226"/>
      <c r="U89" s="226"/>
      <c r="V89" s="226"/>
      <c r="W89" s="226"/>
      <c r="X89" s="226"/>
      <c r="Y89" s="226"/>
      <c r="Z89" s="226"/>
      <c r="AA89" s="226"/>
      <c r="AB89" s="226"/>
      <c r="AC89" s="226"/>
      <c r="AD89" s="175"/>
    </row>
    <row r="90" spans="2:30" x14ac:dyDescent="0.2">
      <c r="B90" s="186" t="s">
        <v>30</v>
      </c>
      <c r="C90" s="190">
        <v>57.158833760747754</v>
      </c>
      <c r="D90" s="219">
        <v>46.1</v>
      </c>
      <c r="E90" s="226"/>
      <c r="F90" s="226"/>
      <c r="G90" s="226"/>
      <c r="H90" s="226"/>
      <c r="I90" s="226"/>
      <c r="J90" s="226"/>
      <c r="K90" s="226"/>
      <c r="L90" s="226"/>
      <c r="M90" s="226"/>
      <c r="N90" s="226"/>
      <c r="O90" s="226"/>
      <c r="P90" s="226"/>
      <c r="Q90" s="226"/>
      <c r="R90" s="226"/>
      <c r="S90" s="226"/>
      <c r="T90" s="226"/>
      <c r="U90" s="226"/>
      <c r="V90" s="226"/>
      <c r="W90" s="226"/>
      <c r="X90" s="226"/>
      <c r="Y90" s="226"/>
      <c r="Z90" s="226"/>
      <c r="AA90" s="226"/>
      <c r="AB90" s="226"/>
      <c r="AC90" s="226"/>
      <c r="AD90" s="175"/>
    </row>
    <row r="91" spans="2:30" x14ac:dyDescent="0.2">
      <c r="B91" s="186" t="s">
        <v>18</v>
      </c>
      <c r="C91" s="190">
        <v>57.059043527860709</v>
      </c>
      <c r="D91" s="219">
        <v>46.1</v>
      </c>
      <c r="E91" s="226"/>
      <c r="F91" s="226"/>
      <c r="G91" s="226"/>
      <c r="H91" s="226"/>
      <c r="I91" s="226"/>
      <c r="J91" s="226"/>
      <c r="K91" s="226"/>
      <c r="L91" s="226"/>
      <c r="M91" s="226"/>
      <c r="N91" s="226"/>
      <c r="O91" s="226"/>
      <c r="P91" s="226"/>
      <c r="Q91" s="226"/>
      <c r="R91" s="226"/>
      <c r="S91" s="226"/>
      <c r="T91" s="226"/>
      <c r="U91" s="226"/>
      <c r="V91" s="226"/>
      <c r="W91" s="226"/>
      <c r="X91" s="226"/>
      <c r="Y91" s="226"/>
      <c r="Z91" s="226"/>
      <c r="AA91" s="226"/>
      <c r="AB91" s="226"/>
      <c r="AC91" s="226"/>
      <c r="AD91" s="175"/>
    </row>
    <row r="92" spans="2:30" x14ac:dyDescent="0.2">
      <c r="B92" s="186" t="s">
        <v>26</v>
      </c>
      <c r="C92" s="190">
        <v>56.935866565899786</v>
      </c>
      <c r="D92" s="219">
        <v>46.1</v>
      </c>
      <c r="E92" s="226"/>
      <c r="F92" s="226"/>
      <c r="G92" s="226"/>
      <c r="H92" s="226"/>
      <c r="I92" s="226"/>
      <c r="J92" s="226"/>
      <c r="K92" s="226"/>
      <c r="L92" s="226"/>
      <c r="M92" s="226"/>
      <c r="N92" s="226"/>
      <c r="O92" s="226"/>
      <c r="P92" s="226"/>
      <c r="Q92" s="226"/>
      <c r="R92" s="226"/>
      <c r="S92" s="226"/>
      <c r="T92" s="226"/>
      <c r="U92" s="226"/>
      <c r="V92" s="226"/>
      <c r="W92" s="226"/>
      <c r="X92" s="226"/>
      <c r="Y92" s="226"/>
      <c r="Z92" s="226"/>
      <c r="AA92" s="226"/>
      <c r="AB92" s="226"/>
      <c r="AC92" s="226"/>
      <c r="AD92" s="175"/>
    </row>
    <row r="93" spans="2:30" x14ac:dyDescent="0.2">
      <c r="B93" s="186" t="s">
        <v>28</v>
      </c>
      <c r="C93" s="190">
        <v>53.666000339158991</v>
      </c>
      <c r="D93" s="219">
        <v>46.1</v>
      </c>
      <c r="E93" s="226"/>
      <c r="F93" s="226"/>
      <c r="G93" s="226"/>
      <c r="H93" s="226"/>
      <c r="I93" s="226"/>
      <c r="J93" s="226"/>
      <c r="K93" s="226"/>
      <c r="L93" s="226"/>
      <c r="M93" s="226"/>
      <c r="N93" s="226"/>
      <c r="O93" s="226"/>
      <c r="P93" s="226"/>
      <c r="Q93" s="226"/>
      <c r="R93" s="226"/>
      <c r="S93" s="226"/>
      <c r="T93" s="226"/>
      <c r="U93" s="226"/>
      <c r="V93" s="226"/>
      <c r="W93" s="226"/>
      <c r="X93" s="226"/>
      <c r="Y93" s="226"/>
      <c r="Z93" s="226"/>
      <c r="AA93" s="226"/>
      <c r="AB93" s="226"/>
      <c r="AC93" s="226"/>
      <c r="AD93" s="175"/>
    </row>
    <row r="94" spans="2:30" x14ac:dyDescent="0.2">
      <c r="B94" s="186" t="s">
        <v>9</v>
      </c>
      <c r="C94" s="199">
        <v>50.552236750920265</v>
      </c>
      <c r="D94" s="219">
        <v>46.1</v>
      </c>
      <c r="E94" s="226"/>
      <c r="F94" s="226"/>
      <c r="G94" s="226"/>
      <c r="H94" s="226"/>
      <c r="I94" s="226"/>
      <c r="J94" s="226"/>
      <c r="K94" s="226"/>
      <c r="L94" s="226"/>
      <c r="M94" s="226"/>
      <c r="N94" s="226"/>
      <c r="O94" s="226"/>
      <c r="P94" s="226"/>
      <c r="Q94" s="226"/>
      <c r="R94" s="226"/>
      <c r="S94" s="226"/>
      <c r="T94" s="226"/>
      <c r="U94" s="226"/>
      <c r="V94" s="226"/>
      <c r="W94" s="226"/>
      <c r="X94" s="226"/>
      <c r="Y94" s="226"/>
      <c r="Z94" s="226"/>
      <c r="AA94" s="226"/>
      <c r="AB94" s="226"/>
      <c r="AC94" s="226"/>
      <c r="AD94" s="175"/>
    </row>
    <row r="95" spans="2:30" x14ac:dyDescent="0.2">
      <c r="B95" s="186" t="s">
        <v>21</v>
      </c>
      <c r="C95" s="199">
        <v>49.875604266242298</v>
      </c>
      <c r="D95" s="219">
        <v>46.1</v>
      </c>
      <c r="E95" s="226"/>
      <c r="F95" s="226"/>
      <c r="G95" s="226"/>
      <c r="H95" s="226"/>
      <c r="I95" s="226"/>
      <c r="J95" s="226"/>
      <c r="K95" s="226"/>
      <c r="L95" s="226"/>
      <c r="M95" s="226"/>
      <c r="N95" s="226"/>
      <c r="O95" s="226"/>
      <c r="P95" s="226"/>
      <c r="Q95" s="226"/>
      <c r="R95" s="226"/>
      <c r="S95" s="226"/>
      <c r="T95" s="226"/>
      <c r="U95" s="226"/>
      <c r="V95" s="226"/>
      <c r="W95" s="226"/>
      <c r="X95" s="226"/>
      <c r="Y95" s="226"/>
      <c r="Z95" s="226"/>
      <c r="AA95" s="226"/>
      <c r="AB95" s="226"/>
      <c r="AC95" s="226"/>
      <c r="AD95" s="175"/>
    </row>
    <row r="96" spans="2:30" x14ac:dyDescent="0.2">
      <c r="B96" s="186" t="s">
        <v>15</v>
      </c>
      <c r="C96" s="190">
        <v>48.473449811579307</v>
      </c>
      <c r="D96" s="219">
        <v>46.1</v>
      </c>
      <c r="E96" s="226"/>
      <c r="F96" s="226"/>
      <c r="G96" s="226"/>
      <c r="H96" s="226"/>
      <c r="I96" s="226"/>
      <c r="J96" s="226"/>
      <c r="K96" s="226"/>
      <c r="L96" s="226"/>
      <c r="M96" s="226"/>
      <c r="N96" s="226"/>
      <c r="O96" s="226"/>
      <c r="P96" s="226"/>
      <c r="Q96" s="226"/>
      <c r="R96" s="226"/>
      <c r="S96" s="226"/>
      <c r="T96" s="226"/>
      <c r="U96" s="226"/>
      <c r="V96" s="226"/>
      <c r="W96" s="226"/>
      <c r="X96" s="226"/>
      <c r="Y96" s="226"/>
      <c r="Z96" s="226"/>
      <c r="AA96" s="226"/>
      <c r="AB96" s="226"/>
      <c r="AC96" s="226"/>
      <c r="AD96" s="175"/>
    </row>
    <row r="97" spans="2:30" x14ac:dyDescent="0.2">
      <c r="B97" s="186" t="s">
        <v>20</v>
      </c>
      <c r="C97" s="199">
        <v>45.818044131409152</v>
      </c>
      <c r="D97" s="219">
        <v>46.1</v>
      </c>
      <c r="E97" s="226"/>
      <c r="F97" s="226"/>
      <c r="G97" s="226"/>
      <c r="H97" s="226"/>
      <c r="I97" s="226"/>
      <c r="J97" s="226"/>
      <c r="K97" s="226"/>
      <c r="L97" s="226"/>
      <c r="M97" s="226"/>
      <c r="N97" s="226"/>
      <c r="O97" s="226"/>
      <c r="P97" s="226"/>
      <c r="Q97" s="226"/>
      <c r="R97" s="226"/>
      <c r="S97" s="226"/>
      <c r="T97" s="226"/>
      <c r="U97" s="226"/>
      <c r="V97" s="226"/>
      <c r="W97" s="226"/>
      <c r="X97" s="226"/>
      <c r="Y97" s="226"/>
      <c r="Z97" s="226"/>
      <c r="AA97" s="226"/>
      <c r="AB97" s="226"/>
      <c r="AC97" s="226"/>
      <c r="AD97" s="175"/>
    </row>
    <row r="98" spans="2:30" x14ac:dyDescent="0.2">
      <c r="B98" s="186" t="s">
        <v>13</v>
      </c>
      <c r="C98" s="190">
        <v>45.728470406768473</v>
      </c>
      <c r="D98" s="219">
        <v>46.1</v>
      </c>
      <c r="E98" s="226"/>
      <c r="F98" s="226"/>
      <c r="G98" s="226"/>
      <c r="H98" s="226"/>
      <c r="I98" s="226"/>
      <c r="J98" s="226"/>
      <c r="K98" s="226"/>
      <c r="L98" s="226"/>
      <c r="M98" s="226"/>
      <c r="N98" s="226"/>
      <c r="O98" s="226"/>
      <c r="P98" s="226"/>
      <c r="Q98" s="226"/>
      <c r="R98" s="226"/>
      <c r="S98" s="226"/>
      <c r="T98" s="226"/>
      <c r="U98" s="226"/>
      <c r="V98" s="226"/>
      <c r="W98" s="226"/>
      <c r="X98" s="226"/>
      <c r="Y98" s="226"/>
      <c r="Z98" s="226"/>
      <c r="AA98" s="226"/>
      <c r="AB98" s="226"/>
      <c r="AC98" s="226"/>
      <c r="AD98" s="175"/>
    </row>
    <row r="99" spans="2:30" x14ac:dyDescent="0.2">
      <c r="B99" s="186" t="s">
        <v>3</v>
      </c>
      <c r="C99" s="190">
        <v>44.722314783960904</v>
      </c>
      <c r="D99" s="219">
        <v>46.1</v>
      </c>
      <c r="E99" s="226"/>
      <c r="F99" s="226"/>
      <c r="G99" s="226"/>
      <c r="H99" s="226"/>
      <c r="I99" s="226"/>
      <c r="J99" s="226"/>
      <c r="K99" s="226"/>
      <c r="L99" s="226"/>
      <c r="M99" s="226"/>
      <c r="N99" s="226"/>
      <c r="O99" s="226"/>
      <c r="P99" s="226"/>
      <c r="Q99" s="226"/>
      <c r="R99" s="226"/>
      <c r="S99" s="226"/>
      <c r="T99" s="226"/>
      <c r="U99" s="226"/>
      <c r="V99" s="226"/>
      <c r="W99" s="226"/>
      <c r="X99" s="226"/>
      <c r="Y99" s="226"/>
      <c r="Z99" s="226"/>
      <c r="AA99" s="226"/>
      <c r="AB99" s="226"/>
      <c r="AC99" s="226"/>
      <c r="AD99" s="175"/>
    </row>
    <row r="100" spans="2:30" x14ac:dyDescent="0.2">
      <c r="B100" s="186" t="s">
        <v>14</v>
      </c>
      <c r="C100" s="190">
        <v>44.636961758388594</v>
      </c>
      <c r="D100" s="219">
        <v>46.1</v>
      </c>
      <c r="E100" s="226"/>
      <c r="F100" s="226"/>
      <c r="G100" s="226"/>
      <c r="H100" s="226"/>
      <c r="I100" s="226"/>
      <c r="J100" s="226"/>
      <c r="K100" s="226"/>
      <c r="L100" s="226"/>
      <c r="M100" s="226"/>
      <c r="N100" s="226"/>
      <c r="O100" s="226"/>
      <c r="P100" s="226"/>
      <c r="Q100" s="226"/>
      <c r="R100" s="226"/>
      <c r="S100" s="226"/>
      <c r="T100" s="226"/>
      <c r="U100" s="226"/>
      <c r="V100" s="226"/>
      <c r="W100" s="226"/>
      <c r="X100" s="226"/>
      <c r="Y100" s="226"/>
      <c r="Z100" s="226"/>
      <c r="AA100" s="226"/>
      <c r="AB100" s="226"/>
      <c r="AC100" s="226"/>
      <c r="AD100" s="175"/>
    </row>
    <row r="101" spans="2:30" x14ac:dyDescent="0.2">
      <c r="B101" s="186" t="s">
        <v>19</v>
      </c>
      <c r="C101" s="199">
        <v>44.228962822097955</v>
      </c>
      <c r="D101" s="219">
        <v>46.1</v>
      </c>
      <c r="E101" s="226"/>
      <c r="F101" s="226"/>
      <c r="G101" s="226"/>
      <c r="H101" s="226"/>
      <c r="I101" s="226"/>
      <c r="J101" s="226"/>
      <c r="K101" s="226"/>
      <c r="L101" s="226"/>
      <c r="M101" s="226"/>
      <c r="N101" s="226"/>
      <c r="O101" s="226"/>
      <c r="P101" s="226"/>
      <c r="Q101" s="226"/>
      <c r="R101" s="226"/>
      <c r="S101" s="226"/>
      <c r="T101" s="226"/>
      <c r="U101" s="226"/>
      <c r="V101" s="226"/>
      <c r="W101" s="226"/>
      <c r="X101" s="226"/>
      <c r="Y101" s="226"/>
      <c r="Z101" s="226"/>
      <c r="AA101" s="226"/>
      <c r="AB101" s="226"/>
      <c r="AC101" s="226"/>
      <c r="AD101" s="175"/>
    </row>
    <row r="102" spans="2:30" x14ac:dyDescent="0.2">
      <c r="B102" s="186" t="s">
        <v>8</v>
      </c>
      <c r="C102" s="199">
        <v>42.335282537563799</v>
      </c>
      <c r="D102" s="219">
        <v>46.1</v>
      </c>
      <c r="E102" s="226"/>
      <c r="F102" s="226"/>
      <c r="G102" s="226"/>
      <c r="H102" s="226"/>
      <c r="I102" s="226"/>
      <c r="J102" s="226"/>
      <c r="K102" s="226"/>
      <c r="L102" s="226"/>
      <c r="M102" s="226"/>
      <c r="N102" s="226"/>
      <c r="O102" s="226"/>
      <c r="P102" s="226"/>
      <c r="Q102" s="226"/>
      <c r="R102" s="226"/>
      <c r="S102" s="226"/>
      <c r="T102" s="226"/>
      <c r="U102" s="226"/>
      <c r="V102" s="226"/>
      <c r="W102" s="226"/>
      <c r="X102" s="226"/>
      <c r="Y102" s="226"/>
      <c r="Z102" s="226"/>
      <c r="AA102" s="226"/>
      <c r="AB102" s="226"/>
      <c r="AC102" s="226"/>
      <c r="AD102" s="175"/>
    </row>
    <row r="103" spans="2:30" x14ac:dyDescent="0.2">
      <c r="B103" s="203" t="s">
        <v>27</v>
      </c>
      <c r="C103" s="204">
        <v>42.106965386756734</v>
      </c>
      <c r="D103" s="223">
        <v>46.1</v>
      </c>
      <c r="E103" s="226"/>
      <c r="F103" s="226"/>
      <c r="G103" s="226"/>
      <c r="H103" s="226"/>
      <c r="I103" s="226"/>
      <c r="J103" s="226"/>
      <c r="K103" s="226"/>
      <c r="L103" s="226"/>
      <c r="M103" s="226"/>
      <c r="N103" s="226"/>
      <c r="O103" s="226"/>
      <c r="P103" s="226"/>
      <c r="Q103" s="226"/>
      <c r="R103" s="226"/>
      <c r="S103" s="226"/>
      <c r="T103" s="226"/>
      <c r="U103" s="226"/>
      <c r="V103" s="226"/>
      <c r="W103" s="226"/>
      <c r="X103" s="226"/>
      <c r="Y103" s="226"/>
      <c r="Z103" s="226"/>
      <c r="AA103" s="226"/>
      <c r="AB103" s="226"/>
      <c r="AC103" s="226"/>
      <c r="AD103" s="175"/>
    </row>
    <row r="104" spans="2:30" x14ac:dyDescent="0.2">
      <c r="B104" s="186" t="s">
        <v>22</v>
      </c>
      <c r="C104" s="190">
        <v>41.623153593215619</v>
      </c>
      <c r="D104" s="219">
        <v>46.1</v>
      </c>
      <c r="E104" s="226"/>
      <c r="F104" s="226"/>
      <c r="G104" s="226"/>
      <c r="H104" s="226"/>
      <c r="I104" s="226"/>
      <c r="J104" s="226"/>
      <c r="K104" s="226"/>
      <c r="L104" s="226"/>
      <c r="M104" s="226"/>
      <c r="N104" s="226"/>
      <c r="O104" s="226"/>
      <c r="P104" s="226"/>
      <c r="Q104" s="226"/>
      <c r="R104" s="226"/>
      <c r="S104" s="226"/>
      <c r="T104" s="226"/>
      <c r="U104" s="226"/>
      <c r="V104" s="226"/>
      <c r="W104" s="226"/>
      <c r="X104" s="226"/>
      <c r="Y104" s="226"/>
      <c r="Z104" s="226"/>
      <c r="AA104" s="226"/>
      <c r="AB104" s="226"/>
      <c r="AC104" s="226"/>
      <c r="AD104" s="175"/>
    </row>
    <row r="105" spans="2:30" x14ac:dyDescent="0.2">
      <c r="B105" s="186" t="s">
        <v>4</v>
      </c>
      <c r="C105" s="190">
        <v>41.370855514567822</v>
      </c>
      <c r="D105" s="219">
        <v>46.1</v>
      </c>
      <c r="E105" s="226"/>
      <c r="F105" s="226"/>
      <c r="G105" s="226"/>
      <c r="H105" s="226"/>
      <c r="I105" s="226"/>
      <c r="J105" s="226"/>
      <c r="K105" s="226"/>
      <c r="L105" s="226"/>
      <c r="M105" s="226"/>
      <c r="N105" s="226"/>
      <c r="O105" s="226"/>
      <c r="P105" s="226"/>
      <c r="Q105" s="226"/>
      <c r="R105" s="226"/>
      <c r="S105" s="226"/>
      <c r="T105" s="226"/>
      <c r="U105" s="226"/>
      <c r="V105" s="226"/>
      <c r="W105" s="226"/>
      <c r="X105" s="226"/>
      <c r="Y105" s="226"/>
      <c r="Z105" s="226"/>
      <c r="AA105" s="226"/>
      <c r="AB105" s="226"/>
      <c r="AC105" s="226"/>
      <c r="AD105" s="175"/>
    </row>
    <row r="106" spans="2:30" x14ac:dyDescent="0.2">
      <c r="B106" s="186" t="s">
        <v>1</v>
      </c>
      <c r="C106" s="190">
        <v>41.191106014918461</v>
      </c>
      <c r="D106" s="219">
        <v>46.1</v>
      </c>
      <c r="E106" s="226"/>
      <c r="F106" s="226"/>
      <c r="G106" s="226"/>
      <c r="H106" s="226"/>
      <c r="I106" s="226"/>
      <c r="J106" s="226"/>
      <c r="K106" s="226"/>
      <c r="L106" s="226"/>
      <c r="M106" s="226"/>
      <c r="N106" s="226"/>
      <c r="O106" s="226"/>
      <c r="P106" s="226"/>
      <c r="Q106" s="226"/>
      <c r="R106" s="226"/>
      <c r="S106" s="226"/>
      <c r="T106" s="226"/>
      <c r="U106" s="226"/>
      <c r="V106" s="226"/>
      <c r="W106" s="226"/>
      <c r="X106" s="226"/>
      <c r="Y106" s="226"/>
      <c r="Z106" s="226"/>
      <c r="AA106" s="226"/>
      <c r="AB106" s="226"/>
      <c r="AC106" s="226"/>
      <c r="AD106" s="175"/>
    </row>
    <row r="107" spans="2:30" x14ac:dyDescent="0.2">
      <c r="B107" s="186" t="s">
        <v>12</v>
      </c>
      <c r="C107" s="190">
        <v>38.950680614736768</v>
      </c>
      <c r="D107" s="219">
        <v>46.1</v>
      </c>
      <c r="E107" s="226"/>
      <c r="F107" s="226"/>
      <c r="G107" s="226"/>
      <c r="H107" s="226"/>
      <c r="I107" s="226"/>
      <c r="J107" s="226"/>
      <c r="K107" s="226"/>
      <c r="L107" s="226"/>
      <c r="M107" s="226"/>
      <c r="N107" s="226"/>
      <c r="O107" s="226"/>
      <c r="P107" s="226"/>
      <c r="Q107" s="226"/>
      <c r="R107" s="226"/>
      <c r="S107" s="226"/>
      <c r="T107" s="226"/>
      <c r="U107" s="226"/>
      <c r="V107" s="226"/>
      <c r="W107" s="226"/>
      <c r="X107" s="226"/>
      <c r="Y107" s="226"/>
      <c r="Z107" s="226"/>
      <c r="AA107" s="226"/>
      <c r="AB107" s="226"/>
      <c r="AC107" s="226"/>
      <c r="AD107" s="175"/>
    </row>
    <row r="108" spans="2:30" x14ac:dyDescent="0.2">
      <c r="B108" s="186" t="s">
        <v>25</v>
      </c>
      <c r="C108" s="190">
        <v>38.839973709181372</v>
      </c>
      <c r="D108" s="219">
        <v>46.1</v>
      </c>
      <c r="E108" s="226"/>
      <c r="F108" s="226"/>
      <c r="G108" s="226"/>
      <c r="H108" s="226"/>
      <c r="I108" s="226"/>
      <c r="J108" s="226"/>
      <c r="K108" s="226"/>
      <c r="L108" s="226"/>
      <c r="M108" s="226"/>
      <c r="N108" s="226"/>
      <c r="O108" s="226"/>
      <c r="P108" s="226"/>
      <c r="Q108" s="226"/>
      <c r="R108" s="226"/>
      <c r="S108" s="226"/>
      <c r="T108" s="226"/>
      <c r="U108" s="226"/>
      <c r="V108" s="226"/>
      <c r="W108" s="226"/>
      <c r="X108" s="226"/>
      <c r="Y108" s="226"/>
      <c r="Z108" s="226"/>
      <c r="AA108" s="226"/>
      <c r="AB108" s="226"/>
      <c r="AC108" s="226"/>
      <c r="AD108" s="175"/>
    </row>
    <row r="109" spans="2:30" x14ac:dyDescent="0.2">
      <c r="B109" s="186" t="s">
        <v>2</v>
      </c>
      <c r="C109" s="190">
        <v>37.137669516035736</v>
      </c>
      <c r="D109" s="219">
        <v>46.1</v>
      </c>
      <c r="E109" s="226"/>
      <c r="F109" s="226"/>
      <c r="G109" s="226"/>
      <c r="H109" s="226"/>
      <c r="I109" s="226"/>
      <c r="J109" s="226"/>
      <c r="K109" s="226"/>
      <c r="L109" s="226"/>
      <c r="M109" s="226"/>
      <c r="N109" s="226"/>
      <c r="O109" s="226"/>
      <c r="P109" s="226"/>
      <c r="Q109" s="226"/>
      <c r="R109" s="226"/>
      <c r="S109" s="226"/>
      <c r="T109" s="226"/>
      <c r="U109" s="226"/>
      <c r="V109" s="226"/>
      <c r="W109" s="226"/>
      <c r="X109" s="226"/>
      <c r="Y109" s="226"/>
      <c r="Z109" s="226"/>
      <c r="AA109" s="226"/>
      <c r="AB109" s="226"/>
      <c r="AC109" s="226"/>
      <c r="AD109" s="175"/>
    </row>
    <row r="110" spans="2:30" x14ac:dyDescent="0.2">
      <c r="B110" s="186" t="s">
        <v>0</v>
      </c>
      <c r="C110" s="190">
        <v>36.696539273051577</v>
      </c>
      <c r="D110" s="219">
        <v>46.1</v>
      </c>
      <c r="E110" s="226"/>
      <c r="F110" s="226"/>
      <c r="G110" s="226"/>
      <c r="H110" s="226"/>
      <c r="I110" s="226"/>
      <c r="J110" s="226"/>
      <c r="K110" s="226"/>
      <c r="L110" s="226"/>
      <c r="M110" s="226"/>
      <c r="N110" s="226"/>
      <c r="O110" s="226"/>
      <c r="P110" s="226"/>
      <c r="Q110" s="226"/>
      <c r="R110" s="226"/>
      <c r="S110" s="226"/>
      <c r="T110" s="226"/>
      <c r="U110" s="226"/>
      <c r="V110" s="226"/>
      <c r="W110" s="226"/>
      <c r="X110" s="226"/>
      <c r="Y110" s="226"/>
      <c r="Z110" s="226"/>
      <c r="AA110" s="226"/>
      <c r="AB110" s="226"/>
      <c r="AC110" s="226"/>
      <c r="AD110" s="175"/>
    </row>
    <row r="111" spans="2:30" x14ac:dyDescent="0.2">
      <c r="B111" s="186" t="s">
        <v>75</v>
      </c>
      <c r="C111" s="190">
        <v>36.347271315608296</v>
      </c>
      <c r="D111" s="219">
        <v>46.1</v>
      </c>
      <c r="E111" s="226"/>
      <c r="F111" s="226"/>
      <c r="G111" s="226"/>
      <c r="H111" s="226"/>
      <c r="I111" s="226"/>
      <c r="J111" s="226"/>
      <c r="K111" s="226"/>
      <c r="L111" s="226"/>
      <c r="M111" s="226"/>
      <c r="N111" s="226"/>
      <c r="O111" s="226"/>
      <c r="P111" s="226"/>
      <c r="Q111" s="226"/>
      <c r="R111" s="226"/>
      <c r="S111" s="226"/>
      <c r="T111" s="226"/>
      <c r="U111" s="226"/>
      <c r="V111" s="226"/>
      <c r="W111" s="226"/>
      <c r="X111" s="226"/>
      <c r="Y111" s="226"/>
      <c r="Z111" s="226"/>
      <c r="AA111" s="226"/>
      <c r="AB111" s="226"/>
      <c r="AC111" s="226"/>
      <c r="AD111" s="175"/>
    </row>
    <row r="112" spans="2:30" x14ac:dyDescent="0.2">
      <c r="B112" s="186" t="s">
        <v>6</v>
      </c>
      <c r="C112" s="190">
        <v>33.681232383379964</v>
      </c>
      <c r="D112" s="219">
        <v>46.1</v>
      </c>
      <c r="E112" s="226"/>
      <c r="F112" s="226"/>
      <c r="G112" s="226"/>
      <c r="H112" s="226"/>
      <c r="I112" s="226"/>
      <c r="J112" s="226"/>
      <c r="K112" s="226"/>
      <c r="L112" s="226"/>
      <c r="M112" s="226"/>
      <c r="N112" s="226"/>
      <c r="O112" s="226"/>
      <c r="P112" s="226"/>
      <c r="Q112" s="226"/>
      <c r="R112" s="226"/>
      <c r="S112" s="226"/>
      <c r="T112" s="226"/>
      <c r="U112" s="226"/>
      <c r="V112" s="226"/>
      <c r="W112" s="226"/>
      <c r="X112" s="226"/>
      <c r="Y112" s="226"/>
      <c r="Z112" s="226"/>
      <c r="AA112" s="226"/>
      <c r="AB112" s="226"/>
      <c r="AC112" s="226"/>
      <c r="AD112" s="175"/>
    </row>
    <row r="113" spans="2:30" x14ac:dyDescent="0.2">
      <c r="B113" s="186" t="s">
        <v>23</v>
      </c>
      <c r="C113" s="190">
        <v>30.628194518145001</v>
      </c>
      <c r="D113" s="219">
        <v>46.1</v>
      </c>
      <c r="E113" s="226"/>
      <c r="F113" s="226"/>
      <c r="G113" s="226"/>
      <c r="H113" s="226"/>
      <c r="I113" s="226"/>
      <c r="J113" s="226"/>
      <c r="K113" s="226"/>
      <c r="L113" s="226"/>
      <c r="M113" s="226"/>
      <c r="N113" s="226"/>
      <c r="O113" s="226"/>
      <c r="P113" s="226"/>
      <c r="Q113" s="226"/>
      <c r="R113" s="226"/>
      <c r="S113" s="226"/>
      <c r="T113" s="226"/>
      <c r="U113" s="226"/>
      <c r="V113" s="226"/>
      <c r="W113" s="226"/>
      <c r="X113" s="226"/>
      <c r="Y113" s="226"/>
      <c r="Z113" s="226"/>
      <c r="AA113" s="226"/>
      <c r="AB113" s="226"/>
      <c r="AC113" s="226"/>
      <c r="AD113" s="175"/>
    </row>
    <row r="114" spans="2:30" x14ac:dyDescent="0.2">
      <c r="B114" s="186" t="s">
        <v>16</v>
      </c>
      <c r="C114" s="190">
        <v>26.553616227552112</v>
      </c>
      <c r="D114" s="219">
        <v>46.1</v>
      </c>
      <c r="E114" s="226"/>
      <c r="F114" s="226"/>
      <c r="G114" s="226"/>
      <c r="H114" s="226"/>
      <c r="I114" s="226"/>
      <c r="J114" s="226"/>
      <c r="K114" s="226"/>
      <c r="L114" s="226"/>
      <c r="M114" s="226"/>
      <c r="N114" s="226"/>
      <c r="O114" s="226"/>
      <c r="P114" s="226"/>
      <c r="Q114" s="226"/>
      <c r="R114" s="226"/>
      <c r="S114" s="226"/>
      <c r="T114" s="226"/>
      <c r="U114" s="226"/>
      <c r="V114" s="226"/>
      <c r="W114" s="226"/>
      <c r="X114" s="226"/>
      <c r="Y114" s="226"/>
      <c r="Z114" s="226"/>
      <c r="AA114" s="226"/>
      <c r="AB114" s="226"/>
      <c r="AC114" s="226"/>
      <c r="AD114" s="175"/>
    </row>
    <row r="115" spans="2:30" x14ac:dyDescent="0.2">
      <c r="B115" s="186" t="s">
        <v>29</v>
      </c>
      <c r="C115" s="190">
        <v>24.450819167071742</v>
      </c>
      <c r="D115" s="219">
        <v>46.1</v>
      </c>
      <c r="E115" s="226"/>
      <c r="F115" s="226"/>
      <c r="G115" s="226"/>
      <c r="H115" s="226"/>
      <c r="I115" s="226"/>
      <c r="J115" s="226"/>
      <c r="K115" s="226"/>
      <c r="L115" s="226"/>
      <c r="M115" s="226"/>
      <c r="N115" s="226"/>
      <c r="O115" s="226"/>
      <c r="P115" s="226"/>
      <c r="Q115" s="226"/>
      <c r="R115" s="226"/>
      <c r="S115" s="226"/>
      <c r="T115" s="226"/>
      <c r="U115" s="226"/>
      <c r="V115" s="226"/>
      <c r="W115" s="226"/>
      <c r="X115" s="226"/>
      <c r="Y115" s="226"/>
      <c r="Z115" s="226"/>
      <c r="AA115" s="226"/>
      <c r="AB115" s="226"/>
      <c r="AC115" s="226"/>
      <c r="AD115" s="175"/>
    </row>
    <row r="116" spans="2:30" x14ac:dyDescent="0.2">
      <c r="B116" s="175"/>
      <c r="C116" s="175"/>
      <c r="D116" s="175"/>
      <c r="E116" s="175"/>
      <c r="F116" s="175"/>
      <c r="G116" s="175"/>
      <c r="H116" s="175"/>
      <c r="I116" s="175"/>
      <c r="J116" s="175"/>
      <c r="K116" s="175"/>
      <c r="L116" s="175"/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  <c r="AA116" s="175"/>
      <c r="AB116" s="175"/>
      <c r="AC116" s="175"/>
      <c r="AD116" s="175"/>
    </row>
    <row r="117" spans="2:30" x14ac:dyDescent="0.2">
      <c r="B117" s="175"/>
      <c r="C117" s="175"/>
      <c r="D117" s="175"/>
      <c r="E117" s="175"/>
      <c r="F117" s="175"/>
      <c r="G117" s="175"/>
      <c r="H117" s="175"/>
      <c r="I117" s="175"/>
      <c r="J117" s="175"/>
      <c r="K117" s="175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  <c r="AA117" s="175"/>
      <c r="AB117" s="175"/>
      <c r="AC117" s="175"/>
      <c r="AD117" s="175"/>
    </row>
    <row r="118" spans="2:30" ht="15" x14ac:dyDescent="0.25">
      <c r="B118" s="218" t="s">
        <v>78</v>
      </c>
      <c r="C118" s="218" t="s">
        <v>609</v>
      </c>
      <c r="D118" s="218" t="s">
        <v>51</v>
      </c>
      <c r="E118" s="175"/>
      <c r="F118" s="175"/>
      <c r="G118" s="175"/>
      <c r="H118" s="175"/>
      <c r="I118" s="175"/>
      <c r="J118" s="175"/>
      <c r="K118" s="175"/>
      <c r="L118" s="175"/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  <c r="AA118" s="175"/>
      <c r="AB118" s="175"/>
      <c r="AC118" s="175"/>
      <c r="AD118" s="175"/>
    </row>
    <row r="119" spans="2:30" x14ac:dyDescent="0.2">
      <c r="B119" s="186" t="s">
        <v>13</v>
      </c>
      <c r="C119" s="193">
        <v>21.656155724943783</v>
      </c>
      <c r="D119" s="219">
        <v>14.6</v>
      </c>
      <c r="E119" s="175"/>
      <c r="F119" s="175"/>
      <c r="G119" s="175"/>
      <c r="H119" s="175"/>
      <c r="I119" s="175"/>
      <c r="J119" s="175"/>
      <c r="K119" s="175"/>
      <c r="L119" s="175"/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  <c r="AA119" s="175"/>
      <c r="AB119" s="175"/>
      <c r="AC119" s="175"/>
      <c r="AD119" s="175"/>
    </row>
    <row r="120" spans="2:30" x14ac:dyDescent="0.2">
      <c r="B120" s="186" t="s">
        <v>10</v>
      </c>
      <c r="C120" s="201">
        <v>21.381563402777999</v>
      </c>
      <c r="D120" s="219">
        <v>14.6</v>
      </c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  <c r="AA120" s="175"/>
      <c r="AB120" s="175"/>
      <c r="AC120" s="175"/>
      <c r="AD120" s="175"/>
    </row>
    <row r="121" spans="2:30" x14ac:dyDescent="0.2">
      <c r="B121" s="186" t="s">
        <v>24</v>
      </c>
      <c r="C121" s="193">
        <v>20.615156162516126</v>
      </c>
      <c r="D121" s="219">
        <v>14.6</v>
      </c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  <c r="AA121" s="175"/>
      <c r="AB121" s="175"/>
      <c r="AC121" s="175"/>
      <c r="AD121" s="175"/>
    </row>
    <row r="122" spans="2:30" x14ac:dyDescent="0.2">
      <c r="B122" s="186" t="s">
        <v>17</v>
      </c>
      <c r="C122" s="193">
        <v>20.105150372385687</v>
      </c>
      <c r="D122" s="219">
        <v>14.6</v>
      </c>
      <c r="E122" s="175"/>
      <c r="F122" s="175"/>
      <c r="G122" s="175"/>
      <c r="H122" s="175"/>
      <c r="I122" s="175"/>
      <c r="J122" s="175"/>
      <c r="K122" s="175"/>
      <c r="L122" s="175"/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  <c r="AA122" s="175"/>
      <c r="AB122" s="175"/>
      <c r="AC122" s="175"/>
      <c r="AD122" s="175"/>
    </row>
    <row r="123" spans="2:30" x14ac:dyDescent="0.2">
      <c r="B123" s="186" t="s">
        <v>26</v>
      </c>
      <c r="C123" s="193">
        <v>19.795032252944711</v>
      </c>
      <c r="D123" s="219">
        <v>14.6</v>
      </c>
      <c r="E123" s="175"/>
      <c r="F123" s="175"/>
      <c r="G123" s="175"/>
      <c r="H123" s="175"/>
      <c r="I123" s="175"/>
      <c r="J123" s="175"/>
      <c r="K123" s="175"/>
      <c r="L123" s="175"/>
      <c r="M123" s="175"/>
      <c r="N123" s="175"/>
      <c r="O123" s="175"/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  <c r="Z123" s="175"/>
      <c r="AA123" s="175"/>
      <c r="AB123" s="175"/>
      <c r="AC123" s="175"/>
      <c r="AD123" s="175"/>
    </row>
    <row r="124" spans="2:30" x14ac:dyDescent="0.2">
      <c r="B124" s="186" t="s">
        <v>5</v>
      </c>
      <c r="C124" s="193">
        <v>19.070299578426376</v>
      </c>
      <c r="D124" s="219">
        <v>14.6</v>
      </c>
      <c r="E124" s="175"/>
      <c r="F124" s="175"/>
      <c r="G124" s="175"/>
      <c r="H124" s="175"/>
      <c r="I124" s="175"/>
      <c r="J124" s="175"/>
      <c r="K124" s="175"/>
      <c r="L124" s="175"/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  <c r="AA124" s="175"/>
      <c r="AB124" s="175"/>
      <c r="AC124" s="175"/>
      <c r="AD124" s="175"/>
    </row>
    <row r="125" spans="2:30" x14ac:dyDescent="0.2">
      <c r="B125" s="186" t="s">
        <v>1</v>
      </c>
      <c r="C125" s="193">
        <v>18.883171649369867</v>
      </c>
      <c r="D125" s="219">
        <v>14.6</v>
      </c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  <c r="Z125" s="175"/>
      <c r="AA125" s="175"/>
      <c r="AB125" s="175"/>
      <c r="AC125" s="175"/>
      <c r="AD125" s="175"/>
    </row>
    <row r="126" spans="2:30" x14ac:dyDescent="0.2">
      <c r="B126" s="186" t="s">
        <v>31</v>
      </c>
      <c r="C126" s="193">
        <v>18.258479226266392</v>
      </c>
      <c r="D126" s="219">
        <v>14.6</v>
      </c>
      <c r="E126" s="175"/>
      <c r="F126" s="175"/>
      <c r="G126" s="175"/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  <c r="AA126" s="175"/>
      <c r="AB126" s="175"/>
      <c r="AC126" s="175"/>
      <c r="AD126" s="175"/>
    </row>
    <row r="127" spans="2:30" x14ac:dyDescent="0.2">
      <c r="B127" s="186" t="s">
        <v>11</v>
      </c>
      <c r="C127" s="193">
        <v>17.837181044957472</v>
      </c>
      <c r="D127" s="219">
        <v>14.6</v>
      </c>
      <c r="E127" s="175"/>
      <c r="F127" s="175"/>
      <c r="G127" s="175"/>
      <c r="H127" s="175"/>
      <c r="I127" s="175"/>
      <c r="J127" s="175"/>
      <c r="K127" s="175"/>
      <c r="L127" s="175"/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  <c r="AA127" s="175"/>
      <c r="AB127" s="175"/>
      <c r="AC127" s="175"/>
      <c r="AD127" s="175"/>
    </row>
    <row r="128" spans="2:30" x14ac:dyDescent="0.2">
      <c r="B128" s="186" t="s">
        <v>18</v>
      </c>
      <c r="C128" s="193">
        <v>17.157640093779346</v>
      </c>
      <c r="D128" s="219">
        <v>14.6</v>
      </c>
      <c r="E128" s="175"/>
      <c r="F128" s="175"/>
      <c r="G128" s="175"/>
      <c r="H128" s="175"/>
      <c r="I128" s="175"/>
      <c r="J128" s="175"/>
      <c r="K128" s="175"/>
      <c r="L128" s="175"/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  <c r="AA128" s="175"/>
      <c r="AB128" s="175"/>
      <c r="AC128" s="175"/>
      <c r="AD128" s="175"/>
    </row>
    <row r="129" spans="2:30" x14ac:dyDescent="0.2">
      <c r="B129" s="186" t="s">
        <v>9</v>
      </c>
      <c r="C129" s="201">
        <v>16.322621343289708</v>
      </c>
      <c r="D129" s="219">
        <v>14.6</v>
      </c>
      <c r="E129" s="175"/>
      <c r="F129" s="175"/>
      <c r="G129" s="175"/>
      <c r="H129" s="175"/>
      <c r="I129" s="175"/>
      <c r="J129" s="175"/>
      <c r="K129" s="175"/>
      <c r="L129" s="175"/>
      <c r="M129" s="175"/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  <c r="AA129" s="175"/>
      <c r="AB129" s="175"/>
      <c r="AC129" s="175"/>
      <c r="AD129" s="175"/>
    </row>
    <row r="130" spans="2:30" x14ac:dyDescent="0.2">
      <c r="B130" s="186" t="s">
        <v>20</v>
      </c>
      <c r="C130" s="201">
        <v>15.257531584062194</v>
      </c>
      <c r="D130" s="219">
        <v>14.6</v>
      </c>
      <c r="E130" s="175"/>
      <c r="F130" s="175"/>
      <c r="G130" s="175"/>
      <c r="H130" s="175"/>
      <c r="I130" s="175"/>
      <c r="J130" s="175"/>
      <c r="K130" s="175"/>
      <c r="L130" s="175"/>
      <c r="M130" s="175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  <c r="AA130" s="175"/>
      <c r="AB130" s="175"/>
      <c r="AC130" s="175"/>
      <c r="AD130" s="175"/>
    </row>
    <row r="131" spans="2:30" x14ac:dyDescent="0.2">
      <c r="B131" s="186" t="s">
        <v>30</v>
      </c>
      <c r="C131" s="193">
        <v>14.164483382855048</v>
      </c>
      <c r="D131" s="219">
        <v>14.6</v>
      </c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  <c r="AA131" s="175"/>
      <c r="AB131" s="175"/>
      <c r="AC131" s="175"/>
      <c r="AD131" s="175"/>
    </row>
    <row r="132" spans="2:30" x14ac:dyDescent="0.2">
      <c r="B132" s="186" t="s">
        <v>21</v>
      </c>
      <c r="C132" s="201">
        <v>13.811920485763327</v>
      </c>
      <c r="D132" s="219">
        <v>14.6</v>
      </c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  <c r="AA132" s="175"/>
      <c r="AB132" s="175"/>
      <c r="AC132" s="175"/>
      <c r="AD132" s="175"/>
    </row>
    <row r="133" spans="2:30" x14ac:dyDescent="0.2">
      <c r="B133" s="186" t="s">
        <v>19</v>
      </c>
      <c r="C133" s="201">
        <v>12.9747708003033</v>
      </c>
      <c r="D133" s="219">
        <v>14.6</v>
      </c>
      <c r="E133" s="175"/>
      <c r="F133" s="175"/>
      <c r="G133" s="175"/>
      <c r="H133" s="175"/>
      <c r="I133" s="175"/>
      <c r="J133" s="175"/>
      <c r="K133" s="175"/>
      <c r="L133" s="175"/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  <c r="AA133" s="175"/>
      <c r="AB133" s="175"/>
      <c r="AC133" s="175"/>
      <c r="AD133" s="175"/>
    </row>
    <row r="134" spans="2:30" x14ac:dyDescent="0.2">
      <c r="B134" s="186" t="s">
        <v>25</v>
      </c>
      <c r="C134" s="193">
        <v>12.468653301852205</v>
      </c>
      <c r="D134" s="219">
        <v>14.6</v>
      </c>
      <c r="E134" s="175"/>
      <c r="F134" s="175"/>
      <c r="G134" s="175"/>
      <c r="H134" s="175"/>
      <c r="I134" s="175"/>
      <c r="J134" s="175"/>
      <c r="K134" s="175"/>
      <c r="L134" s="175"/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  <c r="AA134" s="175"/>
      <c r="AB134" s="175"/>
      <c r="AC134" s="175"/>
      <c r="AD134" s="175"/>
    </row>
    <row r="135" spans="2:30" x14ac:dyDescent="0.2">
      <c r="B135" s="186" t="s">
        <v>3</v>
      </c>
      <c r="C135" s="193">
        <v>12.246112008158409</v>
      </c>
      <c r="D135" s="219">
        <v>14.6</v>
      </c>
      <c r="E135" s="175"/>
      <c r="F135" s="175"/>
      <c r="G135" s="175"/>
      <c r="H135" s="175"/>
      <c r="I135" s="175"/>
      <c r="J135" s="175"/>
      <c r="K135" s="175"/>
      <c r="L135" s="175"/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  <c r="AA135" s="175"/>
      <c r="AB135" s="175"/>
      <c r="AC135" s="175"/>
      <c r="AD135" s="175"/>
    </row>
    <row r="136" spans="2:30" x14ac:dyDescent="0.2">
      <c r="B136" s="203" t="s">
        <v>27</v>
      </c>
      <c r="C136" s="204">
        <v>12.136396213824977</v>
      </c>
      <c r="D136" s="223">
        <v>14.6</v>
      </c>
      <c r="E136" s="175"/>
      <c r="F136" s="175"/>
      <c r="G136" s="175"/>
      <c r="H136" s="175"/>
      <c r="I136" s="175"/>
      <c r="J136" s="175"/>
      <c r="K136" s="175"/>
      <c r="L136" s="175"/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  <c r="AA136" s="175"/>
      <c r="AB136" s="175"/>
      <c r="AC136" s="175"/>
      <c r="AD136" s="175"/>
    </row>
    <row r="137" spans="2:30" x14ac:dyDescent="0.2">
      <c r="B137" s="186" t="s">
        <v>4</v>
      </c>
      <c r="C137" s="193">
        <v>11.325057830775746</v>
      </c>
      <c r="D137" s="219">
        <v>14.6</v>
      </c>
      <c r="E137" s="175"/>
      <c r="F137" s="175"/>
      <c r="G137" s="175"/>
      <c r="H137" s="175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  <c r="AA137" s="175"/>
      <c r="AB137" s="175"/>
      <c r="AC137" s="175"/>
      <c r="AD137" s="175"/>
    </row>
    <row r="138" spans="2:30" x14ac:dyDescent="0.2">
      <c r="B138" s="186" t="s">
        <v>12</v>
      </c>
      <c r="C138" s="193">
        <v>11.323554033422461</v>
      </c>
      <c r="D138" s="219">
        <v>14.6</v>
      </c>
      <c r="E138" s="175"/>
      <c r="F138" s="175"/>
      <c r="G138" s="175"/>
      <c r="H138" s="175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75"/>
      <c r="Z138" s="175"/>
      <c r="AA138" s="175"/>
      <c r="AB138" s="175"/>
      <c r="AC138" s="175"/>
      <c r="AD138" s="175"/>
    </row>
    <row r="139" spans="2:30" x14ac:dyDescent="0.2">
      <c r="B139" s="186" t="s">
        <v>6</v>
      </c>
      <c r="C139" s="193">
        <v>10.47180368934773</v>
      </c>
      <c r="D139" s="219">
        <v>14.6</v>
      </c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  <c r="Y139" s="175"/>
      <c r="Z139" s="175"/>
      <c r="AA139" s="175"/>
      <c r="AB139" s="175"/>
      <c r="AC139" s="175"/>
      <c r="AD139" s="175"/>
    </row>
    <row r="140" spans="2:30" x14ac:dyDescent="0.2">
      <c r="B140" s="186" t="s">
        <v>8</v>
      </c>
      <c r="C140" s="201">
        <v>10.413563982128537</v>
      </c>
      <c r="D140" s="219">
        <v>14.6</v>
      </c>
      <c r="E140" s="175"/>
      <c r="F140" s="175"/>
      <c r="G140" s="175"/>
      <c r="H140" s="175"/>
      <c r="I140" s="175"/>
      <c r="J140" s="175"/>
      <c r="K140" s="175"/>
      <c r="L140" s="175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  <c r="Y140" s="175"/>
      <c r="Z140" s="175"/>
      <c r="AA140" s="175"/>
      <c r="AB140" s="175"/>
      <c r="AC140" s="175"/>
      <c r="AD140" s="175"/>
    </row>
    <row r="141" spans="2:30" x14ac:dyDescent="0.2">
      <c r="B141" s="186" t="s">
        <v>75</v>
      </c>
      <c r="C141" s="193">
        <v>10.384823744403043</v>
      </c>
      <c r="D141" s="219">
        <v>14.6</v>
      </c>
      <c r="E141" s="175"/>
      <c r="F141" s="175"/>
      <c r="G141" s="175"/>
      <c r="H141" s="175"/>
      <c r="I141" s="175"/>
      <c r="J141" s="175"/>
      <c r="K141" s="175"/>
      <c r="L141" s="175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  <c r="Y141" s="175"/>
      <c r="Z141" s="175"/>
      <c r="AA141" s="175"/>
      <c r="AB141" s="175"/>
      <c r="AC141" s="175"/>
      <c r="AD141" s="175"/>
    </row>
    <row r="142" spans="2:30" x14ac:dyDescent="0.2">
      <c r="B142" s="186" t="s">
        <v>14</v>
      </c>
      <c r="C142" s="193">
        <v>10.173560033297983</v>
      </c>
      <c r="D142" s="219">
        <v>14.6</v>
      </c>
      <c r="E142" s="175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  <c r="Z142" s="175"/>
      <c r="AA142" s="175"/>
      <c r="AB142" s="175"/>
      <c r="AC142" s="175"/>
      <c r="AD142" s="175"/>
    </row>
    <row r="143" spans="2:30" x14ac:dyDescent="0.2">
      <c r="B143" s="186" t="s">
        <v>2</v>
      </c>
      <c r="C143" s="193">
        <v>8.9712947538688113</v>
      </c>
      <c r="D143" s="219">
        <v>14.6</v>
      </c>
      <c r="E143" s="175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75"/>
      <c r="Z143" s="175"/>
      <c r="AA143" s="175"/>
      <c r="AB143" s="175"/>
      <c r="AC143" s="175"/>
      <c r="AD143" s="175"/>
    </row>
    <row r="144" spans="2:30" x14ac:dyDescent="0.2">
      <c r="B144" s="186" t="s">
        <v>0</v>
      </c>
      <c r="C144" s="193">
        <v>8.9575433579909234</v>
      </c>
      <c r="D144" s="219">
        <v>14.6</v>
      </c>
      <c r="E144" s="175"/>
      <c r="F144" s="175"/>
      <c r="G144" s="175"/>
      <c r="H144" s="175"/>
      <c r="I144" s="175"/>
      <c r="J144" s="175"/>
      <c r="K144" s="175"/>
      <c r="L144" s="175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  <c r="Z144" s="175"/>
      <c r="AA144" s="175"/>
      <c r="AB144" s="175"/>
      <c r="AC144" s="175"/>
      <c r="AD144" s="175"/>
    </row>
    <row r="145" spans="2:30" x14ac:dyDescent="0.2">
      <c r="B145" s="186" t="s">
        <v>15</v>
      </c>
      <c r="C145" s="193">
        <v>8.956476355188963</v>
      </c>
      <c r="D145" s="219">
        <v>14.6</v>
      </c>
      <c r="E145" s="175"/>
      <c r="F145" s="175"/>
      <c r="G145" s="175"/>
      <c r="H145" s="175"/>
      <c r="I145" s="175"/>
      <c r="J145" s="175"/>
      <c r="K145" s="175"/>
      <c r="L145" s="175"/>
      <c r="M145" s="175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  <c r="Z145" s="175"/>
      <c r="AA145" s="175"/>
      <c r="AB145" s="175"/>
      <c r="AC145" s="175"/>
      <c r="AD145" s="175"/>
    </row>
    <row r="146" spans="2:30" x14ac:dyDescent="0.2">
      <c r="B146" s="186" t="s">
        <v>22</v>
      </c>
      <c r="C146" s="193">
        <v>7.7022412371943325</v>
      </c>
      <c r="D146" s="219">
        <v>14.6</v>
      </c>
      <c r="E146" s="175"/>
      <c r="F146" s="175"/>
      <c r="G146" s="175"/>
      <c r="H146" s="175"/>
      <c r="I146" s="175"/>
      <c r="J146" s="175"/>
      <c r="K146" s="175"/>
      <c r="L146" s="175"/>
      <c r="M146" s="175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  <c r="Z146" s="175"/>
      <c r="AA146" s="175"/>
      <c r="AB146" s="175"/>
      <c r="AC146" s="175"/>
      <c r="AD146" s="175"/>
    </row>
    <row r="147" spans="2:30" x14ac:dyDescent="0.2">
      <c r="B147" s="186" t="s">
        <v>23</v>
      </c>
      <c r="C147" s="193">
        <v>7.1837245255262268</v>
      </c>
      <c r="D147" s="219">
        <v>14.6</v>
      </c>
      <c r="E147" s="175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  <c r="Z147" s="175"/>
      <c r="AA147" s="175"/>
      <c r="AB147" s="175"/>
      <c r="AC147" s="175"/>
      <c r="AD147" s="175"/>
    </row>
    <row r="148" spans="2:30" x14ac:dyDescent="0.2">
      <c r="B148" s="186" t="s">
        <v>16</v>
      </c>
      <c r="C148" s="193">
        <v>5.5500465120671665</v>
      </c>
      <c r="D148" s="219">
        <v>14.6</v>
      </c>
      <c r="E148" s="175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  <c r="Z148" s="175"/>
      <c r="AA148" s="175"/>
      <c r="AB148" s="175"/>
      <c r="AC148" s="175"/>
      <c r="AD148" s="175"/>
    </row>
    <row r="149" spans="2:30" x14ac:dyDescent="0.2">
      <c r="B149" s="186" t="s">
        <v>29</v>
      </c>
      <c r="C149" s="193">
        <v>5.2007270745966032</v>
      </c>
      <c r="D149" s="219">
        <v>14.6</v>
      </c>
      <c r="E149" s="175"/>
      <c r="F149" s="175"/>
      <c r="G149" s="175"/>
      <c r="H149" s="175"/>
      <c r="I149" s="175"/>
      <c r="J149" s="175"/>
      <c r="K149" s="175"/>
      <c r="L149" s="175"/>
      <c r="M149" s="175"/>
      <c r="N149" s="175"/>
      <c r="O149" s="175"/>
      <c r="P149" s="175"/>
      <c r="Q149" s="175"/>
      <c r="R149" s="175"/>
      <c r="S149" s="175"/>
      <c r="T149" s="175"/>
      <c r="U149" s="175"/>
      <c r="V149" s="175"/>
      <c r="W149" s="175"/>
      <c r="X149" s="175"/>
      <c r="Y149" s="175"/>
      <c r="Z149" s="175"/>
      <c r="AA149" s="175"/>
      <c r="AB149" s="175"/>
      <c r="AC149" s="175"/>
      <c r="AD149" s="175"/>
    </row>
    <row r="150" spans="2:30" x14ac:dyDescent="0.2">
      <c r="B150" s="186" t="s">
        <v>28</v>
      </c>
      <c r="C150" s="193">
        <v>11.024807502172154</v>
      </c>
      <c r="D150" s="219">
        <v>14.6</v>
      </c>
      <c r="E150" s="175"/>
      <c r="F150" s="175"/>
      <c r="G150" s="175"/>
      <c r="H150" s="175"/>
      <c r="I150" s="175"/>
      <c r="J150" s="175"/>
      <c r="K150" s="175"/>
      <c r="L150" s="175"/>
      <c r="M150" s="175"/>
      <c r="N150" s="175"/>
      <c r="O150" s="175"/>
      <c r="P150" s="175"/>
      <c r="Q150" s="175"/>
      <c r="R150" s="175"/>
      <c r="S150" s="175"/>
      <c r="T150" s="175"/>
      <c r="U150" s="175"/>
      <c r="V150" s="175"/>
      <c r="W150" s="175"/>
      <c r="X150" s="175"/>
      <c r="Y150" s="175"/>
      <c r="Z150" s="175"/>
      <c r="AA150" s="175"/>
      <c r="AB150" s="175"/>
      <c r="AC150" s="175"/>
      <c r="AD150" s="175"/>
    </row>
    <row r="151" spans="2:30" x14ac:dyDescent="0.2">
      <c r="B151" s="175"/>
      <c r="C151" s="175"/>
      <c r="D151" s="175"/>
      <c r="E151" s="175"/>
      <c r="F151" s="175"/>
      <c r="G151" s="175"/>
      <c r="H151" s="175"/>
      <c r="I151" s="175"/>
      <c r="J151" s="175"/>
      <c r="K151" s="175"/>
      <c r="L151" s="175"/>
      <c r="M151" s="175"/>
      <c r="N151" s="175"/>
      <c r="O151" s="175"/>
      <c r="P151" s="175"/>
      <c r="Q151" s="175"/>
      <c r="R151" s="175"/>
      <c r="S151" s="175"/>
      <c r="T151" s="175"/>
      <c r="U151" s="175"/>
      <c r="V151" s="175"/>
      <c r="W151" s="175"/>
      <c r="X151" s="175"/>
      <c r="Y151" s="175"/>
      <c r="Z151" s="175"/>
      <c r="AA151" s="175"/>
      <c r="AB151" s="175"/>
      <c r="AC151" s="175"/>
      <c r="AD151" s="175"/>
    </row>
    <row r="152" spans="2:30" x14ac:dyDescent="0.2">
      <c r="B152" s="175"/>
      <c r="C152" s="175"/>
      <c r="D152" s="175"/>
      <c r="E152" s="175"/>
      <c r="F152" s="175"/>
      <c r="G152" s="175"/>
      <c r="H152" s="175"/>
      <c r="I152" s="175"/>
      <c r="J152" s="175"/>
      <c r="K152" s="175"/>
      <c r="L152" s="175"/>
      <c r="M152" s="175"/>
      <c r="N152" s="175"/>
      <c r="O152" s="175"/>
      <c r="P152" s="175"/>
      <c r="Q152" s="175"/>
      <c r="R152" s="175"/>
      <c r="S152" s="175"/>
      <c r="T152" s="175"/>
      <c r="U152" s="175"/>
      <c r="V152" s="175"/>
      <c r="W152" s="175"/>
      <c r="X152" s="175"/>
      <c r="Y152" s="175"/>
      <c r="Z152" s="175"/>
      <c r="AA152" s="175"/>
      <c r="AB152" s="175"/>
      <c r="AC152" s="175"/>
      <c r="AD152" s="175"/>
    </row>
    <row r="153" spans="2:30" x14ac:dyDescent="0.2">
      <c r="B153" s="175"/>
      <c r="C153" s="175"/>
      <c r="D153" s="175"/>
      <c r="E153" s="175"/>
      <c r="F153" s="175"/>
      <c r="G153" s="175"/>
      <c r="H153" s="175"/>
      <c r="I153" s="175"/>
      <c r="J153" s="175"/>
      <c r="K153" s="175"/>
      <c r="L153" s="175"/>
      <c r="M153" s="175"/>
      <c r="N153" s="175"/>
      <c r="O153" s="175"/>
      <c r="P153" s="175"/>
      <c r="Q153" s="175"/>
      <c r="R153" s="175"/>
      <c r="S153" s="175"/>
      <c r="T153" s="175"/>
      <c r="U153" s="175"/>
      <c r="V153" s="175"/>
      <c r="W153" s="175"/>
      <c r="X153" s="175"/>
      <c r="Y153" s="175"/>
      <c r="Z153" s="175"/>
      <c r="AA153" s="175"/>
      <c r="AB153" s="175"/>
      <c r="AC153" s="175"/>
      <c r="AD153" s="175"/>
    </row>
    <row r="154" spans="2:30" x14ac:dyDescent="0.2">
      <c r="B154" s="175"/>
      <c r="C154" s="175"/>
      <c r="D154" s="175"/>
      <c r="E154" s="175"/>
      <c r="F154" s="175"/>
      <c r="G154" s="175"/>
      <c r="H154" s="175"/>
      <c r="I154" s="175"/>
      <c r="J154" s="175"/>
      <c r="K154" s="175"/>
      <c r="L154" s="175"/>
      <c r="M154" s="175"/>
      <c r="N154" s="175"/>
      <c r="O154" s="175"/>
      <c r="P154" s="175"/>
      <c r="Q154" s="175"/>
      <c r="R154" s="175"/>
      <c r="S154" s="175"/>
      <c r="T154" s="175"/>
      <c r="U154" s="175"/>
      <c r="V154" s="175"/>
      <c r="W154" s="175"/>
      <c r="X154" s="175"/>
      <c r="Y154" s="175"/>
      <c r="Z154" s="175"/>
      <c r="AA154" s="175"/>
      <c r="AB154" s="175"/>
      <c r="AC154" s="175"/>
      <c r="AD154" s="175"/>
    </row>
    <row r="155" spans="2:30" x14ac:dyDescent="0.2">
      <c r="B155" s="175"/>
      <c r="C155" s="175"/>
      <c r="D155" s="175"/>
      <c r="E155" s="175"/>
      <c r="F155" s="175"/>
      <c r="G155" s="175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75"/>
      <c r="Z155" s="175"/>
      <c r="AA155" s="175"/>
      <c r="AB155" s="175"/>
      <c r="AC155" s="175"/>
      <c r="AD155" s="175"/>
    </row>
    <row r="156" spans="2:30" x14ac:dyDescent="0.2">
      <c r="B156" s="175"/>
      <c r="C156" s="175"/>
      <c r="D156" s="175"/>
      <c r="E156" s="175"/>
      <c r="F156" s="175"/>
      <c r="G156" s="175"/>
      <c r="H156" s="175"/>
      <c r="I156" s="175"/>
      <c r="J156" s="175"/>
      <c r="K156" s="175"/>
      <c r="L156" s="175"/>
      <c r="M156" s="175"/>
      <c r="N156" s="175"/>
      <c r="O156" s="175"/>
      <c r="P156" s="175"/>
      <c r="Q156" s="175"/>
      <c r="R156" s="175"/>
      <c r="S156" s="175"/>
      <c r="T156" s="175"/>
      <c r="U156" s="175"/>
      <c r="V156" s="175"/>
      <c r="W156" s="175"/>
      <c r="X156" s="175"/>
      <c r="Y156" s="175"/>
      <c r="Z156" s="175"/>
      <c r="AA156" s="175"/>
      <c r="AB156" s="175"/>
      <c r="AC156" s="175"/>
      <c r="AD156" s="175"/>
    </row>
    <row r="157" spans="2:30" x14ac:dyDescent="0.2">
      <c r="B157" s="175"/>
      <c r="C157" s="175"/>
      <c r="D157" s="175"/>
      <c r="E157" s="175"/>
      <c r="F157" s="175"/>
      <c r="G157" s="175"/>
      <c r="H157" s="175"/>
      <c r="I157" s="175"/>
      <c r="J157" s="175"/>
      <c r="K157" s="175"/>
      <c r="L157" s="175"/>
      <c r="M157" s="175"/>
      <c r="N157" s="175"/>
      <c r="O157" s="175"/>
      <c r="P157" s="175"/>
      <c r="Q157" s="175"/>
      <c r="R157" s="175"/>
      <c r="S157" s="175"/>
      <c r="T157" s="175"/>
      <c r="U157" s="175"/>
      <c r="V157" s="175"/>
      <c r="W157" s="175"/>
      <c r="X157" s="175"/>
      <c r="Y157" s="175"/>
      <c r="Z157" s="175"/>
      <c r="AA157" s="175"/>
      <c r="AB157" s="175"/>
      <c r="AC157" s="175"/>
      <c r="AD157" s="175"/>
    </row>
    <row r="158" spans="2:30" x14ac:dyDescent="0.2">
      <c r="B158" s="175"/>
      <c r="C158" s="175"/>
      <c r="D158" s="175"/>
      <c r="E158" s="175"/>
      <c r="F158" s="175"/>
      <c r="G158" s="175"/>
      <c r="H158" s="175"/>
      <c r="I158" s="175"/>
      <c r="J158" s="175"/>
      <c r="K158" s="175"/>
      <c r="L158" s="175"/>
      <c r="M158" s="175"/>
      <c r="N158" s="175"/>
      <c r="O158" s="175"/>
      <c r="P158" s="175"/>
      <c r="Q158" s="175"/>
      <c r="R158" s="175"/>
      <c r="S158" s="175"/>
      <c r="T158" s="175"/>
      <c r="U158" s="175"/>
      <c r="V158" s="175"/>
      <c r="W158" s="175"/>
      <c r="X158" s="175"/>
      <c r="Y158" s="175"/>
      <c r="Z158" s="175"/>
      <c r="AA158" s="175"/>
      <c r="AB158" s="175"/>
      <c r="AC158" s="175"/>
      <c r="AD158" s="175"/>
    </row>
    <row r="159" spans="2:30" x14ac:dyDescent="0.2">
      <c r="B159" s="175"/>
      <c r="C159" s="175"/>
      <c r="D159" s="175"/>
      <c r="E159" s="175"/>
      <c r="F159" s="175"/>
      <c r="G159" s="175"/>
      <c r="H159" s="175"/>
      <c r="I159" s="175"/>
      <c r="J159" s="175"/>
      <c r="K159" s="175"/>
      <c r="L159" s="175"/>
      <c r="M159" s="175"/>
      <c r="N159" s="175"/>
      <c r="O159" s="175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/>
      <c r="Z159" s="175"/>
      <c r="AA159" s="175"/>
      <c r="AB159" s="175"/>
      <c r="AC159" s="175"/>
      <c r="AD159" s="175"/>
    </row>
    <row r="160" spans="2:30" x14ac:dyDescent="0.2">
      <c r="B160" s="175"/>
      <c r="C160" s="175"/>
      <c r="D160" s="175"/>
      <c r="E160" s="175"/>
      <c r="F160" s="175"/>
      <c r="G160" s="175"/>
      <c r="H160" s="175"/>
      <c r="I160" s="175"/>
      <c r="J160" s="175"/>
      <c r="K160" s="175"/>
      <c r="L160" s="175"/>
      <c r="M160" s="175"/>
      <c r="N160" s="175"/>
      <c r="O160" s="175"/>
      <c r="P160" s="175"/>
      <c r="Q160" s="175"/>
      <c r="R160" s="175"/>
      <c r="S160" s="175"/>
      <c r="T160" s="175"/>
      <c r="U160" s="175"/>
      <c r="V160" s="175"/>
      <c r="W160" s="175"/>
      <c r="X160" s="175"/>
      <c r="Y160" s="175"/>
      <c r="Z160" s="175"/>
      <c r="AA160" s="175"/>
      <c r="AB160" s="175"/>
      <c r="AC160" s="175"/>
      <c r="AD160" s="175"/>
    </row>
    <row r="161" spans="2:30" x14ac:dyDescent="0.2">
      <c r="B161" s="175"/>
      <c r="C161" s="175"/>
      <c r="D161" s="175"/>
      <c r="E161" s="175"/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  <c r="AA161" s="175"/>
      <c r="AB161" s="175"/>
      <c r="AC161" s="175"/>
      <c r="AD161" s="175"/>
    </row>
    <row r="162" spans="2:30" x14ac:dyDescent="0.2">
      <c r="B162" s="175"/>
      <c r="C162" s="175"/>
      <c r="D162" s="175"/>
      <c r="E162" s="175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  <c r="AA162" s="175"/>
      <c r="AB162" s="175"/>
      <c r="AC162" s="175"/>
      <c r="AD162" s="175"/>
    </row>
    <row r="163" spans="2:30" x14ac:dyDescent="0.2">
      <c r="B163" s="175"/>
      <c r="C163" s="175"/>
      <c r="D163" s="175"/>
      <c r="E163" s="175"/>
      <c r="F163" s="175"/>
      <c r="G163" s="175"/>
      <c r="H163" s="175"/>
      <c r="I163" s="175"/>
      <c r="J163" s="175"/>
      <c r="K163" s="175"/>
      <c r="L163" s="17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  <c r="AA163" s="175"/>
      <c r="AB163" s="175"/>
      <c r="AC163" s="175"/>
      <c r="AD163" s="175"/>
    </row>
    <row r="164" spans="2:30" x14ac:dyDescent="0.2">
      <c r="B164" s="175"/>
      <c r="C164" s="175"/>
      <c r="D164" s="175"/>
      <c r="E164" s="175"/>
      <c r="F164" s="175"/>
      <c r="G164" s="175"/>
      <c r="H164" s="175"/>
      <c r="I164" s="175"/>
      <c r="J164" s="175"/>
      <c r="K164" s="175"/>
      <c r="L164" s="175"/>
      <c r="M164" s="175"/>
      <c r="N164" s="175"/>
      <c r="O164" s="175"/>
      <c r="P164" s="175"/>
      <c r="Q164" s="175"/>
      <c r="R164" s="175"/>
      <c r="S164" s="175"/>
      <c r="T164" s="175"/>
      <c r="U164" s="175"/>
      <c r="V164" s="175"/>
      <c r="W164" s="175"/>
      <c r="X164" s="175"/>
      <c r="Y164" s="175"/>
      <c r="Z164" s="175"/>
      <c r="AA164" s="175"/>
      <c r="AB164" s="175"/>
      <c r="AC164" s="175"/>
      <c r="AD164" s="175"/>
    </row>
    <row r="165" spans="2:30" x14ac:dyDescent="0.2">
      <c r="B165" s="175"/>
      <c r="C165" s="175"/>
      <c r="D165" s="175"/>
      <c r="E165" s="175"/>
      <c r="F165" s="175"/>
      <c r="G165" s="175"/>
      <c r="H165" s="175"/>
      <c r="I165" s="175"/>
      <c r="J165" s="175"/>
      <c r="K165" s="175"/>
      <c r="L165" s="175"/>
      <c r="M165" s="175"/>
      <c r="N165" s="175"/>
      <c r="O165" s="175"/>
      <c r="P165" s="175"/>
      <c r="Q165" s="175"/>
      <c r="R165" s="175"/>
      <c r="S165" s="175"/>
      <c r="T165" s="175"/>
      <c r="U165" s="175"/>
      <c r="V165" s="175"/>
      <c r="W165" s="175"/>
      <c r="X165" s="175"/>
      <c r="Y165" s="175"/>
      <c r="Z165" s="175"/>
      <c r="AA165" s="175"/>
      <c r="AB165" s="175"/>
      <c r="AC165" s="175"/>
      <c r="AD165" s="175"/>
    </row>
    <row r="166" spans="2:30" x14ac:dyDescent="0.2">
      <c r="B166" s="175"/>
      <c r="C166" s="175"/>
      <c r="D166" s="175"/>
      <c r="E166" s="175"/>
      <c r="F166" s="175"/>
      <c r="G166" s="175"/>
      <c r="H166" s="175"/>
      <c r="I166" s="175"/>
      <c r="J166" s="175"/>
      <c r="K166" s="175"/>
      <c r="L166" s="175"/>
      <c r="M166" s="175"/>
      <c r="N166" s="175"/>
      <c r="O166" s="175"/>
      <c r="P166" s="175"/>
      <c r="Q166" s="175"/>
      <c r="R166" s="175"/>
      <c r="S166" s="175"/>
      <c r="T166" s="175"/>
      <c r="U166" s="175"/>
      <c r="V166" s="175"/>
      <c r="W166" s="175"/>
      <c r="X166" s="175"/>
      <c r="Y166" s="175"/>
      <c r="Z166" s="175"/>
      <c r="AA166" s="175"/>
      <c r="AB166" s="175"/>
      <c r="AC166" s="175"/>
      <c r="AD166" s="175"/>
    </row>
    <row r="167" spans="2:30" x14ac:dyDescent="0.2">
      <c r="B167" s="175"/>
      <c r="C167" s="175"/>
      <c r="D167" s="175"/>
      <c r="E167" s="175"/>
      <c r="F167" s="175"/>
      <c r="G167" s="175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75"/>
      <c r="Z167" s="175"/>
      <c r="AA167" s="175"/>
      <c r="AB167" s="175"/>
      <c r="AC167" s="175"/>
      <c r="AD167" s="175"/>
    </row>
    <row r="168" spans="2:30" x14ac:dyDescent="0.2">
      <c r="B168" s="175"/>
      <c r="C168" s="175"/>
      <c r="D168" s="175"/>
      <c r="E168" s="175"/>
      <c r="F168" s="175"/>
      <c r="G168" s="175"/>
      <c r="H168" s="175"/>
      <c r="I168" s="175"/>
      <c r="J168" s="175"/>
      <c r="K168" s="175"/>
      <c r="L168" s="17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75"/>
      <c r="Z168" s="175"/>
      <c r="AA168" s="175"/>
      <c r="AB168" s="175"/>
      <c r="AC168" s="175"/>
      <c r="AD168" s="175"/>
    </row>
    <row r="169" spans="2:30" x14ac:dyDescent="0.2">
      <c r="B169" s="175"/>
      <c r="C169" s="175"/>
      <c r="D169" s="175"/>
      <c r="E169" s="175"/>
      <c r="F169" s="175"/>
      <c r="G169" s="175"/>
      <c r="H169" s="175"/>
      <c r="I169" s="175"/>
      <c r="J169" s="175"/>
      <c r="K169" s="175"/>
      <c r="L169" s="175"/>
      <c r="M169" s="175"/>
      <c r="N169" s="175"/>
      <c r="O169" s="175"/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  <c r="Z169" s="175"/>
      <c r="AA169" s="175"/>
      <c r="AB169" s="175"/>
      <c r="AC169" s="175"/>
      <c r="AD169" s="175"/>
    </row>
    <row r="170" spans="2:30" x14ac:dyDescent="0.2">
      <c r="B170" s="175"/>
      <c r="C170" s="175"/>
      <c r="D170" s="175"/>
      <c r="E170" s="175"/>
      <c r="F170" s="175"/>
      <c r="G170" s="175"/>
      <c r="H170" s="175"/>
      <c r="I170" s="175"/>
      <c r="J170" s="175"/>
      <c r="K170" s="175"/>
      <c r="L170" s="175"/>
      <c r="M170" s="175"/>
      <c r="N170" s="175"/>
      <c r="O170" s="175"/>
      <c r="P170" s="175"/>
      <c r="Q170" s="175"/>
      <c r="R170" s="175"/>
      <c r="S170" s="175"/>
      <c r="T170" s="175"/>
      <c r="U170" s="175"/>
      <c r="V170" s="175"/>
      <c r="W170" s="175"/>
      <c r="X170" s="175"/>
      <c r="Y170" s="175"/>
      <c r="Z170" s="175"/>
      <c r="AA170" s="175"/>
      <c r="AB170" s="175"/>
      <c r="AC170" s="175"/>
      <c r="AD170" s="175"/>
    </row>
    <row r="171" spans="2:30" x14ac:dyDescent="0.2">
      <c r="B171" s="175"/>
      <c r="C171" s="175"/>
      <c r="D171" s="175"/>
      <c r="E171" s="175"/>
      <c r="F171" s="175"/>
      <c r="G171" s="175"/>
      <c r="H171" s="175"/>
      <c r="I171" s="175"/>
      <c r="J171" s="175"/>
      <c r="K171" s="175"/>
      <c r="L171" s="175"/>
      <c r="M171" s="175"/>
      <c r="N171" s="175"/>
      <c r="O171" s="175"/>
      <c r="P171" s="175"/>
      <c r="Q171" s="175"/>
      <c r="R171" s="175"/>
      <c r="S171" s="175"/>
      <c r="T171" s="175"/>
      <c r="U171" s="175"/>
      <c r="V171" s="175"/>
      <c r="W171" s="175"/>
      <c r="X171" s="175"/>
      <c r="Y171" s="175"/>
      <c r="Z171" s="175"/>
      <c r="AA171" s="175"/>
      <c r="AB171" s="175"/>
      <c r="AC171" s="175"/>
      <c r="AD171" s="175"/>
    </row>
    <row r="172" spans="2:30" x14ac:dyDescent="0.2">
      <c r="B172" s="175"/>
      <c r="C172" s="175"/>
      <c r="D172" s="175"/>
      <c r="E172" s="175"/>
      <c r="F172" s="175"/>
      <c r="G172" s="175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75"/>
      <c r="Z172" s="175"/>
      <c r="AA172" s="175"/>
      <c r="AB172" s="175"/>
      <c r="AC172" s="175"/>
      <c r="AD172" s="175"/>
    </row>
    <row r="173" spans="2:30" x14ac:dyDescent="0.2">
      <c r="B173" s="175"/>
      <c r="C173" s="175"/>
      <c r="D173" s="175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  <c r="Z173" s="175"/>
      <c r="AA173" s="175"/>
      <c r="AB173" s="175"/>
      <c r="AC173" s="175"/>
      <c r="AD173" s="175"/>
    </row>
    <row r="174" spans="2:30" x14ac:dyDescent="0.2">
      <c r="B174" s="175"/>
      <c r="C174" s="175"/>
      <c r="D174" s="175"/>
      <c r="E174" s="175"/>
      <c r="F174" s="175"/>
      <c r="G174" s="175"/>
      <c r="H174" s="175"/>
      <c r="I174" s="175"/>
      <c r="J174" s="175"/>
      <c r="K174" s="175"/>
      <c r="L174" s="175"/>
      <c r="M174" s="175"/>
      <c r="N174" s="175"/>
      <c r="O174" s="175"/>
      <c r="P174" s="175"/>
      <c r="Q174" s="175"/>
      <c r="R174" s="175"/>
      <c r="S174" s="175"/>
      <c r="T174" s="175"/>
      <c r="U174" s="175"/>
      <c r="V174" s="175"/>
      <c r="W174" s="175"/>
      <c r="X174" s="175"/>
      <c r="Y174" s="175"/>
      <c r="Z174" s="175"/>
      <c r="AA174" s="175"/>
      <c r="AB174" s="175"/>
      <c r="AC174" s="175"/>
      <c r="AD174" s="175"/>
    </row>
  </sheetData>
  <mergeCells count="13">
    <mergeCell ref="Q10:T10"/>
    <mergeCell ref="U10:X10"/>
    <mergeCell ref="Z10:AC10"/>
    <mergeCell ref="B6:AA6"/>
    <mergeCell ref="B7:AA7"/>
    <mergeCell ref="B8:B11"/>
    <mergeCell ref="C8:AC8"/>
    <mergeCell ref="C9:K9"/>
    <mergeCell ref="L9:T9"/>
    <mergeCell ref="U9:AC9"/>
    <mergeCell ref="C10:F10"/>
    <mergeCell ref="H10:K10"/>
    <mergeCell ref="L10:O10"/>
  </mergeCells>
  <pageMargins left="0.25" right="0.25" top="0.75" bottom="0.75" header="0.3" footer="0.3"/>
  <pageSetup scale="77" orientation="landscape" r:id="rId1"/>
  <colBreaks count="1" manualBreakCount="1">
    <brk id="11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/>
  </sheetViews>
  <sheetFormatPr baseColWidth="10" defaultRowHeight="15" x14ac:dyDescent="0.25"/>
  <cols>
    <col min="1" max="1" width="17.7109375" bestFit="1" customWidth="1"/>
    <col min="2" max="2" width="17.7109375" customWidth="1"/>
  </cols>
  <sheetData>
    <row r="1" spans="1:6" x14ac:dyDescent="0.25">
      <c r="A1" s="9" t="s">
        <v>135</v>
      </c>
    </row>
    <row r="2" spans="1:6" x14ac:dyDescent="0.25">
      <c r="A2" t="s">
        <v>37</v>
      </c>
      <c r="C2" t="s">
        <v>135</v>
      </c>
      <c r="D2" t="s">
        <v>132</v>
      </c>
      <c r="E2" t="s">
        <v>134</v>
      </c>
      <c r="F2" t="s">
        <v>133</v>
      </c>
    </row>
    <row r="3" spans="1:6" x14ac:dyDescent="0.25">
      <c r="A3" t="s">
        <v>126</v>
      </c>
      <c r="B3" s="40">
        <f>RANK(C3,$C$3:$C$34,0)</f>
        <v>1</v>
      </c>
      <c r="C3" s="39">
        <v>0.83006688897625447</v>
      </c>
      <c r="D3" s="39">
        <v>0.746</v>
      </c>
      <c r="E3" s="39">
        <v>0.73299999999999998</v>
      </c>
      <c r="F3">
        <v>0.7</v>
      </c>
    </row>
    <row r="4" spans="1:6" x14ac:dyDescent="0.25">
      <c r="A4" t="s">
        <v>16</v>
      </c>
      <c r="B4" s="40">
        <f>RANK(C4,$C$3:$C$34,0)</f>
        <v>2</v>
      </c>
      <c r="C4" s="39">
        <v>0.78960052508142575</v>
      </c>
      <c r="D4" s="39">
        <v>0.746</v>
      </c>
      <c r="E4" s="39">
        <v>0.73299999999999998</v>
      </c>
      <c r="F4">
        <v>0.7</v>
      </c>
    </row>
    <row r="5" spans="1:6" x14ac:dyDescent="0.25">
      <c r="A5" t="s">
        <v>23</v>
      </c>
      <c r="B5" s="40">
        <f>RANK(C5,$C$3:$C$34,0)</f>
        <v>3</v>
      </c>
      <c r="C5" s="39">
        <v>0.77928277047212346</v>
      </c>
      <c r="D5" s="39">
        <v>0.746</v>
      </c>
      <c r="E5" s="39">
        <v>0.73299999999999998</v>
      </c>
      <c r="F5">
        <v>0.7</v>
      </c>
    </row>
    <row r="6" spans="1:6" x14ac:dyDescent="0.25">
      <c r="A6" t="s">
        <v>2</v>
      </c>
      <c r="B6" s="40">
        <f>RANK(C6,$C$3:$C$34,0)</f>
        <v>4</v>
      </c>
      <c r="C6" s="39">
        <v>0.77622066558879876</v>
      </c>
      <c r="D6" s="39">
        <v>0.746</v>
      </c>
      <c r="E6" s="39">
        <v>0.73299999999999998</v>
      </c>
      <c r="F6">
        <v>0.7</v>
      </c>
    </row>
    <row r="7" spans="1:6" x14ac:dyDescent="0.25">
      <c r="A7" t="s">
        <v>29</v>
      </c>
      <c r="B7" s="40">
        <f t="shared" ref="B7:B34" si="0">RANK(C7,$C$3:$C$34,0)</f>
        <v>5</v>
      </c>
      <c r="C7" s="39">
        <v>0.76827099513605346</v>
      </c>
      <c r="D7" s="39">
        <v>0.746</v>
      </c>
      <c r="E7" s="39">
        <v>0.73299999999999998</v>
      </c>
      <c r="F7">
        <v>0.7</v>
      </c>
    </row>
    <row r="8" spans="1:6" x14ac:dyDescent="0.25">
      <c r="A8" t="s">
        <v>4</v>
      </c>
      <c r="B8" s="40">
        <f t="shared" si="0"/>
        <v>6</v>
      </c>
      <c r="C8" s="39">
        <v>0.76316650287842713</v>
      </c>
      <c r="D8" s="39">
        <v>0.746</v>
      </c>
      <c r="E8" s="39">
        <v>0.73299999999999998</v>
      </c>
      <c r="F8">
        <v>0.7</v>
      </c>
    </row>
    <row r="9" spans="1:6" x14ac:dyDescent="0.25">
      <c r="A9" t="s">
        <v>130</v>
      </c>
      <c r="B9" s="40">
        <f t="shared" si="0"/>
        <v>7</v>
      </c>
      <c r="C9" s="39">
        <v>0.7601928152864974</v>
      </c>
      <c r="D9" s="39">
        <v>0.746</v>
      </c>
      <c r="E9" s="39">
        <v>0.73299999999999998</v>
      </c>
      <c r="F9">
        <v>0.7</v>
      </c>
    </row>
    <row r="10" spans="1:6" x14ac:dyDescent="0.25">
      <c r="A10" t="s">
        <v>1</v>
      </c>
      <c r="B10" s="40">
        <f t="shared" si="0"/>
        <v>8</v>
      </c>
      <c r="C10" s="39">
        <v>0.75981807470051366</v>
      </c>
      <c r="D10" s="39">
        <v>0.746</v>
      </c>
      <c r="E10" s="39">
        <v>0.73299999999999998</v>
      </c>
      <c r="F10">
        <v>0.7</v>
      </c>
    </row>
    <row r="11" spans="1:6" x14ac:dyDescent="0.25">
      <c r="A11" t="s">
        <v>0</v>
      </c>
      <c r="B11" s="40">
        <f t="shared" si="0"/>
        <v>9</v>
      </c>
      <c r="C11" s="39">
        <v>0.75959347216778506</v>
      </c>
      <c r="D11" s="39">
        <v>0.746</v>
      </c>
      <c r="E11" s="39">
        <v>0.73299999999999998</v>
      </c>
      <c r="F11">
        <v>0.7</v>
      </c>
    </row>
    <row r="12" spans="1:6" x14ac:dyDescent="0.25">
      <c r="A12" t="s">
        <v>25</v>
      </c>
      <c r="B12" s="40">
        <f t="shared" si="0"/>
        <v>10</v>
      </c>
      <c r="C12" s="39">
        <v>0.75805044654397402</v>
      </c>
      <c r="D12" s="39">
        <v>0.746</v>
      </c>
      <c r="E12" s="39">
        <v>0.73299999999999998</v>
      </c>
      <c r="F12">
        <v>0.7</v>
      </c>
    </row>
    <row r="13" spans="1:6" x14ac:dyDescent="0.25">
      <c r="A13" t="s">
        <v>22</v>
      </c>
      <c r="B13" s="40">
        <f t="shared" si="0"/>
        <v>11</v>
      </c>
      <c r="C13" s="39">
        <v>0.75747356858999859</v>
      </c>
      <c r="D13" s="39">
        <v>0.746</v>
      </c>
      <c r="E13" s="39">
        <v>0.73299999999999998</v>
      </c>
      <c r="F13">
        <v>0.7</v>
      </c>
    </row>
    <row r="14" spans="1:6" x14ac:dyDescent="0.25">
      <c r="A14" t="s">
        <v>20</v>
      </c>
      <c r="B14" s="40">
        <f t="shared" si="0"/>
        <v>12</v>
      </c>
      <c r="C14" s="39">
        <v>0.75362991370820698</v>
      </c>
      <c r="D14" s="39">
        <v>0.746</v>
      </c>
      <c r="E14" s="39">
        <v>0.73299999999999998</v>
      </c>
      <c r="F14">
        <v>0.7</v>
      </c>
    </row>
    <row r="15" spans="1:6" x14ac:dyDescent="0.25">
      <c r="A15" t="s">
        <v>128</v>
      </c>
      <c r="B15" s="40">
        <f t="shared" si="0"/>
        <v>13</v>
      </c>
      <c r="C15" s="39">
        <v>0.75142187279397632</v>
      </c>
      <c r="D15" s="39">
        <v>0.746</v>
      </c>
      <c r="E15" s="39">
        <v>0.73299999999999998</v>
      </c>
      <c r="F15">
        <v>0.7</v>
      </c>
    </row>
    <row r="16" spans="1:6" x14ac:dyDescent="0.25">
      <c r="A16" t="s">
        <v>14</v>
      </c>
      <c r="B16" s="40">
        <f t="shared" si="0"/>
        <v>14</v>
      </c>
      <c r="C16" s="39">
        <v>0.74949641902953201</v>
      </c>
      <c r="D16" s="39">
        <v>0.746</v>
      </c>
      <c r="E16" s="39">
        <v>0.73299999999999998</v>
      </c>
      <c r="F16">
        <v>0.7</v>
      </c>
    </row>
    <row r="17" spans="1:6" x14ac:dyDescent="0.25">
      <c r="A17" t="s">
        <v>3</v>
      </c>
      <c r="B17" s="40">
        <f t="shared" si="0"/>
        <v>15</v>
      </c>
      <c r="C17" s="39">
        <v>0.74902115823536553</v>
      </c>
      <c r="D17" s="39">
        <v>0.746</v>
      </c>
      <c r="E17" s="39">
        <v>0.73299999999999998</v>
      </c>
      <c r="F17">
        <v>0.7</v>
      </c>
    </row>
    <row r="18" spans="1:6" x14ac:dyDescent="0.25">
      <c r="A18" t="s">
        <v>119</v>
      </c>
      <c r="B18" s="40">
        <f t="shared" si="0"/>
        <v>16</v>
      </c>
      <c r="C18" s="39">
        <v>0.74458534000059307</v>
      </c>
      <c r="D18" s="39">
        <v>0.746</v>
      </c>
      <c r="E18" s="39">
        <v>0.73299999999999998</v>
      </c>
      <c r="F18">
        <v>0.7</v>
      </c>
    </row>
    <row r="19" spans="1:6" x14ac:dyDescent="0.25">
      <c r="A19" t="s">
        <v>24</v>
      </c>
      <c r="B19" s="40">
        <f t="shared" si="0"/>
        <v>17</v>
      </c>
      <c r="C19" s="39">
        <v>0.74165116959299271</v>
      </c>
      <c r="D19" s="39">
        <v>0.746</v>
      </c>
      <c r="E19" s="39">
        <v>0.73299999999999998</v>
      </c>
      <c r="F19">
        <v>0.7</v>
      </c>
    </row>
    <row r="20" spans="1:6" x14ac:dyDescent="0.25">
      <c r="A20" t="s">
        <v>27</v>
      </c>
      <c r="B20" s="40">
        <f t="shared" si="0"/>
        <v>18</v>
      </c>
      <c r="C20" s="39">
        <v>0.73930171779199583</v>
      </c>
      <c r="D20" s="39">
        <v>0.746</v>
      </c>
      <c r="E20" s="39">
        <v>0.73299999999999998</v>
      </c>
      <c r="F20">
        <v>0.7</v>
      </c>
    </row>
    <row r="21" spans="1:6" x14ac:dyDescent="0.25">
      <c r="A21" t="s">
        <v>6</v>
      </c>
      <c r="B21" s="40">
        <f t="shared" si="0"/>
        <v>19</v>
      </c>
      <c r="C21" s="39">
        <v>0.73442832497013066</v>
      </c>
      <c r="D21" s="39">
        <v>0.746</v>
      </c>
      <c r="E21" s="39">
        <v>0.73299999999999998</v>
      </c>
      <c r="F21">
        <v>0.7</v>
      </c>
    </row>
    <row r="22" spans="1:6" x14ac:dyDescent="0.25">
      <c r="A22" t="s">
        <v>15</v>
      </c>
      <c r="B22" s="40">
        <f t="shared" si="0"/>
        <v>20</v>
      </c>
      <c r="C22" s="39">
        <v>0.73309387784221092</v>
      </c>
      <c r="D22" s="39">
        <v>0.746</v>
      </c>
      <c r="E22" s="39">
        <v>0.73299999999999998</v>
      </c>
      <c r="F22">
        <v>0.7</v>
      </c>
    </row>
    <row r="23" spans="1:6" x14ac:dyDescent="0.25">
      <c r="A23" t="s">
        <v>8</v>
      </c>
      <c r="B23" s="40">
        <f t="shared" si="0"/>
        <v>21</v>
      </c>
      <c r="C23" s="39">
        <v>0.73094965855585015</v>
      </c>
      <c r="D23" s="39">
        <v>0.746</v>
      </c>
      <c r="E23" s="39">
        <v>0.73299999999999998</v>
      </c>
      <c r="F23">
        <v>0.7</v>
      </c>
    </row>
    <row r="24" spans="1:6" x14ac:dyDescent="0.25">
      <c r="A24" t="s">
        <v>26</v>
      </c>
      <c r="B24" s="40">
        <f t="shared" si="0"/>
        <v>22</v>
      </c>
      <c r="C24" s="39">
        <v>0.72714300551694033</v>
      </c>
      <c r="D24" s="39">
        <v>0.746</v>
      </c>
      <c r="E24" s="39">
        <v>0.73299999999999998</v>
      </c>
      <c r="F24">
        <v>0.7</v>
      </c>
    </row>
    <row r="25" spans="1:6" x14ac:dyDescent="0.25">
      <c r="A25" t="s">
        <v>21</v>
      </c>
      <c r="B25" s="40">
        <f t="shared" si="0"/>
        <v>23</v>
      </c>
      <c r="C25" s="39">
        <v>0.72620223906813197</v>
      </c>
      <c r="D25" s="39">
        <v>0.746</v>
      </c>
      <c r="E25" s="39">
        <v>0.73299999999999998</v>
      </c>
      <c r="F25">
        <v>0.7</v>
      </c>
    </row>
    <row r="26" spans="1:6" x14ac:dyDescent="0.25">
      <c r="A26" t="s">
        <v>11</v>
      </c>
      <c r="B26" s="40">
        <f t="shared" si="0"/>
        <v>24</v>
      </c>
      <c r="C26" s="39">
        <v>0.72297204299510165</v>
      </c>
      <c r="D26" s="39">
        <v>0.746</v>
      </c>
      <c r="E26" s="39">
        <v>0.73299999999999998</v>
      </c>
      <c r="F26">
        <v>0.7</v>
      </c>
    </row>
    <row r="27" spans="1:6" x14ac:dyDescent="0.25">
      <c r="A27" t="s">
        <v>28</v>
      </c>
      <c r="B27" s="40">
        <f t="shared" si="0"/>
        <v>25</v>
      </c>
      <c r="C27" s="39">
        <v>0.72004964686843775</v>
      </c>
      <c r="D27" s="39">
        <v>0.746</v>
      </c>
      <c r="E27" s="39">
        <v>0.73299999999999998</v>
      </c>
      <c r="F27">
        <v>0.7</v>
      </c>
    </row>
    <row r="28" spans="1:6" x14ac:dyDescent="0.25">
      <c r="A28" t="s">
        <v>9</v>
      </c>
      <c r="B28" s="40">
        <f t="shared" si="0"/>
        <v>26</v>
      </c>
      <c r="C28" s="39">
        <v>0.71970290591336472</v>
      </c>
      <c r="D28" s="39">
        <v>0.746</v>
      </c>
      <c r="E28" s="39">
        <v>0.73299999999999998</v>
      </c>
      <c r="F28">
        <v>0.7</v>
      </c>
    </row>
    <row r="29" spans="1:6" x14ac:dyDescent="0.25">
      <c r="A29" t="s">
        <v>129</v>
      </c>
      <c r="B29" s="40">
        <f t="shared" si="0"/>
        <v>27</v>
      </c>
      <c r="C29" s="39">
        <v>0.71718831948610029</v>
      </c>
      <c r="D29" s="39">
        <v>0.746</v>
      </c>
      <c r="E29" s="39">
        <v>0.73299999999999998</v>
      </c>
      <c r="F29">
        <v>0.7</v>
      </c>
    </row>
    <row r="30" spans="1:6" x14ac:dyDescent="0.25">
      <c r="A30" t="s">
        <v>31</v>
      </c>
      <c r="B30" s="40">
        <f t="shared" si="0"/>
        <v>28</v>
      </c>
      <c r="C30" s="39">
        <v>0.7134706896100641</v>
      </c>
      <c r="D30" s="39">
        <v>0.746</v>
      </c>
      <c r="E30" s="39">
        <v>0.73299999999999998</v>
      </c>
      <c r="F30">
        <v>0.7</v>
      </c>
    </row>
    <row r="31" spans="1:6" x14ac:dyDescent="0.25">
      <c r="A31" t="s">
        <v>30</v>
      </c>
      <c r="B31" s="40">
        <f t="shared" si="0"/>
        <v>29</v>
      </c>
      <c r="C31" s="39">
        <v>0.70016729565063063</v>
      </c>
      <c r="D31" s="39">
        <v>0.746</v>
      </c>
      <c r="E31" s="39">
        <v>0.73299999999999998</v>
      </c>
      <c r="F31">
        <v>0.7</v>
      </c>
    </row>
    <row r="32" spans="1:6" x14ac:dyDescent="0.25">
      <c r="A32" t="s">
        <v>17</v>
      </c>
      <c r="B32" s="40">
        <f t="shared" si="0"/>
        <v>30</v>
      </c>
      <c r="C32" s="39">
        <v>0.6813597486498062</v>
      </c>
      <c r="D32" s="39">
        <v>0.746</v>
      </c>
      <c r="E32" s="39">
        <v>0.73299999999999998</v>
      </c>
      <c r="F32">
        <v>0.7</v>
      </c>
    </row>
    <row r="33" spans="1:6" x14ac:dyDescent="0.25">
      <c r="A33" t="s">
        <v>127</v>
      </c>
      <c r="B33" s="40">
        <f t="shared" si="0"/>
        <v>31</v>
      </c>
      <c r="C33" s="39">
        <v>0.67948749378679074</v>
      </c>
      <c r="D33" s="39">
        <v>0.746</v>
      </c>
      <c r="E33" s="39">
        <v>0.73299999999999998</v>
      </c>
      <c r="F33">
        <v>0.7</v>
      </c>
    </row>
    <row r="34" spans="1:6" x14ac:dyDescent="0.25">
      <c r="A34" t="s">
        <v>5</v>
      </c>
      <c r="B34" s="40">
        <f t="shared" si="0"/>
        <v>32</v>
      </c>
      <c r="C34" s="39">
        <v>0.66728077091174354</v>
      </c>
      <c r="D34" s="39">
        <v>0.746</v>
      </c>
      <c r="E34" s="39">
        <v>0.73299999999999998</v>
      </c>
      <c r="F34">
        <v>0.7</v>
      </c>
    </row>
    <row r="35" spans="1:6" x14ac:dyDescent="0.25">
      <c r="C35" s="39"/>
      <c r="D35" s="39"/>
      <c r="E35" s="39"/>
    </row>
    <row r="37" spans="1:6" x14ac:dyDescent="0.25">
      <c r="A37" t="s">
        <v>131</v>
      </c>
    </row>
  </sheetData>
  <sortState ref="A3:I34">
    <sortCondition descending="1" ref="C3:C3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workbookViewId="0">
      <selection activeCell="K9" sqref="K9"/>
    </sheetView>
  </sheetViews>
  <sheetFormatPr baseColWidth="10" defaultRowHeight="15" x14ac:dyDescent="0.25"/>
  <cols>
    <col min="1" max="1" width="15.7109375" customWidth="1"/>
    <col min="2" max="14" width="8.28515625" customWidth="1"/>
  </cols>
  <sheetData>
    <row r="1" spans="1:16" x14ac:dyDescent="0.25">
      <c r="A1" s="92" t="s">
        <v>635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x14ac:dyDescent="0.25">
      <c r="A3" s="93" t="s">
        <v>214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x14ac:dyDescent="0.25">
      <c r="A4" s="67"/>
      <c r="B4" s="94">
        <v>2008</v>
      </c>
      <c r="C4" s="94">
        <v>2009</v>
      </c>
      <c r="D4" s="94">
        <v>2010</v>
      </c>
      <c r="E4" s="94">
        <v>2011</v>
      </c>
      <c r="F4" s="94">
        <v>2012</v>
      </c>
      <c r="G4" s="94">
        <v>2013</v>
      </c>
      <c r="H4" s="94">
        <v>2014</v>
      </c>
      <c r="I4" s="94">
        <v>2015</v>
      </c>
      <c r="J4" s="94">
        <v>2016</v>
      </c>
      <c r="K4" s="94">
        <v>2017</v>
      </c>
      <c r="L4" s="94">
        <v>2018</v>
      </c>
      <c r="O4" s="3"/>
      <c r="P4" s="3"/>
    </row>
    <row r="5" spans="1:16" x14ac:dyDescent="0.25">
      <c r="A5" s="95" t="s">
        <v>27</v>
      </c>
      <c r="B5" s="96">
        <v>564.16610379676172</v>
      </c>
      <c r="C5" s="96">
        <v>566.92373102536692</v>
      </c>
      <c r="D5" s="96">
        <v>601.81021351369611</v>
      </c>
      <c r="E5" s="96">
        <v>571.3601731855257</v>
      </c>
      <c r="F5" s="96">
        <v>576.52031529644717</v>
      </c>
      <c r="G5" s="96">
        <v>605.47203380686017</v>
      </c>
      <c r="H5" s="96">
        <v>605.7574747137935</v>
      </c>
      <c r="I5" s="96">
        <v>669.81020980942469</v>
      </c>
      <c r="J5" s="96">
        <v>655.67676508854856</v>
      </c>
      <c r="K5" s="96">
        <v>602.29957212660486</v>
      </c>
      <c r="L5" s="96">
        <v>555.82388471944307</v>
      </c>
      <c r="O5" s="3"/>
      <c r="P5" s="3"/>
    </row>
    <row r="6" spans="1:16" x14ac:dyDescent="0.25">
      <c r="A6" s="95" t="s">
        <v>51</v>
      </c>
      <c r="B6" s="96">
        <v>484.75721011547137</v>
      </c>
      <c r="C6" s="96">
        <v>500.36333236611296</v>
      </c>
      <c r="D6" s="96">
        <v>518.15248720291981</v>
      </c>
      <c r="E6" s="96">
        <v>510.61406949212227</v>
      </c>
      <c r="F6" s="96">
        <v>514.59607231720474</v>
      </c>
      <c r="G6" s="96">
        <v>526.71034720757848</v>
      </c>
      <c r="H6" s="96">
        <v>529.29917404933872</v>
      </c>
      <c r="I6" s="96">
        <v>541.8648682296797</v>
      </c>
      <c r="J6" s="96">
        <v>560.84609619291666</v>
      </c>
      <c r="K6" s="96">
        <v>569.18462345691853</v>
      </c>
      <c r="L6" s="96">
        <v>0</v>
      </c>
      <c r="O6" s="3"/>
      <c r="P6" s="3"/>
    </row>
    <row r="7" spans="1:16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25">
      <c r="A8" s="95" t="s">
        <v>37</v>
      </c>
      <c r="B8" s="94">
        <v>2017</v>
      </c>
      <c r="C8" s="94">
        <v>2018</v>
      </c>
      <c r="D8" s="3"/>
      <c r="E8" s="95" t="s">
        <v>37</v>
      </c>
      <c r="F8" s="94" t="s">
        <v>214</v>
      </c>
      <c r="G8" s="94" t="s">
        <v>51</v>
      </c>
      <c r="H8" s="3"/>
      <c r="I8" s="3"/>
      <c r="J8" s="3"/>
      <c r="K8" s="99">
        <f>K5-B5</f>
        <v>38.13346832984314</v>
      </c>
      <c r="L8" s="3"/>
      <c r="M8" s="3"/>
      <c r="N8" s="3"/>
      <c r="O8" s="3"/>
      <c r="P8" s="3"/>
    </row>
    <row r="9" spans="1:16" x14ac:dyDescent="0.25">
      <c r="A9" s="95" t="s">
        <v>0</v>
      </c>
      <c r="B9" s="96">
        <v>483.86132537441745</v>
      </c>
      <c r="C9" s="96">
        <v>0</v>
      </c>
      <c r="D9" s="3"/>
      <c r="E9" s="95" t="s">
        <v>75</v>
      </c>
      <c r="F9" s="96">
        <v>858.0946256758109</v>
      </c>
      <c r="G9" s="96">
        <v>569.20000000000005</v>
      </c>
      <c r="H9" s="3"/>
      <c r="I9" s="3"/>
      <c r="J9" s="3"/>
      <c r="K9" s="3"/>
      <c r="L9" s="3"/>
      <c r="M9" s="3"/>
      <c r="N9" s="3"/>
      <c r="O9" s="3"/>
      <c r="P9" s="3"/>
    </row>
    <row r="10" spans="1:16" x14ac:dyDescent="0.25">
      <c r="A10" s="95" t="s">
        <v>1</v>
      </c>
      <c r="B10" s="96">
        <v>579.70125020748446</v>
      </c>
      <c r="C10" s="96">
        <v>0</v>
      </c>
      <c r="D10" s="3"/>
      <c r="E10" s="95" t="s">
        <v>4</v>
      </c>
      <c r="F10" s="96">
        <v>651.64395340471594</v>
      </c>
      <c r="G10" s="96">
        <v>569.20000000000005</v>
      </c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s="95" t="s">
        <v>2</v>
      </c>
      <c r="B11" s="96">
        <v>490.71845676824722</v>
      </c>
      <c r="C11" s="96">
        <v>0</v>
      </c>
      <c r="D11" s="3"/>
      <c r="E11" s="95" t="s">
        <v>31</v>
      </c>
      <c r="F11" s="96">
        <v>636.5168484962511</v>
      </c>
      <c r="G11" s="96">
        <v>569.20000000000005</v>
      </c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5">
      <c r="A12" s="95" t="s">
        <v>3</v>
      </c>
      <c r="B12" s="96">
        <v>480.61755184498742</v>
      </c>
      <c r="C12" s="96">
        <v>0</v>
      </c>
      <c r="D12" s="3"/>
      <c r="E12" s="95" t="s">
        <v>14</v>
      </c>
      <c r="F12" s="96">
        <v>631.54831347141953</v>
      </c>
      <c r="G12" s="96">
        <v>569.20000000000005</v>
      </c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25">
      <c r="A13" s="95" t="s">
        <v>29</v>
      </c>
      <c r="B13" s="96">
        <v>549.71713744413717</v>
      </c>
      <c r="C13" s="96">
        <v>0</v>
      </c>
      <c r="D13" s="3"/>
      <c r="E13" s="95" t="s">
        <v>6</v>
      </c>
      <c r="F13" s="96">
        <v>630.72148255243621</v>
      </c>
      <c r="G13" s="96">
        <v>569.20000000000005</v>
      </c>
      <c r="H13" s="3"/>
      <c r="I13" s="3"/>
      <c r="J13" s="3"/>
      <c r="K13" s="3"/>
      <c r="L13" s="3"/>
      <c r="M13" s="3"/>
      <c r="N13" s="3"/>
      <c r="O13" s="3"/>
      <c r="P13" s="3"/>
    </row>
    <row r="14" spans="1:16" x14ac:dyDescent="0.25">
      <c r="A14" s="95" t="s">
        <v>4</v>
      </c>
      <c r="B14" s="96">
        <v>651.64395340471594</v>
      </c>
      <c r="C14" s="96">
        <v>0</v>
      </c>
      <c r="D14" s="3"/>
      <c r="E14" s="97" t="s">
        <v>27</v>
      </c>
      <c r="F14" s="98">
        <v>602.29957212660486</v>
      </c>
      <c r="G14" s="96">
        <v>569.20000000000005</v>
      </c>
      <c r="H14" s="3"/>
      <c r="I14" s="3"/>
      <c r="J14" s="3"/>
      <c r="K14" s="3"/>
      <c r="L14" s="3"/>
      <c r="M14" s="3"/>
      <c r="N14" s="3"/>
      <c r="O14" s="3"/>
      <c r="P14" s="3"/>
    </row>
    <row r="15" spans="1:16" x14ac:dyDescent="0.25">
      <c r="A15" s="95" t="s">
        <v>5</v>
      </c>
      <c r="B15" s="96">
        <v>494.19527718171577</v>
      </c>
      <c r="C15" s="96">
        <v>0</v>
      </c>
      <c r="D15" s="3"/>
      <c r="E15" s="95" t="s">
        <v>18</v>
      </c>
      <c r="F15" s="96">
        <v>599.56073920113579</v>
      </c>
      <c r="G15" s="96">
        <v>569.20000000000005</v>
      </c>
      <c r="H15" s="3"/>
      <c r="I15" s="3"/>
      <c r="J15" s="3"/>
      <c r="K15" s="3"/>
      <c r="L15" s="3"/>
      <c r="M15" s="3"/>
      <c r="N15" s="3"/>
      <c r="O15" s="3"/>
      <c r="P15" s="3"/>
    </row>
    <row r="16" spans="1:16" x14ac:dyDescent="0.25">
      <c r="A16" s="95" t="s">
        <v>6</v>
      </c>
      <c r="B16" s="96">
        <v>630.72148255243621</v>
      </c>
      <c r="C16" s="96">
        <v>0</v>
      </c>
      <c r="D16" s="3"/>
      <c r="E16" s="95" t="s">
        <v>17</v>
      </c>
      <c r="F16" s="96">
        <v>598.79399147654169</v>
      </c>
      <c r="G16" s="96">
        <v>569.20000000000005</v>
      </c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95" t="s">
        <v>75</v>
      </c>
      <c r="B17" s="96">
        <v>858.0946256758109</v>
      </c>
      <c r="C17" s="96">
        <v>0</v>
      </c>
      <c r="D17" s="3"/>
      <c r="E17" s="95" t="s">
        <v>9</v>
      </c>
      <c r="F17" s="96">
        <v>589.15067157794795</v>
      </c>
      <c r="G17" s="96">
        <v>569.20000000000005</v>
      </c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95" t="s">
        <v>8</v>
      </c>
      <c r="B18" s="96">
        <v>506.80256985972483</v>
      </c>
      <c r="C18" s="96">
        <v>0</v>
      </c>
      <c r="D18" s="3"/>
      <c r="E18" s="95" t="s">
        <v>12</v>
      </c>
      <c r="F18" s="96">
        <v>583.95182902900444</v>
      </c>
      <c r="G18" s="96">
        <v>569.20000000000005</v>
      </c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95" t="s">
        <v>9</v>
      </c>
      <c r="B19" s="96">
        <v>589.15067157794795</v>
      </c>
      <c r="C19" s="96">
        <v>0</v>
      </c>
      <c r="D19" s="3"/>
      <c r="E19" s="95" t="s">
        <v>28</v>
      </c>
      <c r="F19" s="96">
        <v>579.91281000591721</v>
      </c>
      <c r="G19" s="96">
        <v>569.20000000000005</v>
      </c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s="95" t="s">
        <v>10</v>
      </c>
      <c r="B20" s="96">
        <v>541.83149858200659</v>
      </c>
      <c r="C20" s="96">
        <v>0</v>
      </c>
      <c r="D20" s="3"/>
      <c r="E20" s="95" t="s">
        <v>1</v>
      </c>
      <c r="F20" s="96">
        <v>579.70125020748446</v>
      </c>
      <c r="G20" s="96">
        <v>569.20000000000005</v>
      </c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5">
      <c r="A21" s="95" t="s">
        <v>11</v>
      </c>
      <c r="B21" s="96">
        <v>518.15176814922336</v>
      </c>
      <c r="C21" s="96">
        <v>0</v>
      </c>
      <c r="D21" s="3"/>
      <c r="E21" s="95" t="s">
        <v>21</v>
      </c>
      <c r="F21" s="96">
        <v>576.76404675643391</v>
      </c>
      <c r="G21" s="96">
        <v>569.20000000000005</v>
      </c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5">
      <c r="A22" s="95" t="s">
        <v>12</v>
      </c>
      <c r="B22" s="96">
        <v>583.95182902900444</v>
      </c>
      <c r="C22" s="96">
        <v>0</v>
      </c>
      <c r="D22" s="3"/>
      <c r="E22" s="95" t="s">
        <v>30</v>
      </c>
      <c r="F22" s="96">
        <v>571.64214446093399</v>
      </c>
      <c r="G22" s="96">
        <v>569.20000000000005</v>
      </c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25">
      <c r="A23" s="95" t="s">
        <v>13</v>
      </c>
      <c r="B23" s="96">
        <v>429.4956968936994</v>
      </c>
      <c r="C23" s="96">
        <v>0</v>
      </c>
      <c r="D23" s="3"/>
      <c r="E23" s="95" t="s">
        <v>23</v>
      </c>
      <c r="F23" s="96">
        <v>566.37038857032815</v>
      </c>
      <c r="G23" s="96">
        <v>569.20000000000005</v>
      </c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25">
      <c r="A24" s="95" t="s">
        <v>30</v>
      </c>
      <c r="B24" s="96">
        <v>571.64214446093399</v>
      </c>
      <c r="C24" s="96">
        <v>0</v>
      </c>
      <c r="D24" s="3"/>
      <c r="E24" s="95" t="s">
        <v>25</v>
      </c>
      <c r="F24" s="96">
        <v>553.57953737710852</v>
      </c>
      <c r="G24" s="96">
        <v>569.20000000000005</v>
      </c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s="95" t="s">
        <v>14</v>
      </c>
      <c r="B25" s="96">
        <v>631.54831347141953</v>
      </c>
      <c r="C25" s="96">
        <v>0</v>
      </c>
      <c r="D25" s="3"/>
      <c r="E25" s="95" t="s">
        <v>24</v>
      </c>
      <c r="F25" s="96">
        <v>549.86161946153959</v>
      </c>
      <c r="G25" s="96">
        <v>569.20000000000005</v>
      </c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95" t="s">
        <v>15</v>
      </c>
      <c r="B26" s="96">
        <v>540.89210538763541</v>
      </c>
      <c r="C26" s="96">
        <v>0</v>
      </c>
      <c r="D26" s="3"/>
      <c r="E26" s="95" t="s">
        <v>29</v>
      </c>
      <c r="F26" s="96">
        <v>549.71713744413717</v>
      </c>
      <c r="G26" s="96">
        <v>569.20000000000005</v>
      </c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95" t="s">
        <v>16</v>
      </c>
      <c r="B27" s="96">
        <v>533.95243744516677</v>
      </c>
      <c r="C27" s="96">
        <v>0</v>
      </c>
      <c r="D27" s="3"/>
      <c r="E27" s="95" t="s">
        <v>10</v>
      </c>
      <c r="F27" s="96">
        <v>541.83149858200659</v>
      </c>
      <c r="G27" s="96">
        <v>569.20000000000005</v>
      </c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95" t="s">
        <v>17</v>
      </c>
      <c r="B28" s="96">
        <v>598.79399147654169</v>
      </c>
      <c r="C28" s="96">
        <v>0</v>
      </c>
      <c r="D28" s="3"/>
      <c r="E28" s="95" t="s">
        <v>22</v>
      </c>
      <c r="F28" s="96">
        <v>540.89995789046384</v>
      </c>
      <c r="G28" s="96">
        <v>569.20000000000005</v>
      </c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95" t="s">
        <v>18</v>
      </c>
      <c r="B29" s="96">
        <v>599.56073920113579</v>
      </c>
      <c r="C29" s="96">
        <v>0</v>
      </c>
      <c r="D29" s="3"/>
      <c r="E29" s="95" t="s">
        <v>15</v>
      </c>
      <c r="F29" s="96">
        <v>540.89210538763541</v>
      </c>
      <c r="G29" s="96">
        <v>569.20000000000005</v>
      </c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95" t="s">
        <v>19</v>
      </c>
      <c r="B30" s="96">
        <v>518.04330081991213</v>
      </c>
      <c r="C30" s="96">
        <v>0</v>
      </c>
      <c r="D30" s="3"/>
      <c r="E30" s="95" t="s">
        <v>16</v>
      </c>
      <c r="F30" s="96">
        <v>533.95243744516677</v>
      </c>
      <c r="G30" s="96">
        <v>569.20000000000005</v>
      </c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95" t="s">
        <v>20</v>
      </c>
      <c r="B31" s="96">
        <v>390.58862823615777</v>
      </c>
      <c r="C31" s="96">
        <v>0</v>
      </c>
      <c r="D31" s="3"/>
      <c r="E31" s="95" t="s">
        <v>11</v>
      </c>
      <c r="F31" s="96">
        <v>518.15176814922336</v>
      </c>
      <c r="G31" s="96">
        <v>569.20000000000005</v>
      </c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5">
      <c r="A32" s="95" t="s">
        <v>21</v>
      </c>
      <c r="B32" s="96">
        <v>576.76404675643391</v>
      </c>
      <c r="C32" s="96">
        <v>0</v>
      </c>
      <c r="D32" s="3"/>
      <c r="E32" s="95" t="s">
        <v>19</v>
      </c>
      <c r="F32" s="96">
        <v>518.04330081991213</v>
      </c>
      <c r="G32" s="96">
        <v>569.20000000000005</v>
      </c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5">
      <c r="A33" s="95" t="s">
        <v>22</v>
      </c>
      <c r="B33" s="96">
        <v>540.89995789046384</v>
      </c>
      <c r="C33" s="96">
        <v>0</v>
      </c>
      <c r="D33" s="3"/>
      <c r="E33" s="95" t="s">
        <v>8</v>
      </c>
      <c r="F33" s="96">
        <v>506.80256985972483</v>
      </c>
      <c r="G33" s="96">
        <v>569.20000000000005</v>
      </c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25">
      <c r="A34" s="95" t="s">
        <v>23</v>
      </c>
      <c r="B34" s="96">
        <v>566.37038857032815</v>
      </c>
      <c r="C34" s="96">
        <v>0</v>
      </c>
      <c r="D34" s="3"/>
      <c r="E34" s="95" t="s">
        <v>5</v>
      </c>
      <c r="F34" s="96">
        <v>494.19527718171577</v>
      </c>
      <c r="G34" s="96">
        <v>569.20000000000005</v>
      </c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5">
      <c r="A35" s="95" t="s">
        <v>24</v>
      </c>
      <c r="B35" s="96">
        <v>549.86161946153959</v>
      </c>
      <c r="C35" s="96">
        <v>0</v>
      </c>
      <c r="D35" s="3"/>
      <c r="E35" s="95" t="s">
        <v>2</v>
      </c>
      <c r="F35" s="96">
        <v>490.71845676824722</v>
      </c>
      <c r="G35" s="96">
        <v>569.20000000000005</v>
      </c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95" t="s">
        <v>25</v>
      </c>
      <c r="B36" s="96">
        <v>553.57953737710852</v>
      </c>
      <c r="C36" s="96">
        <v>0</v>
      </c>
      <c r="D36" s="3"/>
      <c r="E36" s="95" t="s">
        <v>26</v>
      </c>
      <c r="F36" s="96">
        <v>486.3422810869514</v>
      </c>
      <c r="G36" s="96">
        <v>569.20000000000005</v>
      </c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5">
      <c r="A37" s="95" t="s">
        <v>26</v>
      </c>
      <c r="B37" s="96">
        <v>486.3422810869514</v>
      </c>
      <c r="C37" s="96">
        <v>0</v>
      </c>
      <c r="D37" s="3"/>
      <c r="E37" s="95" t="s">
        <v>0</v>
      </c>
      <c r="F37" s="96">
        <v>483.86132537441745</v>
      </c>
      <c r="G37" s="96">
        <v>569.20000000000005</v>
      </c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5">
      <c r="A38" s="95" t="s">
        <v>31</v>
      </c>
      <c r="B38" s="96">
        <v>636.5168484962511</v>
      </c>
      <c r="C38" s="96">
        <v>0</v>
      </c>
      <c r="D38" s="3"/>
      <c r="E38" s="95" t="s">
        <v>3</v>
      </c>
      <c r="F38" s="96">
        <v>480.61755184498742</v>
      </c>
      <c r="G38" s="96">
        <v>569.20000000000005</v>
      </c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5">
      <c r="A39" s="289" t="s">
        <v>27</v>
      </c>
      <c r="B39" s="290">
        <v>602.29957212660486</v>
      </c>
      <c r="C39" s="290">
        <v>555.82388471944307</v>
      </c>
      <c r="D39" s="3"/>
      <c r="E39" s="95" t="s">
        <v>13</v>
      </c>
      <c r="F39" s="96">
        <v>429.4956968936994</v>
      </c>
      <c r="G39" s="96">
        <v>569.20000000000005</v>
      </c>
      <c r="H39" s="3"/>
      <c r="I39" s="3"/>
      <c r="J39" s="3"/>
      <c r="K39" s="3"/>
      <c r="L39" s="3"/>
      <c r="M39" s="3"/>
      <c r="N39" s="3"/>
      <c r="O39" s="3"/>
      <c r="P39" s="3"/>
    </row>
    <row r="40" spans="1:16" x14ac:dyDescent="0.25">
      <c r="A40" s="95" t="s">
        <v>28</v>
      </c>
      <c r="B40" s="96">
        <v>579.91281000591721</v>
      </c>
      <c r="C40" s="96">
        <v>0</v>
      </c>
      <c r="D40" s="3"/>
      <c r="E40" s="95" t="s">
        <v>20</v>
      </c>
      <c r="F40" s="96">
        <v>390.58862823615777</v>
      </c>
      <c r="G40" s="96">
        <v>569.20000000000005</v>
      </c>
      <c r="H40" s="3"/>
      <c r="I40" s="3"/>
      <c r="J40" s="3"/>
      <c r="K40" s="3"/>
      <c r="L40" s="3"/>
      <c r="M40" s="3"/>
      <c r="N40" s="3"/>
      <c r="O40" s="3"/>
      <c r="P40" s="3"/>
    </row>
    <row r="41" spans="1:16" x14ac:dyDescent="0.25">
      <c r="A41" s="95" t="s">
        <v>87</v>
      </c>
      <c r="B41" s="96">
        <v>17866.223816816058</v>
      </c>
      <c r="C41" s="96">
        <v>555.82388471944307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x14ac:dyDescent="0.25">
      <c r="A43" s="3" t="s">
        <v>215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x14ac:dyDescent="0.25">
      <c r="A44" s="3" t="s">
        <v>216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opLeftCell="B1" workbookViewId="0">
      <selection activeCell="P14" sqref="P14"/>
    </sheetView>
  </sheetViews>
  <sheetFormatPr baseColWidth="10" defaultRowHeight="15" x14ac:dyDescent="0.25"/>
  <cols>
    <col min="1" max="1" width="15.28515625" bestFit="1" customWidth="1"/>
    <col min="2" max="2" width="7.140625" customWidth="1"/>
    <col min="3" max="3" width="8.5703125" bestFit="1" customWidth="1"/>
    <col min="4" max="12" width="7.140625" customWidth="1"/>
    <col min="13" max="13" width="8.5703125" bestFit="1" customWidth="1"/>
    <col min="14" max="14" width="7.140625" customWidth="1"/>
    <col min="15" max="17" width="8.7109375" customWidth="1"/>
    <col min="19" max="19" width="15.28515625" bestFit="1" customWidth="1"/>
    <col min="20" max="20" width="23.28515625" bestFit="1" customWidth="1"/>
  </cols>
  <sheetData>
    <row r="1" spans="1:21" x14ac:dyDescent="0.25">
      <c r="A1" s="9" t="s">
        <v>88</v>
      </c>
    </row>
    <row r="2" spans="1:21" ht="15.75" customHeight="1" x14ac:dyDescent="0.25">
      <c r="A2" s="18" t="s">
        <v>37</v>
      </c>
      <c r="B2" s="19">
        <v>2016</v>
      </c>
      <c r="C2" s="19" t="s">
        <v>76</v>
      </c>
      <c r="D2" s="19">
        <v>2015</v>
      </c>
      <c r="E2" s="19">
        <v>2014</v>
      </c>
      <c r="F2" s="19">
        <v>2013</v>
      </c>
      <c r="G2" s="19">
        <v>2012</v>
      </c>
      <c r="H2" s="19">
        <v>2011</v>
      </c>
      <c r="I2" s="19">
        <v>2010</v>
      </c>
      <c r="J2" s="19">
        <v>2009</v>
      </c>
      <c r="K2" s="19">
        <v>2008</v>
      </c>
      <c r="L2" s="19">
        <v>2007</v>
      </c>
      <c r="M2" s="19" t="s">
        <v>90</v>
      </c>
      <c r="N2" s="19">
        <v>2006</v>
      </c>
      <c r="O2" s="19" t="s">
        <v>89</v>
      </c>
      <c r="P2" s="34">
        <v>2017</v>
      </c>
      <c r="Q2" s="34">
        <v>2018</v>
      </c>
      <c r="S2" s="32" t="s">
        <v>37</v>
      </c>
      <c r="T2" s="19" t="s">
        <v>121</v>
      </c>
      <c r="U2" s="64" t="s">
        <v>51</v>
      </c>
    </row>
    <row r="3" spans="1:21" x14ac:dyDescent="0.25">
      <c r="A3" s="18" t="s">
        <v>0</v>
      </c>
      <c r="B3" s="20">
        <v>18.504809999999999</v>
      </c>
      <c r="C3" s="21">
        <f>RANK(B3,$B$3:$B$34,0)</f>
        <v>31</v>
      </c>
      <c r="D3" s="20">
        <v>25.8264462809917</v>
      </c>
      <c r="E3" s="20">
        <v>22.053148086889401</v>
      </c>
      <c r="F3" s="20">
        <v>25.735294117647101</v>
      </c>
      <c r="G3" s="20">
        <v>47.653958944281499</v>
      </c>
      <c r="H3" s="20">
        <v>18.530185672460401</v>
      </c>
      <c r="I3" s="20">
        <v>37.817191695344697</v>
      </c>
      <c r="J3" s="20">
        <v>48.784148904233</v>
      </c>
      <c r="K3" s="20">
        <v>33.729340778773</v>
      </c>
      <c r="L3" s="20">
        <v>14.986886474335</v>
      </c>
      <c r="M3" s="21">
        <f>RANK(L3,$L$3:$L$34,0)</f>
        <v>32</v>
      </c>
      <c r="N3" s="20">
        <v>44.7777902160528</v>
      </c>
      <c r="O3" s="21">
        <f>RANK(N3,$N$3:$N$34,0)</f>
        <v>21</v>
      </c>
      <c r="Q3" s="20">
        <v>11.2</v>
      </c>
      <c r="S3" s="32" t="s">
        <v>5</v>
      </c>
      <c r="T3" s="20">
        <v>69.900000000000006</v>
      </c>
      <c r="U3" s="20">
        <v>30.2</v>
      </c>
    </row>
    <row r="4" spans="1:21" x14ac:dyDescent="0.25">
      <c r="A4" s="18" t="s">
        <v>1</v>
      </c>
      <c r="B4" s="20">
        <v>28.342780000000001</v>
      </c>
      <c r="C4" s="21">
        <f t="shared" ref="C4:C34" si="0">RANK(B4,$B$3:$B$34,0)</f>
        <v>24</v>
      </c>
      <c r="D4" s="20">
        <v>32.049660104920498</v>
      </c>
      <c r="E4" s="20">
        <v>28.9209098177983</v>
      </c>
      <c r="F4" s="20">
        <v>42.332521959995802</v>
      </c>
      <c r="G4" s="20">
        <v>30.9624150683753</v>
      </c>
      <c r="H4" s="20">
        <v>37.066454858353197</v>
      </c>
      <c r="I4" s="20">
        <v>42.5637569609477</v>
      </c>
      <c r="J4" s="20">
        <v>52.661143097879503</v>
      </c>
      <c r="K4" s="20">
        <v>42.4268137462876</v>
      </c>
      <c r="L4" s="20">
        <v>39.256272081653002</v>
      </c>
      <c r="M4" s="21">
        <f t="shared" ref="M4:M34" si="1">RANK(L4,$L$3:$L$34,0)</f>
        <v>20</v>
      </c>
      <c r="N4" s="20">
        <v>41.251905658685303</v>
      </c>
      <c r="O4" s="21">
        <f t="shared" ref="O4:O34" si="2">RANK(N4,$N$3:$N$34,0)</f>
        <v>24</v>
      </c>
      <c r="Q4" s="20">
        <v>27.8</v>
      </c>
      <c r="S4" s="32" t="s">
        <v>15</v>
      </c>
      <c r="T4" s="20">
        <v>52.8</v>
      </c>
      <c r="U4" s="20">
        <v>30.2</v>
      </c>
    </row>
    <row r="5" spans="1:21" x14ac:dyDescent="0.25">
      <c r="A5" s="18" t="s">
        <v>2</v>
      </c>
      <c r="B5" s="20">
        <v>8.3104800000000001</v>
      </c>
      <c r="C5" s="21">
        <f t="shared" si="0"/>
        <v>32</v>
      </c>
      <c r="D5" s="20">
        <v>24.297400178180901</v>
      </c>
      <c r="E5" s="20">
        <v>15.8704967465482</v>
      </c>
      <c r="F5" s="20">
        <v>32.110459982339201</v>
      </c>
      <c r="G5" s="20">
        <v>23.2828870779977</v>
      </c>
      <c r="H5" s="20">
        <v>31.6906987799081</v>
      </c>
      <c r="I5" s="20">
        <v>35.177205171049202</v>
      </c>
      <c r="J5" s="20">
        <v>44.899425287356301</v>
      </c>
      <c r="K5" s="20">
        <v>45.754026354319201</v>
      </c>
      <c r="L5" s="20">
        <v>74.578167241540001</v>
      </c>
      <c r="M5" s="21">
        <f t="shared" si="1"/>
        <v>3</v>
      </c>
      <c r="N5" s="20">
        <v>37.921880925293898</v>
      </c>
      <c r="O5" s="21">
        <f t="shared" si="2"/>
        <v>25</v>
      </c>
      <c r="Q5" s="20">
        <v>26.1</v>
      </c>
      <c r="S5" s="32" t="s">
        <v>8</v>
      </c>
      <c r="T5" s="20">
        <v>45.8</v>
      </c>
      <c r="U5" s="20">
        <v>30.2</v>
      </c>
    </row>
    <row r="6" spans="1:21" x14ac:dyDescent="0.25">
      <c r="A6" s="18" t="s">
        <v>3</v>
      </c>
      <c r="B6" s="20">
        <v>50.403230000000001</v>
      </c>
      <c r="C6" s="21">
        <f t="shared" si="0"/>
        <v>3</v>
      </c>
      <c r="D6" s="20">
        <v>46.519741815432901</v>
      </c>
      <c r="E6" s="20">
        <v>17.975912277548101</v>
      </c>
      <c r="F6" s="20">
        <v>65.398335315101093</v>
      </c>
      <c r="G6" s="20">
        <v>42.847524025218803</v>
      </c>
      <c r="H6" s="20">
        <v>63.139285263290802</v>
      </c>
      <c r="I6" s="20">
        <v>49.413218035824599</v>
      </c>
      <c r="J6" s="20">
        <v>49.566294919454798</v>
      </c>
      <c r="K6" s="20">
        <v>43.662674650698598</v>
      </c>
      <c r="L6" s="20">
        <v>18.8418540384374</v>
      </c>
      <c r="M6" s="21">
        <f t="shared" si="1"/>
        <v>30</v>
      </c>
      <c r="N6" s="20">
        <v>63.187160369013</v>
      </c>
      <c r="O6" s="21">
        <f t="shared" si="2"/>
        <v>5</v>
      </c>
      <c r="Q6" s="20">
        <v>38.6</v>
      </c>
      <c r="S6" s="33" t="s">
        <v>27</v>
      </c>
      <c r="T6" s="23">
        <v>43.3</v>
      </c>
      <c r="U6" s="23">
        <v>30.2</v>
      </c>
    </row>
    <row r="7" spans="1:21" x14ac:dyDescent="0.25">
      <c r="A7" s="18" t="s">
        <v>29</v>
      </c>
      <c r="B7" s="20">
        <v>42.697090000000003</v>
      </c>
      <c r="C7" s="21">
        <f t="shared" si="0"/>
        <v>6</v>
      </c>
      <c r="D7" s="20">
        <v>28.3031433137986</v>
      </c>
      <c r="E7" s="20">
        <v>36.956156559717797</v>
      </c>
      <c r="F7" s="20">
        <v>27.006498438686801</v>
      </c>
      <c r="G7" s="20">
        <v>34.393217657477898</v>
      </c>
      <c r="H7" s="20">
        <v>39.493761780809599</v>
      </c>
      <c r="I7" s="20">
        <v>44.309873716859897</v>
      </c>
      <c r="J7" s="20">
        <v>27.566941723485201</v>
      </c>
      <c r="K7" s="20">
        <v>34.803634232121901</v>
      </c>
      <c r="L7" s="20">
        <v>23.727390534596399</v>
      </c>
      <c r="M7" s="21">
        <f t="shared" si="1"/>
        <v>28</v>
      </c>
      <c r="N7" s="20">
        <v>25.411115547972599</v>
      </c>
      <c r="O7" s="21">
        <f t="shared" si="2"/>
        <v>32</v>
      </c>
      <c r="Q7" s="20">
        <v>36.1</v>
      </c>
      <c r="S7" s="32" t="s">
        <v>20</v>
      </c>
      <c r="T7" s="20">
        <v>42.7</v>
      </c>
      <c r="U7" s="20">
        <v>30.2</v>
      </c>
    </row>
    <row r="8" spans="1:21" x14ac:dyDescent="0.25">
      <c r="A8" s="18" t="s">
        <v>4</v>
      </c>
      <c r="B8" s="20">
        <v>36.547040000000003</v>
      </c>
      <c r="C8" s="21">
        <f t="shared" si="0"/>
        <v>15</v>
      </c>
      <c r="D8" s="20">
        <v>22.2667557336896</v>
      </c>
      <c r="E8" s="20">
        <v>29.394473838918302</v>
      </c>
      <c r="F8" s="20">
        <v>22.4786452869774</v>
      </c>
      <c r="G8" s="20">
        <v>23.570081709616598</v>
      </c>
      <c r="H8" s="20">
        <v>39.329819869425002</v>
      </c>
      <c r="I8" s="20">
        <v>0</v>
      </c>
      <c r="J8" s="20">
        <v>22.864110967151898</v>
      </c>
      <c r="K8" s="20">
        <v>30.485481289535901</v>
      </c>
      <c r="L8" s="20">
        <v>15.3539075694764</v>
      </c>
      <c r="M8" s="21">
        <f t="shared" si="1"/>
        <v>31</v>
      </c>
      <c r="N8" s="20">
        <v>46.511627906976699</v>
      </c>
      <c r="O8" s="21">
        <f t="shared" si="2"/>
        <v>19</v>
      </c>
      <c r="Q8" s="20">
        <v>14.6</v>
      </c>
      <c r="S8" s="32" t="s">
        <v>6</v>
      </c>
      <c r="T8" s="20">
        <v>41.9</v>
      </c>
      <c r="U8" s="20">
        <v>30.2</v>
      </c>
    </row>
    <row r="9" spans="1:21" x14ac:dyDescent="0.25">
      <c r="A9" s="18" t="s">
        <v>5</v>
      </c>
      <c r="B9" s="20">
        <v>58.294919999999998</v>
      </c>
      <c r="C9" s="21">
        <f t="shared" si="0"/>
        <v>1</v>
      </c>
      <c r="D9" s="20">
        <v>68.465136130030402</v>
      </c>
      <c r="E9" s="20">
        <v>68.116275366677897</v>
      </c>
      <c r="F9" s="20">
        <v>54.7698341887439</v>
      </c>
      <c r="G9" s="20">
        <v>60.580683670833103</v>
      </c>
      <c r="H9" s="20">
        <v>51.838092358201202</v>
      </c>
      <c r="I9" s="20">
        <v>60.193141471329703</v>
      </c>
      <c r="J9" s="20">
        <v>61.498484192291002</v>
      </c>
      <c r="K9" s="20">
        <v>79.208602743028393</v>
      </c>
      <c r="L9" s="20">
        <v>66.682624901685898</v>
      </c>
      <c r="M9" s="21">
        <f t="shared" si="1"/>
        <v>5</v>
      </c>
      <c r="N9" s="20">
        <v>69.525699072425397</v>
      </c>
      <c r="O9" s="21">
        <f t="shared" si="2"/>
        <v>3</v>
      </c>
      <c r="Q9" s="20">
        <v>69.900000000000006</v>
      </c>
      <c r="S9" s="32" t="s">
        <v>22</v>
      </c>
      <c r="T9" s="20">
        <v>41.8</v>
      </c>
      <c r="U9" s="20">
        <v>30.2</v>
      </c>
    </row>
    <row r="10" spans="1:21" x14ac:dyDescent="0.25">
      <c r="A10" s="18" t="s">
        <v>6</v>
      </c>
      <c r="B10" s="20">
        <v>39.120800000000003</v>
      </c>
      <c r="C10" s="21">
        <f t="shared" si="0"/>
        <v>13</v>
      </c>
      <c r="D10" s="20">
        <v>43.104067587178001</v>
      </c>
      <c r="E10" s="20">
        <v>56.462821403752599</v>
      </c>
      <c r="F10" s="20">
        <v>59.778092058261798</v>
      </c>
      <c r="G10" s="20">
        <v>46.662875308047902</v>
      </c>
      <c r="H10" s="20">
        <v>67.715770414096696</v>
      </c>
      <c r="I10" s="20">
        <v>57.005875990294399</v>
      </c>
      <c r="J10" s="20">
        <v>78.611857526728002</v>
      </c>
      <c r="K10" s="20">
        <v>54.113324694188499</v>
      </c>
      <c r="L10" s="20">
        <v>65.450613243789306</v>
      </c>
      <c r="M10" s="21">
        <f t="shared" si="1"/>
        <v>6</v>
      </c>
      <c r="N10" s="20">
        <v>61.284116012256803</v>
      </c>
      <c r="O10" s="21">
        <f t="shared" si="2"/>
        <v>6</v>
      </c>
      <c r="Q10" s="20">
        <v>41.9</v>
      </c>
      <c r="S10" s="32" t="s">
        <v>17</v>
      </c>
      <c r="T10" s="20">
        <v>39.1</v>
      </c>
      <c r="U10" s="20">
        <v>30.2</v>
      </c>
    </row>
    <row r="11" spans="1:21" x14ac:dyDescent="0.25">
      <c r="A11" s="18" t="s">
        <v>75</v>
      </c>
      <c r="B11" s="20">
        <v>28.329560000000001</v>
      </c>
      <c r="C11" s="21">
        <f t="shared" si="0"/>
        <v>25</v>
      </c>
      <c r="D11" s="20">
        <v>44.3322065564167</v>
      </c>
      <c r="E11" s="20">
        <v>41.864463798452498</v>
      </c>
      <c r="F11" s="20">
        <v>41.9234786190259</v>
      </c>
      <c r="G11" s="20">
        <v>40.145959237513502</v>
      </c>
      <c r="H11" s="20">
        <v>40.782143247278199</v>
      </c>
      <c r="I11" s="20">
        <v>55.1732148561141</v>
      </c>
      <c r="J11" s="20">
        <v>51.437756742275397</v>
      </c>
      <c r="K11" s="20">
        <v>48.5665819684247</v>
      </c>
      <c r="L11" s="20">
        <v>61.773381919139297</v>
      </c>
      <c r="M11" s="21">
        <f t="shared" si="1"/>
        <v>7</v>
      </c>
      <c r="N11" s="20">
        <v>53.217256036406098</v>
      </c>
      <c r="O11" s="21">
        <f t="shared" si="2"/>
        <v>12</v>
      </c>
      <c r="Q11" s="20">
        <v>26</v>
      </c>
      <c r="S11" s="32" t="s">
        <v>3</v>
      </c>
      <c r="T11" s="20">
        <v>38.6</v>
      </c>
      <c r="U11" s="20">
        <v>30.2</v>
      </c>
    </row>
    <row r="12" spans="1:21" x14ac:dyDescent="0.25">
      <c r="A12" s="18" t="s">
        <v>8</v>
      </c>
      <c r="B12" s="20">
        <v>40.058369999999996</v>
      </c>
      <c r="C12" s="21">
        <f t="shared" si="0"/>
        <v>11</v>
      </c>
      <c r="D12" s="20">
        <v>31.143827859569701</v>
      </c>
      <c r="E12" s="20">
        <v>71.221013047689596</v>
      </c>
      <c r="F12" s="20">
        <v>41.241648566165402</v>
      </c>
      <c r="G12" s="20">
        <v>52.515201768933103</v>
      </c>
      <c r="H12" s="20">
        <v>35.922517892177197</v>
      </c>
      <c r="I12" s="20">
        <v>44.198243856444101</v>
      </c>
      <c r="J12" s="20">
        <v>37.939588501386297</v>
      </c>
      <c r="K12" s="20">
        <v>66.635763124348102</v>
      </c>
      <c r="L12" s="20">
        <v>40.285451197053398</v>
      </c>
      <c r="M12" s="21">
        <f t="shared" si="1"/>
        <v>19</v>
      </c>
      <c r="N12" s="20">
        <v>74.135325482592407</v>
      </c>
      <c r="O12" s="21">
        <f t="shared" si="2"/>
        <v>2</v>
      </c>
      <c r="Q12" s="20">
        <v>45.8</v>
      </c>
      <c r="S12" s="32" t="s">
        <v>29</v>
      </c>
      <c r="T12" s="20">
        <v>36.1</v>
      </c>
      <c r="U12" s="20">
        <v>30.2</v>
      </c>
    </row>
    <row r="13" spans="1:21" x14ac:dyDescent="0.25">
      <c r="A13" s="18" t="s">
        <v>9</v>
      </c>
      <c r="B13" s="20">
        <v>32.367559999999997</v>
      </c>
      <c r="C13" s="21">
        <f t="shared" si="0"/>
        <v>22</v>
      </c>
      <c r="D13" s="20">
        <v>31.1944889736147</v>
      </c>
      <c r="E13" s="20">
        <v>27.6725643819506</v>
      </c>
      <c r="F13" s="20">
        <v>34.915903768362803</v>
      </c>
      <c r="G13" s="20">
        <v>34.823271895132201</v>
      </c>
      <c r="H13" s="20">
        <v>34.976099665228801</v>
      </c>
      <c r="I13" s="20">
        <v>36.233134338658999</v>
      </c>
      <c r="J13" s="20">
        <v>51.444298685598199</v>
      </c>
      <c r="K13" s="20">
        <v>33.257721760783198</v>
      </c>
      <c r="L13" s="20">
        <v>33.928783483468202</v>
      </c>
      <c r="M13" s="21">
        <f t="shared" si="1"/>
        <v>23</v>
      </c>
      <c r="N13" s="20">
        <v>36.177319344769899</v>
      </c>
      <c r="O13" s="21">
        <f t="shared" si="2"/>
        <v>26</v>
      </c>
      <c r="Q13" s="20">
        <v>21.2</v>
      </c>
      <c r="S13" s="32" t="s">
        <v>30</v>
      </c>
      <c r="T13" s="20">
        <v>36.1</v>
      </c>
      <c r="U13" s="20">
        <v>30.2</v>
      </c>
    </row>
    <row r="14" spans="1:21" x14ac:dyDescent="0.25">
      <c r="A14" s="18" t="s">
        <v>10</v>
      </c>
      <c r="B14" s="20">
        <v>53.9024</v>
      </c>
      <c r="C14" s="21">
        <f t="shared" si="0"/>
        <v>2</v>
      </c>
      <c r="D14" s="20">
        <v>49.472975387194701</v>
      </c>
      <c r="E14" s="20">
        <v>58.705475992190799</v>
      </c>
      <c r="F14" s="20">
        <v>59.411288144747502</v>
      </c>
      <c r="G14" s="20">
        <v>75.866366813883502</v>
      </c>
      <c r="H14" s="20">
        <v>90.093619021504907</v>
      </c>
      <c r="I14" s="20">
        <v>69.389892642052899</v>
      </c>
      <c r="J14" s="20">
        <v>87.531859022217603</v>
      </c>
      <c r="K14" s="20">
        <v>78.8844215990636</v>
      </c>
      <c r="L14" s="20">
        <v>80.390900754920807</v>
      </c>
      <c r="M14" s="21">
        <f t="shared" si="1"/>
        <v>2</v>
      </c>
      <c r="N14" s="20">
        <v>103.86141919210699</v>
      </c>
      <c r="O14" s="21">
        <f t="shared" si="2"/>
        <v>1</v>
      </c>
      <c r="Q14" s="20">
        <v>28</v>
      </c>
      <c r="S14" s="32" t="s">
        <v>25</v>
      </c>
      <c r="T14" s="20">
        <v>34.299999999999997</v>
      </c>
      <c r="U14" s="20">
        <v>30.2</v>
      </c>
    </row>
    <row r="15" spans="1:21" x14ac:dyDescent="0.25">
      <c r="A15" s="18" t="s">
        <v>11</v>
      </c>
      <c r="B15" s="20">
        <v>41.75365</v>
      </c>
      <c r="C15" s="21">
        <f t="shared" si="0"/>
        <v>7</v>
      </c>
      <c r="D15" s="20">
        <v>32.313657906075001</v>
      </c>
      <c r="E15" s="20">
        <v>65.510527177770101</v>
      </c>
      <c r="F15" s="20">
        <v>37.512727532555701</v>
      </c>
      <c r="G15" s="20">
        <v>37.830339932626003</v>
      </c>
      <c r="H15" s="20">
        <v>28.858467254657899</v>
      </c>
      <c r="I15" s="20">
        <v>52.063697240624101</v>
      </c>
      <c r="J15" s="20">
        <v>53.461641272387098</v>
      </c>
      <c r="K15" s="20">
        <v>49.984826034953699</v>
      </c>
      <c r="L15" s="20">
        <v>53.519820173404199</v>
      </c>
      <c r="M15" s="21">
        <f t="shared" si="1"/>
        <v>10</v>
      </c>
      <c r="N15" s="20">
        <v>46.072333563694997</v>
      </c>
      <c r="O15" s="21">
        <f t="shared" si="2"/>
        <v>20</v>
      </c>
      <c r="Q15" s="20">
        <v>25.2</v>
      </c>
      <c r="S15" s="32" t="s">
        <v>28</v>
      </c>
      <c r="T15" s="20">
        <v>29.3</v>
      </c>
      <c r="U15" s="20">
        <v>30.2</v>
      </c>
    </row>
    <row r="16" spans="1:21" x14ac:dyDescent="0.25">
      <c r="A16" s="18" t="s">
        <v>12</v>
      </c>
      <c r="B16" s="20">
        <v>26.188020000000002</v>
      </c>
      <c r="C16" s="21">
        <f t="shared" si="0"/>
        <v>28</v>
      </c>
      <c r="D16" s="20">
        <v>24.690172625456899</v>
      </c>
      <c r="E16" s="20">
        <v>34.3790287924366</v>
      </c>
      <c r="F16" s="20">
        <v>22.412508816685499</v>
      </c>
      <c r="G16" s="20">
        <v>23.3884694845441</v>
      </c>
      <c r="H16" s="20">
        <v>23.405043786936101</v>
      </c>
      <c r="I16" s="20">
        <v>32.298002906820301</v>
      </c>
      <c r="J16" s="20">
        <v>54.144746956864701</v>
      </c>
      <c r="K16" s="20">
        <v>34.7431014899445</v>
      </c>
      <c r="L16" s="20">
        <v>30.743525480367602</v>
      </c>
      <c r="M16" s="21">
        <f t="shared" si="1"/>
        <v>25</v>
      </c>
      <c r="N16" s="20">
        <v>51.456141992221397</v>
      </c>
      <c r="O16" s="21">
        <f t="shared" si="2"/>
        <v>14</v>
      </c>
      <c r="Q16" s="20">
        <v>27.3</v>
      </c>
      <c r="S16" s="32" t="s">
        <v>16</v>
      </c>
      <c r="T16" s="20">
        <v>29</v>
      </c>
      <c r="U16" s="20">
        <v>30.2</v>
      </c>
    </row>
    <row r="17" spans="1:21" x14ac:dyDescent="0.25">
      <c r="A17" s="18" t="s">
        <v>13</v>
      </c>
      <c r="B17" s="20">
        <v>40.399729999999998</v>
      </c>
      <c r="C17" s="21">
        <f t="shared" si="0"/>
        <v>10</v>
      </c>
      <c r="D17" s="20">
        <v>30.880550779002501</v>
      </c>
      <c r="E17" s="20">
        <v>33.903529049160099</v>
      </c>
      <c r="F17" s="20">
        <v>36.0740630857821</v>
      </c>
      <c r="G17" s="20">
        <v>42.688032574252503</v>
      </c>
      <c r="H17" s="20">
        <v>42.8929432664834</v>
      </c>
      <c r="I17" s="20">
        <v>38.949731934197899</v>
      </c>
      <c r="J17" s="20">
        <v>54.455153228928197</v>
      </c>
      <c r="K17" s="20">
        <v>50.515818995916099</v>
      </c>
      <c r="L17" s="20">
        <v>47.144947796792202</v>
      </c>
      <c r="M17" s="21">
        <f t="shared" si="1"/>
        <v>13</v>
      </c>
      <c r="N17" s="20">
        <v>48.789752187352597</v>
      </c>
      <c r="O17" s="21">
        <f t="shared" si="2"/>
        <v>16</v>
      </c>
      <c r="Q17" s="20">
        <v>22</v>
      </c>
      <c r="S17" s="32" t="s">
        <v>19</v>
      </c>
      <c r="T17" s="20">
        <v>28.3</v>
      </c>
      <c r="U17" s="20">
        <v>30.2</v>
      </c>
    </row>
    <row r="18" spans="1:21" x14ac:dyDescent="0.25">
      <c r="A18" s="18" t="s">
        <v>30</v>
      </c>
      <c r="B18" s="20">
        <v>27.436409999999999</v>
      </c>
      <c r="C18" s="21">
        <f t="shared" si="0"/>
        <v>27</v>
      </c>
      <c r="D18" s="20">
        <v>34.304558079830002</v>
      </c>
      <c r="E18" s="20">
        <v>47.704750959515998</v>
      </c>
      <c r="F18" s="20">
        <v>36.744249524949304</v>
      </c>
      <c r="G18" s="20">
        <v>41.695332207559403</v>
      </c>
      <c r="H18" s="20">
        <v>57.885539536915701</v>
      </c>
      <c r="I18" s="20">
        <v>53.861542858399098</v>
      </c>
      <c r="J18" s="20">
        <v>44.629736466848797</v>
      </c>
      <c r="K18" s="20">
        <v>47.746682148166599</v>
      </c>
      <c r="L18" s="20">
        <v>42.244367417677601</v>
      </c>
      <c r="M18" s="21">
        <f t="shared" si="1"/>
        <v>18</v>
      </c>
      <c r="N18" s="20">
        <v>57.134233107671101</v>
      </c>
      <c r="O18" s="21">
        <f t="shared" si="2"/>
        <v>7</v>
      </c>
      <c r="Q18" s="20">
        <v>36.1</v>
      </c>
      <c r="S18" s="32" t="s">
        <v>10</v>
      </c>
      <c r="T18" s="20">
        <v>28</v>
      </c>
      <c r="U18" s="20">
        <v>30.2</v>
      </c>
    </row>
    <row r="19" spans="1:21" x14ac:dyDescent="0.25">
      <c r="A19" s="18" t="s">
        <v>14</v>
      </c>
      <c r="B19" s="20">
        <v>34.387900000000002</v>
      </c>
      <c r="C19" s="21">
        <f t="shared" si="0"/>
        <v>21</v>
      </c>
      <c r="D19" s="20">
        <v>36.613272311212803</v>
      </c>
      <c r="E19" s="20">
        <v>9.0530508781459407</v>
      </c>
      <c r="F19" s="20">
        <v>44.516990651432003</v>
      </c>
      <c r="G19" s="20">
        <v>39.020290551086603</v>
      </c>
      <c r="H19" s="20">
        <v>40.003692648552203</v>
      </c>
      <c r="I19" s="20">
        <v>29.275718718894499</v>
      </c>
      <c r="J19" s="20">
        <v>67.223943414976304</v>
      </c>
      <c r="K19" s="20">
        <v>44.126731974229997</v>
      </c>
      <c r="L19" s="20">
        <v>44.372134299659798</v>
      </c>
      <c r="M19" s="21">
        <f t="shared" si="1"/>
        <v>16</v>
      </c>
      <c r="N19" s="20">
        <v>50.343520492774203</v>
      </c>
      <c r="O19" s="21">
        <f t="shared" si="2"/>
        <v>15</v>
      </c>
      <c r="Q19" s="20">
        <v>16.100000000000001</v>
      </c>
      <c r="S19" s="32" t="s">
        <v>1</v>
      </c>
      <c r="T19" s="20">
        <v>27.8</v>
      </c>
      <c r="U19" s="20">
        <v>30.2</v>
      </c>
    </row>
    <row r="20" spans="1:21" x14ac:dyDescent="0.25">
      <c r="A20" s="18" t="s">
        <v>15</v>
      </c>
      <c r="B20" s="20">
        <v>35.396659999999997</v>
      </c>
      <c r="C20" s="21">
        <f t="shared" si="0"/>
        <v>17</v>
      </c>
      <c r="D20" s="20">
        <v>66.925445054209604</v>
      </c>
      <c r="E20" s="20">
        <v>28.525244841684898</v>
      </c>
      <c r="F20" s="20">
        <v>36.086426992647397</v>
      </c>
      <c r="G20" s="20">
        <v>45.456611664166601</v>
      </c>
      <c r="H20" s="20">
        <v>45.922116091109501</v>
      </c>
      <c r="I20" s="20">
        <v>37.819694605966099</v>
      </c>
      <c r="J20" s="20">
        <v>56.716135740618199</v>
      </c>
      <c r="K20" s="20">
        <v>42.906178489702498</v>
      </c>
      <c r="L20" s="20">
        <v>24.081298463613201</v>
      </c>
      <c r="M20" s="21">
        <f t="shared" si="1"/>
        <v>27</v>
      </c>
      <c r="N20" s="20">
        <v>34.158005172497901</v>
      </c>
      <c r="O20" s="21">
        <f t="shared" si="2"/>
        <v>29</v>
      </c>
      <c r="Q20" s="20">
        <v>52.8</v>
      </c>
      <c r="S20" s="32" t="s">
        <v>12</v>
      </c>
      <c r="T20" s="20">
        <v>27.3</v>
      </c>
      <c r="U20" s="20">
        <v>30.2</v>
      </c>
    </row>
    <row r="21" spans="1:21" x14ac:dyDescent="0.25">
      <c r="A21" s="18" t="s">
        <v>16</v>
      </c>
      <c r="B21" s="20">
        <v>35.32094</v>
      </c>
      <c r="C21" s="21">
        <f t="shared" si="0"/>
        <v>18</v>
      </c>
      <c r="D21" s="20">
        <v>23.5045246209895</v>
      </c>
      <c r="E21" s="20">
        <v>17.561960792922498</v>
      </c>
      <c r="F21" s="20">
        <v>14.7757495851424</v>
      </c>
      <c r="G21" s="20">
        <v>26.559463015947799</v>
      </c>
      <c r="H21" s="20">
        <v>29.3341155764154</v>
      </c>
      <c r="I21" s="20">
        <v>16.4826108455579</v>
      </c>
      <c r="J21" s="20">
        <v>29.386181442038701</v>
      </c>
      <c r="K21" s="20">
        <v>27.015281252569402</v>
      </c>
      <c r="L21" s="20">
        <v>19.964533593263699</v>
      </c>
      <c r="M21" s="21">
        <f t="shared" si="1"/>
        <v>29</v>
      </c>
      <c r="N21" s="20">
        <v>28.226992061158501</v>
      </c>
      <c r="O21" s="21">
        <f t="shared" si="2"/>
        <v>30</v>
      </c>
      <c r="Q21" s="20">
        <v>29</v>
      </c>
      <c r="S21" s="32" t="s">
        <v>2</v>
      </c>
      <c r="T21" s="20">
        <v>26.1</v>
      </c>
      <c r="U21" s="20">
        <v>30.2</v>
      </c>
    </row>
    <row r="22" spans="1:21" x14ac:dyDescent="0.25">
      <c r="A22" s="18" t="s">
        <v>17</v>
      </c>
      <c r="B22" s="20">
        <v>45.921660000000003</v>
      </c>
      <c r="C22" s="21">
        <f t="shared" si="0"/>
        <v>4</v>
      </c>
      <c r="D22" s="20">
        <v>48.5672656629432</v>
      </c>
      <c r="E22" s="20">
        <v>46.660117878192501</v>
      </c>
      <c r="F22" s="20">
        <v>50.352467270896298</v>
      </c>
      <c r="G22" s="20">
        <v>65.2580772261623</v>
      </c>
      <c r="H22" s="20">
        <v>61.282019855374401</v>
      </c>
      <c r="I22" s="20">
        <v>71.299093655589104</v>
      </c>
      <c r="J22" s="20">
        <v>79.100649584122394</v>
      </c>
      <c r="K22" s="20">
        <v>79.853165522501897</v>
      </c>
      <c r="L22" s="20">
        <v>82.909900626562006</v>
      </c>
      <c r="M22" s="21">
        <f t="shared" si="1"/>
        <v>1</v>
      </c>
      <c r="N22" s="20">
        <v>63.347566984186599</v>
      </c>
      <c r="O22" s="21">
        <f t="shared" si="2"/>
        <v>4</v>
      </c>
      <c r="Q22" s="20">
        <v>39.1</v>
      </c>
      <c r="S22" s="32" t="s">
        <v>75</v>
      </c>
      <c r="T22" s="20">
        <v>26</v>
      </c>
      <c r="U22" s="20">
        <v>30.2</v>
      </c>
    </row>
    <row r="23" spans="1:21" x14ac:dyDescent="0.25">
      <c r="A23" s="18" t="s">
        <v>18</v>
      </c>
      <c r="B23" s="20">
        <v>41.625520000000002</v>
      </c>
      <c r="C23" s="21">
        <f t="shared" si="0"/>
        <v>8</v>
      </c>
      <c r="D23" s="20">
        <v>32.301828283480802</v>
      </c>
      <c r="E23" s="20">
        <v>37.635508283902602</v>
      </c>
      <c r="F23" s="20">
        <v>31.842570332277202</v>
      </c>
      <c r="G23" s="20">
        <v>50.649340371481301</v>
      </c>
      <c r="H23" s="20">
        <v>48.0973032901816</v>
      </c>
      <c r="I23" s="20">
        <v>44.821563808905601</v>
      </c>
      <c r="J23" s="20">
        <v>60.037407923398398</v>
      </c>
      <c r="K23" s="20">
        <v>47.492110181695601</v>
      </c>
      <c r="L23" s="20">
        <v>44.260618732925302</v>
      </c>
      <c r="M23" s="21">
        <f t="shared" si="1"/>
        <v>17</v>
      </c>
      <c r="N23" s="20">
        <v>47.763457164518599</v>
      </c>
      <c r="O23" s="21">
        <f t="shared" si="2"/>
        <v>18</v>
      </c>
      <c r="Q23" s="20">
        <v>24.3</v>
      </c>
      <c r="S23" s="32" t="s">
        <v>31</v>
      </c>
      <c r="T23" s="20">
        <v>26</v>
      </c>
      <c r="U23" s="20">
        <v>30.2</v>
      </c>
    </row>
    <row r="24" spans="1:21" x14ac:dyDescent="0.25">
      <c r="A24" s="18" t="s">
        <v>19</v>
      </c>
      <c r="B24" s="20">
        <v>35.276029999999999</v>
      </c>
      <c r="C24" s="21">
        <f t="shared" si="0"/>
        <v>20</v>
      </c>
      <c r="D24" s="20">
        <v>14.9042402563529</v>
      </c>
      <c r="E24" s="20">
        <v>34.507406768381401</v>
      </c>
      <c r="F24" s="20">
        <v>35.0262697022767</v>
      </c>
      <c r="G24" s="20">
        <v>19.801490062127201</v>
      </c>
      <c r="H24" s="20">
        <v>40.162658768010402</v>
      </c>
      <c r="I24" s="20">
        <v>34.657424686750197</v>
      </c>
      <c r="J24" s="20">
        <v>31.8750498047653</v>
      </c>
      <c r="K24" s="20">
        <v>42.382983232232299</v>
      </c>
      <c r="L24" s="20">
        <v>44.689800210304902</v>
      </c>
      <c r="M24" s="21">
        <f t="shared" si="1"/>
        <v>14</v>
      </c>
      <c r="N24" s="20">
        <v>52.5044628793447</v>
      </c>
      <c r="O24" s="21">
        <f t="shared" si="2"/>
        <v>13</v>
      </c>
      <c r="Q24" s="20">
        <v>28.3</v>
      </c>
      <c r="S24" s="32" t="s">
        <v>26</v>
      </c>
      <c r="T24" s="20">
        <v>25.9</v>
      </c>
      <c r="U24" s="20">
        <v>30.2</v>
      </c>
    </row>
    <row r="25" spans="1:21" x14ac:dyDescent="0.25">
      <c r="A25" s="18" t="s">
        <v>20</v>
      </c>
      <c r="B25" s="20">
        <v>35.282080000000001</v>
      </c>
      <c r="C25" s="21">
        <f t="shared" si="0"/>
        <v>19</v>
      </c>
      <c r="D25" s="20">
        <v>20.726104528653799</v>
      </c>
      <c r="E25" s="20">
        <v>27.792252909501499</v>
      </c>
      <c r="F25" s="20">
        <v>46.177891446433598</v>
      </c>
      <c r="G25" s="20">
        <v>50.399596803225599</v>
      </c>
      <c r="H25" s="20">
        <v>50.026937581774803</v>
      </c>
      <c r="I25" s="20">
        <v>49.422141119221401</v>
      </c>
      <c r="J25" s="20">
        <v>38.687712782420299</v>
      </c>
      <c r="K25" s="20">
        <v>67.699414599179605</v>
      </c>
      <c r="L25" s="20">
        <v>56.177520966253397</v>
      </c>
      <c r="M25" s="21">
        <f t="shared" si="1"/>
        <v>8</v>
      </c>
      <c r="N25" s="20">
        <v>54.2820159505616</v>
      </c>
      <c r="O25" s="21">
        <f t="shared" si="2"/>
        <v>9</v>
      </c>
      <c r="Q25" s="20">
        <v>42.7</v>
      </c>
      <c r="S25" s="32" t="s">
        <v>11</v>
      </c>
      <c r="T25" s="20">
        <v>25.2</v>
      </c>
      <c r="U25" s="20">
        <v>30.2</v>
      </c>
    </row>
    <row r="26" spans="1:21" x14ac:dyDescent="0.25">
      <c r="A26" s="18" t="s">
        <v>21</v>
      </c>
      <c r="B26" s="20">
        <v>24.425989999999999</v>
      </c>
      <c r="C26" s="21">
        <f t="shared" si="0"/>
        <v>29</v>
      </c>
      <c r="D26" s="20">
        <v>30.128422400482101</v>
      </c>
      <c r="E26" s="20">
        <v>24.105321713332099</v>
      </c>
      <c r="F26" s="20">
        <v>31.779264964295098</v>
      </c>
      <c r="G26" s="20">
        <v>40.741495212874298</v>
      </c>
      <c r="H26" s="20">
        <v>44.691905178674503</v>
      </c>
      <c r="I26" s="20">
        <v>40.648904327260603</v>
      </c>
      <c r="J26" s="20">
        <v>51.342232653659998</v>
      </c>
      <c r="K26" s="20">
        <v>31.074065950135299</v>
      </c>
      <c r="L26" s="20">
        <v>54.6527727173359</v>
      </c>
      <c r="M26" s="21">
        <f t="shared" si="1"/>
        <v>9</v>
      </c>
      <c r="N26" s="20">
        <v>34.404085032412297</v>
      </c>
      <c r="O26" s="21">
        <f t="shared" si="2"/>
        <v>28</v>
      </c>
      <c r="Q26" s="20">
        <v>13.4</v>
      </c>
      <c r="S26" s="32" t="s">
        <v>18</v>
      </c>
      <c r="T26" s="20">
        <v>24.3</v>
      </c>
      <c r="U26" s="20">
        <v>30.2</v>
      </c>
    </row>
    <row r="27" spans="1:21" x14ac:dyDescent="0.25">
      <c r="A27" s="18" t="s">
        <v>22</v>
      </c>
      <c r="B27" s="20">
        <v>42.962359999999997</v>
      </c>
      <c r="C27" s="21">
        <f t="shared" si="0"/>
        <v>5</v>
      </c>
      <c r="D27" s="20">
        <v>22.130830090551999</v>
      </c>
      <c r="E27" s="20">
        <v>31.410516980155901</v>
      </c>
      <c r="F27" s="20">
        <v>26.693614506072802</v>
      </c>
      <c r="G27" s="20">
        <v>41.490645745322901</v>
      </c>
      <c r="H27" s="20">
        <v>16.822115474477101</v>
      </c>
      <c r="I27" s="20">
        <v>32.643586442030397</v>
      </c>
      <c r="J27" s="20">
        <v>32.353734160150999</v>
      </c>
      <c r="K27" s="20">
        <v>32.158936611162702</v>
      </c>
      <c r="L27" s="20">
        <v>44.415229093751698</v>
      </c>
      <c r="M27" s="21">
        <f t="shared" si="1"/>
        <v>15</v>
      </c>
      <c r="N27" s="20">
        <v>35.357553257314599</v>
      </c>
      <c r="O27" s="21">
        <f t="shared" si="2"/>
        <v>27</v>
      </c>
      <c r="Q27" s="20">
        <v>41.8</v>
      </c>
      <c r="S27" s="32" t="s">
        <v>24</v>
      </c>
      <c r="T27" s="20">
        <v>24</v>
      </c>
      <c r="U27" s="20">
        <v>30.2</v>
      </c>
    </row>
    <row r="28" spans="1:21" x14ac:dyDescent="0.25">
      <c r="A28" s="18" t="s">
        <v>23</v>
      </c>
      <c r="B28" s="20">
        <v>39.859540000000003</v>
      </c>
      <c r="C28" s="21">
        <f t="shared" si="0"/>
        <v>12</v>
      </c>
      <c r="D28" s="20">
        <v>32.195750160978697</v>
      </c>
      <c r="E28" s="20">
        <v>33.7280767501124</v>
      </c>
      <c r="F28" s="20">
        <v>40.172934919845403</v>
      </c>
      <c r="G28" s="20">
        <v>33.150033150033202</v>
      </c>
      <c r="H28" s="20">
        <v>40.398104961621797</v>
      </c>
      <c r="I28" s="20">
        <v>23.0304193455523</v>
      </c>
      <c r="J28" s="20">
        <v>40.001523867575898</v>
      </c>
      <c r="K28" s="20">
        <v>26.640787044965801</v>
      </c>
      <c r="L28" s="20">
        <v>38.066959782257001</v>
      </c>
      <c r="M28" s="21">
        <f t="shared" si="1"/>
        <v>21</v>
      </c>
      <c r="N28" s="20">
        <v>47.783787916435699</v>
      </c>
      <c r="O28" s="21">
        <f t="shared" si="2"/>
        <v>17</v>
      </c>
      <c r="Q28" s="20">
        <v>23.1</v>
      </c>
      <c r="S28" s="32" t="s">
        <v>23</v>
      </c>
      <c r="T28" s="20">
        <v>23.1</v>
      </c>
      <c r="U28" s="20">
        <v>30.2</v>
      </c>
    </row>
    <row r="29" spans="1:21" x14ac:dyDescent="0.25">
      <c r="A29" s="18" t="s">
        <v>24</v>
      </c>
      <c r="B29" s="20">
        <v>36.316249999999997</v>
      </c>
      <c r="C29" s="21">
        <f t="shared" si="0"/>
        <v>16</v>
      </c>
      <c r="D29" s="20">
        <v>41.653443351317001</v>
      </c>
      <c r="E29" s="20">
        <v>40.6561909214726</v>
      </c>
      <c r="F29" s="20">
        <v>27.423556835321499</v>
      </c>
      <c r="G29" s="20">
        <v>34.159868183096897</v>
      </c>
      <c r="H29" s="20">
        <v>41.380941120832297</v>
      </c>
      <c r="I29" s="20">
        <v>29.675477457235498</v>
      </c>
      <c r="J29" s="20">
        <v>48.500695879549603</v>
      </c>
      <c r="K29" s="20">
        <v>58.724832214765101</v>
      </c>
      <c r="L29" s="20">
        <v>47.981641806613098</v>
      </c>
      <c r="M29" s="21">
        <f t="shared" si="1"/>
        <v>12</v>
      </c>
      <c r="N29" s="20">
        <v>43.555813664081001</v>
      </c>
      <c r="O29" s="21">
        <f t="shared" si="2"/>
        <v>22</v>
      </c>
      <c r="Q29" s="20">
        <v>24</v>
      </c>
      <c r="S29" s="32" t="s">
        <v>13</v>
      </c>
      <c r="T29" s="20">
        <v>22</v>
      </c>
      <c r="U29" s="20">
        <v>30.2</v>
      </c>
    </row>
    <row r="30" spans="1:21" x14ac:dyDescent="0.25">
      <c r="A30" s="18" t="s">
        <v>25</v>
      </c>
      <c r="B30" s="20">
        <v>36.690840000000001</v>
      </c>
      <c r="C30" s="21">
        <f t="shared" si="0"/>
        <v>14</v>
      </c>
      <c r="D30" s="20">
        <v>32.012400593071803</v>
      </c>
      <c r="E30" s="20">
        <v>28.488118778697601</v>
      </c>
      <c r="F30" s="20">
        <v>41.722296395193602</v>
      </c>
      <c r="G30" s="20">
        <v>25.9647528480088</v>
      </c>
      <c r="H30" s="20">
        <v>15.7311855021394</v>
      </c>
      <c r="I30" s="20">
        <v>41.332824621645699</v>
      </c>
      <c r="J30" s="20">
        <v>37.595751680060197</v>
      </c>
      <c r="K30" s="20">
        <v>50.855293573740198</v>
      </c>
      <c r="L30" s="20">
        <v>37.865592293594702</v>
      </c>
      <c r="M30" s="21">
        <f t="shared" si="1"/>
        <v>22</v>
      </c>
      <c r="N30" s="20">
        <v>53.284615970160601</v>
      </c>
      <c r="O30" s="21">
        <f t="shared" si="2"/>
        <v>11</v>
      </c>
      <c r="Q30" s="20">
        <v>34.299999999999997</v>
      </c>
      <c r="S30" s="32" t="s">
        <v>9</v>
      </c>
      <c r="T30" s="20">
        <v>21.2</v>
      </c>
      <c r="U30" s="20">
        <v>30.2</v>
      </c>
    </row>
    <row r="31" spans="1:21" x14ac:dyDescent="0.25">
      <c r="A31" s="18" t="s">
        <v>26</v>
      </c>
      <c r="B31" s="20">
        <v>41.383879999999998</v>
      </c>
      <c r="C31" s="21">
        <f t="shared" si="0"/>
        <v>9</v>
      </c>
      <c r="D31" s="20">
        <v>20.0843542880096</v>
      </c>
      <c r="E31" s="20">
        <v>51.365127029910298</v>
      </c>
      <c r="F31" s="20">
        <v>23.1633401536502</v>
      </c>
      <c r="G31" s="20">
        <v>59.439780072813697</v>
      </c>
      <c r="H31" s="20">
        <v>27.295769155780899</v>
      </c>
      <c r="I31" s="20">
        <v>55.263885051119097</v>
      </c>
      <c r="J31" s="20">
        <v>43.360006306910002</v>
      </c>
      <c r="K31" s="20">
        <v>23.582124749439899</v>
      </c>
      <c r="L31" s="20">
        <v>27.4337670481267</v>
      </c>
      <c r="M31" s="21">
        <f t="shared" si="1"/>
        <v>26</v>
      </c>
      <c r="N31" s="20">
        <v>54.627750897455897</v>
      </c>
      <c r="O31" s="21">
        <f t="shared" si="2"/>
        <v>8</v>
      </c>
      <c r="Q31" s="20">
        <v>25.9</v>
      </c>
      <c r="S31" s="32" t="s">
        <v>14</v>
      </c>
      <c r="T31" s="20">
        <v>16.100000000000001</v>
      </c>
      <c r="U31" s="20">
        <v>30.2</v>
      </c>
    </row>
    <row r="32" spans="1:21" x14ac:dyDescent="0.25">
      <c r="A32" s="18" t="s">
        <v>31</v>
      </c>
      <c r="B32" s="20">
        <v>29.257290000000001</v>
      </c>
      <c r="C32" s="21">
        <f t="shared" si="0"/>
        <v>23</v>
      </c>
      <c r="D32" s="20">
        <v>29.863056554940901</v>
      </c>
      <c r="E32" s="20">
        <v>43.4462444771723</v>
      </c>
      <c r="F32" s="20">
        <v>46.395638809951897</v>
      </c>
      <c r="G32" s="20">
        <v>51.019323568801703</v>
      </c>
      <c r="H32" s="20">
        <v>56.324708467481202</v>
      </c>
      <c r="I32" s="20">
        <v>54.663956829490502</v>
      </c>
      <c r="J32" s="20">
        <v>64.723117288031801</v>
      </c>
      <c r="K32" s="20">
        <v>67.851059999723105</v>
      </c>
      <c r="L32" s="20">
        <v>68.087564734767994</v>
      </c>
      <c r="M32" s="21">
        <f t="shared" si="1"/>
        <v>4</v>
      </c>
      <c r="N32" s="20">
        <v>53.780643053106701</v>
      </c>
      <c r="O32" s="21">
        <f t="shared" si="2"/>
        <v>10</v>
      </c>
      <c r="Q32" s="20">
        <v>26</v>
      </c>
      <c r="S32" s="32" t="s">
        <v>4</v>
      </c>
      <c r="T32" s="20">
        <v>14.6</v>
      </c>
      <c r="U32" s="20">
        <v>30.2</v>
      </c>
    </row>
    <row r="33" spans="1:21" x14ac:dyDescent="0.25">
      <c r="A33" s="22" t="s">
        <v>27</v>
      </c>
      <c r="B33" s="23">
        <v>27.746949999999998</v>
      </c>
      <c r="C33" s="24">
        <f t="shared" si="0"/>
        <v>26</v>
      </c>
      <c r="D33" s="23">
        <v>32.5675777237768</v>
      </c>
      <c r="E33" s="23">
        <v>42.419403134045297</v>
      </c>
      <c r="F33" s="23">
        <v>50.841425593573597</v>
      </c>
      <c r="G33" s="23">
        <v>50.058819112457101</v>
      </c>
      <c r="H33" s="23">
        <v>35.586284029384103</v>
      </c>
      <c r="I33" s="23">
        <v>30.701529959576298</v>
      </c>
      <c r="J33" s="23">
        <v>38.431975403535702</v>
      </c>
      <c r="K33" s="23">
        <v>38.694698826260797</v>
      </c>
      <c r="L33" s="23">
        <v>51.938608564676599</v>
      </c>
      <c r="M33" s="24">
        <f t="shared" si="1"/>
        <v>11</v>
      </c>
      <c r="N33" s="23">
        <v>26.0919480248395</v>
      </c>
      <c r="O33" s="24">
        <f t="shared" si="2"/>
        <v>31</v>
      </c>
      <c r="P33" s="23">
        <v>9.9</v>
      </c>
      <c r="Q33" s="63">
        <v>43.3</v>
      </c>
      <c r="S33" s="32" t="s">
        <v>21</v>
      </c>
      <c r="T33" s="65">
        <v>13.4</v>
      </c>
      <c r="U33" s="65">
        <v>30.2</v>
      </c>
    </row>
    <row r="34" spans="1:21" x14ac:dyDescent="0.25">
      <c r="A34" s="18" t="s">
        <v>28</v>
      </c>
      <c r="B34" s="20">
        <v>22.834029999999998</v>
      </c>
      <c r="C34" s="21">
        <f t="shared" si="0"/>
        <v>30</v>
      </c>
      <c r="D34" s="20">
        <v>32.553143005957203</v>
      </c>
      <c r="E34" s="20">
        <v>32.502356420840499</v>
      </c>
      <c r="F34" s="20">
        <v>44.150110375275901</v>
      </c>
      <c r="G34" s="20">
        <v>32.048200493542303</v>
      </c>
      <c r="H34" s="20">
        <v>39.127457693436398</v>
      </c>
      <c r="I34" s="20">
        <v>38.109756097560997</v>
      </c>
      <c r="J34" s="20">
        <v>53.234796768334697</v>
      </c>
      <c r="K34" s="20">
        <v>37.464876678114301</v>
      </c>
      <c r="L34" s="20">
        <v>31.181789834736499</v>
      </c>
      <c r="M34" s="21">
        <f t="shared" si="1"/>
        <v>24</v>
      </c>
      <c r="N34" s="20">
        <v>43.4742104772847</v>
      </c>
      <c r="O34" s="21">
        <f t="shared" si="2"/>
        <v>23</v>
      </c>
      <c r="Q34" s="20">
        <v>29.3</v>
      </c>
      <c r="S34" s="32" t="s">
        <v>0</v>
      </c>
      <c r="T34" s="20">
        <v>11.2</v>
      </c>
      <c r="U34" s="20">
        <v>30.2</v>
      </c>
    </row>
    <row r="35" spans="1:21" ht="22.5" x14ac:dyDescent="0.25">
      <c r="A35" s="18" t="s">
        <v>87</v>
      </c>
      <c r="B35" s="20">
        <v>36.657240000000002</v>
      </c>
      <c r="C35" s="20"/>
      <c r="D35" s="20">
        <v>34.592275784917902</v>
      </c>
      <c r="E35" s="20">
        <v>38.9412968880902</v>
      </c>
      <c r="F35" s="20">
        <v>38.1986221876763</v>
      </c>
      <c r="G35" s="20">
        <v>42.3070007509493</v>
      </c>
      <c r="H35" s="20">
        <v>43.035305349009199</v>
      </c>
      <c r="I35" s="20">
        <v>44.054995912033903</v>
      </c>
      <c r="J35" s="20">
        <v>53.264162000720198</v>
      </c>
      <c r="K35" s="20">
        <v>49.222837813168802</v>
      </c>
      <c r="L35" s="20">
        <v>48.081495724603897</v>
      </c>
      <c r="M35" s="20"/>
      <c r="N35" s="20">
        <v>50.913339906364897</v>
      </c>
      <c r="O35" s="20"/>
      <c r="Q35" s="20">
        <v>30.2</v>
      </c>
    </row>
    <row r="37" spans="1:21" x14ac:dyDescent="0.25">
      <c r="A37" s="30" t="s">
        <v>120</v>
      </c>
      <c r="P37">
        <v>2006</v>
      </c>
      <c r="Q37" s="12">
        <f>Q33-N33</f>
        <v>17.208051975160497</v>
      </c>
      <c r="R37" s="12">
        <f>Q33-P33</f>
        <v>33.4</v>
      </c>
    </row>
    <row r="38" spans="1:21" x14ac:dyDescent="0.25">
      <c r="P38">
        <v>2007</v>
      </c>
      <c r="Q38" s="12">
        <f>Q33-L33</f>
        <v>-8.638608564676602</v>
      </c>
    </row>
    <row r="39" spans="1:21" x14ac:dyDescent="0.25">
      <c r="P39">
        <v>2008</v>
      </c>
      <c r="Q39" s="12">
        <f>Q33-K33</f>
        <v>4.6053011737391998</v>
      </c>
    </row>
  </sheetData>
  <sortState ref="S3:U34">
    <sortCondition descending="1" ref="T3:T34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4"/>
  <sheetViews>
    <sheetView workbookViewId="0">
      <selection activeCell="X3" sqref="X3"/>
    </sheetView>
  </sheetViews>
  <sheetFormatPr baseColWidth="10" defaultRowHeight="15" x14ac:dyDescent="0.25"/>
  <cols>
    <col min="1" max="1" width="15.7109375" style="3" customWidth="1"/>
    <col min="2" max="13" width="8.28515625" style="3" hidden="1" customWidth="1"/>
    <col min="14" max="14" width="8.28515625" style="3" customWidth="1"/>
    <col min="15" max="16384" width="11.42578125" style="3"/>
  </cols>
  <sheetData>
    <row r="1" spans="1:24" x14ac:dyDescent="0.25">
      <c r="A1" s="92" t="s">
        <v>234</v>
      </c>
    </row>
    <row r="3" spans="1:24" x14ac:dyDescent="0.25">
      <c r="A3" s="93" t="s">
        <v>217</v>
      </c>
      <c r="X3" s="99">
        <f>W5-N5</f>
        <v>7.3</v>
      </c>
    </row>
    <row r="4" spans="1:24" x14ac:dyDescent="0.25">
      <c r="A4" s="67"/>
      <c r="N4" s="94">
        <v>2008</v>
      </c>
      <c r="O4" s="94">
        <v>2009</v>
      </c>
      <c r="P4" s="94">
        <v>2010</v>
      </c>
      <c r="Q4" s="94">
        <v>2011</v>
      </c>
      <c r="R4" s="94">
        <v>2012</v>
      </c>
      <c r="S4" s="94">
        <v>2013</v>
      </c>
      <c r="T4" s="94">
        <v>2014</v>
      </c>
      <c r="U4" s="94">
        <v>2015</v>
      </c>
      <c r="V4" s="94">
        <v>2016</v>
      </c>
      <c r="W4" s="94">
        <v>2017</v>
      </c>
      <c r="X4" s="94" t="s">
        <v>218</v>
      </c>
    </row>
    <row r="5" spans="1:24" x14ac:dyDescent="0.25">
      <c r="A5" s="95" t="s">
        <v>27</v>
      </c>
      <c r="N5" s="96">
        <v>7.2</v>
      </c>
      <c r="O5" s="96">
        <v>11.9</v>
      </c>
      <c r="P5" s="96">
        <v>10.9</v>
      </c>
      <c r="Q5" s="96">
        <v>13.3</v>
      </c>
      <c r="R5" s="96">
        <v>12.4</v>
      </c>
      <c r="S5" s="96">
        <v>13.7</v>
      </c>
      <c r="T5" s="96">
        <v>14.9</v>
      </c>
      <c r="U5" s="96">
        <v>13.4</v>
      </c>
      <c r="V5" s="96">
        <v>15.8</v>
      </c>
      <c r="W5" s="96">
        <v>14.5</v>
      </c>
      <c r="X5" s="96">
        <v>10.1</v>
      </c>
    </row>
    <row r="6" spans="1:24" x14ac:dyDescent="0.25">
      <c r="A6" s="95" t="s">
        <v>51</v>
      </c>
      <c r="N6" s="96">
        <v>16.2</v>
      </c>
      <c r="O6" s="96">
        <v>16.100000000000001</v>
      </c>
      <c r="P6" s="96">
        <v>16.2</v>
      </c>
      <c r="Q6" s="96">
        <v>16.3</v>
      </c>
      <c r="R6" s="96">
        <v>17.100000000000001</v>
      </c>
      <c r="S6" s="96">
        <v>16.3</v>
      </c>
      <c r="T6" s="96">
        <v>17.600000000000001</v>
      </c>
      <c r="U6" s="96">
        <v>18</v>
      </c>
      <c r="V6" s="96">
        <v>18.7</v>
      </c>
      <c r="W6" s="96" t="s">
        <v>219</v>
      </c>
      <c r="X6" s="96" t="s">
        <v>220</v>
      </c>
    </row>
    <row r="8" spans="1:24" x14ac:dyDescent="0.25">
      <c r="A8" s="95" t="s">
        <v>37</v>
      </c>
      <c r="B8" s="69" t="s">
        <v>92</v>
      </c>
      <c r="C8" s="69" t="s">
        <v>93</v>
      </c>
      <c r="D8" s="69" t="s">
        <v>94</v>
      </c>
      <c r="E8" s="69" t="s">
        <v>95</v>
      </c>
      <c r="F8" s="69" t="s">
        <v>96</v>
      </c>
      <c r="G8" s="69" t="s">
        <v>115</v>
      </c>
      <c r="H8" s="69" t="s">
        <v>116</v>
      </c>
      <c r="I8" s="69" t="s">
        <v>117</v>
      </c>
      <c r="J8" s="69" t="s">
        <v>118</v>
      </c>
      <c r="K8" s="69" t="s">
        <v>221</v>
      </c>
      <c r="L8" s="69">
        <v>2018</v>
      </c>
      <c r="M8" s="100" t="s">
        <v>183</v>
      </c>
      <c r="N8" s="69">
        <v>2016</v>
      </c>
      <c r="O8" s="69">
        <v>2017</v>
      </c>
      <c r="P8" s="69">
        <v>2018</v>
      </c>
      <c r="R8" s="95" t="s">
        <v>37</v>
      </c>
      <c r="S8" s="95" t="s">
        <v>217</v>
      </c>
      <c r="T8" s="95" t="s">
        <v>51</v>
      </c>
    </row>
    <row r="9" spans="1:24" x14ac:dyDescent="0.25">
      <c r="A9" s="95" t="s">
        <v>0</v>
      </c>
      <c r="B9" s="101">
        <v>69</v>
      </c>
      <c r="C9" s="101">
        <v>50</v>
      </c>
      <c r="D9" s="101">
        <v>46</v>
      </c>
      <c r="E9" s="101">
        <v>59</v>
      </c>
      <c r="F9" s="101">
        <v>69</v>
      </c>
      <c r="G9" s="101">
        <v>55</v>
      </c>
      <c r="H9" s="101">
        <v>67</v>
      </c>
      <c r="I9" s="101">
        <v>71</v>
      </c>
      <c r="J9" s="101">
        <v>71</v>
      </c>
      <c r="K9" s="101">
        <v>89</v>
      </c>
      <c r="L9" s="101" t="s">
        <v>220</v>
      </c>
      <c r="M9" s="101">
        <f>SUM(B9:L9)</f>
        <v>646</v>
      </c>
      <c r="N9" s="102">
        <v>19.668134851380923</v>
      </c>
      <c r="O9" s="66">
        <v>24.3</v>
      </c>
      <c r="P9" s="69" t="s">
        <v>220</v>
      </c>
      <c r="Q9" s="3">
        <f>RANK(O9,$O$9:$O$40,0)</f>
        <v>4</v>
      </c>
      <c r="R9" s="95" t="s">
        <v>6</v>
      </c>
      <c r="S9" s="66">
        <v>25.5</v>
      </c>
      <c r="T9" s="66">
        <v>18.100000000000001</v>
      </c>
    </row>
    <row r="10" spans="1:24" x14ac:dyDescent="0.25">
      <c r="A10" s="95" t="s">
        <v>1</v>
      </c>
      <c r="B10" s="101">
        <v>153</v>
      </c>
      <c r="C10" s="101">
        <v>161</v>
      </c>
      <c r="D10" s="101">
        <v>163</v>
      </c>
      <c r="E10" s="101">
        <v>166</v>
      </c>
      <c r="F10" s="101">
        <v>180</v>
      </c>
      <c r="G10" s="101">
        <v>178</v>
      </c>
      <c r="H10" s="101">
        <v>189</v>
      </c>
      <c r="I10" s="101">
        <v>215</v>
      </c>
      <c r="J10" s="101">
        <v>192</v>
      </c>
      <c r="K10" s="101">
        <v>202</v>
      </c>
      <c r="L10" s="101" t="s">
        <v>220</v>
      </c>
      <c r="M10" s="101">
        <f t="shared" ref="M10:M41" si="0">SUM(B10:L10)</f>
        <v>1799</v>
      </c>
      <c r="N10" s="102">
        <v>19.334276550644226</v>
      </c>
      <c r="O10" s="66">
        <v>19.600000000000001</v>
      </c>
      <c r="P10" s="69" t="s">
        <v>220</v>
      </c>
      <c r="Q10" s="3">
        <f t="shared" ref="Q10:Q40" si="1">RANK(O10,$O$9:$O$40,0)</f>
        <v>14</v>
      </c>
      <c r="R10" s="95" t="s">
        <v>16</v>
      </c>
      <c r="S10" s="66">
        <v>25.4</v>
      </c>
      <c r="T10" s="66">
        <v>18.100000000000001</v>
      </c>
    </row>
    <row r="11" spans="1:24" x14ac:dyDescent="0.25">
      <c r="A11" s="95" t="s">
        <v>2</v>
      </c>
      <c r="B11" s="101">
        <v>34</v>
      </c>
      <c r="C11" s="101">
        <v>33</v>
      </c>
      <c r="D11" s="101">
        <v>31</v>
      </c>
      <c r="E11" s="101">
        <v>39</v>
      </c>
      <c r="F11" s="101">
        <v>36</v>
      </c>
      <c r="G11" s="101">
        <v>34</v>
      </c>
      <c r="H11" s="101">
        <v>31</v>
      </c>
      <c r="I11" s="101">
        <v>33</v>
      </c>
      <c r="J11" s="101">
        <v>34</v>
      </c>
      <c r="K11" s="101">
        <v>55</v>
      </c>
      <c r="L11" s="101" t="s">
        <v>220</v>
      </c>
      <c r="M11" s="101">
        <f t="shared" si="0"/>
        <v>360</v>
      </c>
      <c r="N11" s="102">
        <v>15.812556099693516</v>
      </c>
      <c r="O11" s="66">
        <v>23.3</v>
      </c>
      <c r="P11" s="69" t="s">
        <v>220</v>
      </c>
      <c r="Q11" s="3">
        <f t="shared" si="1"/>
        <v>6</v>
      </c>
      <c r="R11" s="95" t="s">
        <v>23</v>
      </c>
      <c r="S11" s="66">
        <v>24.8</v>
      </c>
      <c r="T11" s="66">
        <v>18.100000000000001</v>
      </c>
    </row>
    <row r="12" spans="1:24" x14ac:dyDescent="0.25">
      <c r="A12" s="95" t="s">
        <v>3</v>
      </c>
      <c r="B12" s="101">
        <v>19</v>
      </c>
      <c r="C12" s="101">
        <v>26</v>
      </c>
      <c r="D12" s="101">
        <v>26</v>
      </c>
      <c r="E12" s="101">
        <v>22</v>
      </c>
      <c r="F12" s="101">
        <v>21</v>
      </c>
      <c r="G12" s="101">
        <v>25</v>
      </c>
      <c r="H12" s="101">
        <v>17</v>
      </c>
      <c r="I12" s="101">
        <v>29</v>
      </c>
      <c r="J12" s="101">
        <v>35</v>
      </c>
      <c r="K12" s="101">
        <v>24</v>
      </c>
      <c r="L12" s="101" t="s">
        <v>220</v>
      </c>
      <c r="M12" s="101">
        <f t="shared" si="0"/>
        <v>244</v>
      </c>
      <c r="N12" s="102">
        <v>13.357809929814248</v>
      </c>
      <c r="O12" s="66">
        <v>8.3000000000000007</v>
      </c>
      <c r="P12" s="69" t="s">
        <v>220</v>
      </c>
      <c r="Q12" s="3">
        <f t="shared" si="1"/>
        <v>32</v>
      </c>
      <c r="R12" s="95" t="s">
        <v>0</v>
      </c>
      <c r="S12" s="66">
        <v>24.3</v>
      </c>
      <c r="T12" s="66">
        <v>18.100000000000001</v>
      </c>
    </row>
    <row r="13" spans="1:24" x14ac:dyDescent="0.25">
      <c r="A13" s="95" t="s">
        <v>29</v>
      </c>
      <c r="B13" s="101">
        <v>137</v>
      </c>
      <c r="C13" s="101">
        <v>152</v>
      </c>
      <c r="D13" s="101">
        <v>158</v>
      </c>
      <c r="E13" s="101">
        <v>178</v>
      </c>
      <c r="F13" s="101">
        <v>187</v>
      </c>
      <c r="G13" s="101">
        <v>195</v>
      </c>
      <c r="H13" s="101">
        <v>176</v>
      </c>
      <c r="I13" s="101">
        <v>215</v>
      </c>
      <c r="J13" s="101">
        <v>222</v>
      </c>
      <c r="K13" s="101">
        <v>219</v>
      </c>
      <c r="L13" s="101" t="s">
        <v>220</v>
      </c>
      <c r="M13" s="101">
        <f t="shared" si="0"/>
        <v>1839</v>
      </c>
      <c r="N13" s="102">
        <v>25.997264431994903</v>
      </c>
      <c r="O13" s="66">
        <v>23</v>
      </c>
      <c r="P13" s="69" t="s">
        <v>220</v>
      </c>
      <c r="Q13" s="3">
        <f t="shared" si="1"/>
        <v>7</v>
      </c>
      <c r="R13" s="95" t="s">
        <v>75</v>
      </c>
      <c r="S13" s="66">
        <v>23.6</v>
      </c>
      <c r="T13" s="66">
        <v>18.100000000000001</v>
      </c>
    </row>
    <row r="14" spans="1:24" x14ac:dyDescent="0.25">
      <c r="A14" s="95" t="s">
        <v>4</v>
      </c>
      <c r="B14" s="101">
        <v>27</v>
      </c>
      <c r="C14" s="101">
        <v>32</v>
      </c>
      <c r="D14" s="101">
        <v>38</v>
      </c>
      <c r="E14" s="101">
        <v>41</v>
      </c>
      <c r="F14" s="101">
        <v>44</v>
      </c>
      <c r="G14" s="101">
        <v>42</v>
      </c>
      <c r="H14" s="101">
        <v>49</v>
      </c>
      <c r="I14" s="101">
        <v>46</v>
      </c>
      <c r="J14" s="101">
        <v>50</v>
      </c>
      <c r="K14" s="101">
        <v>53</v>
      </c>
      <c r="L14" s="101" t="s">
        <v>220</v>
      </c>
      <c r="M14" s="101">
        <f t="shared" si="0"/>
        <v>422</v>
      </c>
      <c r="N14" s="102">
        <v>23.240572461780879</v>
      </c>
      <c r="O14" s="66">
        <v>19.399999999999999</v>
      </c>
      <c r="P14" s="69" t="s">
        <v>220</v>
      </c>
      <c r="Q14" s="3">
        <f t="shared" si="1"/>
        <v>15</v>
      </c>
      <c r="R14" s="95" t="s">
        <v>2</v>
      </c>
      <c r="S14" s="66">
        <v>23.3</v>
      </c>
      <c r="T14" s="66">
        <v>18.100000000000001</v>
      </c>
    </row>
    <row r="15" spans="1:24" x14ac:dyDescent="0.25">
      <c r="A15" s="95" t="s">
        <v>5</v>
      </c>
      <c r="B15" s="101">
        <v>111</v>
      </c>
      <c r="C15" s="101">
        <v>112</v>
      </c>
      <c r="D15" s="101">
        <v>128</v>
      </c>
      <c r="E15" s="101">
        <v>139</v>
      </c>
      <c r="F15" s="101">
        <v>150</v>
      </c>
      <c r="G15" s="101">
        <v>148</v>
      </c>
      <c r="H15" s="101">
        <v>159</v>
      </c>
      <c r="I15" s="101">
        <v>142</v>
      </c>
      <c r="J15" s="101">
        <v>177</v>
      </c>
      <c r="K15" s="101">
        <v>158</v>
      </c>
      <c r="L15" s="101" t="s">
        <v>220</v>
      </c>
      <c r="M15" s="101">
        <f t="shared" si="0"/>
        <v>1424</v>
      </c>
      <c r="N15" s="102">
        <v>13.057257179278356</v>
      </c>
      <c r="O15" s="66">
        <v>9.8000000000000007</v>
      </c>
      <c r="P15" s="69" t="s">
        <v>220</v>
      </c>
      <c r="Q15" s="3">
        <f t="shared" si="1"/>
        <v>30</v>
      </c>
      <c r="R15" s="95" t="s">
        <v>29</v>
      </c>
      <c r="S15" s="66">
        <v>23</v>
      </c>
      <c r="T15" s="66">
        <v>18.100000000000001</v>
      </c>
    </row>
    <row r="16" spans="1:24" x14ac:dyDescent="0.25">
      <c r="A16" s="95" t="s">
        <v>6</v>
      </c>
      <c r="B16" s="101">
        <v>226</v>
      </c>
      <c r="C16" s="101">
        <v>210</v>
      </c>
      <c r="D16" s="101">
        <v>187</v>
      </c>
      <c r="E16" s="101">
        <v>233</v>
      </c>
      <c r="F16" s="101">
        <v>207</v>
      </c>
      <c r="G16" s="101">
        <v>202</v>
      </c>
      <c r="H16" s="101">
        <v>308</v>
      </c>
      <c r="I16" s="101">
        <v>261</v>
      </c>
      <c r="J16" s="101">
        <v>285</v>
      </c>
      <c r="K16" s="101">
        <v>281</v>
      </c>
      <c r="L16" s="101" t="s">
        <v>220</v>
      </c>
      <c r="M16" s="101">
        <f t="shared" si="0"/>
        <v>2400</v>
      </c>
      <c r="N16" s="102">
        <v>26.635115736587117</v>
      </c>
      <c r="O16" s="66">
        <v>25.5</v>
      </c>
      <c r="P16" s="69" t="s">
        <v>220</v>
      </c>
      <c r="Q16" s="3">
        <f t="shared" si="1"/>
        <v>1</v>
      </c>
      <c r="R16" s="95" t="s">
        <v>25</v>
      </c>
      <c r="S16" s="66">
        <v>22.9</v>
      </c>
      <c r="T16" s="66">
        <v>18.100000000000001</v>
      </c>
    </row>
    <row r="17" spans="1:20" x14ac:dyDescent="0.25">
      <c r="A17" s="95" t="s">
        <v>75</v>
      </c>
      <c r="B17" s="101">
        <v>660</v>
      </c>
      <c r="C17" s="101">
        <v>665</v>
      </c>
      <c r="D17" s="101">
        <v>669</v>
      </c>
      <c r="E17" s="101">
        <v>683</v>
      </c>
      <c r="F17" s="101">
        <v>668</v>
      </c>
      <c r="G17" s="101">
        <v>663</v>
      </c>
      <c r="H17" s="101">
        <v>715</v>
      </c>
      <c r="I17" s="101">
        <v>740</v>
      </c>
      <c r="J17" s="101">
        <v>766</v>
      </c>
      <c r="K17" s="101">
        <v>736</v>
      </c>
      <c r="L17" s="101" t="s">
        <v>220</v>
      </c>
      <c r="M17" s="101">
        <f t="shared" si="0"/>
        <v>6965</v>
      </c>
      <c r="N17" s="102">
        <v>25.478766308821939</v>
      </c>
      <c r="O17" s="66">
        <v>23.6</v>
      </c>
      <c r="P17" s="69" t="s">
        <v>220</v>
      </c>
      <c r="Q17" s="3">
        <f t="shared" si="1"/>
        <v>5</v>
      </c>
      <c r="R17" s="95" t="s">
        <v>8</v>
      </c>
      <c r="S17" s="66">
        <v>22.8</v>
      </c>
      <c r="T17" s="66">
        <v>18.100000000000001</v>
      </c>
    </row>
    <row r="18" spans="1:20" x14ac:dyDescent="0.25">
      <c r="A18" s="95" t="s">
        <v>8</v>
      </c>
      <c r="B18" s="101">
        <v>65</v>
      </c>
      <c r="C18" s="101">
        <v>53</v>
      </c>
      <c r="D18" s="101">
        <v>61</v>
      </c>
      <c r="E18" s="101">
        <v>65</v>
      </c>
      <c r="F18" s="101">
        <v>84</v>
      </c>
      <c r="G18" s="101">
        <v>70</v>
      </c>
      <c r="H18" s="101">
        <v>85</v>
      </c>
      <c r="I18" s="101">
        <v>92</v>
      </c>
      <c r="J18" s="101">
        <v>103</v>
      </c>
      <c r="K18" s="101">
        <v>110</v>
      </c>
      <c r="L18" s="101" t="s">
        <v>220</v>
      </c>
      <c r="M18" s="101">
        <f t="shared" si="0"/>
        <v>788</v>
      </c>
      <c r="N18" s="102">
        <v>20.753074678831055</v>
      </c>
      <c r="O18" s="66">
        <v>22.8</v>
      </c>
      <c r="P18" s="69" t="s">
        <v>220</v>
      </c>
      <c r="Q18" s="3">
        <f t="shared" si="1"/>
        <v>9</v>
      </c>
      <c r="R18" s="95" t="s">
        <v>12</v>
      </c>
      <c r="S18" s="66">
        <v>22.5</v>
      </c>
      <c r="T18" s="66">
        <v>18.100000000000001</v>
      </c>
    </row>
    <row r="19" spans="1:20" x14ac:dyDescent="0.25">
      <c r="A19" s="95" t="s">
        <v>9</v>
      </c>
      <c r="B19" s="101">
        <v>194</v>
      </c>
      <c r="C19" s="101">
        <v>199</v>
      </c>
      <c r="D19" s="101">
        <v>191</v>
      </c>
      <c r="E19" s="101">
        <v>242</v>
      </c>
      <c r="F19" s="101">
        <v>252</v>
      </c>
      <c r="G19" s="101">
        <v>278</v>
      </c>
      <c r="H19" s="101">
        <v>278</v>
      </c>
      <c r="I19" s="101">
        <v>277</v>
      </c>
      <c r="J19" s="101">
        <v>306</v>
      </c>
      <c r="K19" s="101">
        <v>302</v>
      </c>
      <c r="L19" s="101" t="s">
        <v>220</v>
      </c>
      <c r="M19" s="101">
        <f t="shared" si="0"/>
        <v>2519</v>
      </c>
      <c r="N19" s="102">
        <v>18.439688959808709</v>
      </c>
      <c r="O19" s="66">
        <v>17.899999999999999</v>
      </c>
      <c r="P19" s="69" t="s">
        <v>220</v>
      </c>
      <c r="Q19" s="3">
        <f t="shared" si="1"/>
        <v>19</v>
      </c>
      <c r="R19" s="95" t="s">
        <v>22</v>
      </c>
      <c r="S19" s="66">
        <v>21.3</v>
      </c>
      <c r="T19" s="66">
        <v>18.100000000000001</v>
      </c>
    </row>
    <row r="20" spans="1:20" x14ac:dyDescent="0.25">
      <c r="A20" s="95" t="s">
        <v>10</v>
      </c>
      <c r="B20" s="101">
        <v>86</v>
      </c>
      <c r="C20" s="101">
        <v>95</v>
      </c>
      <c r="D20" s="101">
        <v>108</v>
      </c>
      <c r="E20" s="101">
        <v>93</v>
      </c>
      <c r="F20" s="101">
        <v>101</v>
      </c>
      <c r="G20" s="101">
        <v>94</v>
      </c>
      <c r="H20" s="101">
        <v>116</v>
      </c>
      <c r="I20" s="101">
        <v>118</v>
      </c>
      <c r="J20" s="101">
        <v>134</v>
      </c>
      <c r="K20" s="101">
        <v>128</v>
      </c>
      <c r="L20" s="101" t="s">
        <v>220</v>
      </c>
      <c r="M20" s="101">
        <f t="shared" si="0"/>
        <v>1073</v>
      </c>
      <c r="N20" s="102">
        <v>13.970266269104862</v>
      </c>
      <c r="O20" s="66">
        <v>11.7</v>
      </c>
      <c r="P20" s="69" t="s">
        <v>220</v>
      </c>
      <c r="Q20" s="3">
        <f t="shared" si="1"/>
        <v>28</v>
      </c>
      <c r="R20" s="95" t="s">
        <v>19</v>
      </c>
      <c r="S20" s="66">
        <v>20.7</v>
      </c>
      <c r="T20" s="66">
        <v>18.100000000000001</v>
      </c>
    </row>
    <row r="21" spans="1:20" x14ac:dyDescent="0.25">
      <c r="A21" s="95" t="s">
        <v>11</v>
      </c>
      <c r="B21" s="101">
        <v>76</v>
      </c>
      <c r="C21" s="101">
        <v>91</v>
      </c>
      <c r="D21" s="101">
        <v>77</v>
      </c>
      <c r="E21" s="101">
        <v>101</v>
      </c>
      <c r="F21" s="101">
        <v>108</v>
      </c>
      <c r="G21" s="101">
        <v>105</v>
      </c>
      <c r="H21" s="101">
        <v>98</v>
      </c>
      <c r="I21" s="101">
        <v>120</v>
      </c>
      <c r="J21" s="101">
        <v>108</v>
      </c>
      <c r="K21" s="101">
        <v>121</v>
      </c>
      <c r="L21" s="101" t="s">
        <v>220</v>
      </c>
      <c r="M21" s="101">
        <f t="shared" si="0"/>
        <v>1005</v>
      </c>
      <c r="N21" s="102">
        <v>12.719754367410106</v>
      </c>
      <c r="O21" s="66">
        <v>13</v>
      </c>
      <c r="P21" s="69" t="s">
        <v>220</v>
      </c>
      <c r="Q21" s="3">
        <f t="shared" si="1"/>
        <v>25</v>
      </c>
      <c r="R21" s="95" t="s">
        <v>15</v>
      </c>
      <c r="S21" s="66">
        <v>20.5</v>
      </c>
      <c r="T21" s="66">
        <v>18.100000000000001</v>
      </c>
    </row>
    <row r="22" spans="1:20" x14ac:dyDescent="0.25">
      <c r="A22" s="95" t="s">
        <v>12</v>
      </c>
      <c r="B22" s="101">
        <v>387</v>
      </c>
      <c r="C22" s="101">
        <v>378</v>
      </c>
      <c r="D22" s="101">
        <v>409</v>
      </c>
      <c r="E22" s="101">
        <v>456</v>
      </c>
      <c r="F22" s="101">
        <v>469</v>
      </c>
      <c r="G22" s="101">
        <v>478</v>
      </c>
      <c r="H22" s="101">
        <v>481</v>
      </c>
      <c r="I22" s="101">
        <v>497</v>
      </c>
      <c r="J22" s="101">
        <v>553</v>
      </c>
      <c r="K22" s="101">
        <v>571</v>
      </c>
      <c r="L22" s="101" t="s">
        <v>220</v>
      </c>
      <c r="M22" s="101">
        <f t="shared" si="0"/>
        <v>4679</v>
      </c>
      <c r="N22" s="102">
        <v>23.994950627780938</v>
      </c>
      <c r="O22" s="66">
        <v>22.5</v>
      </c>
      <c r="P22" s="69" t="s">
        <v>220</v>
      </c>
      <c r="Q22" s="3">
        <f t="shared" si="1"/>
        <v>10</v>
      </c>
      <c r="R22" s="95" t="s">
        <v>1</v>
      </c>
      <c r="S22" s="66">
        <v>19.600000000000001</v>
      </c>
      <c r="T22" s="66">
        <v>18.100000000000001</v>
      </c>
    </row>
    <row r="23" spans="1:20" x14ac:dyDescent="0.25">
      <c r="A23" s="95" t="s">
        <v>13</v>
      </c>
      <c r="B23" s="101">
        <v>599</v>
      </c>
      <c r="C23" s="101">
        <v>570</v>
      </c>
      <c r="D23" s="101">
        <v>615</v>
      </c>
      <c r="E23" s="101">
        <v>620</v>
      </c>
      <c r="F23" s="101">
        <v>656</v>
      </c>
      <c r="G23" s="101">
        <v>619</v>
      </c>
      <c r="H23" s="101">
        <v>713</v>
      </c>
      <c r="I23" s="101">
        <v>744</v>
      </c>
      <c r="J23" s="101">
        <v>764</v>
      </c>
      <c r="K23" s="101">
        <v>832</v>
      </c>
      <c r="L23" s="101" t="s">
        <v>220</v>
      </c>
      <c r="M23" s="101">
        <f t="shared" si="0"/>
        <v>6732</v>
      </c>
      <c r="N23" s="102">
        <v>15.245840170513945</v>
      </c>
      <c r="O23" s="66">
        <v>14.9</v>
      </c>
      <c r="P23" s="69" t="s">
        <v>220</v>
      </c>
      <c r="Q23" s="3">
        <f t="shared" si="1"/>
        <v>22</v>
      </c>
      <c r="R23" s="95" t="s">
        <v>4</v>
      </c>
      <c r="S23" s="66">
        <v>19.399999999999999</v>
      </c>
      <c r="T23" s="66">
        <v>18.100000000000001</v>
      </c>
    </row>
    <row r="24" spans="1:20" x14ac:dyDescent="0.25">
      <c r="A24" s="95" t="s">
        <v>30</v>
      </c>
      <c r="B24" s="101">
        <v>175</v>
      </c>
      <c r="C24" s="101">
        <v>209</v>
      </c>
      <c r="D24" s="101">
        <v>191</v>
      </c>
      <c r="E24" s="101">
        <v>181</v>
      </c>
      <c r="F24" s="101">
        <v>207</v>
      </c>
      <c r="G24" s="101">
        <v>171</v>
      </c>
      <c r="H24" s="101">
        <v>210</v>
      </c>
      <c r="I24" s="101">
        <v>216</v>
      </c>
      <c r="J24" s="101">
        <v>235</v>
      </c>
      <c r="K24" s="101">
        <v>210</v>
      </c>
      <c r="L24" s="101" t="s">
        <v>220</v>
      </c>
      <c r="M24" s="101">
        <f t="shared" si="0"/>
        <v>2005</v>
      </c>
      <c r="N24" s="102">
        <v>17.73056334149442</v>
      </c>
      <c r="O24" s="66">
        <v>12.5</v>
      </c>
      <c r="P24" s="69" t="s">
        <v>220</v>
      </c>
      <c r="Q24" s="3">
        <f t="shared" si="1"/>
        <v>27</v>
      </c>
      <c r="R24" s="95" t="s">
        <v>21</v>
      </c>
      <c r="S24" s="66">
        <v>19.399999999999999</v>
      </c>
      <c r="T24" s="66">
        <v>18.100000000000001</v>
      </c>
    </row>
    <row r="25" spans="1:20" x14ac:dyDescent="0.25">
      <c r="A25" s="95" t="s">
        <v>14</v>
      </c>
      <c r="B25" s="101">
        <v>77</v>
      </c>
      <c r="C25" s="101">
        <v>63</v>
      </c>
      <c r="D25" s="101">
        <v>87</v>
      </c>
      <c r="E25" s="101">
        <v>90</v>
      </c>
      <c r="F25" s="101">
        <v>105</v>
      </c>
      <c r="G25" s="101">
        <v>84</v>
      </c>
      <c r="H25" s="101">
        <v>73</v>
      </c>
      <c r="I25" s="101">
        <v>98</v>
      </c>
      <c r="J25" s="101">
        <v>85</v>
      </c>
      <c r="K25" s="101">
        <v>112</v>
      </c>
      <c r="L25" s="101" t="s">
        <v>220</v>
      </c>
      <c r="M25" s="101">
        <f t="shared" si="0"/>
        <v>874</v>
      </c>
      <c r="N25" s="102">
        <v>14.555243141055717</v>
      </c>
      <c r="O25" s="66">
        <v>18.100000000000001</v>
      </c>
      <c r="P25" s="69" t="s">
        <v>220</v>
      </c>
      <c r="Q25" s="3">
        <f t="shared" si="1"/>
        <v>18</v>
      </c>
      <c r="R25" s="95" t="s">
        <v>31</v>
      </c>
      <c r="S25" s="66">
        <v>18.399999999999999</v>
      </c>
      <c r="T25" s="66">
        <v>18.100000000000001</v>
      </c>
    </row>
    <row r="26" spans="1:20" x14ac:dyDescent="0.25">
      <c r="A26" s="95" t="s">
        <v>15</v>
      </c>
      <c r="B26" s="101">
        <v>40</v>
      </c>
      <c r="C26" s="101">
        <v>47</v>
      </c>
      <c r="D26" s="101">
        <v>42</v>
      </c>
      <c r="E26" s="101">
        <v>44</v>
      </c>
      <c r="F26" s="101">
        <v>50</v>
      </c>
      <c r="G26" s="101">
        <v>47</v>
      </c>
      <c r="H26" s="101">
        <v>59</v>
      </c>
      <c r="I26" s="101">
        <v>45</v>
      </c>
      <c r="J26" s="101">
        <v>68</v>
      </c>
      <c r="K26" s="101">
        <v>70</v>
      </c>
      <c r="L26" s="101" t="s">
        <v>220</v>
      </c>
      <c r="M26" s="101">
        <f t="shared" si="0"/>
        <v>512</v>
      </c>
      <c r="N26" s="102">
        <v>19.537366650289755</v>
      </c>
      <c r="O26" s="66">
        <v>20.5</v>
      </c>
      <c r="P26" s="69" t="s">
        <v>220</v>
      </c>
      <c r="Q26" s="3">
        <f t="shared" si="1"/>
        <v>13</v>
      </c>
      <c r="R26" s="95" t="s">
        <v>14</v>
      </c>
      <c r="S26" s="66">
        <v>18.100000000000001</v>
      </c>
      <c r="T26" s="66">
        <v>18.100000000000001</v>
      </c>
    </row>
    <row r="27" spans="1:20" x14ac:dyDescent="0.25">
      <c r="A27" s="95" t="s">
        <v>16</v>
      </c>
      <c r="B27" s="101">
        <v>292</v>
      </c>
      <c r="C27" s="101">
        <v>279</v>
      </c>
      <c r="D27" s="101">
        <v>300</v>
      </c>
      <c r="E27" s="101">
        <v>274</v>
      </c>
      <c r="F27" s="101">
        <v>302</v>
      </c>
      <c r="G27" s="101">
        <v>318</v>
      </c>
      <c r="H27" s="101">
        <v>372</v>
      </c>
      <c r="I27" s="101">
        <v>386</v>
      </c>
      <c r="J27" s="101">
        <v>370</v>
      </c>
      <c r="K27" s="101">
        <v>388</v>
      </c>
      <c r="L27" s="101" t="s">
        <v>220</v>
      </c>
      <c r="M27" s="101">
        <f t="shared" si="0"/>
        <v>3281</v>
      </c>
      <c r="N27" s="102">
        <v>24.32652124812854</v>
      </c>
      <c r="O27" s="66">
        <v>25.4</v>
      </c>
      <c r="P27" s="69" t="s">
        <v>220</v>
      </c>
      <c r="Q27" s="3">
        <f t="shared" si="1"/>
        <v>2</v>
      </c>
      <c r="R27" s="95" t="s">
        <v>9</v>
      </c>
      <c r="S27" s="66">
        <v>17.899999999999999</v>
      </c>
      <c r="T27" s="66">
        <v>18.100000000000001</v>
      </c>
    </row>
    <row r="28" spans="1:20" x14ac:dyDescent="0.25">
      <c r="A28" s="95" t="s">
        <v>17</v>
      </c>
      <c r="B28" s="101">
        <v>104</v>
      </c>
      <c r="C28" s="101">
        <v>73</v>
      </c>
      <c r="D28" s="101">
        <v>88</v>
      </c>
      <c r="E28" s="101">
        <v>88</v>
      </c>
      <c r="F28" s="101">
        <v>89</v>
      </c>
      <c r="G28" s="101">
        <v>97</v>
      </c>
      <c r="H28" s="101">
        <v>110</v>
      </c>
      <c r="I28" s="101">
        <v>125</v>
      </c>
      <c r="J28" s="101">
        <v>121</v>
      </c>
      <c r="K28" s="101">
        <v>139</v>
      </c>
      <c r="L28" s="101" t="s">
        <v>220</v>
      </c>
      <c r="M28" s="101">
        <f t="shared" si="0"/>
        <v>1034</v>
      </c>
      <c r="N28" s="102">
        <v>10.520547945205479</v>
      </c>
      <c r="O28" s="66">
        <v>9.1999999999999993</v>
      </c>
      <c r="P28" s="69" t="s">
        <v>220</v>
      </c>
      <c r="Q28" s="3">
        <f t="shared" si="1"/>
        <v>31</v>
      </c>
      <c r="R28" s="95" t="s">
        <v>26</v>
      </c>
      <c r="S28" s="66">
        <v>17.2</v>
      </c>
      <c r="T28" s="66">
        <v>18.100000000000001</v>
      </c>
    </row>
    <row r="29" spans="1:20" x14ac:dyDescent="0.25">
      <c r="A29" s="95" t="s">
        <v>18</v>
      </c>
      <c r="B29" s="101">
        <v>181</v>
      </c>
      <c r="C29" s="101">
        <v>194</v>
      </c>
      <c r="D29" s="101">
        <v>175</v>
      </c>
      <c r="E29" s="101">
        <v>181</v>
      </c>
      <c r="F29" s="101">
        <v>208</v>
      </c>
      <c r="G29" s="101">
        <v>227</v>
      </c>
      <c r="H29" s="101">
        <v>222</v>
      </c>
      <c r="I29" s="101">
        <v>217</v>
      </c>
      <c r="J29" s="101">
        <v>252</v>
      </c>
      <c r="K29" s="101">
        <v>261</v>
      </c>
      <c r="L29" s="101" t="s">
        <v>220</v>
      </c>
      <c r="M29" s="101">
        <f t="shared" si="0"/>
        <v>2118</v>
      </c>
      <c r="N29" s="102">
        <v>14.286378391739298</v>
      </c>
      <c r="O29" s="66">
        <v>13.6</v>
      </c>
      <c r="P29" s="69" t="s">
        <v>220</v>
      </c>
      <c r="Q29" s="3">
        <f t="shared" si="1"/>
        <v>24</v>
      </c>
      <c r="R29" s="95" t="s">
        <v>24</v>
      </c>
      <c r="S29" s="66">
        <v>15.5</v>
      </c>
      <c r="T29" s="66">
        <v>18.100000000000001</v>
      </c>
    </row>
    <row r="30" spans="1:20" x14ac:dyDescent="0.25">
      <c r="A30" s="95" t="s">
        <v>19</v>
      </c>
      <c r="B30" s="101">
        <v>56</v>
      </c>
      <c r="C30" s="101">
        <v>86</v>
      </c>
      <c r="D30" s="101">
        <v>78</v>
      </c>
      <c r="E30" s="101">
        <v>72</v>
      </c>
      <c r="F30" s="101">
        <v>89</v>
      </c>
      <c r="G30" s="101">
        <v>91</v>
      </c>
      <c r="H30" s="101">
        <v>107</v>
      </c>
      <c r="I30" s="101">
        <v>80</v>
      </c>
      <c r="J30" s="101">
        <v>99</v>
      </c>
      <c r="K30" s="101">
        <v>128</v>
      </c>
      <c r="L30" s="101" t="s">
        <v>220</v>
      </c>
      <c r="M30" s="101">
        <f t="shared" si="0"/>
        <v>886</v>
      </c>
      <c r="N30" s="102">
        <v>16.993549317339944</v>
      </c>
      <c r="O30" s="66">
        <v>20.7</v>
      </c>
      <c r="P30" s="69" t="s">
        <v>220</v>
      </c>
      <c r="Q30" s="3">
        <f t="shared" si="1"/>
        <v>12</v>
      </c>
      <c r="R30" s="95" t="s">
        <v>13</v>
      </c>
      <c r="S30" s="66">
        <v>14.9</v>
      </c>
      <c r="T30" s="66">
        <v>18.100000000000001</v>
      </c>
    </row>
    <row r="31" spans="1:20" x14ac:dyDescent="0.25">
      <c r="A31" s="95" t="s">
        <v>20</v>
      </c>
      <c r="B31" s="101">
        <v>24</v>
      </c>
      <c r="C31" s="101">
        <v>22</v>
      </c>
      <c r="D31" s="101">
        <v>24</v>
      </c>
      <c r="E31" s="101">
        <v>25</v>
      </c>
      <c r="F31" s="101">
        <v>35</v>
      </c>
      <c r="G31" s="101">
        <v>42</v>
      </c>
      <c r="H31" s="101">
        <v>39</v>
      </c>
      <c r="I31" s="101">
        <v>59</v>
      </c>
      <c r="J31" s="101">
        <v>52</v>
      </c>
      <c r="K31" s="101">
        <v>59</v>
      </c>
      <c r="L31" s="101" t="s">
        <v>220</v>
      </c>
      <c r="M31" s="101">
        <f t="shared" si="0"/>
        <v>381</v>
      </c>
      <c r="N31" s="102">
        <v>11.932024176116677</v>
      </c>
      <c r="O31" s="66">
        <v>11.5</v>
      </c>
      <c r="P31" s="69" t="s">
        <v>220</v>
      </c>
      <c r="Q31" s="3">
        <f t="shared" si="1"/>
        <v>29</v>
      </c>
      <c r="R31" s="97" t="s">
        <v>27</v>
      </c>
      <c r="S31" s="103">
        <v>14.5</v>
      </c>
      <c r="T31" s="66">
        <v>18.100000000000001</v>
      </c>
    </row>
    <row r="32" spans="1:20" x14ac:dyDescent="0.25">
      <c r="A32" s="95" t="s">
        <v>21</v>
      </c>
      <c r="B32" s="101">
        <v>109</v>
      </c>
      <c r="C32" s="101">
        <v>105</v>
      </c>
      <c r="D32" s="101">
        <v>112</v>
      </c>
      <c r="E32" s="101">
        <v>114</v>
      </c>
      <c r="F32" s="101">
        <v>108</v>
      </c>
      <c r="G32" s="101">
        <v>97</v>
      </c>
      <c r="H32" s="101">
        <v>120</v>
      </c>
      <c r="I32" s="101">
        <v>114</v>
      </c>
      <c r="J32" s="101">
        <v>150</v>
      </c>
      <c r="K32" s="101">
        <v>148</v>
      </c>
      <c r="L32" s="101" t="s">
        <v>220</v>
      </c>
      <c r="M32" s="101">
        <f t="shared" si="0"/>
        <v>1177</v>
      </c>
      <c r="N32" s="102">
        <v>19.210450485063873</v>
      </c>
      <c r="O32" s="66">
        <v>19.399999999999999</v>
      </c>
      <c r="P32" s="69" t="s">
        <v>220</v>
      </c>
      <c r="Q32" s="3">
        <f t="shared" si="1"/>
        <v>15</v>
      </c>
      <c r="R32" s="95" t="s">
        <v>18</v>
      </c>
      <c r="S32" s="66">
        <v>13.6</v>
      </c>
      <c r="T32" s="66">
        <v>18.100000000000001</v>
      </c>
    </row>
    <row r="33" spans="1:20" x14ac:dyDescent="0.25">
      <c r="A33" s="95" t="s">
        <v>22</v>
      </c>
      <c r="B33" s="101">
        <v>115</v>
      </c>
      <c r="C33" s="101">
        <v>147</v>
      </c>
      <c r="D33" s="101">
        <v>138</v>
      </c>
      <c r="E33" s="101">
        <v>120</v>
      </c>
      <c r="F33" s="101">
        <v>166</v>
      </c>
      <c r="G33" s="101">
        <v>160</v>
      </c>
      <c r="H33" s="101">
        <v>148</v>
      </c>
      <c r="I33" s="101">
        <v>189</v>
      </c>
      <c r="J33" s="101">
        <v>218</v>
      </c>
      <c r="K33" s="101">
        <v>195</v>
      </c>
      <c r="L33" s="101" t="s">
        <v>220</v>
      </c>
      <c r="M33" s="101">
        <f t="shared" si="0"/>
        <v>1596</v>
      </c>
      <c r="N33" s="102">
        <v>25.087143299373626</v>
      </c>
      <c r="O33" s="66">
        <v>21.3</v>
      </c>
      <c r="P33" s="69" t="s">
        <v>220</v>
      </c>
      <c r="Q33" s="3">
        <f t="shared" si="1"/>
        <v>11</v>
      </c>
      <c r="R33" s="95" t="s">
        <v>11</v>
      </c>
      <c r="S33" s="66">
        <v>13</v>
      </c>
      <c r="T33" s="66">
        <v>18.100000000000001</v>
      </c>
    </row>
    <row r="34" spans="1:20" x14ac:dyDescent="0.25">
      <c r="A34" s="95" t="s">
        <v>23</v>
      </c>
      <c r="B34" s="101">
        <v>170</v>
      </c>
      <c r="C34" s="101">
        <v>134</v>
      </c>
      <c r="D34" s="101">
        <v>166</v>
      </c>
      <c r="E34" s="101">
        <v>147</v>
      </c>
      <c r="F34" s="101">
        <v>174</v>
      </c>
      <c r="G34" s="101">
        <v>176</v>
      </c>
      <c r="H34" s="101">
        <v>180</v>
      </c>
      <c r="I34" s="101">
        <v>234</v>
      </c>
      <c r="J34" s="101">
        <v>204</v>
      </c>
      <c r="K34" s="101">
        <v>214</v>
      </c>
      <c r="L34" s="101" t="s">
        <v>220</v>
      </c>
      <c r="M34" s="101">
        <f t="shared" si="0"/>
        <v>1799</v>
      </c>
      <c r="N34" s="102">
        <v>24.460812938331173</v>
      </c>
      <c r="O34" s="66">
        <v>24.8</v>
      </c>
      <c r="P34" s="69" t="s">
        <v>220</v>
      </c>
      <c r="Q34" s="3">
        <f t="shared" si="1"/>
        <v>3</v>
      </c>
      <c r="R34" s="95" t="s">
        <v>28</v>
      </c>
      <c r="S34" s="66">
        <v>12.7</v>
      </c>
      <c r="T34" s="66">
        <v>18.100000000000001</v>
      </c>
    </row>
    <row r="35" spans="1:20" x14ac:dyDescent="0.25">
      <c r="A35" s="95" t="s">
        <v>24</v>
      </c>
      <c r="B35" s="101">
        <v>67</v>
      </c>
      <c r="C35" s="101">
        <v>66</v>
      </c>
      <c r="D35" s="101">
        <v>81</v>
      </c>
      <c r="E35" s="101">
        <v>70</v>
      </c>
      <c r="F35" s="101">
        <v>79</v>
      </c>
      <c r="G35" s="101">
        <v>78</v>
      </c>
      <c r="H35" s="101">
        <v>80</v>
      </c>
      <c r="I35" s="101">
        <v>99</v>
      </c>
      <c r="J35" s="101">
        <v>96</v>
      </c>
      <c r="K35" s="101">
        <v>109</v>
      </c>
      <c r="L35" s="101" t="s">
        <v>220</v>
      </c>
      <c r="M35" s="101">
        <f t="shared" si="0"/>
        <v>825</v>
      </c>
      <c r="N35" s="102">
        <v>14.103833598269931</v>
      </c>
      <c r="O35" s="66">
        <v>15.5</v>
      </c>
      <c r="P35" s="69" t="s">
        <v>220</v>
      </c>
      <c r="Q35" s="3">
        <f t="shared" si="1"/>
        <v>21</v>
      </c>
      <c r="R35" s="95" t="s">
        <v>30</v>
      </c>
      <c r="S35" s="66">
        <v>12.5</v>
      </c>
      <c r="T35" s="66">
        <v>18.100000000000001</v>
      </c>
    </row>
    <row r="36" spans="1:20" x14ac:dyDescent="0.25">
      <c r="A36" s="95" t="s">
        <v>25</v>
      </c>
      <c r="B36" s="101">
        <v>144</v>
      </c>
      <c r="C36" s="101">
        <v>173</v>
      </c>
      <c r="D36" s="101">
        <v>180</v>
      </c>
      <c r="E36" s="101">
        <v>178</v>
      </c>
      <c r="F36" s="101">
        <v>178</v>
      </c>
      <c r="G36" s="101">
        <v>207</v>
      </c>
      <c r="H36" s="101">
        <v>208</v>
      </c>
      <c r="I36" s="101">
        <v>214</v>
      </c>
      <c r="J36" s="101">
        <v>232</v>
      </c>
      <c r="K36" s="101">
        <v>237</v>
      </c>
      <c r="L36" s="101" t="s">
        <v>220</v>
      </c>
      <c r="M36" s="101">
        <f t="shared" si="0"/>
        <v>1951</v>
      </c>
      <c r="N36" s="102">
        <v>21.89666857828059</v>
      </c>
      <c r="O36" s="66">
        <v>22.9</v>
      </c>
      <c r="P36" s="69" t="s">
        <v>220</v>
      </c>
      <c r="Q36" s="3">
        <f t="shared" si="1"/>
        <v>8</v>
      </c>
      <c r="R36" s="95" t="s">
        <v>10</v>
      </c>
      <c r="S36" s="66">
        <v>11.7</v>
      </c>
      <c r="T36" s="66">
        <v>18.100000000000001</v>
      </c>
    </row>
    <row r="37" spans="1:20" x14ac:dyDescent="0.25">
      <c r="A37" s="95" t="s">
        <v>26</v>
      </c>
      <c r="B37" s="101">
        <v>37</v>
      </c>
      <c r="C37" s="101">
        <v>40</v>
      </c>
      <c r="D37" s="101">
        <v>34</v>
      </c>
      <c r="E37" s="101">
        <v>33</v>
      </c>
      <c r="F37" s="101">
        <v>42</v>
      </c>
      <c r="G37" s="101">
        <v>46</v>
      </c>
      <c r="H37" s="101">
        <v>42</v>
      </c>
      <c r="I37" s="101">
        <v>42</v>
      </c>
      <c r="J37" s="101">
        <v>48</v>
      </c>
      <c r="K37" s="101">
        <v>63</v>
      </c>
      <c r="L37" s="101" t="s">
        <v>220</v>
      </c>
      <c r="M37" s="101">
        <f t="shared" si="0"/>
        <v>427</v>
      </c>
      <c r="N37" s="102">
        <v>13.109775249290571</v>
      </c>
      <c r="O37" s="66">
        <v>17.2</v>
      </c>
      <c r="P37" s="69" t="s">
        <v>220</v>
      </c>
      <c r="Q37" s="3">
        <f t="shared" si="1"/>
        <v>20</v>
      </c>
      <c r="R37" s="95" t="s">
        <v>20</v>
      </c>
      <c r="S37" s="66">
        <v>11.5</v>
      </c>
      <c r="T37" s="66">
        <v>18.100000000000001</v>
      </c>
    </row>
    <row r="38" spans="1:20" x14ac:dyDescent="0.25">
      <c r="A38" s="95" t="s">
        <v>31</v>
      </c>
      <c r="B38" s="101">
        <v>284</v>
      </c>
      <c r="C38" s="101">
        <v>320</v>
      </c>
      <c r="D38" s="101">
        <v>322</v>
      </c>
      <c r="E38" s="101">
        <v>332</v>
      </c>
      <c r="F38" s="101">
        <v>385</v>
      </c>
      <c r="G38" s="101">
        <v>353</v>
      </c>
      <c r="H38" s="101">
        <v>369</v>
      </c>
      <c r="I38" s="101">
        <v>376</v>
      </c>
      <c r="J38" s="101">
        <v>425</v>
      </c>
      <c r="K38" s="101">
        <v>449</v>
      </c>
      <c r="L38" s="101" t="s">
        <v>220</v>
      </c>
      <c r="M38" s="101">
        <f t="shared" si="0"/>
        <v>3615</v>
      </c>
      <c r="N38" s="102">
        <v>17.473086707308077</v>
      </c>
      <c r="O38" s="66">
        <v>18.399999999999999</v>
      </c>
      <c r="P38" s="69" t="s">
        <v>220</v>
      </c>
      <c r="Q38" s="3">
        <f t="shared" si="1"/>
        <v>17</v>
      </c>
      <c r="R38" s="95" t="s">
        <v>5</v>
      </c>
      <c r="S38" s="66">
        <v>9.8000000000000007</v>
      </c>
      <c r="T38" s="66">
        <v>18.100000000000001</v>
      </c>
    </row>
    <row r="39" spans="1:20" x14ac:dyDescent="0.25">
      <c r="A39" s="97" t="s">
        <v>27</v>
      </c>
      <c r="B39" s="104">
        <v>38</v>
      </c>
      <c r="C39" s="104">
        <v>63</v>
      </c>
      <c r="D39" s="104">
        <v>59</v>
      </c>
      <c r="E39" s="104">
        <v>74</v>
      </c>
      <c r="F39" s="104">
        <v>71</v>
      </c>
      <c r="G39" s="104">
        <v>80</v>
      </c>
      <c r="H39" s="104">
        <v>88</v>
      </c>
      <c r="I39" s="104">
        <v>81</v>
      </c>
      <c r="J39" s="104">
        <v>97</v>
      </c>
      <c r="K39" s="104" t="s">
        <v>222</v>
      </c>
      <c r="L39" s="104" t="s">
        <v>223</v>
      </c>
      <c r="M39" s="104">
        <f t="shared" si="0"/>
        <v>651</v>
      </c>
      <c r="N39" s="105">
        <v>15.8</v>
      </c>
      <c r="O39" s="103">
        <v>14.5</v>
      </c>
      <c r="P39" s="106" t="s">
        <v>224</v>
      </c>
      <c r="Q39" s="3">
        <f t="shared" si="1"/>
        <v>23</v>
      </c>
      <c r="R39" s="95" t="s">
        <v>17</v>
      </c>
      <c r="S39" s="66">
        <v>9.1999999999999993</v>
      </c>
      <c r="T39" s="66">
        <v>18.100000000000001</v>
      </c>
    </row>
    <row r="40" spans="1:20" x14ac:dyDescent="0.25">
      <c r="A40" s="95" t="s">
        <v>28</v>
      </c>
      <c r="B40" s="101">
        <v>62</v>
      </c>
      <c r="C40" s="101">
        <v>52</v>
      </c>
      <c r="D40" s="101">
        <v>63</v>
      </c>
      <c r="E40" s="101">
        <v>53</v>
      </c>
      <c r="F40" s="101">
        <v>75</v>
      </c>
      <c r="G40" s="101">
        <v>82</v>
      </c>
      <c r="H40" s="101">
        <v>78</v>
      </c>
      <c r="I40" s="101">
        <v>89</v>
      </c>
      <c r="J40" s="101">
        <v>82</v>
      </c>
      <c r="K40" s="101">
        <v>67</v>
      </c>
      <c r="L40" s="101" t="s">
        <v>220</v>
      </c>
      <c r="M40" s="101">
        <f t="shared" si="0"/>
        <v>703</v>
      </c>
      <c r="N40" s="102">
        <v>18.274080000356566</v>
      </c>
      <c r="O40" s="66">
        <v>12.7</v>
      </c>
      <c r="P40" s="69" t="s">
        <v>220</v>
      </c>
      <c r="Q40" s="3">
        <f t="shared" si="1"/>
        <v>26</v>
      </c>
      <c r="R40" s="95" t="s">
        <v>3</v>
      </c>
      <c r="S40" s="66">
        <v>8.3000000000000007</v>
      </c>
      <c r="T40" s="66">
        <v>18.100000000000001</v>
      </c>
    </row>
    <row r="41" spans="1:20" x14ac:dyDescent="0.25">
      <c r="A41" s="107" t="s">
        <v>87</v>
      </c>
      <c r="B41" s="101">
        <f>SUM(B9:B40)</f>
        <v>4818</v>
      </c>
      <c r="C41" s="101">
        <f t="shared" ref="C41:L41" si="2">SUM(C9:C40)</f>
        <v>4900</v>
      </c>
      <c r="D41" s="101">
        <f t="shared" si="2"/>
        <v>5047</v>
      </c>
      <c r="E41" s="101">
        <f t="shared" si="2"/>
        <v>5213</v>
      </c>
      <c r="F41" s="101">
        <f t="shared" si="2"/>
        <v>5595</v>
      </c>
      <c r="G41" s="101">
        <f t="shared" si="2"/>
        <v>5542</v>
      </c>
      <c r="H41" s="101">
        <f t="shared" si="2"/>
        <v>5987</v>
      </c>
      <c r="I41" s="101">
        <f t="shared" si="2"/>
        <v>6264</v>
      </c>
      <c r="J41" s="101">
        <f t="shared" si="2"/>
        <v>6634</v>
      </c>
      <c r="K41" s="101">
        <f t="shared" si="2"/>
        <v>6730</v>
      </c>
      <c r="L41" s="101">
        <f t="shared" si="2"/>
        <v>0</v>
      </c>
      <c r="M41" s="101">
        <f t="shared" si="0"/>
        <v>56730</v>
      </c>
      <c r="N41" s="108">
        <v>18.7</v>
      </c>
      <c r="O41" s="108">
        <v>18.100000000000001</v>
      </c>
      <c r="P41" s="108" t="s">
        <v>220</v>
      </c>
    </row>
    <row r="43" spans="1:20" x14ac:dyDescent="0.25">
      <c r="A43" s="3" t="s">
        <v>215</v>
      </c>
      <c r="B43" s="3" t="s">
        <v>225</v>
      </c>
      <c r="N43" s="3" t="s">
        <v>225</v>
      </c>
    </row>
    <row r="44" spans="1:20" x14ac:dyDescent="0.25">
      <c r="B44" s="3" t="s">
        <v>226</v>
      </c>
      <c r="N44" s="3" t="s">
        <v>226</v>
      </c>
    </row>
  </sheetData>
  <pageMargins left="0.39370078740157483" right="0.39370078740157483" top="0" bottom="0" header="0.31496062992125984" footer="0.31496062992125984"/>
  <pageSetup paperSize="9" scale="77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4"/>
  <sheetViews>
    <sheetView workbookViewId="0">
      <selection activeCell="X3" sqref="X3"/>
    </sheetView>
  </sheetViews>
  <sheetFormatPr baseColWidth="10" defaultRowHeight="15" x14ac:dyDescent="0.25"/>
  <cols>
    <col min="1" max="1" width="22.85546875" style="3" customWidth="1"/>
    <col min="2" max="13" width="8.28515625" style="3" hidden="1" customWidth="1"/>
    <col min="14" max="14" width="8.7109375" style="3" customWidth="1"/>
    <col min="15" max="15" width="8.7109375" style="68" customWidth="1"/>
    <col min="16" max="24" width="8.7109375" style="3" customWidth="1"/>
    <col min="25" max="16384" width="11.42578125" style="3"/>
  </cols>
  <sheetData>
    <row r="1" spans="1:24" x14ac:dyDescent="0.25">
      <c r="A1" s="92" t="s">
        <v>233</v>
      </c>
    </row>
    <row r="3" spans="1:24" ht="36" x14ac:dyDescent="0.25">
      <c r="A3" s="109" t="s">
        <v>227</v>
      </c>
      <c r="X3" s="99">
        <f>X5-N5</f>
        <v>-3.9999999999999982</v>
      </c>
    </row>
    <row r="4" spans="1:24" x14ac:dyDescent="0.25">
      <c r="A4" s="67"/>
      <c r="N4" s="94">
        <v>2008</v>
      </c>
      <c r="O4" s="94">
        <v>2009</v>
      </c>
      <c r="P4" s="94">
        <v>2010</v>
      </c>
      <c r="Q4" s="94">
        <v>2011</v>
      </c>
      <c r="R4" s="94">
        <v>2012</v>
      </c>
      <c r="S4" s="94">
        <v>2013</v>
      </c>
      <c r="T4" s="94">
        <v>2014</v>
      </c>
      <c r="U4" s="94">
        <v>2015</v>
      </c>
      <c r="V4" s="94">
        <v>2016</v>
      </c>
      <c r="W4" s="94">
        <v>2017</v>
      </c>
      <c r="X4" s="94" t="s">
        <v>218</v>
      </c>
    </row>
    <row r="5" spans="1:24" x14ac:dyDescent="0.25">
      <c r="A5" s="95" t="s">
        <v>27</v>
      </c>
      <c r="N5" s="96">
        <v>18.399999999999999</v>
      </c>
      <c r="O5" s="96">
        <v>17.5</v>
      </c>
      <c r="P5" s="96">
        <v>17.100000000000001</v>
      </c>
      <c r="Q5" s="96">
        <v>15.1</v>
      </c>
      <c r="R5" s="96">
        <v>14.7</v>
      </c>
      <c r="S5" s="96">
        <v>11.8</v>
      </c>
      <c r="T5" s="96">
        <v>12.7</v>
      </c>
      <c r="U5" s="96">
        <v>15</v>
      </c>
      <c r="V5" s="96">
        <v>14.4</v>
      </c>
      <c r="W5" s="96" t="s">
        <v>228</v>
      </c>
      <c r="X5" s="96">
        <v>14.4</v>
      </c>
    </row>
    <row r="6" spans="1:24" x14ac:dyDescent="0.25">
      <c r="A6" s="95" t="s">
        <v>51</v>
      </c>
      <c r="N6" s="96">
        <v>13.5</v>
      </c>
      <c r="O6" s="96">
        <v>13.4</v>
      </c>
      <c r="P6" s="96">
        <v>12.7</v>
      </c>
      <c r="Q6" s="96">
        <v>12.3</v>
      </c>
      <c r="R6" s="96">
        <v>11.8</v>
      </c>
      <c r="S6" s="96">
        <v>11.3</v>
      </c>
      <c r="T6" s="96">
        <v>11.9</v>
      </c>
      <c r="U6" s="96">
        <v>11.5</v>
      </c>
      <c r="V6" s="96">
        <v>11.4</v>
      </c>
      <c r="W6" s="96" t="s">
        <v>229</v>
      </c>
      <c r="X6" s="96" t="s">
        <v>220</v>
      </c>
    </row>
    <row r="8" spans="1:24" x14ac:dyDescent="0.25">
      <c r="A8" s="95" t="s">
        <v>37</v>
      </c>
      <c r="B8" s="69" t="s">
        <v>92</v>
      </c>
      <c r="C8" s="69" t="s">
        <v>93</v>
      </c>
      <c r="D8" s="69" t="s">
        <v>94</v>
      </c>
      <c r="E8" s="69" t="s">
        <v>95</v>
      </c>
      <c r="F8" s="69" t="s">
        <v>96</v>
      </c>
      <c r="G8" s="69" t="s">
        <v>115</v>
      </c>
      <c r="H8" s="69" t="s">
        <v>116</v>
      </c>
      <c r="I8" s="69" t="s">
        <v>117</v>
      </c>
      <c r="J8" s="69" t="s">
        <v>118</v>
      </c>
      <c r="K8" s="69" t="s">
        <v>221</v>
      </c>
      <c r="L8" s="69">
        <v>2018</v>
      </c>
      <c r="M8" s="100" t="s">
        <v>183</v>
      </c>
      <c r="N8" s="69">
        <v>2016</v>
      </c>
      <c r="O8" s="69">
        <v>2017</v>
      </c>
      <c r="P8" s="69">
        <v>2018</v>
      </c>
    </row>
    <row r="9" spans="1:24" x14ac:dyDescent="0.25">
      <c r="A9" s="95" t="s">
        <v>0</v>
      </c>
      <c r="B9" s="101">
        <v>21</v>
      </c>
      <c r="C9" s="101">
        <v>32</v>
      </c>
      <c r="D9" s="101">
        <v>40</v>
      </c>
      <c r="E9" s="101">
        <v>31</v>
      </c>
      <c r="F9" s="101">
        <v>41</v>
      </c>
      <c r="G9" s="101">
        <v>26</v>
      </c>
      <c r="H9" s="101">
        <v>30</v>
      </c>
      <c r="I9" s="101">
        <v>33</v>
      </c>
      <c r="J9" s="101">
        <v>35</v>
      </c>
      <c r="K9" s="101">
        <v>36</v>
      </c>
      <c r="L9" s="101" t="s">
        <v>220</v>
      </c>
      <c r="M9" s="101">
        <f>SUM(B9:L9)</f>
        <v>325</v>
      </c>
      <c r="N9" s="102">
        <v>9.6999999999999993</v>
      </c>
      <c r="O9" s="66">
        <v>9.5</v>
      </c>
      <c r="P9" s="69" t="s">
        <v>220</v>
      </c>
      <c r="Q9" s="3">
        <f>RANK(O9,$O$9:$O$40,0)</f>
        <v>22</v>
      </c>
      <c r="S9" s="95" t="s">
        <v>37</v>
      </c>
      <c r="T9" s="95" t="s">
        <v>230</v>
      </c>
      <c r="U9" s="95" t="s">
        <v>51</v>
      </c>
    </row>
    <row r="10" spans="1:24" x14ac:dyDescent="0.25">
      <c r="A10" s="95" t="s">
        <v>1</v>
      </c>
      <c r="B10" s="101">
        <v>96</v>
      </c>
      <c r="C10" s="101">
        <v>107</v>
      </c>
      <c r="D10" s="101">
        <v>112</v>
      </c>
      <c r="E10" s="101">
        <v>91</v>
      </c>
      <c r="F10" s="101">
        <v>89</v>
      </c>
      <c r="G10" s="101">
        <v>111</v>
      </c>
      <c r="H10" s="101">
        <v>142</v>
      </c>
      <c r="I10" s="101">
        <v>104</v>
      </c>
      <c r="J10" s="101">
        <v>114</v>
      </c>
      <c r="K10" s="101">
        <v>123</v>
      </c>
      <c r="L10" s="101" t="s">
        <v>220</v>
      </c>
      <c r="M10" s="101">
        <f t="shared" ref="M10:M41" si="0">SUM(B10:L10)</f>
        <v>1089</v>
      </c>
      <c r="N10" s="102">
        <v>11.5</v>
      </c>
      <c r="O10" s="66">
        <v>13.1</v>
      </c>
      <c r="P10" s="69" t="s">
        <v>220</v>
      </c>
      <c r="Q10" s="3">
        <f t="shared" ref="Q10:Q40" si="1">RANK(O10,$O$9:$O$40,0)</f>
        <v>6</v>
      </c>
      <c r="S10" s="95" t="s">
        <v>14</v>
      </c>
      <c r="T10" s="66">
        <v>15.9</v>
      </c>
      <c r="U10" s="66">
        <v>10.7</v>
      </c>
    </row>
    <row r="11" spans="1:24" x14ac:dyDescent="0.25">
      <c r="A11" s="95" t="s">
        <v>2</v>
      </c>
      <c r="B11" s="101">
        <v>14</v>
      </c>
      <c r="C11" s="101">
        <v>10</v>
      </c>
      <c r="D11" s="101">
        <v>18</v>
      </c>
      <c r="E11" s="101">
        <v>19</v>
      </c>
      <c r="F11" s="101">
        <v>13</v>
      </c>
      <c r="G11" s="101">
        <v>15</v>
      </c>
      <c r="H11" s="101">
        <v>24</v>
      </c>
      <c r="I11" s="101">
        <v>19</v>
      </c>
      <c r="J11" s="101">
        <v>26</v>
      </c>
      <c r="K11" s="101">
        <v>22</v>
      </c>
      <c r="L11" s="101" t="s">
        <v>220</v>
      </c>
      <c r="M11" s="101">
        <f t="shared" si="0"/>
        <v>180</v>
      </c>
      <c r="N11" s="102">
        <v>12.1</v>
      </c>
      <c r="O11" s="66">
        <v>9</v>
      </c>
      <c r="P11" s="69" t="s">
        <v>220</v>
      </c>
      <c r="Q11" s="3">
        <f t="shared" si="1"/>
        <v>25</v>
      </c>
      <c r="S11" s="95" t="s">
        <v>5</v>
      </c>
      <c r="T11" s="66">
        <v>15.1</v>
      </c>
      <c r="U11" s="66">
        <v>10.7</v>
      </c>
    </row>
    <row r="12" spans="1:24" x14ac:dyDescent="0.25">
      <c r="A12" s="95" t="s">
        <v>3</v>
      </c>
      <c r="B12" s="101">
        <v>28</v>
      </c>
      <c r="C12" s="101">
        <v>38</v>
      </c>
      <c r="D12" s="101">
        <v>27</v>
      </c>
      <c r="E12" s="101">
        <v>26</v>
      </c>
      <c r="F12" s="101">
        <v>31</v>
      </c>
      <c r="G12" s="101">
        <v>30</v>
      </c>
      <c r="H12" s="101">
        <v>36</v>
      </c>
      <c r="I12" s="101">
        <v>31</v>
      </c>
      <c r="J12" s="101">
        <v>20</v>
      </c>
      <c r="K12" s="101">
        <v>28</v>
      </c>
      <c r="L12" s="101" t="s">
        <v>220</v>
      </c>
      <c r="M12" s="101">
        <f t="shared" si="0"/>
        <v>295</v>
      </c>
      <c r="N12" s="102">
        <v>7.6</v>
      </c>
      <c r="O12" s="66">
        <v>9.8000000000000007</v>
      </c>
      <c r="P12" s="69" t="s">
        <v>220</v>
      </c>
      <c r="Q12" s="3">
        <f t="shared" si="1"/>
        <v>19</v>
      </c>
      <c r="S12" s="95" t="s">
        <v>31</v>
      </c>
      <c r="T12" s="66">
        <v>15.1</v>
      </c>
      <c r="U12" s="66">
        <v>10.7</v>
      </c>
    </row>
    <row r="13" spans="1:24" x14ac:dyDescent="0.25">
      <c r="A13" s="95" t="s">
        <v>29</v>
      </c>
      <c r="B13" s="101">
        <v>96</v>
      </c>
      <c r="C13" s="101">
        <v>95</v>
      </c>
      <c r="D13" s="101">
        <v>101</v>
      </c>
      <c r="E13" s="101">
        <v>91</v>
      </c>
      <c r="F13" s="101">
        <v>103</v>
      </c>
      <c r="G13" s="101">
        <v>83</v>
      </c>
      <c r="H13" s="101">
        <v>90</v>
      </c>
      <c r="I13" s="101">
        <v>97</v>
      </c>
      <c r="J13" s="101">
        <v>132</v>
      </c>
      <c r="K13" s="101">
        <v>103</v>
      </c>
      <c r="L13" s="101" t="s">
        <v>220</v>
      </c>
      <c r="M13" s="101">
        <f t="shared" si="0"/>
        <v>991</v>
      </c>
      <c r="N13" s="102">
        <v>14.9</v>
      </c>
      <c r="O13" s="66">
        <v>11.5</v>
      </c>
      <c r="P13" s="69" t="s">
        <v>220</v>
      </c>
      <c r="Q13" s="3">
        <f t="shared" si="1"/>
        <v>13</v>
      </c>
      <c r="S13" s="95" t="s">
        <v>15</v>
      </c>
      <c r="T13" s="66">
        <v>14.5</v>
      </c>
      <c r="U13" s="66">
        <v>10.7</v>
      </c>
    </row>
    <row r="14" spans="1:24" x14ac:dyDescent="0.25">
      <c r="A14" s="95" t="s">
        <v>4</v>
      </c>
      <c r="B14" s="101">
        <v>32</v>
      </c>
      <c r="C14" s="101">
        <v>25</v>
      </c>
      <c r="D14" s="101">
        <v>31</v>
      </c>
      <c r="E14" s="101">
        <v>37</v>
      </c>
      <c r="F14" s="101">
        <v>46</v>
      </c>
      <c r="G14" s="101">
        <v>17</v>
      </c>
      <c r="H14" s="101">
        <v>27</v>
      </c>
      <c r="I14" s="101">
        <v>37</v>
      </c>
      <c r="J14" s="101">
        <v>32</v>
      </c>
      <c r="K14" s="101">
        <v>26</v>
      </c>
      <c r="L14" s="101" t="s">
        <v>220</v>
      </c>
      <c r="M14" s="101">
        <f t="shared" si="0"/>
        <v>310</v>
      </c>
      <c r="N14" s="102">
        <v>11.3</v>
      </c>
      <c r="O14" s="66">
        <v>10.199999999999999</v>
      </c>
      <c r="P14" s="69" t="s">
        <v>220</v>
      </c>
      <c r="Q14" s="3">
        <f t="shared" si="1"/>
        <v>16</v>
      </c>
      <c r="S14" s="97" t="s">
        <v>27</v>
      </c>
      <c r="T14" s="103">
        <v>14.4</v>
      </c>
      <c r="U14" s="66">
        <v>10.7</v>
      </c>
    </row>
    <row r="15" spans="1:24" x14ac:dyDescent="0.25">
      <c r="A15" s="95" t="s">
        <v>5</v>
      </c>
      <c r="B15" s="101">
        <v>204</v>
      </c>
      <c r="C15" s="101">
        <v>241</v>
      </c>
      <c r="D15" s="101">
        <v>207</v>
      </c>
      <c r="E15" s="101">
        <v>217</v>
      </c>
      <c r="F15" s="101">
        <v>195</v>
      </c>
      <c r="G15" s="101">
        <v>215</v>
      </c>
      <c r="H15" s="101">
        <v>235</v>
      </c>
      <c r="I15" s="101">
        <v>234</v>
      </c>
      <c r="J15" s="101">
        <v>255</v>
      </c>
      <c r="K15" s="101">
        <v>233</v>
      </c>
      <c r="L15" s="101" t="s">
        <v>220</v>
      </c>
      <c r="M15" s="101">
        <f t="shared" si="0"/>
        <v>2236</v>
      </c>
      <c r="N15" s="102">
        <v>15.3</v>
      </c>
      <c r="O15" s="66">
        <v>15.1</v>
      </c>
      <c r="P15" s="69" t="s">
        <v>220</v>
      </c>
      <c r="Q15" s="3">
        <f t="shared" si="1"/>
        <v>2</v>
      </c>
      <c r="S15" s="95" t="s">
        <v>1</v>
      </c>
      <c r="T15" s="66">
        <v>13.1</v>
      </c>
      <c r="U15" s="66">
        <v>10.7</v>
      </c>
    </row>
    <row r="16" spans="1:24" x14ac:dyDescent="0.25">
      <c r="A16" s="95" t="s">
        <v>6</v>
      </c>
      <c r="B16" s="101">
        <v>134</v>
      </c>
      <c r="C16" s="101">
        <v>122</v>
      </c>
      <c r="D16" s="101">
        <v>132</v>
      </c>
      <c r="E16" s="101">
        <v>112</v>
      </c>
      <c r="F16" s="101">
        <v>115</v>
      </c>
      <c r="G16" s="101">
        <v>124</v>
      </c>
      <c r="H16" s="101">
        <v>159</v>
      </c>
      <c r="I16" s="101">
        <v>127</v>
      </c>
      <c r="J16" s="101">
        <v>139</v>
      </c>
      <c r="K16" s="101">
        <v>140</v>
      </c>
      <c r="L16" s="101" t="s">
        <v>220</v>
      </c>
      <c r="M16" s="101">
        <f t="shared" si="0"/>
        <v>1304</v>
      </c>
      <c r="N16" s="102">
        <v>13</v>
      </c>
      <c r="O16" s="66">
        <v>12.4</v>
      </c>
      <c r="P16" s="69" t="s">
        <v>220</v>
      </c>
      <c r="Q16" s="3">
        <f t="shared" si="1"/>
        <v>8</v>
      </c>
      <c r="S16" s="95" t="s">
        <v>20</v>
      </c>
      <c r="T16" s="66">
        <v>12.7</v>
      </c>
      <c r="U16" s="66">
        <v>10.7</v>
      </c>
    </row>
    <row r="17" spans="1:21" x14ac:dyDescent="0.25">
      <c r="A17" s="95" t="s">
        <v>75</v>
      </c>
      <c r="B17" s="101">
        <v>350</v>
      </c>
      <c r="C17" s="101">
        <v>323</v>
      </c>
      <c r="D17" s="101">
        <v>299</v>
      </c>
      <c r="E17" s="101">
        <v>316</v>
      </c>
      <c r="F17" s="101">
        <v>322</v>
      </c>
      <c r="G17" s="101">
        <v>294</v>
      </c>
      <c r="H17" s="101">
        <v>319</v>
      </c>
      <c r="I17" s="101">
        <v>319</v>
      </c>
      <c r="J17" s="101">
        <v>341</v>
      </c>
      <c r="K17" s="101">
        <v>319</v>
      </c>
      <c r="L17" s="101" t="s">
        <v>220</v>
      </c>
      <c r="M17" s="101">
        <f t="shared" si="0"/>
        <v>3202</v>
      </c>
      <c r="N17" s="102">
        <v>18.8</v>
      </c>
      <c r="O17" s="66">
        <v>9.9</v>
      </c>
      <c r="P17" s="69" t="s">
        <v>220</v>
      </c>
      <c r="Q17" s="3">
        <f t="shared" si="1"/>
        <v>18</v>
      </c>
      <c r="S17" s="95" t="s">
        <v>6</v>
      </c>
      <c r="T17" s="66">
        <v>12.4</v>
      </c>
      <c r="U17" s="66">
        <v>10.7</v>
      </c>
    </row>
    <row r="18" spans="1:21" x14ac:dyDescent="0.25">
      <c r="A18" s="95" t="s">
        <v>8</v>
      </c>
      <c r="B18" s="101">
        <v>59</v>
      </c>
      <c r="C18" s="101">
        <v>56</v>
      </c>
      <c r="D18" s="101">
        <v>52</v>
      </c>
      <c r="E18" s="101">
        <v>44</v>
      </c>
      <c r="F18" s="101">
        <v>37</v>
      </c>
      <c r="G18" s="101">
        <v>42</v>
      </c>
      <c r="H18" s="101">
        <v>46</v>
      </c>
      <c r="I18" s="101">
        <v>48</v>
      </c>
      <c r="J18" s="101">
        <v>52</v>
      </c>
      <c r="K18" s="101">
        <v>55</v>
      </c>
      <c r="L18" s="101" t="s">
        <v>220</v>
      </c>
      <c r="M18" s="101">
        <f t="shared" si="0"/>
        <v>491</v>
      </c>
      <c r="N18" s="102">
        <v>10.3</v>
      </c>
      <c r="O18" s="66">
        <v>11</v>
      </c>
      <c r="P18" s="69" t="s">
        <v>220</v>
      </c>
      <c r="Q18" s="3">
        <f t="shared" si="1"/>
        <v>15</v>
      </c>
      <c r="S18" s="95" t="s">
        <v>25</v>
      </c>
      <c r="T18" s="66">
        <v>12.3</v>
      </c>
      <c r="U18" s="66">
        <v>10.7</v>
      </c>
    </row>
    <row r="19" spans="1:21" x14ac:dyDescent="0.25">
      <c r="A19" s="95" t="s">
        <v>9</v>
      </c>
      <c r="B19" s="101">
        <v>163</v>
      </c>
      <c r="C19" s="101">
        <v>144</v>
      </c>
      <c r="D19" s="101">
        <v>151</v>
      </c>
      <c r="E19" s="101">
        <v>174</v>
      </c>
      <c r="F19" s="101">
        <v>137</v>
      </c>
      <c r="G19" s="101">
        <v>153</v>
      </c>
      <c r="H19" s="101">
        <v>158</v>
      </c>
      <c r="I19" s="101">
        <v>172</v>
      </c>
      <c r="J19" s="101">
        <v>132</v>
      </c>
      <c r="K19" s="101">
        <v>152</v>
      </c>
      <c r="L19" s="101" t="s">
        <v>220</v>
      </c>
      <c r="M19" s="101">
        <f t="shared" si="0"/>
        <v>1536</v>
      </c>
      <c r="N19" s="102">
        <v>11.6</v>
      </c>
      <c r="O19" s="66">
        <v>8.9</v>
      </c>
      <c r="P19" s="69" t="s">
        <v>220</v>
      </c>
      <c r="Q19" s="3">
        <f t="shared" si="1"/>
        <v>26</v>
      </c>
      <c r="S19" s="95" t="s">
        <v>23</v>
      </c>
      <c r="T19" s="66">
        <v>12.2</v>
      </c>
      <c r="U19" s="66">
        <v>10.7</v>
      </c>
    </row>
    <row r="20" spans="1:21" x14ac:dyDescent="0.25">
      <c r="A20" s="95" t="s">
        <v>10</v>
      </c>
      <c r="B20" s="101">
        <v>160</v>
      </c>
      <c r="C20" s="101">
        <v>160</v>
      </c>
      <c r="D20" s="101">
        <v>140</v>
      </c>
      <c r="E20" s="101">
        <v>138</v>
      </c>
      <c r="F20" s="101">
        <v>122</v>
      </c>
      <c r="G20" s="101">
        <v>128</v>
      </c>
      <c r="H20" s="101">
        <v>132</v>
      </c>
      <c r="I20" s="101">
        <v>147</v>
      </c>
      <c r="J20" s="101">
        <v>112</v>
      </c>
      <c r="K20" s="101">
        <v>120</v>
      </c>
      <c r="L20" s="101" t="s">
        <v>220</v>
      </c>
      <c r="M20" s="101">
        <f t="shared" si="0"/>
        <v>1359</v>
      </c>
      <c r="N20" s="102">
        <v>8</v>
      </c>
      <c r="O20" s="66">
        <v>9.1999999999999993</v>
      </c>
      <c r="P20" s="69" t="s">
        <v>220</v>
      </c>
      <c r="Q20" s="3">
        <f t="shared" si="1"/>
        <v>23</v>
      </c>
      <c r="S20" s="95" t="s">
        <v>18</v>
      </c>
      <c r="T20" s="66">
        <v>11.9</v>
      </c>
      <c r="U20" s="66">
        <v>10.7</v>
      </c>
    </row>
    <row r="21" spans="1:21" x14ac:dyDescent="0.25">
      <c r="A21" s="95" t="s">
        <v>11</v>
      </c>
      <c r="B21" s="101">
        <v>83</v>
      </c>
      <c r="C21" s="101">
        <v>77</v>
      </c>
      <c r="D21" s="101">
        <v>81</v>
      </c>
      <c r="E21" s="101">
        <v>66</v>
      </c>
      <c r="F21" s="101">
        <v>61</v>
      </c>
      <c r="G21" s="101">
        <v>79</v>
      </c>
      <c r="H21" s="101">
        <v>58</v>
      </c>
      <c r="I21" s="101">
        <v>63</v>
      </c>
      <c r="J21" s="101">
        <v>66</v>
      </c>
      <c r="K21" s="101">
        <v>66</v>
      </c>
      <c r="L21" s="101" t="s">
        <v>220</v>
      </c>
      <c r="M21" s="101">
        <f t="shared" si="0"/>
        <v>700</v>
      </c>
      <c r="N21" s="102">
        <v>7.8</v>
      </c>
      <c r="O21" s="66">
        <v>7.6</v>
      </c>
      <c r="P21" s="69" t="s">
        <v>220</v>
      </c>
      <c r="Q21" s="3">
        <f t="shared" si="1"/>
        <v>31</v>
      </c>
      <c r="S21" s="95" t="s">
        <v>17</v>
      </c>
      <c r="T21" s="66">
        <v>11.8</v>
      </c>
      <c r="U21" s="66">
        <v>10.7</v>
      </c>
    </row>
    <row r="22" spans="1:21" x14ac:dyDescent="0.25">
      <c r="A22" s="95" t="s">
        <v>12</v>
      </c>
      <c r="B22" s="101">
        <v>233</v>
      </c>
      <c r="C22" s="101">
        <v>236</v>
      </c>
      <c r="D22" s="101">
        <v>223</v>
      </c>
      <c r="E22" s="101">
        <v>211</v>
      </c>
      <c r="F22" s="101">
        <v>221</v>
      </c>
      <c r="G22" s="101">
        <v>224</v>
      </c>
      <c r="H22" s="101">
        <v>201</v>
      </c>
      <c r="I22" s="101">
        <v>208</v>
      </c>
      <c r="J22" s="101">
        <v>224</v>
      </c>
      <c r="K22" s="101">
        <v>193</v>
      </c>
      <c r="L22" s="101" t="s">
        <v>220</v>
      </c>
      <c r="M22" s="101">
        <f t="shared" si="0"/>
        <v>2174</v>
      </c>
      <c r="N22" s="102">
        <v>9.6999999999999993</v>
      </c>
      <c r="O22" s="66">
        <v>7.7</v>
      </c>
      <c r="P22" s="69" t="s">
        <v>220</v>
      </c>
      <c r="Q22" s="3">
        <f t="shared" si="1"/>
        <v>30</v>
      </c>
      <c r="S22" s="95" t="s">
        <v>29</v>
      </c>
      <c r="T22" s="66">
        <v>11.5</v>
      </c>
      <c r="U22" s="66">
        <v>10.7</v>
      </c>
    </row>
    <row r="23" spans="1:21" x14ac:dyDescent="0.25">
      <c r="A23" s="95" t="s">
        <v>13</v>
      </c>
      <c r="B23" s="101">
        <v>436</v>
      </c>
      <c r="C23" s="101">
        <v>455</v>
      </c>
      <c r="D23" s="101">
        <v>424</v>
      </c>
      <c r="E23" s="101">
        <v>422</v>
      </c>
      <c r="F23" s="101">
        <v>486</v>
      </c>
      <c r="G23" s="101">
        <v>424</v>
      </c>
      <c r="H23" s="101">
        <v>503</v>
      </c>
      <c r="I23" s="101">
        <v>467</v>
      </c>
      <c r="J23" s="101">
        <v>448</v>
      </c>
      <c r="K23" s="101">
        <v>479</v>
      </c>
      <c r="L23" s="101" t="s">
        <v>220</v>
      </c>
      <c r="M23" s="101">
        <f t="shared" si="0"/>
        <v>4544</v>
      </c>
      <c r="N23" s="102">
        <v>8.9</v>
      </c>
      <c r="O23" s="66">
        <v>8.8000000000000007</v>
      </c>
      <c r="P23" s="69" t="s">
        <v>220</v>
      </c>
      <c r="Q23" s="3">
        <f t="shared" si="1"/>
        <v>28</v>
      </c>
      <c r="S23" s="95" t="s">
        <v>19</v>
      </c>
      <c r="T23" s="66">
        <v>11.1</v>
      </c>
      <c r="U23" s="66">
        <v>10.7</v>
      </c>
    </row>
    <row r="24" spans="1:21" x14ac:dyDescent="0.25">
      <c r="A24" s="95" t="s">
        <v>30</v>
      </c>
      <c r="B24" s="101">
        <v>166</v>
      </c>
      <c r="C24" s="101">
        <v>176</v>
      </c>
      <c r="D24" s="101">
        <v>168</v>
      </c>
      <c r="E24" s="101">
        <v>146</v>
      </c>
      <c r="F24" s="101">
        <v>178</v>
      </c>
      <c r="G24" s="101">
        <v>162</v>
      </c>
      <c r="H24" s="101">
        <v>156</v>
      </c>
      <c r="I24" s="101">
        <v>141</v>
      </c>
      <c r="J24" s="101">
        <v>140</v>
      </c>
      <c r="K24" s="101">
        <v>163</v>
      </c>
      <c r="L24" s="101" t="s">
        <v>220</v>
      </c>
      <c r="M24" s="101">
        <f t="shared" si="0"/>
        <v>1596</v>
      </c>
      <c r="N24" s="102">
        <v>10.6</v>
      </c>
      <c r="O24" s="66">
        <v>9.8000000000000007</v>
      </c>
      <c r="P24" s="69" t="s">
        <v>220</v>
      </c>
      <c r="Q24" s="3">
        <f t="shared" si="1"/>
        <v>19</v>
      </c>
      <c r="S24" s="95" t="s">
        <v>8</v>
      </c>
      <c r="T24" s="66">
        <v>11</v>
      </c>
      <c r="U24" s="66">
        <v>10.7</v>
      </c>
    </row>
    <row r="25" spans="1:21" x14ac:dyDescent="0.25">
      <c r="A25" s="95" t="s">
        <v>14</v>
      </c>
      <c r="B25" s="101">
        <v>86</v>
      </c>
      <c r="C25" s="101">
        <v>106</v>
      </c>
      <c r="D25" s="101">
        <v>88</v>
      </c>
      <c r="E25" s="101">
        <v>83</v>
      </c>
      <c r="F25" s="101">
        <v>86</v>
      </c>
      <c r="G25" s="101">
        <v>105</v>
      </c>
      <c r="H25" s="101">
        <v>96</v>
      </c>
      <c r="I25" s="101">
        <v>81</v>
      </c>
      <c r="J25" s="101">
        <v>102</v>
      </c>
      <c r="K25" s="101">
        <v>99</v>
      </c>
      <c r="L25" s="101" t="s">
        <v>220</v>
      </c>
      <c r="M25" s="101">
        <f t="shared" si="0"/>
        <v>932</v>
      </c>
      <c r="N25" s="102">
        <v>17.5</v>
      </c>
      <c r="O25" s="66">
        <v>15.9</v>
      </c>
      <c r="P25" s="69" t="s">
        <v>220</v>
      </c>
      <c r="Q25" s="3">
        <f t="shared" si="1"/>
        <v>1</v>
      </c>
      <c r="S25" s="95" t="s">
        <v>4</v>
      </c>
      <c r="T25" s="66">
        <v>10.199999999999999</v>
      </c>
      <c r="U25" s="66">
        <v>10.7</v>
      </c>
    </row>
    <row r="26" spans="1:21" x14ac:dyDescent="0.25">
      <c r="A26" s="95" t="s">
        <v>15</v>
      </c>
      <c r="B26" s="101">
        <v>57</v>
      </c>
      <c r="C26" s="101">
        <v>50</v>
      </c>
      <c r="D26" s="101">
        <v>47</v>
      </c>
      <c r="E26" s="101">
        <v>43</v>
      </c>
      <c r="F26" s="101">
        <v>33</v>
      </c>
      <c r="G26" s="101">
        <v>43</v>
      </c>
      <c r="H26" s="101">
        <v>47</v>
      </c>
      <c r="I26" s="101">
        <v>50</v>
      </c>
      <c r="J26" s="101">
        <v>55</v>
      </c>
      <c r="K26" s="101">
        <v>48</v>
      </c>
      <c r="L26" s="101" t="s">
        <v>220</v>
      </c>
      <c r="M26" s="101">
        <f t="shared" si="0"/>
        <v>473</v>
      </c>
      <c r="N26" s="102">
        <v>15.5</v>
      </c>
      <c r="O26" s="66">
        <v>14.5</v>
      </c>
      <c r="P26" s="69" t="s">
        <v>220</v>
      </c>
      <c r="Q26" s="3">
        <f t="shared" si="1"/>
        <v>4</v>
      </c>
      <c r="S26" s="95" t="s">
        <v>22</v>
      </c>
      <c r="T26" s="66">
        <v>10</v>
      </c>
      <c r="U26" s="66">
        <v>10.7</v>
      </c>
    </row>
    <row r="27" spans="1:21" x14ac:dyDescent="0.25">
      <c r="A27" s="95" t="s">
        <v>16</v>
      </c>
      <c r="B27" s="101">
        <v>120</v>
      </c>
      <c r="C27" s="101">
        <v>123</v>
      </c>
      <c r="D27" s="101">
        <v>123</v>
      </c>
      <c r="E27" s="101">
        <v>121</v>
      </c>
      <c r="F27" s="101">
        <v>115</v>
      </c>
      <c r="G27" s="101">
        <v>128</v>
      </c>
      <c r="H27" s="101">
        <v>138</v>
      </c>
      <c r="I27" s="101">
        <v>132</v>
      </c>
      <c r="J27" s="101">
        <v>159</v>
      </c>
      <c r="K27" s="101">
        <v>131</v>
      </c>
      <c r="L27" s="101" t="s">
        <v>220</v>
      </c>
      <c r="M27" s="101">
        <f t="shared" si="0"/>
        <v>1290</v>
      </c>
      <c r="N27" s="102">
        <v>10.5</v>
      </c>
      <c r="O27" s="66">
        <v>8.9</v>
      </c>
      <c r="P27" s="69" t="s">
        <v>220</v>
      </c>
      <c r="Q27" s="3">
        <f t="shared" si="1"/>
        <v>26</v>
      </c>
      <c r="S27" s="95" t="s">
        <v>75</v>
      </c>
      <c r="T27" s="66">
        <v>9.9</v>
      </c>
      <c r="U27" s="66">
        <v>10.7</v>
      </c>
    </row>
    <row r="28" spans="1:21" x14ac:dyDescent="0.25">
      <c r="A28" s="95" t="s">
        <v>17</v>
      </c>
      <c r="B28" s="101">
        <v>168</v>
      </c>
      <c r="C28" s="101">
        <v>163</v>
      </c>
      <c r="D28" s="101">
        <v>194</v>
      </c>
      <c r="E28" s="101">
        <v>172</v>
      </c>
      <c r="F28" s="101">
        <v>168</v>
      </c>
      <c r="G28" s="101">
        <v>145</v>
      </c>
      <c r="H28" s="101">
        <v>145</v>
      </c>
      <c r="I28" s="101">
        <v>170</v>
      </c>
      <c r="J28" s="101">
        <v>172</v>
      </c>
      <c r="K28" s="101">
        <v>162</v>
      </c>
      <c r="L28" s="101" t="s">
        <v>220</v>
      </c>
      <c r="M28" s="101">
        <f t="shared" si="0"/>
        <v>1659</v>
      </c>
      <c r="N28" s="102">
        <v>15.1</v>
      </c>
      <c r="O28" s="66">
        <v>11.8</v>
      </c>
      <c r="P28" s="69" t="s">
        <v>220</v>
      </c>
      <c r="Q28" s="3">
        <f t="shared" si="1"/>
        <v>12</v>
      </c>
      <c r="S28" s="95" t="s">
        <v>3</v>
      </c>
      <c r="T28" s="66">
        <v>9.8000000000000007</v>
      </c>
      <c r="U28" s="66">
        <v>10.7</v>
      </c>
    </row>
    <row r="29" spans="1:21" x14ac:dyDescent="0.25">
      <c r="A29" s="95" t="s">
        <v>18</v>
      </c>
      <c r="B29" s="101">
        <v>191</v>
      </c>
      <c r="C29" s="101">
        <v>213</v>
      </c>
      <c r="D29" s="101">
        <v>208</v>
      </c>
      <c r="E29" s="101">
        <v>212</v>
      </c>
      <c r="F29" s="101">
        <v>200</v>
      </c>
      <c r="G29" s="101">
        <v>213</v>
      </c>
      <c r="H29" s="101">
        <v>200</v>
      </c>
      <c r="I29" s="101">
        <v>197</v>
      </c>
      <c r="J29" s="101">
        <v>201</v>
      </c>
      <c r="K29" s="101">
        <v>225</v>
      </c>
      <c r="L29" s="101" t="s">
        <v>220</v>
      </c>
      <c r="M29" s="101">
        <f t="shared" si="0"/>
        <v>2060</v>
      </c>
      <c r="N29" s="102">
        <v>11.3</v>
      </c>
      <c r="O29" s="66">
        <v>11.9</v>
      </c>
      <c r="P29" s="69" t="s">
        <v>220</v>
      </c>
      <c r="Q29" s="3">
        <f t="shared" si="1"/>
        <v>11</v>
      </c>
      <c r="S29" s="95" t="s">
        <v>30</v>
      </c>
      <c r="T29" s="66">
        <v>9.8000000000000007</v>
      </c>
      <c r="U29" s="66">
        <v>10.7</v>
      </c>
    </row>
    <row r="30" spans="1:21" x14ac:dyDescent="0.25">
      <c r="A30" s="95" t="s">
        <v>19</v>
      </c>
      <c r="B30" s="101">
        <v>59</v>
      </c>
      <c r="C30" s="101">
        <v>43</v>
      </c>
      <c r="D30" s="101">
        <v>50</v>
      </c>
      <c r="E30" s="101">
        <v>56</v>
      </c>
      <c r="F30" s="101">
        <v>52</v>
      </c>
      <c r="G30" s="101">
        <v>56</v>
      </c>
      <c r="H30" s="101">
        <v>59</v>
      </c>
      <c r="I30" s="101">
        <v>35</v>
      </c>
      <c r="J30" s="101">
        <v>63</v>
      </c>
      <c r="K30" s="101">
        <v>68</v>
      </c>
      <c r="L30" s="101" t="s">
        <v>220</v>
      </c>
      <c r="M30" s="101">
        <f t="shared" si="0"/>
        <v>541</v>
      </c>
      <c r="N30" s="102">
        <v>10.6</v>
      </c>
      <c r="O30" s="66">
        <v>11.1</v>
      </c>
      <c r="P30" s="69" t="s">
        <v>220</v>
      </c>
      <c r="Q30" s="3">
        <f t="shared" si="1"/>
        <v>14</v>
      </c>
      <c r="S30" s="95" t="s">
        <v>24</v>
      </c>
      <c r="T30" s="66">
        <v>9.6999999999999993</v>
      </c>
      <c r="U30" s="66">
        <v>10.7</v>
      </c>
    </row>
    <row r="31" spans="1:21" x14ac:dyDescent="0.25">
      <c r="A31" s="95" t="s">
        <v>20</v>
      </c>
      <c r="B31" s="101">
        <v>39</v>
      </c>
      <c r="C31" s="101">
        <v>40</v>
      </c>
      <c r="D31" s="101">
        <v>36</v>
      </c>
      <c r="E31" s="101">
        <v>45</v>
      </c>
      <c r="F31" s="101">
        <v>42</v>
      </c>
      <c r="G31" s="101">
        <v>47</v>
      </c>
      <c r="H31" s="101">
        <v>61</v>
      </c>
      <c r="I31" s="101">
        <v>57</v>
      </c>
      <c r="J31" s="101">
        <v>59</v>
      </c>
      <c r="K31" s="101">
        <v>60</v>
      </c>
      <c r="L31" s="101" t="s">
        <v>220</v>
      </c>
      <c r="M31" s="101">
        <f t="shared" si="0"/>
        <v>486</v>
      </c>
      <c r="N31" s="102">
        <v>13.5</v>
      </c>
      <c r="O31" s="66">
        <v>12.7</v>
      </c>
      <c r="P31" s="69" t="s">
        <v>220</v>
      </c>
      <c r="Q31" s="3">
        <f t="shared" si="1"/>
        <v>7</v>
      </c>
      <c r="S31" s="95" t="s">
        <v>0</v>
      </c>
      <c r="T31" s="66">
        <v>9.5</v>
      </c>
      <c r="U31" s="66">
        <v>10.7</v>
      </c>
    </row>
    <row r="32" spans="1:21" x14ac:dyDescent="0.25">
      <c r="A32" s="95" t="s">
        <v>21</v>
      </c>
      <c r="B32" s="101">
        <v>97</v>
      </c>
      <c r="C32" s="101">
        <v>106</v>
      </c>
      <c r="D32" s="101">
        <v>90</v>
      </c>
      <c r="E32" s="101">
        <v>108</v>
      </c>
      <c r="F32" s="101">
        <v>79</v>
      </c>
      <c r="G32" s="101">
        <v>78</v>
      </c>
      <c r="H32" s="101">
        <v>86</v>
      </c>
      <c r="I32" s="101">
        <v>96</v>
      </c>
      <c r="J32" s="101">
        <v>83</v>
      </c>
      <c r="K32" s="101">
        <v>68</v>
      </c>
      <c r="L32" s="101" t="s">
        <v>220</v>
      </c>
      <c r="M32" s="101">
        <f t="shared" si="0"/>
        <v>891</v>
      </c>
      <c r="N32" s="102">
        <v>10.8</v>
      </c>
      <c r="O32" s="66">
        <v>8.8000000000000007</v>
      </c>
      <c r="P32" s="69" t="s">
        <v>220</v>
      </c>
      <c r="Q32" s="3">
        <f t="shared" si="1"/>
        <v>28</v>
      </c>
      <c r="S32" s="95" t="s">
        <v>10</v>
      </c>
      <c r="T32" s="66">
        <v>9.1999999999999993</v>
      </c>
      <c r="U32" s="66">
        <v>10.7</v>
      </c>
    </row>
    <row r="33" spans="1:21" x14ac:dyDescent="0.25">
      <c r="A33" s="95" t="s">
        <v>22</v>
      </c>
      <c r="B33" s="101">
        <v>78</v>
      </c>
      <c r="C33" s="101">
        <v>83</v>
      </c>
      <c r="D33" s="101">
        <v>105</v>
      </c>
      <c r="E33" s="101">
        <v>91</v>
      </c>
      <c r="F33" s="101">
        <v>68</v>
      </c>
      <c r="G33" s="101">
        <v>85</v>
      </c>
      <c r="H33" s="101">
        <v>99</v>
      </c>
      <c r="I33" s="101">
        <v>89</v>
      </c>
      <c r="J33" s="101">
        <v>94</v>
      </c>
      <c r="K33" s="101">
        <v>96</v>
      </c>
      <c r="L33" s="101" t="s">
        <v>220</v>
      </c>
      <c r="M33" s="101">
        <f t="shared" si="0"/>
        <v>888</v>
      </c>
      <c r="N33" s="102">
        <v>10.6</v>
      </c>
      <c r="O33" s="66">
        <v>10</v>
      </c>
      <c r="P33" s="69" t="s">
        <v>220</v>
      </c>
      <c r="Q33" s="3">
        <f t="shared" si="1"/>
        <v>17</v>
      </c>
      <c r="S33" s="95" t="s">
        <v>26</v>
      </c>
      <c r="T33" s="66">
        <v>9.1</v>
      </c>
      <c r="U33" s="66">
        <v>10.7</v>
      </c>
    </row>
    <row r="34" spans="1:21" x14ac:dyDescent="0.25">
      <c r="A34" s="95" t="s">
        <v>23</v>
      </c>
      <c r="B34" s="101">
        <v>88</v>
      </c>
      <c r="C34" s="101">
        <v>94</v>
      </c>
      <c r="D34" s="101">
        <v>108</v>
      </c>
      <c r="E34" s="101">
        <v>109</v>
      </c>
      <c r="F34" s="101">
        <v>116</v>
      </c>
      <c r="G34" s="101">
        <v>124</v>
      </c>
      <c r="H34" s="101">
        <v>126</v>
      </c>
      <c r="I34" s="101">
        <v>111</v>
      </c>
      <c r="J34" s="101">
        <v>118</v>
      </c>
      <c r="K34" s="101">
        <v>105</v>
      </c>
      <c r="L34" s="101" t="s">
        <v>220</v>
      </c>
      <c r="M34" s="101">
        <f t="shared" si="0"/>
        <v>1099</v>
      </c>
      <c r="N34" s="102">
        <v>14</v>
      </c>
      <c r="O34" s="66">
        <v>12.2</v>
      </c>
      <c r="P34" s="69" t="s">
        <v>220</v>
      </c>
      <c r="Q34" s="3">
        <f t="shared" si="1"/>
        <v>10</v>
      </c>
      <c r="S34" s="95" t="s">
        <v>2</v>
      </c>
      <c r="T34" s="66">
        <v>9</v>
      </c>
      <c r="U34" s="66">
        <v>10.7</v>
      </c>
    </row>
    <row r="35" spans="1:21" x14ac:dyDescent="0.25">
      <c r="A35" s="95" t="s">
        <v>24</v>
      </c>
      <c r="B35" s="101">
        <v>77</v>
      </c>
      <c r="C35" s="101">
        <v>60</v>
      </c>
      <c r="D35" s="101">
        <v>73</v>
      </c>
      <c r="E35" s="101">
        <v>70</v>
      </c>
      <c r="F35" s="101">
        <v>65</v>
      </c>
      <c r="G35" s="101">
        <v>74</v>
      </c>
      <c r="H35" s="101">
        <v>71</v>
      </c>
      <c r="I35" s="101">
        <v>66</v>
      </c>
      <c r="J35" s="101">
        <v>67</v>
      </c>
      <c r="K35" s="101">
        <v>71</v>
      </c>
      <c r="L35" s="101" t="s">
        <v>220</v>
      </c>
      <c r="M35" s="101">
        <f t="shared" si="0"/>
        <v>694</v>
      </c>
      <c r="N35" s="102">
        <v>9.8000000000000007</v>
      </c>
      <c r="O35" s="66">
        <v>9.6999999999999993</v>
      </c>
      <c r="P35" s="69" t="s">
        <v>220</v>
      </c>
      <c r="Q35" s="3">
        <f t="shared" si="1"/>
        <v>21</v>
      </c>
      <c r="S35" s="95" t="s">
        <v>9</v>
      </c>
      <c r="T35" s="66">
        <v>8.9</v>
      </c>
      <c r="U35" s="66">
        <v>10.7</v>
      </c>
    </row>
    <row r="36" spans="1:21" x14ac:dyDescent="0.25">
      <c r="A36" s="95" t="s">
        <v>25</v>
      </c>
      <c r="B36" s="101">
        <v>145</v>
      </c>
      <c r="C36" s="101">
        <v>142</v>
      </c>
      <c r="D36" s="101">
        <v>127</v>
      </c>
      <c r="E36" s="101">
        <v>126</v>
      </c>
      <c r="F36" s="101">
        <v>105</v>
      </c>
      <c r="G36" s="101">
        <v>124</v>
      </c>
      <c r="H36" s="101">
        <v>136</v>
      </c>
      <c r="I36" s="101">
        <v>138</v>
      </c>
      <c r="J36" s="101">
        <v>116</v>
      </c>
      <c r="K36" s="101">
        <v>119</v>
      </c>
      <c r="L36" s="101" t="s">
        <v>220</v>
      </c>
      <c r="M36" s="101">
        <f t="shared" si="0"/>
        <v>1278</v>
      </c>
      <c r="N36" s="102">
        <v>11</v>
      </c>
      <c r="O36" s="66">
        <v>12.3</v>
      </c>
      <c r="P36" s="69" t="s">
        <v>220</v>
      </c>
      <c r="Q36" s="3">
        <f t="shared" si="1"/>
        <v>9</v>
      </c>
      <c r="S36" s="95" t="s">
        <v>16</v>
      </c>
      <c r="T36" s="66">
        <v>8.9</v>
      </c>
      <c r="U36" s="66">
        <v>10.7</v>
      </c>
    </row>
    <row r="37" spans="1:21" x14ac:dyDescent="0.25">
      <c r="A37" s="95" t="s">
        <v>26</v>
      </c>
      <c r="B37" s="101">
        <v>33</v>
      </c>
      <c r="C37" s="101">
        <v>38</v>
      </c>
      <c r="D37" s="101">
        <v>32</v>
      </c>
      <c r="E37" s="101">
        <v>35</v>
      </c>
      <c r="F37" s="101">
        <v>37</v>
      </c>
      <c r="G37" s="101">
        <v>32</v>
      </c>
      <c r="H37" s="101">
        <v>35</v>
      </c>
      <c r="I37" s="101">
        <v>37</v>
      </c>
      <c r="J37" s="101">
        <v>38</v>
      </c>
      <c r="K37" s="101">
        <v>33</v>
      </c>
      <c r="L37" s="101" t="s">
        <v>220</v>
      </c>
      <c r="M37" s="101">
        <f t="shared" si="0"/>
        <v>350</v>
      </c>
      <c r="N37" s="102">
        <v>10.4</v>
      </c>
      <c r="O37" s="66">
        <v>9.1</v>
      </c>
      <c r="P37" s="69" t="s">
        <v>220</v>
      </c>
      <c r="Q37" s="3">
        <f t="shared" si="1"/>
        <v>24</v>
      </c>
      <c r="S37" s="95" t="s">
        <v>13</v>
      </c>
      <c r="T37" s="66">
        <v>8.8000000000000007</v>
      </c>
      <c r="U37" s="66">
        <v>10.7</v>
      </c>
    </row>
    <row r="38" spans="1:21" x14ac:dyDescent="0.25">
      <c r="A38" s="95" t="s">
        <v>31</v>
      </c>
      <c r="B38" s="101">
        <v>378</v>
      </c>
      <c r="C38" s="101">
        <v>416</v>
      </c>
      <c r="D38" s="101">
        <v>347</v>
      </c>
      <c r="E38" s="101">
        <v>391</v>
      </c>
      <c r="F38" s="101">
        <v>364</v>
      </c>
      <c r="G38" s="101">
        <v>378</v>
      </c>
      <c r="H38" s="101">
        <v>343</v>
      </c>
      <c r="I38" s="101">
        <v>368</v>
      </c>
      <c r="J38" s="101">
        <v>338</v>
      </c>
      <c r="K38" s="101">
        <v>367</v>
      </c>
      <c r="L38" s="101" t="s">
        <v>220</v>
      </c>
      <c r="M38" s="101">
        <f t="shared" si="0"/>
        <v>3690</v>
      </c>
      <c r="N38" s="102">
        <v>13.9</v>
      </c>
      <c r="O38" s="66">
        <v>15.1</v>
      </c>
      <c r="P38" s="69" t="s">
        <v>220</v>
      </c>
      <c r="Q38" s="3">
        <f t="shared" si="1"/>
        <v>2</v>
      </c>
      <c r="S38" s="95" t="s">
        <v>21</v>
      </c>
      <c r="T38" s="66">
        <v>8.8000000000000007</v>
      </c>
      <c r="U38" s="66">
        <v>10.7</v>
      </c>
    </row>
    <row r="39" spans="1:21" x14ac:dyDescent="0.25">
      <c r="A39" s="97" t="s">
        <v>27</v>
      </c>
      <c r="B39" s="104">
        <v>94</v>
      </c>
      <c r="C39" s="104">
        <v>92</v>
      </c>
      <c r="D39" s="104">
        <v>92</v>
      </c>
      <c r="E39" s="104">
        <v>85</v>
      </c>
      <c r="F39" s="104">
        <v>84</v>
      </c>
      <c r="G39" s="104">
        <v>69</v>
      </c>
      <c r="H39" s="104">
        <v>76</v>
      </c>
      <c r="I39" s="104">
        <v>92</v>
      </c>
      <c r="J39" s="104">
        <v>90</v>
      </c>
      <c r="K39" s="104" t="s">
        <v>231</v>
      </c>
      <c r="L39" s="104" t="s">
        <v>232</v>
      </c>
      <c r="M39" s="101">
        <f t="shared" si="0"/>
        <v>774</v>
      </c>
      <c r="N39" s="105">
        <v>14.4</v>
      </c>
      <c r="O39" s="103">
        <v>14.4</v>
      </c>
      <c r="P39" s="106" t="s">
        <v>228</v>
      </c>
      <c r="Q39" s="3">
        <f t="shared" si="1"/>
        <v>5</v>
      </c>
      <c r="S39" s="95" t="s">
        <v>12</v>
      </c>
      <c r="T39" s="66">
        <v>7.7</v>
      </c>
      <c r="U39" s="66">
        <v>10.7</v>
      </c>
    </row>
    <row r="40" spans="1:21" x14ac:dyDescent="0.25">
      <c r="A40" s="95" t="s">
        <v>28</v>
      </c>
      <c r="B40" s="101">
        <v>46</v>
      </c>
      <c r="C40" s="101">
        <v>36</v>
      </c>
      <c r="D40" s="101">
        <v>33</v>
      </c>
      <c r="E40" s="101">
        <v>38</v>
      </c>
      <c r="F40" s="101">
        <v>29</v>
      </c>
      <c r="G40" s="101">
        <v>48</v>
      </c>
      <c r="H40" s="101">
        <v>42</v>
      </c>
      <c r="I40" s="101">
        <v>39</v>
      </c>
      <c r="J40" s="101">
        <v>41</v>
      </c>
      <c r="K40" s="101">
        <v>33</v>
      </c>
      <c r="L40" s="101" t="s">
        <v>220</v>
      </c>
      <c r="M40" s="101">
        <f t="shared" si="0"/>
        <v>385</v>
      </c>
      <c r="N40" s="102">
        <v>8.9</v>
      </c>
      <c r="O40" s="66">
        <v>6</v>
      </c>
      <c r="P40" s="69" t="s">
        <v>220</v>
      </c>
      <c r="Q40" s="3">
        <f t="shared" si="1"/>
        <v>32</v>
      </c>
      <c r="S40" s="95" t="s">
        <v>11</v>
      </c>
      <c r="T40" s="66">
        <v>7.6</v>
      </c>
      <c r="U40" s="66">
        <v>10.7</v>
      </c>
    </row>
    <row r="41" spans="1:21" x14ac:dyDescent="0.25">
      <c r="A41" s="107" t="s">
        <v>87</v>
      </c>
      <c r="B41" s="110">
        <f>SUM(B9:B40)</f>
        <v>4031</v>
      </c>
      <c r="C41" s="110">
        <f t="shared" ref="C41:L41" si="2">SUM(C9:C40)</f>
        <v>4102</v>
      </c>
      <c r="D41" s="110">
        <f t="shared" si="2"/>
        <v>3959</v>
      </c>
      <c r="E41" s="110">
        <f t="shared" si="2"/>
        <v>3926</v>
      </c>
      <c r="F41" s="110">
        <f t="shared" si="2"/>
        <v>3840</v>
      </c>
      <c r="G41" s="110">
        <f t="shared" si="2"/>
        <v>3876</v>
      </c>
      <c r="H41" s="110">
        <f t="shared" si="2"/>
        <v>4076</v>
      </c>
      <c r="I41" s="110">
        <f t="shared" si="2"/>
        <v>4005</v>
      </c>
      <c r="J41" s="110">
        <f t="shared" si="2"/>
        <v>4064</v>
      </c>
      <c r="K41" s="110">
        <f t="shared" si="2"/>
        <v>3943</v>
      </c>
      <c r="L41" s="110">
        <f t="shared" si="2"/>
        <v>0</v>
      </c>
      <c r="M41" s="110">
        <f t="shared" si="0"/>
        <v>39822</v>
      </c>
      <c r="N41" s="108">
        <v>11.4</v>
      </c>
      <c r="O41" s="108">
        <v>10.7</v>
      </c>
      <c r="P41" s="108" t="s">
        <v>220</v>
      </c>
      <c r="S41" s="95" t="s">
        <v>28</v>
      </c>
      <c r="T41" s="66">
        <v>6</v>
      </c>
      <c r="U41" s="66">
        <v>10.7</v>
      </c>
    </row>
    <row r="42" spans="1:21" x14ac:dyDescent="0.25">
      <c r="O42" s="8"/>
    </row>
    <row r="43" spans="1:21" x14ac:dyDescent="0.25">
      <c r="A43" s="3" t="s">
        <v>215</v>
      </c>
      <c r="B43" s="3" t="s">
        <v>225</v>
      </c>
      <c r="N43" s="3" t="s">
        <v>225</v>
      </c>
    </row>
    <row r="44" spans="1:21" x14ac:dyDescent="0.25">
      <c r="B44" s="3" t="s">
        <v>226</v>
      </c>
      <c r="N44" s="3" t="s">
        <v>226</v>
      </c>
    </row>
  </sheetData>
  <pageMargins left="0.19685039370078741" right="0.19685039370078741" top="0" bottom="0" header="0.31496062992125984" footer="0.31496062992125984"/>
  <pageSetup paperSize="9" scale="81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workbookViewId="0"/>
  </sheetViews>
  <sheetFormatPr baseColWidth="10" defaultRowHeight="15" x14ac:dyDescent="0.25"/>
  <cols>
    <col min="2" max="2" width="8.85546875" customWidth="1"/>
    <col min="3" max="3" width="7.28515625" bestFit="1" customWidth="1"/>
    <col min="4" max="13" width="8.85546875" customWidth="1"/>
    <col min="14" max="14" width="7.28515625" bestFit="1" customWidth="1"/>
  </cols>
  <sheetData>
    <row r="1" spans="1:18" x14ac:dyDescent="0.25">
      <c r="A1" s="30" t="s">
        <v>106</v>
      </c>
    </row>
    <row r="2" spans="1:18" x14ac:dyDescent="0.25">
      <c r="A2" s="30" t="s">
        <v>107</v>
      </c>
    </row>
    <row r="3" spans="1:18" x14ac:dyDescent="0.25">
      <c r="A3" s="111" t="s">
        <v>108</v>
      </c>
    </row>
    <row r="4" spans="1:18" x14ac:dyDescent="0.25">
      <c r="A4" s="30" t="s">
        <v>110</v>
      </c>
    </row>
    <row r="5" spans="1:18" x14ac:dyDescent="0.25">
      <c r="A5" t="s">
        <v>72</v>
      </c>
      <c r="B5">
        <v>2016</v>
      </c>
      <c r="C5" t="s">
        <v>138</v>
      </c>
      <c r="D5">
        <v>2015</v>
      </c>
      <c r="E5">
        <v>2014</v>
      </c>
      <c r="F5">
        <v>2013</v>
      </c>
      <c r="G5">
        <v>2012</v>
      </c>
      <c r="H5">
        <v>2011</v>
      </c>
      <c r="I5">
        <v>2010</v>
      </c>
      <c r="J5">
        <v>2009</v>
      </c>
      <c r="K5">
        <v>2008</v>
      </c>
      <c r="L5">
        <v>2007</v>
      </c>
      <c r="M5">
        <v>2006</v>
      </c>
      <c r="N5" t="s">
        <v>137</v>
      </c>
      <c r="P5" t="s">
        <v>72</v>
      </c>
      <c r="Q5" t="s">
        <v>136</v>
      </c>
      <c r="R5" t="s">
        <v>51</v>
      </c>
    </row>
    <row r="6" spans="1:18" x14ac:dyDescent="0.25">
      <c r="A6" t="s">
        <v>0</v>
      </c>
      <c r="B6" s="26">
        <v>10.9178386380459</v>
      </c>
      <c r="C6" s="13">
        <f>RANK(B6,$B$6:$B$37,1)</f>
        <v>2</v>
      </c>
      <c r="D6" s="26">
        <v>10.4412632821724</v>
      </c>
      <c r="E6" s="26">
        <v>11.798434226485799</v>
      </c>
      <c r="F6" s="26">
        <v>10.992647058823501</v>
      </c>
      <c r="G6" s="26">
        <v>13.013196480938401</v>
      </c>
      <c r="H6" s="26">
        <v>11.711077344994999</v>
      </c>
      <c r="I6" s="26">
        <v>13.500737435238101</v>
      </c>
      <c r="J6" s="26">
        <v>13.9597718402882</v>
      </c>
      <c r="K6" s="26">
        <v>14.4661394895626</v>
      </c>
      <c r="L6" s="26">
        <v>14.986886474335</v>
      </c>
      <c r="M6" s="26">
        <v>15.5602821000784</v>
      </c>
      <c r="N6" s="13">
        <f>RANK(M6,$M$6:$M$37,0)</f>
        <v>27</v>
      </c>
      <c r="P6" t="s">
        <v>5</v>
      </c>
      <c r="Q6" s="12">
        <v>18.878585137486301</v>
      </c>
      <c r="R6" s="12">
        <v>14.631745981585601</v>
      </c>
    </row>
    <row r="7" spans="1:18" x14ac:dyDescent="0.25">
      <c r="A7" t="s">
        <v>1</v>
      </c>
      <c r="B7" s="26">
        <v>15.555185061687199</v>
      </c>
      <c r="C7" s="13">
        <f t="shared" ref="C7:C37" si="0">RANK(B7,$B$6:$B$37,1)</f>
        <v>24</v>
      </c>
      <c r="D7" s="26">
        <v>16.7332962232006</v>
      </c>
      <c r="E7" s="26">
        <v>16.927238393358401</v>
      </c>
      <c r="F7" s="26">
        <v>17.6385508166649</v>
      </c>
      <c r="G7" s="26">
        <v>17.6313752472693</v>
      </c>
      <c r="H7" s="26">
        <v>18.056658723854898</v>
      </c>
      <c r="I7" s="26">
        <v>19.082751037491601</v>
      </c>
      <c r="J7" s="26">
        <v>19.625052661143101</v>
      </c>
      <c r="K7" s="26">
        <v>20.082025173242801</v>
      </c>
      <c r="L7" s="26">
        <v>20.6095428428678</v>
      </c>
      <c r="M7" s="26">
        <v>21.1640211640212</v>
      </c>
      <c r="N7" s="13">
        <f t="shared" ref="N7:N37" si="1">RANK(M7,$M$6:$M$37,0)</f>
        <v>10</v>
      </c>
      <c r="P7" t="s">
        <v>18</v>
      </c>
      <c r="Q7" s="12">
        <v>17.376612988793799</v>
      </c>
      <c r="R7" s="12">
        <v>14.631745981585601</v>
      </c>
    </row>
    <row r="8" spans="1:18" x14ac:dyDescent="0.25">
      <c r="A8" t="s">
        <v>2</v>
      </c>
      <c r="B8" s="26">
        <v>13.1305576331754</v>
      </c>
      <c r="C8" s="13">
        <f t="shared" si="0"/>
        <v>11</v>
      </c>
      <c r="D8" s="26">
        <v>13.525552765854099</v>
      </c>
      <c r="E8" s="26">
        <v>12.140930011109299</v>
      </c>
      <c r="F8" s="26">
        <v>13.245564742714899</v>
      </c>
      <c r="G8" s="26">
        <v>12.495149398525401</v>
      </c>
      <c r="H8" s="26">
        <v>11.646331801616199</v>
      </c>
      <c r="I8" s="26">
        <v>14.862369184768299</v>
      </c>
      <c r="J8" s="26">
        <v>14.996408045977001</v>
      </c>
      <c r="K8" s="26">
        <v>15.464860907759901</v>
      </c>
      <c r="L8" s="26">
        <v>15.8478605388273</v>
      </c>
      <c r="M8" s="26">
        <v>16.2116040955631</v>
      </c>
      <c r="N8" s="13">
        <f t="shared" si="1"/>
        <v>26</v>
      </c>
      <c r="P8" t="s">
        <v>17</v>
      </c>
      <c r="Q8" s="12">
        <v>17.202005659534301</v>
      </c>
      <c r="R8" s="12">
        <v>14.631745981585601</v>
      </c>
    </row>
    <row r="9" spans="1:18" x14ac:dyDescent="0.25">
      <c r="A9" t="s">
        <v>3</v>
      </c>
      <c r="B9" s="26">
        <v>16.885080645161299</v>
      </c>
      <c r="C9" s="13">
        <f t="shared" si="0"/>
        <v>28</v>
      </c>
      <c r="D9" s="26">
        <v>17.793801244403099</v>
      </c>
      <c r="E9" s="26">
        <v>14.0212115764875</v>
      </c>
      <c r="F9" s="26">
        <v>16.825208085612399</v>
      </c>
      <c r="G9" s="26">
        <v>18.9141213197037</v>
      </c>
      <c r="H9" s="26">
        <v>17.237024876878401</v>
      </c>
      <c r="I9" s="26">
        <v>14.8239654107474</v>
      </c>
      <c r="J9" s="26">
        <v>15.303593556381699</v>
      </c>
      <c r="K9" s="26">
        <v>15.780938123752501</v>
      </c>
      <c r="L9" s="26">
        <v>16.266800653184301</v>
      </c>
      <c r="M9" s="26">
        <v>16.870971818526499</v>
      </c>
      <c r="N9" s="13">
        <f t="shared" si="1"/>
        <v>20</v>
      </c>
      <c r="P9" t="s">
        <v>10</v>
      </c>
      <c r="Q9" s="12">
        <v>17.1243763216453</v>
      </c>
      <c r="R9" s="12">
        <v>14.631745981585601</v>
      </c>
    </row>
    <row r="10" spans="1:18" x14ac:dyDescent="0.25">
      <c r="A10" t="s">
        <v>103</v>
      </c>
      <c r="B10" s="26">
        <v>15.046454433665801</v>
      </c>
      <c r="C10" s="13">
        <f t="shared" si="0"/>
        <v>20</v>
      </c>
      <c r="D10" s="26">
        <v>14.035029302077801</v>
      </c>
      <c r="E10" s="26">
        <v>16.0927263564589</v>
      </c>
      <c r="F10" s="26">
        <v>13.5707654654401</v>
      </c>
      <c r="G10" s="26">
        <v>14.8062802015443</v>
      </c>
      <c r="H10" s="26">
        <v>11.812225114442199</v>
      </c>
      <c r="I10" s="26">
        <v>12.4621519828668</v>
      </c>
      <c r="J10" s="26">
        <v>12.8278168819951</v>
      </c>
      <c r="K10" s="26">
        <v>13.207063305978901</v>
      </c>
      <c r="L10" s="26">
        <v>13.6158717990838</v>
      </c>
      <c r="M10" s="26">
        <v>14.048716738664799</v>
      </c>
      <c r="N10" s="13">
        <f t="shared" si="1"/>
        <v>31</v>
      </c>
      <c r="P10" t="s">
        <v>3</v>
      </c>
      <c r="Q10" s="12">
        <v>16.885080645161299</v>
      </c>
      <c r="R10" s="12">
        <v>14.631745981585601</v>
      </c>
    </row>
    <row r="11" spans="1:18" x14ac:dyDescent="0.25">
      <c r="A11" t="s">
        <v>4</v>
      </c>
      <c r="B11" s="26">
        <v>10.5986404502595</v>
      </c>
      <c r="C11" s="13">
        <f t="shared" si="0"/>
        <v>1</v>
      </c>
      <c r="D11" s="26">
        <v>11.7271580197432</v>
      </c>
      <c r="E11" s="26">
        <v>10.8759553203998</v>
      </c>
      <c r="F11" s="26">
        <v>12.962685448823599</v>
      </c>
      <c r="G11" s="26">
        <v>13.1206788183532</v>
      </c>
      <c r="H11" s="26">
        <v>13.922756233776401</v>
      </c>
      <c r="I11" s="26">
        <v>13.6116846371492</v>
      </c>
      <c r="J11" s="26">
        <v>14.175748799634199</v>
      </c>
      <c r="K11" s="26">
        <v>14.556817315753401</v>
      </c>
      <c r="L11" s="26">
        <v>14.893290342392101</v>
      </c>
      <c r="M11" s="26">
        <v>15.4263565891473</v>
      </c>
      <c r="N11" s="13">
        <f t="shared" si="1"/>
        <v>28</v>
      </c>
      <c r="P11" t="s">
        <v>24</v>
      </c>
      <c r="Q11" s="12">
        <v>16.491850206148101</v>
      </c>
      <c r="R11" s="12">
        <v>14.631745981585601</v>
      </c>
    </row>
    <row r="12" spans="1:18" x14ac:dyDescent="0.25">
      <c r="A12" t="s">
        <v>5</v>
      </c>
      <c r="B12" s="26">
        <v>18.878585137486301</v>
      </c>
      <c r="C12" s="13">
        <f t="shared" si="0"/>
        <v>32</v>
      </c>
      <c r="D12" s="26">
        <v>18.5033699073498</v>
      </c>
      <c r="E12" s="26">
        <v>17.887156985899001</v>
      </c>
      <c r="F12" s="26">
        <v>19.1517742776124</v>
      </c>
      <c r="G12" s="26">
        <v>19.492725863497501</v>
      </c>
      <c r="H12" s="26">
        <v>21.037625815369999</v>
      </c>
      <c r="I12" s="26">
        <v>22.428487930839001</v>
      </c>
      <c r="J12" s="26">
        <v>23.369423993070601</v>
      </c>
      <c r="K12" s="26">
        <v>24.339426082015301</v>
      </c>
      <c r="L12" s="26">
        <v>25.382142735013499</v>
      </c>
      <c r="M12" s="26">
        <v>26.504553085414901</v>
      </c>
      <c r="N12" s="13">
        <f t="shared" si="1"/>
        <v>1</v>
      </c>
      <c r="P12" t="s">
        <v>6</v>
      </c>
      <c r="Q12" s="12">
        <v>15.7497428169871</v>
      </c>
      <c r="R12" s="12">
        <v>14.631745981585601</v>
      </c>
    </row>
    <row r="13" spans="1:18" x14ac:dyDescent="0.25">
      <c r="A13" t="s">
        <v>6</v>
      </c>
      <c r="B13" s="26">
        <v>15.7497428169871</v>
      </c>
      <c r="C13" s="13">
        <f t="shared" si="0"/>
        <v>26</v>
      </c>
      <c r="D13" s="26">
        <v>16.95426658429</v>
      </c>
      <c r="E13" s="26">
        <v>16.663771137363899</v>
      </c>
      <c r="F13" s="26">
        <v>18.749908874859699</v>
      </c>
      <c r="G13" s="26">
        <v>17.396503200781599</v>
      </c>
      <c r="H13" s="26">
        <v>19.137065551809901</v>
      </c>
      <c r="I13" s="26">
        <v>19.805887683807399</v>
      </c>
      <c r="J13" s="26">
        <v>20.310445371905601</v>
      </c>
      <c r="K13" s="26">
        <v>20.8051493100551</v>
      </c>
      <c r="L13" s="26">
        <v>21.299906092598398</v>
      </c>
      <c r="M13" s="26">
        <v>21.862752084372499</v>
      </c>
      <c r="N13" s="13">
        <f t="shared" si="1"/>
        <v>7</v>
      </c>
      <c r="P13" t="s">
        <v>13</v>
      </c>
      <c r="Q13" s="12">
        <v>15.6977195159789</v>
      </c>
      <c r="R13" s="12">
        <v>14.631745981585601</v>
      </c>
    </row>
    <row r="14" spans="1:18" x14ac:dyDescent="0.25">
      <c r="A14" t="s">
        <v>75</v>
      </c>
      <c r="B14" s="26">
        <v>13.731502466337799</v>
      </c>
      <c r="C14" s="13">
        <f t="shared" si="0"/>
        <v>15</v>
      </c>
      <c r="D14" s="26">
        <v>14.225888425335899</v>
      </c>
      <c r="E14" s="26">
        <v>13.471386386573499</v>
      </c>
      <c r="F14" s="26">
        <v>14.8644474191318</v>
      </c>
      <c r="G14" s="26">
        <v>15.3271537231793</v>
      </c>
      <c r="H14" s="26">
        <v>16.4293777081892</v>
      </c>
      <c r="I14" s="26">
        <v>13.75700554636</v>
      </c>
      <c r="J14" s="26">
        <v>14.173959635649201</v>
      </c>
      <c r="K14" s="26">
        <v>14.5277427801201</v>
      </c>
      <c r="L14" s="26">
        <v>14.936664931459299</v>
      </c>
      <c r="M14" s="26">
        <v>15.344308823830399</v>
      </c>
      <c r="N14" s="13">
        <f t="shared" si="1"/>
        <v>29</v>
      </c>
      <c r="P14" t="s">
        <v>1</v>
      </c>
      <c r="Q14" s="12">
        <v>15.555185061687199</v>
      </c>
      <c r="R14" s="12">
        <v>14.631745981585601</v>
      </c>
    </row>
    <row r="15" spans="1:18" x14ac:dyDescent="0.25">
      <c r="A15" t="s">
        <v>8</v>
      </c>
      <c r="B15" s="26">
        <v>15.422472746001301</v>
      </c>
      <c r="C15" s="13">
        <f t="shared" si="0"/>
        <v>23</v>
      </c>
      <c r="D15" s="26">
        <v>16.506228765571901</v>
      </c>
      <c r="E15" s="26">
        <v>16.323856190530499</v>
      </c>
      <c r="F15" s="26">
        <v>15.3418932666135</v>
      </c>
      <c r="G15" s="26">
        <v>15.118850193477099</v>
      </c>
      <c r="H15" s="26">
        <v>17.104645057890501</v>
      </c>
      <c r="I15" s="26">
        <v>14.6738169603394</v>
      </c>
      <c r="J15" s="26">
        <v>15.263388297096199</v>
      </c>
      <c r="K15" s="26">
        <v>15.760806582454499</v>
      </c>
      <c r="L15" s="26">
        <v>16.373158379373901</v>
      </c>
      <c r="M15" s="26">
        <v>16.994097687548098</v>
      </c>
      <c r="N15" s="13">
        <f t="shared" si="1"/>
        <v>19</v>
      </c>
      <c r="P15" t="s">
        <v>8</v>
      </c>
      <c r="Q15" s="12">
        <v>15.422472746001301</v>
      </c>
      <c r="R15" s="12">
        <v>14.631745981585601</v>
      </c>
    </row>
    <row r="16" spans="1:18" x14ac:dyDescent="0.25">
      <c r="A16" t="s">
        <v>9</v>
      </c>
      <c r="B16" s="26">
        <v>12.387150955280299</v>
      </c>
      <c r="C16" s="13">
        <f t="shared" si="0"/>
        <v>7</v>
      </c>
      <c r="D16" s="26">
        <v>12.963043195702101</v>
      </c>
      <c r="E16" s="26">
        <v>13.723862398173599</v>
      </c>
      <c r="F16" s="26">
        <v>13.268043431977899</v>
      </c>
      <c r="G16" s="26">
        <v>13.3572121483471</v>
      </c>
      <c r="H16" s="26">
        <v>13.7989040822105</v>
      </c>
      <c r="I16" s="26">
        <v>16.071983160219499</v>
      </c>
      <c r="J16" s="26">
        <v>16.787989471066901</v>
      </c>
      <c r="K16" s="26">
        <v>17.4134020091075</v>
      </c>
      <c r="L16" s="26">
        <v>18.126452576042901</v>
      </c>
      <c r="M16" s="26">
        <v>18.904752690162301</v>
      </c>
      <c r="N16" s="13">
        <f t="shared" si="1"/>
        <v>13</v>
      </c>
      <c r="P16" t="s">
        <v>26</v>
      </c>
      <c r="Q16" s="12">
        <v>15.3948021850687</v>
      </c>
      <c r="R16" s="12">
        <v>14.631745981585601</v>
      </c>
    </row>
    <row r="17" spans="1:18" x14ac:dyDescent="0.25">
      <c r="A17" t="s">
        <v>10</v>
      </c>
      <c r="B17" s="26">
        <v>17.1243763216453</v>
      </c>
      <c r="C17" s="13">
        <f t="shared" si="0"/>
        <v>29</v>
      </c>
      <c r="D17" s="26">
        <v>17.659103714595901</v>
      </c>
      <c r="E17" s="26">
        <v>17.734514724152501</v>
      </c>
      <c r="F17" s="26">
        <v>19.403186605455002</v>
      </c>
      <c r="G17" s="26">
        <v>19.373018668545299</v>
      </c>
      <c r="H17" s="26">
        <v>21.3482705942262</v>
      </c>
      <c r="I17" s="26">
        <v>21.537051584184301</v>
      </c>
      <c r="J17" s="26">
        <v>22.423602708338699</v>
      </c>
      <c r="K17" s="26">
        <v>23.283627665530101</v>
      </c>
      <c r="L17" s="26">
        <v>24.180075617690999</v>
      </c>
      <c r="M17" s="26">
        <v>25.149300790088699</v>
      </c>
      <c r="N17" s="13">
        <f t="shared" si="1"/>
        <v>4</v>
      </c>
      <c r="P17" t="s">
        <v>11</v>
      </c>
      <c r="Q17" s="12">
        <v>15.358082962694001</v>
      </c>
      <c r="R17" s="12">
        <v>14.631745981585601</v>
      </c>
    </row>
    <row r="18" spans="1:18" x14ac:dyDescent="0.25">
      <c r="A18" t="s">
        <v>11</v>
      </c>
      <c r="B18" s="26">
        <v>15.358082962694001</v>
      </c>
      <c r="C18" s="13">
        <f t="shared" si="0"/>
        <v>21</v>
      </c>
      <c r="D18" s="26">
        <v>15.905500502656899</v>
      </c>
      <c r="E18" s="26">
        <v>17.014539697559702</v>
      </c>
      <c r="F18" s="26">
        <v>16.9343170004109</v>
      </c>
      <c r="G18" s="26">
        <v>17.744230873160301</v>
      </c>
      <c r="H18" s="26">
        <v>18.5235286690836</v>
      </c>
      <c r="I18" s="26">
        <v>19.191755982836899</v>
      </c>
      <c r="J18" s="26">
        <v>19.905551100418801</v>
      </c>
      <c r="K18" s="26">
        <v>20.618740739418399</v>
      </c>
      <c r="L18" s="26">
        <v>21.3722481892461</v>
      </c>
      <c r="M18" s="26">
        <v>22.185600623748499</v>
      </c>
      <c r="N18" s="13">
        <f t="shared" si="1"/>
        <v>6</v>
      </c>
      <c r="P18" t="s">
        <v>29</v>
      </c>
      <c r="Q18" s="12">
        <v>15.046454433665801</v>
      </c>
      <c r="R18" s="12">
        <v>14.631745981585601</v>
      </c>
    </row>
    <row r="19" spans="1:18" x14ac:dyDescent="0.25">
      <c r="A19" t="s">
        <v>12</v>
      </c>
      <c r="B19" s="26">
        <v>12.839205583001901</v>
      </c>
      <c r="C19" s="13">
        <f t="shared" si="0"/>
        <v>10</v>
      </c>
      <c r="D19" s="26">
        <v>12.8868984342316</v>
      </c>
      <c r="E19" s="26">
        <v>13.0045287759082</v>
      </c>
      <c r="F19" s="26">
        <v>12.9465197988148</v>
      </c>
      <c r="G19" s="26">
        <v>13.532828315640399</v>
      </c>
      <c r="H19" s="26">
        <v>14.634653767887</v>
      </c>
      <c r="I19" s="26">
        <v>14.4197125477741</v>
      </c>
      <c r="J19" s="26">
        <v>14.8797786081458</v>
      </c>
      <c r="K19" s="26">
        <v>15.3404155809447</v>
      </c>
      <c r="L19" s="26">
        <v>15.8462823725982</v>
      </c>
      <c r="M19" s="26">
        <v>16.379091431549998</v>
      </c>
      <c r="N19" s="13">
        <f t="shared" si="1"/>
        <v>25</v>
      </c>
      <c r="P19" t="s">
        <v>31</v>
      </c>
      <c r="Q19" s="12">
        <v>14.5430153565108</v>
      </c>
      <c r="R19" s="12">
        <v>14.631745981585601</v>
      </c>
    </row>
    <row r="20" spans="1:18" x14ac:dyDescent="0.25">
      <c r="A20" t="s">
        <v>13</v>
      </c>
      <c r="B20" s="26">
        <v>15.6977195159789</v>
      </c>
      <c r="C20" s="13">
        <f t="shared" si="0"/>
        <v>25</v>
      </c>
      <c r="D20" s="26">
        <v>16.2626732155105</v>
      </c>
      <c r="E20" s="26">
        <v>16.270269344702999</v>
      </c>
      <c r="F20" s="26">
        <v>17.187436786104399</v>
      </c>
      <c r="G20" s="26">
        <v>17.206560822237201</v>
      </c>
      <c r="H20" s="26">
        <v>18.7749505211324</v>
      </c>
      <c r="I20" s="26">
        <v>19.055910867302501</v>
      </c>
      <c r="J20" s="26">
        <v>19.6727442116796</v>
      </c>
      <c r="K20" s="26">
        <v>20.288333798035101</v>
      </c>
      <c r="L20" s="26">
        <v>20.936940358367099</v>
      </c>
      <c r="M20" s="26">
        <v>21.614842563001002</v>
      </c>
      <c r="N20" s="13">
        <f t="shared" si="1"/>
        <v>9</v>
      </c>
      <c r="P20" t="s">
        <v>21</v>
      </c>
      <c r="Q20" s="12">
        <v>14.2422306564954</v>
      </c>
      <c r="R20" s="12">
        <v>14.631745981585601</v>
      </c>
    </row>
    <row r="21" spans="1:18" x14ac:dyDescent="0.25">
      <c r="A21" t="s">
        <v>104</v>
      </c>
      <c r="B21" s="26">
        <v>13.9925693055159</v>
      </c>
      <c r="C21" s="13">
        <f t="shared" si="0"/>
        <v>16</v>
      </c>
      <c r="D21" s="26">
        <v>14.695630041940101</v>
      </c>
      <c r="E21" s="26">
        <v>14.0620595442028</v>
      </c>
      <c r="F21" s="26">
        <v>14.0468016755378</v>
      </c>
      <c r="G21" s="26">
        <v>14.384889611607999</v>
      </c>
      <c r="H21" s="26">
        <v>14.1437308868502</v>
      </c>
      <c r="I21" s="26">
        <v>17.070811440631399</v>
      </c>
      <c r="J21" s="26">
        <v>17.732156269389399</v>
      </c>
      <c r="K21" s="26">
        <v>18.317363515023899</v>
      </c>
      <c r="L21" s="26">
        <v>18.9666377816291</v>
      </c>
      <c r="M21" s="26">
        <v>19.7167004441378</v>
      </c>
      <c r="N21" s="13">
        <f t="shared" si="1"/>
        <v>12</v>
      </c>
      <c r="P21" t="s">
        <v>25</v>
      </c>
      <c r="Q21" s="12">
        <v>14.029876823621899</v>
      </c>
      <c r="R21" s="12">
        <v>14.631745981585601</v>
      </c>
    </row>
    <row r="22" spans="1:18" x14ac:dyDescent="0.25">
      <c r="A22" t="s">
        <v>14</v>
      </c>
      <c r="B22" s="26">
        <v>13.1924471676879</v>
      </c>
      <c r="C22" s="13">
        <f t="shared" si="0"/>
        <v>13</v>
      </c>
      <c r="D22" s="26">
        <v>13.8825324180015</v>
      </c>
      <c r="E22" s="26">
        <v>14.0624056973867</v>
      </c>
      <c r="F22" s="26">
        <v>14.3938269772963</v>
      </c>
      <c r="G22" s="26">
        <v>14.707647976948</v>
      </c>
      <c r="H22" s="26">
        <v>15.693756346739701</v>
      </c>
      <c r="I22" s="26">
        <v>15.0769951402307</v>
      </c>
      <c r="J22" s="26">
        <v>15.519962588414099</v>
      </c>
      <c r="K22" s="26">
        <v>16.0621304386197</v>
      </c>
      <c r="L22" s="26">
        <v>16.565596805206301</v>
      </c>
      <c r="M22" s="26">
        <v>17.057569296375299</v>
      </c>
      <c r="N22" s="13">
        <f t="shared" si="1"/>
        <v>18</v>
      </c>
      <c r="P22" t="s">
        <v>30</v>
      </c>
      <c r="Q22" s="12">
        <v>13.9925693055159</v>
      </c>
      <c r="R22" s="12">
        <v>14.631745981585601</v>
      </c>
    </row>
    <row r="23" spans="1:18" x14ac:dyDescent="0.25">
      <c r="A23" t="s">
        <v>15</v>
      </c>
      <c r="B23" s="26">
        <v>13.1852572895005</v>
      </c>
      <c r="C23" s="13">
        <f t="shared" si="0"/>
        <v>12</v>
      </c>
      <c r="D23" s="26">
        <v>12.269664926605101</v>
      </c>
      <c r="E23" s="26">
        <v>14.0724541218979</v>
      </c>
      <c r="F23" s="26">
        <v>13.7579502909468</v>
      </c>
      <c r="G23" s="26">
        <v>13.773353334242501</v>
      </c>
      <c r="H23" s="26">
        <v>14.6032329169728</v>
      </c>
      <c r="I23" s="26">
        <v>14.7969555145842</v>
      </c>
      <c r="J23" s="26">
        <v>15.2660932035164</v>
      </c>
      <c r="K23" s="26">
        <v>15.7322654462243</v>
      </c>
      <c r="L23" s="26">
        <v>16.182632567548001</v>
      </c>
      <c r="M23" s="26">
        <v>16.786219684770401</v>
      </c>
      <c r="N23" s="13">
        <f t="shared" si="1"/>
        <v>21</v>
      </c>
      <c r="P23" t="s">
        <v>75</v>
      </c>
      <c r="Q23" s="12">
        <v>13.731502466337799</v>
      </c>
      <c r="R23" s="12">
        <v>14.631745981585601</v>
      </c>
    </row>
    <row r="24" spans="1:18" x14ac:dyDescent="0.25">
      <c r="A24" t="s">
        <v>16</v>
      </c>
      <c r="B24" s="26">
        <v>11.227777242611999</v>
      </c>
      <c r="C24" s="13">
        <f t="shared" si="0"/>
        <v>4</v>
      </c>
      <c r="D24" s="26">
        <v>11.143281445314599</v>
      </c>
      <c r="E24" s="26">
        <v>11.810418633240401</v>
      </c>
      <c r="F24" s="26">
        <v>11.4000591029983</v>
      </c>
      <c r="G24" s="26">
        <v>11.7585986261514</v>
      </c>
      <c r="H24" s="26">
        <v>10.9944265180405</v>
      </c>
      <c r="I24" s="26">
        <v>11.3376816030516</v>
      </c>
      <c r="J24" s="26">
        <v>11.613418905893701</v>
      </c>
      <c r="K24" s="26">
        <v>11.910215300045801</v>
      </c>
      <c r="L24" s="26">
        <v>12.2253408650515</v>
      </c>
      <c r="M24" s="26">
        <v>12.5727727139077</v>
      </c>
      <c r="N24" s="13">
        <f t="shared" si="1"/>
        <v>32</v>
      </c>
      <c r="P24" t="s">
        <v>20</v>
      </c>
      <c r="Q24" s="12">
        <v>13.513036728645501</v>
      </c>
      <c r="R24" s="12">
        <v>14.631745981585601</v>
      </c>
    </row>
    <row r="25" spans="1:18" x14ac:dyDescent="0.25">
      <c r="A25" t="s">
        <v>17</v>
      </c>
      <c r="B25" s="26">
        <v>17.202005659534301</v>
      </c>
      <c r="C25" s="13">
        <f t="shared" si="0"/>
        <v>30</v>
      </c>
      <c r="D25" s="26">
        <v>18.044607165539698</v>
      </c>
      <c r="E25" s="26">
        <v>18.516699410609</v>
      </c>
      <c r="F25" s="26">
        <v>19.330434996192899</v>
      </c>
      <c r="G25" s="26">
        <v>20.525512214342001</v>
      </c>
      <c r="H25" s="26">
        <v>21.485476161294301</v>
      </c>
      <c r="I25" s="26">
        <v>22.199395770392801</v>
      </c>
      <c r="J25" s="26">
        <v>23.166902370622498</v>
      </c>
      <c r="K25" s="26">
        <v>24.0751334858886</v>
      </c>
      <c r="L25" s="26">
        <v>25.121699889848301</v>
      </c>
      <c r="M25" s="26">
        <v>26.1953920510534</v>
      </c>
      <c r="N25" s="13">
        <f t="shared" si="1"/>
        <v>2</v>
      </c>
      <c r="P25" t="s">
        <v>14</v>
      </c>
      <c r="Q25" s="12">
        <v>13.1924471676879</v>
      </c>
      <c r="R25" s="12">
        <v>14.631745981585601</v>
      </c>
    </row>
    <row r="26" spans="1:18" x14ac:dyDescent="0.25">
      <c r="A26" t="s">
        <v>18</v>
      </c>
      <c r="B26" s="26">
        <v>17.376612988793799</v>
      </c>
      <c r="C26" s="13">
        <f t="shared" si="0"/>
        <v>31</v>
      </c>
      <c r="D26" s="26">
        <v>17.1926481038827</v>
      </c>
      <c r="E26" s="26">
        <v>17.426876661893999</v>
      </c>
      <c r="F26" s="26">
        <v>18.572179146300702</v>
      </c>
      <c r="G26" s="26">
        <v>19.729500866578601</v>
      </c>
      <c r="H26" s="26">
        <v>21.5622656275475</v>
      </c>
      <c r="I26" s="26">
        <v>21.3829770791796</v>
      </c>
      <c r="J26" s="26">
        <v>22.3292974853563</v>
      </c>
      <c r="K26" s="26">
        <v>23.171553758004698</v>
      </c>
      <c r="L26" s="26">
        <v>24.152561774087701</v>
      </c>
      <c r="M26" s="26">
        <v>25.1554207733131</v>
      </c>
      <c r="N26" s="13">
        <f t="shared" si="1"/>
        <v>3</v>
      </c>
      <c r="P26" t="s">
        <v>15</v>
      </c>
      <c r="Q26" s="12">
        <v>13.1852572895005</v>
      </c>
      <c r="R26" s="12">
        <v>14.631745981585601</v>
      </c>
    </row>
    <row r="27" spans="1:18" x14ac:dyDescent="0.25">
      <c r="A27" t="s">
        <v>19</v>
      </c>
      <c r="B27" s="26">
        <v>12.573386751329201</v>
      </c>
      <c r="C27" s="13">
        <f t="shared" si="0"/>
        <v>8</v>
      </c>
      <c r="D27" s="26">
        <v>12.792806220036301</v>
      </c>
      <c r="E27" s="26">
        <v>12.373370141233901</v>
      </c>
      <c r="F27" s="26">
        <v>14.035526644983699</v>
      </c>
      <c r="G27" s="26">
        <v>14.0343060815326</v>
      </c>
      <c r="H27" s="26">
        <v>13.630202319393501</v>
      </c>
      <c r="I27" s="26">
        <v>15.782458011197001</v>
      </c>
      <c r="J27" s="26">
        <v>16.389088107950201</v>
      </c>
      <c r="K27" s="26">
        <v>17.0061720219332</v>
      </c>
      <c r="L27" s="26">
        <v>17.560462670872798</v>
      </c>
      <c r="M27" s="26">
        <v>18.2190486191326</v>
      </c>
      <c r="N27" s="13">
        <f t="shared" si="1"/>
        <v>14</v>
      </c>
      <c r="P27" t="s">
        <v>2</v>
      </c>
      <c r="Q27" s="12">
        <v>13.1305576331754</v>
      </c>
      <c r="R27" s="12">
        <v>14.631745981585601</v>
      </c>
    </row>
    <row r="28" spans="1:18" x14ac:dyDescent="0.25">
      <c r="A28" t="s">
        <v>20</v>
      </c>
      <c r="B28" s="26">
        <v>13.513036728645501</v>
      </c>
      <c r="C28" s="13">
        <f t="shared" si="0"/>
        <v>14</v>
      </c>
      <c r="D28" s="26">
        <v>13.748316004007</v>
      </c>
      <c r="E28" s="26">
        <v>13.687684557929501</v>
      </c>
      <c r="F28" s="26">
        <v>13.391588519465801</v>
      </c>
      <c r="G28" s="26">
        <v>13.679890560875499</v>
      </c>
      <c r="H28" s="26">
        <v>15.200492572923901</v>
      </c>
      <c r="I28" s="26">
        <v>15.7770681265207</v>
      </c>
      <c r="J28" s="26">
        <v>16.1327762302693</v>
      </c>
      <c r="K28" s="26">
        <v>16.606268169328199</v>
      </c>
      <c r="L28" s="26">
        <v>17.013763492636699</v>
      </c>
      <c r="M28" s="26">
        <v>17.495511294834898</v>
      </c>
      <c r="N28" s="13">
        <f t="shared" si="1"/>
        <v>16</v>
      </c>
      <c r="P28" t="s">
        <v>12</v>
      </c>
      <c r="Q28" s="12">
        <v>12.839205583001901</v>
      </c>
      <c r="R28" s="12">
        <v>14.631745981585601</v>
      </c>
    </row>
    <row r="29" spans="1:18" x14ac:dyDescent="0.25">
      <c r="A29" t="s">
        <v>21</v>
      </c>
      <c r="B29" s="26">
        <v>14.2422306564954</v>
      </c>
      <c r="C29" s="13">
        <f t="shared" si="0"/>
        <v>18</v>
      </c>
      <c r="D29" s="26">
        <v>14.555794072232899</v>
      </c>
      <c r="E29" s="26">
        <v>15.5942888930095</v>
      </c>
      <c r="F29" s="26">
        <v>16.095263020151801</v>
      </c>
      <c r="G29" s="26">
        <v>15.7780699642586</v>
      </c>
      <c r="H29" s="26">
        <v>17.020167222211899</v>
      </c>
      <c r="I29" s="26">
        <v>17.479028860722099</v>
      </c>
      <c r="J29" s="26">
        <v>18.098137010415101</v>
      </c>
      <c r="K29" s="26">
        <v>18.699276157052001</v>
      </c>
      <c r="L29" s="26">
        <v>19.3835167237484</v>
      </c>
      <c r="M29" s="26">
        <v>20.081121211023799</v>
      </c>
      <c r="N29" s="13">
        <f t="shared" si="1"/>
        <v>11</v>
      </c>
      <c r="P29" t="s">
        <v>23</v>
      </c>
      <c r="Q29" s="12">
        <v>12.622188478694101</v>
      </c>
      <c r="R29" s="12">
        <v>14.631745981585601</v>
      </c>
    </row>
    <row r="30" spans="1:18" x14ac:dyDescent="0.25">
      <c r="A30" t="s">
        <v>22</v>
      </c>
      <c r="B30" s="26">
        <v>10.9860883797054</v>
      </c>
      <c r="C30" s="13">
        <f t="shared" si="0"/>
        <v>3</v>
      </c>
      <c r="D30" s="26">
        <v>11.839994098445301</v>
      </c>
      <c r="E30" s="26">
        <v>10.494808026310899</v>
      </c>
      <c r="F30" s="26">
        <v>11.821457852689401</v>
      </c>
      <c r="G30" s="26">
        <v>12.0134278817139</v>
      </c>
      <c r="H30" s="26">
        <v>13.981047083232101</v>
      </c>
      <c r="I30" s="26">
        <v>12.5315101285795</v>
      </c>
      <c r="J30" s="26">
        <v>12.923519367304801</v>
      </c>
      <c r="K30" s="26">
        <v>13.274494390052199</v>
      </c>
      <c r="L30" s="26">
        <v>13.679890560875499</v>
      </c>
      <c r="M30" s="26">
        <v>14.1607000795545</v>
      </c>
      <c r="N30" s="13">
        <f t="shared" si="1"/>
        <v>30</v>
      </c>
      <c r="P30" t="s">
        <v>19</v>
      </c>
      <c r="Q30" s="12">
        <v>12.573386751329201</v>
      </c>
      <c r="R30" s="12">
        <v>14.631745981585601</v>
      </c>
    </row>
    <row r="31" spans="1:18" x14ac:dyDescent="0.25">
      <c r="A31" t="s">
        <v>23</v>
      </c>
      <c r="B31" s="26">
        <v>12.622188478694101</v>
      </c>
      <c r="C31" s="13">
        <f t="shared" si="0"/>
        <v>9</v>
      </c>
      <c r="D31" s="26">
        <v>12.3290784439983</v>
      </c>
      <c r="E31" s="26">
        <v>11.8797781442063</v>
      </c>
      <c r="F31" s="26">
        <v>12.9892489574167</v>
      </c>
      <c r="G31" s="26">
        <v>15.4245154245154</v>
      </c>
      <c r="H31" s="26">
        <v>13.2395607624224</v>
      </c>
      <c r="I31" s="26">
        <v>15.0081566068515</v>
      </c>
      <c r="J31" s="26">
        <v>15.4101108613661</v>
      </c>
      <c r="K31" s="26">
        <v>15.794180890944</v>
      </c>
      <c r="L31" s="26">
        <v>16.178457907459201</v>
      </c>
      <c r="M31" s="26">
        <v>16.6860987404194</v>
      </c>
      <c r="N31" s="13">
        <f t="shared" si="1"/>
        <v>22</v>
      </c>
      <c r="P31" t="s">
        <v>9</v>
      </c>
      <c r="Q31" s="12">
        <v>12.387150955280299</v>
      </c>
      <c r="R31" s="12">
        <v>14.631745981585601</v>
      </c>
    </row>
    <row r="32" spans="1:18" x14ac:dyDescent="0.25">
      <c r="A32" t="s">
        <v>24</v>
      </c>
      <c r="B32" s="26">
        <v>16.491850206148101</v>
      </c>
      <c r="C32" s="13">
        <f t="shared" si="0"/>
        <v>27</v>
      </c>
      <c r="D32" s="26">
        <v>16.641542367502399</v>
      </c>
      <c r="E32" s="26">
        <v>16.6690382778038</v>
      </c>
      <c r="F32" s="26">
        <v>15.925251219368899</v>
      </c>
      <c r="G32" s="26">
        <v>16.7182413696098</v>
      </c>
      <c r="H32" s="26">
        <v>16.847954599196001</v>
      </c>
      <c r="I32" s="26">
        <v>15.7068062827225</v>
      </c>
      <c r="J32" s="26">
        <v>16.3004512673443</v>
      </c>
      <c r="K32" s="26">
        <v>16.841442953020099</v>
      </c>
      <c r="L32" s="26">
        <v>17.41942213414</v>
      </c>
      <c r="M32" s="26">
        <v>18.106773966067902</v>
      </c>
      <c r="N32" s="13">
        <f t="shared" si="1"/>
        <v>15</v>
      </c>
      <c r="P32" t="s">
        <v>28</v>
      </c>
      <c r="Q32" s="12">
        <v>12.199895615866399</v>
      </c>
      <c r="R32" s="12">
        <v>14.631745981585601</v>
      </c>
    </row>
    <row r="33" spans="1:18" x14ac:dyDescent="0.25">
      <c r="A33" t="s">
        <v>25</v>
      </c>
      <c r="B33" s="26">
        <v>14.029876823621899</v>
      </c>
      <c r="C33" s="13">
        <f t="shared" si="0"/>
        <v>17</v>
      </c>
      <c r="D33" s="26">
        <v>14.0686076290605</v>
      </c>
      <c r="E33" s="26">
        <v>14.646244595636301</v>
      </c>
      <c r="F33" s="26">
        <v>15.253671562082801</v>
      </c>
      <c r="G33" s="26">
        <v>14.4104378306449</v>
      </c>
      <c r="H33" s="26">
        <v>13.764787314372001</v>
      </c>
      <c r="I33" s="26">
        <v>14.689049980923301</v>
      </c>
      <c r="J33" s="26">
        <v>15.194949637357601</v>
      </c>
      <c r="K33" s="26">
        <v>15.657266142703</v>
      </c>
      <c r="L33" s="26">
        <v>16.024718658649299</v>
      </c>
      <c r="M33" s="26">
        <v>16.487782598766799</v>
      </c>
      <c r="N33" s="13">
        <f t="shared" si="1"/>
        <v>23</v>
      </c>
      <c r="P33" s="275" t="s">
        <v>27</v>
      </c>
      <c r="Q33" s="120">
        <v>11.8807385733024</v>
      </c>
      <c r="R33" s="120">
        <v>14.631745981585601</v>
      </c>
    </row>
    <row r="34" spans="1:18" x14ac:dyDescent="0.25">
      <c r="A34" t="s">
        <v>26</v>
      </c>
      <c r="B34" s="26">
        <v>15.3948021850687</v>
      </c>
      <c r="C34" s="13">
        <f t="shared" si="0"/>
        <v>22</v>
      </c>
      <c r="D34" s="26">
        <v>15.5854589274955</v>
      </c>
      <c r="E34" s="26">
        <v>14.4612588407286</v>
      </c>
      <c r="F34" s="26">
        <v>15.8282824383276</v>
      </c>
      <c r="G34" s="26">
        <v>17.237536221115999</v>
      </c>
      <c r="H34" s="26">
        <v>16.416455449405301</v>
      </c>
      <c r="I34" s="26">
        <v>19.342359767891701</v>
      </c>
      <c r="J34" s="26">
        <v>20.221530214040801</v>
      </c>
      <c r="K34" s="26">
        <v>20.988091027001499</v>
      </c>
      <c r="L34" s="26">
        <v>21.829440351152201</v>
      </c>
      <c r="M34" s="26">
        <v>22.7485562665834</v>
      </c>
      <c r="N34" s="13">
        <f t="shared" si="1"/>
        <v>5</v>
      </c>
      <c r="P34" t="s">
        <v>16</v>
      </c>
      <c r="Q34" s="12">
        <v>11.227777242611999</v>
      </c>
      <c r="R34" s="12">
        <v>14.631745981585601</v>
      </c>
    </row>
    <row r="35" spans="1:18" x14ac:dyDescent="0.25">
      <c r="A35" t="s">
        <v>105</v>
      </c>
      <c r="B35" s="26">
        <v>14.5430153565108</v>
      </c>
      <c r="C35" s="13">
        <f t="shared" si="0"/>
        <v>19</v>
      </c>
      <c r="D35" s="26">
        <v>16.083389030303898</v>
      </c>
      <c r="E35" s="26">
        <v>16.406480117820301</v>
      </c>
      <c r="F35" s="26">
        <v>18.290030737110701</v>
      </c>
      <c r="G35" s="26">
        <v>17.9630535065156</v>
      </c>
      <c r="H35" s="26">
        <v>17.9891383710338</v>
      </c>
      <c r="I35" s="26">
        <v>18.732917513490801</v>
      </c>
      <c r="J35" s="26">
        <v>19.423894661386701</v>
      </c>
      <c r="K35" s="26">
        <v>20.119916363183201</v>
      </c>
      <c r="L35" s="26">
        <v>20.887064050453599</v>
      </c>
      <c r="M35" s="26">
        <v>21.723295187653601</v>
      </c>
      <c r="N35" s="13">
        <f t="shared" si="1"/>
        <v>8</v>
      </c>
      <c r="P35" t="s">
        <v>22</v>
      </c>
      <c r="Q35" s="12">
        <v>10.9860883797054</v>
      </c>
      <c r="R35" s="12">
        <v>14.631745981585601</v>
      </c>
    </row>
    <row r="36" spans="1:18" x14ac:dyDescent="0.25">
      <c r="A36" s="275" t="s">
        <v>27</v>
      </c>
      <c r="B36" s="291">
        <v>11.8807385733024</v>
      </c>
      <c r="C36" s="288">
        <f t="shared" si="0"/>
        <v>5</v>
      </c>
      <c r="D36" s="291">
        <v>13.302602901019601</v>
      </c>
      <c r="E36" s="291">
        <v>13.000299431080901</v>
      </c>
      <c r="F36" s="291">
        <v>12.735777111190201</v>
      </c>
      <c r="G36" s="291">
        <v>13.490851750807201</v>
      </c>
      <c r="H36" s="291">
        <v>12.607712056124701</v>
      </c>
      <c r="I36" s="291">
        <v>14.6599805556977</v>
      </c>
      <c r="J36" s="291">
        <v>15.0909556751217</v>
      </c>
      <c r="K36" s="291">
        <v>15.5036759963885</v>
      </c>
      <c r="L36" s="291">
        <v>15.971122133638</v>
      </c>
      <c r="M36" s="291">
        <v>16.464019203673701</v>
      </c>
      <c r="N36" s="288">
        <f>RANK(M36,$M$6:$M$37,0)</f>
        <v>24</v>
      </c>
      <c r="P36" t="s">
        <v>0</v>
      </c>
      <c r="Q36" s="12">
        <v>10.9178386380459</v>
      </c>
      <c r="R36" s="12">
        <v>14.631745981585601</v>
      </c>
    </row>
    <row r="37" spans="1:18" x14ac:dyDescent="0.25">
      <c r="A37" t="s">
        <v>28</v>
      </c>
      <c r="B37" s="26">
        <v>12.199895615866399</v>
      </c>
      <c r="C37" s="13">
        <f t="shared" si="0"/>
        <v>6</v>
      </c>
      <c r="D37" s="26">
        <v>13.672320062501999</v>
      </c>
      <c r="E37" s="26">
        <v>13.650989696752999</v>
      </c>
      <c r="F37" s="26">
        <v>13.3396404919584</v>
      </c>
      <c r="G37" s="26">
        <v>13.300003204819999</v>
      </c>
      <c r="H37" s="26">
        <v>13.792428836936301</v>
      </c>
      <c r="I37" s="26">
        <v>14.767530487804899</v>
      </c>
      <c r="J37" s="26">
        <v>15.375461890148401</v>
      </c>
      <c r="K37" s="26">
        <v>15.8913518576335</v>
      </c>
      <c r="L37" s="26">
        <v>16.5887121920798</v>
      </c>
      <c r="M37" s="26">
        <v>17.1723131385275</v>
      </c>
      <c r="N37" s="13">
        <f t="shared" si="1"/>
        <v>17</v>
      </c>
      <c r="P37" t="s">
        <v>4</v>
      </c>
      <c r="Q37" s="12">
        <v>10.5986404502595</v>
      </c>
      <c r="R37" s="12">
        <v>14.631745981585601</v>
      </c>
    </row>
    <row r="38" spans="1:18" x14ac:dyDescent="0.25">
      <c r="A38" t="s">
        <v>87</v>
      </c>
      <c r="B38" s="26">
        <v>14.631745981585601</v>
      </c>
      <c r="C38" s="26"/>
      <c r="D38" s="26">
        <v>15.0605342594696</v>
      </c>
      <c r="E38" s="26">
        <v>15.110741545898</v>
      </c>
      <c r="F38" s="26">
        <v>15.741736497829599</v>
      </c>
      <c r="G38" s="26">
        <v>16.085474243850499</v>
      </c>
      <c r="H38" s="26">
        <v>16.739448483282501</v>
      </c>
      <c r="I38" s="26">
        <v>17.229411506081298</v>
      </c>
      <c r="J38" s="26">
        <v>17.843714917142702</v>
      </c>
      <c r="K38" s="26">
        <v>18.434150708100699</v>
      </c>
      <c r="L38" s="26">
        <v>19.075248636558701</v>
      </c>
      <c r="M38" s="26">
        <v>19.770182598117302</v>
      </c>
    </row>
  </sheetData>
  <sortState ref="P6:R37">
    <sortCondition descending="1" ref="Q6:Q3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30</vt:i4>
      </vt:variant>
      <vt:variant>
        <vt:lpstr>Rangos con nombre</vt:lpstr>
      </vt:variant>
      <vt:variant>
        <vt:i4>1</vt:i4>
      </vt:variant>
    </vt:vector>
  </HeadingPairs>
  <TitlesOfParts>
    <vt:vector size="31" baseType="lpstr">
      <vt:lpstr>Pobreza</vt:lpstr>
      <vt:lpstr>Pob y vulner</vt:lpstr>
      <vt:lpstr>Marg municipal</vt:lpstr>
      <vt:lpstr>IDH</vt:lpstr>
      <vt:lpstr>Mortalidadgeneral</vt:lpstr>
      <vt:lpstr>Mortal mater</vt:lpstr>
      <vt:lpstr>cancermama</vt:lpstr>
      <vt:lpstr>cancercervicoute</vt:lpstr>
      <vt:lpstr>Morta Infantil</vt:lpstr>
      <vt:lpstr>morta-5Eda´s</vt:lpstr>
      <vt:lpstr>morta-5Ira´s</vt:lpstr>
      <vt:lpstr>Morta SIDA</vt:lpstr>
      <vt:lpstr>Suicidios</vt:lpstr>
      <vt:lpstr>Princip enferm</vt:lpstr>
      <vt:lpstr>Obesidad</vt:lpstr>
      <vt:lpstr>VIH</vt:lpstr>
      <vt:lpstr>vectores</vt:lpstr>
      <vt:lpstr>Línea mín</vt:lpstr>
      <vt:lpstr>Pesos mensuales</vt:lpstr>
      <vt:lpstr>Desnutrición</vt:lpstr>
      <vt:lpstr>Carencias indíg</vt:lpstr>
      <vt:lpstr>Pob indíg 2015</vt:lpstr>
      <vt:lpstr>VIV indíg(2005-2015)</vt:lpstr>
      <vt:lpstr>Educación</vt:lpstr>
      <vt:lpstr>Grado de esc</vt:lpstr>
      <vt:lpstr>Eficiencia term</vt:lpstr>
      <vt:lpstr>PLANEA 6Prim</vt:lpstr>
      <vt:lpstr>Cuadro 5D</vt:lpstr>
      <vt:lpstr>Cuadro 5E</vt:lpstr>
      <vt:lpstr>Desagregado seg soc</vt:lpstr>
      <vt:lpstr>'Pob y vulner'!Área_de_impresión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 Jiménez</dc:creator>
  <cp:lastModifiedBy>Santos S. Jimenez Rodriguez</cp:lastModifiedBy>
  <dcterms:created xsi:type="dcterms:W3CDTF">2018-12-18T23:37:44Z</dcterms:created>
  <dcterms:modified xsi:type="dcterms:W3CDTF">2019-03-20T18:34:48Z</dcterms:modified>
</cp:coreProperties>
</file>