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959F2726-52C2-422E-B392-B2527F983873}" xr6:coauthVersionLast="47" xr6:coauthVersionMax="47" xr10:uidLastSave="{00000000-0000-0000-0000-000000000000}"/>
  <bookViews>
    <workbookView xWindow="-110" yWindow="-110" windowWidth="19420" windowHeight="10300" xr2:uid="{1CB412F8-9ABE-48C7-98C9-C1273AA5EDC5}"/>
  </bookViews>
  <sheets>
    <sheet name="Datos TFG" sheetId="2" r:id="rId1"/>
    <sheet name="Pesos inicial y final" sheetId="1" r:id="rId2"/>
    <sheet name="Calculos clorofila" sheetId="4" r:id="rId3"/>
    <sheet name="Calculos clorofila (2)" sheetId="5" r:id="rId4"/>
  </sheets>
  <definedNames>
    <definedName name="_xlnm._FilterDatabase" localSheetId="3" hidden="1">'Calculos clorofila (2)'!$A$1:$J$81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'Pesos inicial y final'!$F$10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4" l="1"/>
  <c r="W30" i="4"/>
  <c r="V18" i="4"/>
  <c r="W18" i="4"/>
  <c r="V2" i="4"/>
  <c r="W2" i="4"/>
  <c r="U18" i="4"/>
  <c r="U10" i="4"/>
  <c r="U2" i="4"/>
  <c r="I2" i="4"/>
  <c r="J2" i="4"/>
  <c r="K2" i="4"/>
  <c r="L2" i="4"/>
  <c r="M2" i="4"/>
  <c r="N2" i="4"/>
  <c r="P2" i="4"/>
  <c r="S2" i="4" s="1"/>
  <c r="I3" i="4"/>
  <c r="J3" i="4"/>
  <c r="I4" i="4"/>
  <c r="J4" i="4"/>
  <c r="K4" i="4"/>
  <c r="L4" i="4"/>
  <c r="M4" i="4"/>
  <c r="O4" i="4" s="1"/>
  <c r="N4" i="4"/>
  <c r="I5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M32" i="4"/>
  <c r="J81" i="5"/>
  <c r="I81" i="5"/>
  <c r="J80" i="5"/>
  <c r="I80" i="5"/>
  <c r="J79" i="5"/>
  <c r="I79" i="5"/>
  <c r="J78" i="5"/>
  <c r="M78" i="5" s="1"/>
  <c r="I78" i="5"/>
  <c r="J77" i="5"/>
  <c r="I77" i="5"/>
  <c r="J76" i="5"/>
  <c r="I76" i="5"/>
  <c r="J75" i="5"/>
  <c r="I75" i="5"/>
  <c r="J74" i="5"/>
  <c r="M74" i="5" s="1"/>
  <c r="N74" i="5" s="1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M30" i="5" s="1"/>
  <c r="I30" i="5"/>
  <c r="J29" i="5"/>
  <c r="I29" i="5"/>
  <c r="J28" i="5"/>
  <c r="I28" i="5"/>
  <c r="J27" i="5"/>
  <c r="I27" i="5"/>
  <c r="J26" i="5"/>
  <c r="M26" i="5" s="1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M18" i="5" s="1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M6" i="5" s="1"/>
  <c r="I6" i="5"/>
  <c r="J5" i="5"/>
  <c r="I5" i="5"/>
  <c r="J4" i="5"/>
  <c r="I4" i="5"/>
  <c r="J3" i="5"/>
  <c r="I3" i="5"/>
  <c r="J2" i="5"/>
  <c r="I2" i="5"/>
  <c r="K32" i="4"/>
  <c r="L32" i="4" s="1"/>
  <c r="P4" i="4" l="1"/>
  <c r="S4" i="4" s="1"/>
  <c r="O2" i="4"/>
  <c r="Q2" i="4" s="1"/>
  <c r="T2" i="4" s="1"/>
  <c r="R4" i="4"/>
  <c r="R2" i="4"/>
  <c r="N32" i="4"/>
  <c r="K62" i="5"/>
  <c r="K40" i="5"/>
  <c r="M50" i="5"/>
  <c r="N50" i="5" s="1"/>
  <c r="M62" i="5"/>
  <c r="K66" i="5"/>
  <c r="K70" i="5"/>
  <c r="K78" i="5"/>
  <c r="P78" i="5" s="1"/>
  <c r="S78" i="5" s="1"/>
  <c r="K52" i="5"/>
  <c r="L52" i="5" s="1"/>
  <c r="K56" i="5"/>
  <c r="K60" i="5"/>
  <c r="K4" i="5"/>
  <c r="K16" i="5"/>
  <c r="L16" i="5" s="1"/>
  <c r="M76" i="5"/>
  <c r="K76" i="5"/>
  <c r="K80" i="5"/>
  <c r="L80" i="5" s="1"/>
  <c r="M34" i="5"/>
  <c r="N34" i="5" s="1"/>
  <c r="M68" i="5"/>
  <c r="N68" i="5" s="1"/>
  <c r="M32" i="5"/>
  <c r="M36" i="5"/>
  <c r="M44" i="5"/>
  <c r="K6" i="5"/>
  <c r="P6" i="5" s="1"/>
  <c r="S6" i="5" s="1"/>
  <c r="K22" i="5"/>
  <c r="K26" i="5"/>
  <c r="P26" i="5" s="1"/>
  <c r="S26" i="5" s="1"/>
  <c r="K30" i="5"/>
  <c r="O30" i="5" s="1"/>
  <c r="R30" i="5" s="1"/>
  <c r="M2" i="5"/>
  <c r="O2" i="5" s="1"/>
  <c r="M70" i="5"/>
  <c r="M52" i="5"/>
  <c r="M60" i="5"/>
  <c r="P60" i="5" s="1"/>
  <c r="S60" i="5" s="1"/>
  <c r="K64" i="5"/>
  <c r="K72" i="5"/>
  <c r="M4" i="5"/>
  <c r="N4" i="5" s="1"/>
  <c r="K8" i="5"/>
  <c r="L8" i="5" s="1"/>
  <c r="M22" i="5"/>
  <c r="O22" i="5" s="1"/>
  <c r="R22" i="5" s="1"/>
  <c r="M38" i="5"/>
  <c r="K48" i="5"/>
  <c r="L48" i="5" s="1"/>
  <c r="M16" i="5"/>
  <c r="O16" i="5" s="1"/>
  <c r="M20" i="5"/>
  <c r="K24" i="5"/>
  <c r="K28" i="5"/>
  <c r="O28" i="5" s="1"/>
  <c r="M42" i="5"/>
  <c r="N42" i="5" s="1"/>
  <c r="M24" i="5"/>
  <c r="O24" i="5" s="1"/>
  <c r="M28" i="5"/>
  <c r="K50" i="5"/>
  <c r="L50" i="5" s="1"/>
  <c r="K54" i="5"/>
  <c r="M72" i="5"/>
  <c r="O72" i="5" s="1"/>
  <c r="L70" i="5"/>
  <c r="M10" i="5"/>
  <c r="N10" i="5" s="1"/>
  <c r="K14" i="5"/>
  <c r="K44" i="5"/>
  <c r="O44" i="5" s="1"/>
  <c r="K74" i="5"/>
  <c r="P74" i="5" s="1"/>
  <c r="S74" i="5" s="1"/>
  <c r="M14" i="5"/>
  <c r="N14" i="5" s="1"/>
  <c r="K18" i="5"/>
  <c r="O18" i="5" s="1"/>
  <c r="K32" i="5"/>
  <c r="O32" i="5" s="1"/>
  <c r="M56" i="5"/>
  <c r="K10" i="5"/>
  <c r="L10" i="5" s="1"/>
  <c r="K46" i="5"/>
  <c r="M48" i="5"/>
  <c r="N48" i="5" s="1"/>
  <c r="M66" i="5"/>
  <c r="P66" i="5" s="1"/>
  <c r="S66" i="5" s="1"/>
  <c r="O62" i="5"/>
  <c r="K42" i="5"/>
  <c r="P42" i="5" s="1"/>
  <c r="S42" i="5" s="1"/>
  <c r="K2" i="5"/>
  <c r="K12" i="5"/>
  <c r="L12" i="5" s="1"/>
  <c r="K36" i="5"/>
  <c r="M54" i="5"/>
  <c r="K58" i="5"/>
  <c r="L58" i="5" s="1"/>
  <c r="M64" i="5"/>
  <c r="M8" i="5"/>
  <c r="P8" i="5" s="1"/>
  <c r="S8" i="5" s="1"/>
  <c r="M12" i="5"/>
  <c r="N12" i="5" s="1"/>
  <c r="K20" i="5"/>
  <c r="K34" i="5"/>
  <c r="M46" i="5"/>
  <c r="N46" i="5" s="1"/>
  <c r="M58" i="5"/>
  <c r="N58" i="5" s="1"/>
  <c r="P30" i="5"/>
  <c r="S30" i="5" s="1"/>
  <c r="K38" i="5"/>
  <c r="M40" i="5"/>
  <c r="N40" i="5" s="1"/>
  <c r="K68" i="5"/>
  <c r="O68" i="5" s="1"/>
  <c r="M80" i="5"/>
  <c r="N28" i="5"/>
  <c r="L72" i="5"/>
  <c r="L32" i="5"/>
  <c r="P18" i="5"/>
  <c r="S18" i="5" s="1"/>
  <c r="N18" i="5"/>
  <c r="N32" i="5"/>
  <c r="L46" i="5"/>
  <c r="N78" i="5"/>
  <c r="N26" i="5"/>
  <c r="L40" i="5"/>
  <c r="O42" i="5"/>
  <c r="L64" i="5"/>
  <c r="P76" i="5"/>
  <c r="S76" i="5" s="1"/>
  <c r="N76" i="5"/>
  <c r="R62" i="5"/>
  <c r="L2" i="5"/>
  <c r="P50" i="5"/>
  <c r="S50" i="5" s="1"/>
  <c r="P64" i="5"/>
  <c r="S64" i="5" s="1"/>
  <c r="N64" i="5"/>
  <c r="O76" i="5"/>
  <c r="L76" i="5"/>
  <c r="L6" i="5"/>
  <c r="O6" i="5"/>
  <c r="N8" i="5"/>
  <c r="P16" i="5"/>
  <c r="S16" i="5" s="1"/>
  <c r="O20" i="5"/>
  <c r="L20" i="5"/>
  <c r="L34" i="5"/>
  <c r="O34" i="5"/>
  <c r="L66" i="5"/>
  <c r="N20" i="5"/>
  <c r="P20" i="5"/>
  <c r="S20" i="5" s="1"/>
  <c r="L24" i="5"/>
  <c r="L38" i="5"/>
  <c r="P40" i="5"/>
  <c r="S40" i="5" s="1"/>
  <c r="N80" i="5"/>
  <c r="N6" i="5"/>
  <c r="L30" i="5"/>
  <c r="N38" i="5"/>
  <c r="N44" i="5"/>
  <c r="L62" i="5"/>
  <c r="N70" i="5"/>
  <c r="L22" i="5"/>
  <c r="N30" i="5"/>
  <c r="N36" i="5"/>
  <c r="L60" i="5"/>
  <c r="N62" i="5"/>
  <c r="K8" i="4"/>
  <c r="L8" i="4" s="1"/>
  <c r="K16" i="4"/>
  <c r="L16" i="4" s="1"/>
  <c r="K20" i="4"/>
  <c r="L20" i="4" s="1"/>
  <c r="K28" i="4"/>
  <c r="L28" i="4" s="1"/>
  <c r="K12" i="4"/>
  <c r="L12" i="4" s="1"/>
  <c r="K24" i="4"/>
  <c r="L24" i="4" s="1"/>
  <c r="K48" i="4"/>
  <c r="L48" i="4" s="1"/>
  <c r="K40" i="4"/>
  <c r="L40" i="4" s="1"/>
  <c r="K44" i="4"/>
  <c r="L44" i="4" s="1"/>
  <c r="K56" i="4"/>
  <c r="L56" i="4" s="1"/>
  <c r="K10" i="4"/>
  <c r="L10" i="4" s="1"/>
  <c r="K22" i="4"/>
  <c r="L22" i="4" s="1"/>
  <c r="K30" i="4"/>
  <c r="L30" i="4" s="1"/>
  <c r="K38" i="4"/>
  <c r="L38" i="4" s="1"/>
  <c r="K42" i="4"/>
  <c r="L42" i="4" s="1"/>
  <c r="K54" i="4"/>
  <c r="L54" i="4" s="1"/>
  <c r="K58" i="4"/>
  <c r="L58" i="4" s="1"/>
  <c r="K66" i="4"/>
  <c r="L66" i="4" s="1"/>
  <c r="K70" i="4"/>
  <c r="K74" i="4"/>
  <c r="L74" i="4" s="1"/>
  <c r="K78" i="4"/>
  <c r="L78" i="4" s="1"/>
  <c r="K6" i="4"/>
  <c r="L6" i="4" s="1"/>
  <c r="K14" i="4"/>
  <c r="L14" i="4" s="1"/>
  <c r="K18" i="4"/>
  <c r="L18" i="4" s="1"/>
  <c r="K26" i="4"/>
  <c r="L26" i="4" s="1"/>
  <c r="K34" i="4"/>
  <c r="L34" i="4" s="1"/>
  <c r="K50" i="4"/>
  <c r="L50" i="4" s="1"/>
  <c r="M10" i="4"/>
  <c r="K60" i="4"/>
  <c r="L60" i="4" s="1"/>
  <c r="K64" i="4"/>
  <c r="L64" i="4" s="1"/>
  <c r="K72" i="4"/>
  <c r="L72" i="4" s="1"/>
  <c r="K76" i="4"/>
  <c r="L76" i="4" s="1"/>
  <c r="K80" i="4"/>
  <c r="L80" i="4" s="1"/>
  <c r="K46" i="4"/>
  <c r="L46" i="4" s="1"/>
  <c r="K68" i="4"/>
  <c r="L68" i="4" s="1"/>
  <c r="K52" i="4"/>
  <c r="L52" i="4" s="1"/>
  <c r="K36" i="4"/>
  <c r="L36" i="4" s="1"/>
  <c r="K62" i="4"/>
  <c r="L62" i="4" s="1"/>
  <c r="M20" i="4"/>
  <c r="M80" i="4"/>
  <c r="N80" i="4" s="1"/>
  <c r="M18" i="4"/>
  <c r="N18" i="4" s="1"/>
  <c r="M26" i="4"/>
  <c r="L70" i="4"/>
  <c r="M72" i="4"/>
  <c r="N72" i="4" s="1"/>
  <c r="M42" i="4"/>
  <c r="N42" i="4" s="1"/>
  <c r="M50" i="4"/>
  <c r="N50" i="4" s="1"/>
  <c r="M58" i="4"/>
  <c r="M74" i="4"/>
  <c r="N74" i="4" s="1"/>
  <c r="M52" i="4"/>
  <c r="N52" i="4" s="1"/>
  <c r="M34" i="4"/>
  <c r="M66" i="4"/>
  <c r="M12" i="4"/>
  <c r="M24" i="4"/>
  <c r="M36" i="4"/>
  <c r="M44" i="4"/>
  <c r="N44" i="4" s="1"/>
  <c r="M48" i="4"/>
  <c r="N48" i="4" s="1"/>
  <c r="M56" i="4"/>
  <c r="M60" i="4"/>
  <c r="M68" i="4"/>
  <c r="N68" i="4" s="1"/>
  <c r="M76" i="4"/>
  <c r="M8" i="4"/>
  <c r="M16" i="4"/>
  <c r="M28" i="4"/>
  <c r="N28" i="4" s="1"/>
  <c r="M40" i="4"/>
  <c r="M64" i="4"/>
  <c r="M6" i="4"/>
  <c r="M14" i="4"/>
  <c r="M22" i="4"/>
  <c r="M30" i="4"/>
  <c r="M38" i="4"/>
  <c r="M46" i="4"/>
  <c r="M54" i="4"/>
  <c r="M62" i="4"/>
  <c r="M70" i="4"/>
  <c r="M78" i="4"/>
  <c r="N78" i="4" s="1"/>
  <c r="Q4" i="4" l="1"/>
  <c r="T4" i="4" s="1"/>
  <c r="O78" i="5"/>
  <c r="L28" i="5"/>
  <c r="O26" i="5"/>
  <c r="P28" i="5"/>
  <c r="S28" i="5" s="1"/>
  <c r="L26" i="5"/>
  <c r="P80" i="5"/>
  <c r="S80" i="5" s="1"/>
  <c r="O54" i="5"/>
  <c r="R54" i="5" s="1"/>
  <c r="P62" i="5"/>
  <c r="O4" i="5"/>
  <c r="O80" i="5"/>
  <c r="Q80" i="5" s="1"/>
  <c r="T80" i="5" s="1"/>
  <c r="L78" i="5"/>
  <c r="P24" i="5"/>
  <c r="S24" i="5" s="1"/>
  <c r="O10" i="5"/>
  <c r="P70" i="5"/>
  <c r="S70" i="5" s="1"/>
  <c r="O56" i="5"/>
  <c r="L68" i="5"/>
  <c r="N24" i="5"/>
  <c r="L42" i="5"/>
  <c r="L18" i="5"/>
  <c r="N22" i="5"/>
  <c r="P2" i="5"/>
  <c r="S2" i="5" s="1"/>
  <c r="O36" i="5"/>
  <c r="R36" i="5" s="1"/>
  <c r="P4" i="5"/>
  <c r="S4" i="5" s="1"/>
  <c r="P22" i="5"/>
  <c r="S22" i="5" s="1"/>
  <c r="P34" i="5"/>
  <c r="S34" i="5" s="1"/>
  <c r="L4" i="5"/>
  <c r="N2" i="5"/>
  <c r="P56" i="5"/>
  <c r="S56" i="5" s="1"/>
  <c r="O50" i="5"/>
  <c r="O64" i="5"/>
  <c r="Q64" i="5" s="1"/>
  <c r="T64" i="5" s="1"/>
  <c r="L56" i="5"/>
  <c r="P68" i="5"/>
  <c r="S68" i="5" s="1"/>
  <c r="O52" i="5"/>
  <c r="O8" i="5"/>
  <c r="R8" i="5" s="1"/>
  <c r="P32" i="5"/>
  <c r="S32" i="5" s="1"/>
  <c r="N56" i="5"/>
  <c r="O38" i="5"/>
  <c r="R38" i="5" s="1"/>
  <c r="P48" i="5"/>
  <c r="S48" i="5" s="1"/>
  <c r="P58" i="5"/>
  <c r="S58" i="5" s="1"/>
  <c r="P54" i="5"/>
  <c r="S54" i="5" s="1"/>
  <c r="P14" i="5"/>
  <c r="S14" i="5" s="1"/>
  <c r="O66" i="5"/>
  <c r="R66" i="5" s="1"/>
  <c r="O58" i="5"/>
  <c r="N72" i="5"/>
  <c r="O40" i="5"/>
  <c r="N60" i="5"/>
  <c r="O74" i="5"/>
  <c r="N52" i="5"/>
  <c r="O60" i="5"/>
  <c r="R60" i="5" s="1"/>
  <c r="N16" i="5"/>
  <c r="O46" i="5"/>
  <c r="L44" i="5"/>
  <c r="Q30" i="5"/>
  <c r="T30" i="5" s="1"/>
  <c r="P72" i="5"/>
  <c r="S72" i="5" s="1"/>
  <c r="P52" i="5"/>
  <c r="S52" i="5" s="1"/>
  <c r="N54" i="5"/>
  <c r="N66" i="5"/>
  <c r="L74" i="5"/>
  <c r="O70" i="5"/>
  <c r="P36" i="5"/>
  <c r="S36" i="5" s="1"/>
  <c r="L54" i="5"/>
  <c r="P38" i="5"/>
  <c r="S38" i="5" s="1"/>
  <c r="O48" i="5"/>
  <c r="L36" i="5"/>
  <c r="P10" i="5"/>
  <c r="S10" i="5" s="1"/>
  <c r="P44" i="5"/>
  <c r="S44" i="5" s="1"/>
  <c r="P12" i="5"/>
  <c r="S12" i="5" s="1"/>
  <c r="O12" i="5"/>
  <c r="R12" i="5" s="1"/>
  <c r="P46" i="5"/>
  <c r="S46" i="5" s="1"/>
  <c r="L14" i="5"/>
  <c r="O14" i="5"/>
  <c r="R14" i="5" s="1"/>
  <c r="R24" i="5"/>
  <c r="Q24" i="5"/>
  <c r="T24" i="5" s="1"/>
  <c r="R46" i="5"/>
  <c r="Q46" i="5"/>
  <c r="T46" i="5" s="1"/>
  <c r="R74" i="5"/>
  <c r="Q74" i="5"/>
  <c r="T74" i="5" s="1"/>
  <c r="R16" i="5"/>
  <c r="Q16" i="5"/>
  <c r="T16" i="5" s="1"/>
  <c r="R80" i="5"/>
  <c r="Q20" i="5"/>
  <c r="T20" i="5" s="1"/>
  <c r="R20" i="5"/>
  <c r="R58" i="5"/>
  <c r="Q58" i="5"/>
  <c r="T58" i="5" s="1"/>
  <c r="Q8" i="5"/>
  <c r="T8" i="5" s="1"/>
  <c r="Q28" i="5"/>
  <c r="T28" i="5" s="1"/>
  <c r="R28" i="5"/>
  <c r="R44" i="5"/>
  <c r="R6" i="5"/>
  <c r="Q6" i="5"/>
  <c r="T6" i="5" s="1"/>
  <c r="R34" i="5"/>
  <c r="R2" i="5"/>
  <c r="R50" i="5"/>
  <c r="Q50" i="5"/>
  <c r="T50" i="5" s="1"/>
  <c r="R26" i="5"/>
  <c r="Q26" i="5"/>
  <c r="T26" i="5" s="1"/>
  <c r="R32" i="5"/>
  <c r="Q32" i="5"/>
  <c r="T32" i="5" s="1"/>
  <c r="R72" i="5"/>
  <c r="R42" i="5"/>
  <c r="Q42" i="5"/>
  <c r="T42" i="5" s="1"/>
  <c r="R52" i="5"/>
  <c r="R48" i="5"/>
  <c r="R76" i="5"/>
  <c r="Q76" i="5"/>
  <c r="T76" i="5" s="1"/>
  <c r="R18" i="5"/>
  <c r="Q18" i="5"/>
  <c r="T18" i="5" s="1"/>
  <c r="R4" i="5"/>
  <c r="Q4" i="5"/>
  <c r="T4" i="5" s="1"/>
  <c r="R40" i="5"/>
  <c r="Q40" i="5"/>
  <c r="T40" i="5" s="1"/>
  <c r="R10" i="5"/>
  <c r="R56" i="5"/>
  <c r="Q56" i="5"/>
  <c r="T56" i="5" s="1"/>
  <c r="Q78" i="5"/>
  <c r="T78" i="5" s="1"/>
  <c r="R78" i="5"/>
  <c r="R68" i="5"/>
  <c r="O18" i="4"/>
  <c r="R18" i="4" s="1"/>
  <c r="O54" i="4"/>
  <c r="R54" i="4" s="1"/>
  <c r="O10" i="4"/>
  <c r="R10" i="4" s="1"/>
  <c r="O20" i="4"/>
  <c r="R20" i="4" s="1"/>
  <c r="P10" i="4"/>
  <c r="S10" i="4" s="1"/>
  <c r="P26" i="4"/>
  <c r="S26" i="4" s="1"/>
  <c r="P64" i="4"/>
  <c r="S64" i="4" s="1"/>
  <c r="O80" i="4"/>
  <c r="R80" i="4" s="1"/>
  <c r="N20" i="4"/>
  <c r="N10" i="4"/>
  <c r="P60" i="4"/>
  <c r="S60" i="4" s="1"/>
  <c r="N26" i="4"/>
  <c r="O32" i="4"/>
  <c r="R32" i="4" s="1"/>
  <c r="O26" i="4"/>
  <c r="R26" i="4" s="1"/>
  <c r="O48" i="4"/>
  <c r="R48" i="4" s="1"/>
  <c r="P42" i="4"/>
  <c r="S42" i="4" s="1"/>
  <c r="O6" i="4"/>
  <c r="R6" i="4" s="1"/>
  <c r="P34" i="4"/>
  <c r="S34" i="4" s="1"/>
  <c r="N60" i="4"/>
  <c r="P14" i="4"/>
  <c r="S14" i="4" s="1"/>
  <c r="P46" i="4"/>
  <c r="S46" i="4" s="1"/>
  <c r="P80" i="4"/>
  <c r="S80" i="4" s="1"/>
  <c r="P18" i="4"/>
  <c r="S18" i="4" s="1"/>
  <c r="P58" i="4"/>
  <c r="S58" i="4" s="1"/>
  <c r="P50" i="4"/>
  <c r="S50" i="4" s="1"/>
  <c r="P30" i="4"/>
  <c r="S30" i="4" s="1"/>
  <c r="P8" i="4"/>
  <c r="S8" i="4" s="1"/>
  <c r="O36" i="4"/>
  <c r="R36" i="4" s="1"/>
  <c r="O72" i="4"/>
  <c r="R72" i="4" s="1"/>
  <c r="P66" i="4"/>
  <c r="S66" i="4" s="1"/>
  <c r="O28" i="4"/>
  <c r="R28" i="4" s="1"/>
  <c r="O78" i="4"/>
  <c r="R78" i="4" s="1"/>
  <c r="O52" i="4"/>
  <c r="R52" i="4" s="1"/>
  <c r="P40" i="4"/>
  <c r="S40" i="4" s="1"/>
  <c r="P74" i="4"/>
  <c r="S74" i="4" s="1"/>
  <c r="N58" i="4"/>
  <c r="P12" i="4"/>
  <c r="S12" i="4" s="1"/>
  <c r="O50" i="4"/>
  <c r="O46" i="4"/>
  <c r="R46" i="4" s="1"/>
  <c r="O34" i="4"/>
  <c r="R34" i="4" s="1"/>
  <c r="N34" i="4"/>
  <c r="O42" i="4"/>
  <c r="P72" i="4"/>
  <c r="S72" i="4" s="1"/>
  <c r="O16" i="4"/>
  <c r="R16" i="4" s="1"/>
  <c r="O74" i="4"/>
  <c r="P78" i="4"/>
  <c r="S78" i="4" s="1"/>
  <c r="V78" i="4" s="1"/>
  <c r="P44" i="4"/>
  <c r="S44" i="4" s="1"/>
  <c r="N14" i="4"/>
  <c r="P62" i="4"/>
  <c r="S62" i="4" s="1"/>
  <c r="O58" i="4"/>
  <c r="P76" i="4"/>
  <c r="S76" i="4" s="1"/>
  <c r="O30" i="4"/>
  <c r="N22" i="4"/>
  <c r="P22" i="4"/>
  <c r="S22" i="4" s="1"/>
  <c r="O44" i="4"/>
  <c r="P32" i="4"/>
  <c r="S32" i="4" s="1"/>
  <c r="N76" i="4"/>
  <c r="N62" i="4"/>
  <c r="O40" i="4"/>
  <c r="O8" i="4"/>
  <c r="P28" i="4"/>
  <c r="S28" i="4" s="1"/>
  <c r="P56" i="4"/>
  <c r="S56" i="4" s="1"/>
  <c r="N56" i="4"/>
  <c r="P68" i="4"/>
  <c r="S68" i="4" s="1"/>
  <c r="O68" i="4"/>
  <c r="O12" i="4"/>
  <c r="N70" i="4"/>
  <c r="P70" i="4"/>
  <c r="S70" i="4" s="1"/>
  <c r="P6" i="4"/>
  <c r="S6" i="4" s="1"/>
  <c r="N6" i="4"/>
  <c r="P16" i="4"/>
  <c r="S16" i="4" s="1"/>
  <c r="P48" i="4"/>
  <c r="S48" i="4" s="1"/>
  <c r="O70" i="4"/>
  <c r="O22" i="4"/>
  <c r="N8" i="4"/>
  <c r="O66" i="4"/>
  <c r="O76" i="4"/>
  <c r="O64" i="4"/>
  <c r="N66" i="4"/>
  <c r="N38" i="4"/>
  <c r="P38" i="4"/>
  <c r="S38" i="4" s="1"/>
  <c r="V38" i="4" s="1"/>
  <c r="P52" i="4"/>
  <c r="S52" i="4" s="1"/>
  <c r="N40" i="4"/>
  <c r="P54" i="4"/>
  <c r="S54" i="4" s="1"/>
  <c r="N54" i="4"/>
  <c r="P36" i="4"/>
  <c r="S36" i="4" s="1"/>
  <c r="O62" i="4"/>
  <c r="N16" i="4"/>
  <c r="N36" i="4"/>
  <c r="O56" i="4"/>
  <c r="O24" i="4"/>
  <c r="N12" i="4"/>
  <c r="P24" i="4"/>
  <c r="S24" i="4" s="1"/>
  <c r="O38" i="4"/>
  <c r="O14" i="4"/>
  <c r="N46" i="4"/>
  <c r="N24" i="4"/>
  <c r="O60" i="4"/>
  <c r="N64" i="4"/>
  <c r="N30" i="4"/>
  <c r="P20" i="4"/>
  <c r="S20" i="4" s="1"/>
  <c r="V54" i="4" l="1"/>
  <c r="V10" i="4"/>
  <c r="V62" i="4"/>
  <c r="U34" i="4"/>
  <c r="V66" i="4"/>
  <c r="U78" i="4"/>
  <c r="V58" i="4"/>
  <c r="V6" i="4"/>
  <c r="U46" i="4"/>
  <c r="V46" i="4"/>
  <c r="U26" i="4"/>
  <c r="V26" i="4"/>
  <c r="V50" i="4"/>
  <c r="V34" i="4"/>
  <c r="V22" i="4"/>
  <c r="V70" i="4"/>
  <c r="V42" i="4"/>
  <c r="V74" i="4"/>
  <c r="V14" i="4"/>
  <c r="S62" i="5"/>
  <c r="Q62" i="5"/>
  <c r="T62" i="5" s="1"/>
  <c r="Q22" i="5"/>
  <c r="T22" i="5" s="1"/>
  <c r="Q68" i="5"/>
  <c r="T68" i="5" s="1"/>
  <c r="R64" i="5"/>
  <c r="Q2" i="5"/>
  <c r="T2" i="5" s="1"/>
  <c r="Q36" i="5"/>
  <c r="T36" i="5" s="1"/>
  <c r="Q34" i="5"/>
  <c r="T34" i="5" s="1"/>
  <c r="Q44" i="5"/>
  <c r="T44" i="5" s="1"/>
  <c r="Q48" i="5"/>
  <c r="T48" i="5" s="1"/>
  <c r="Q66" i="5"/>
  <c r="T66" i="5" s="1"/>
  <c r="Q54" i="5"/>
  <c r="T54" i="5" s="1"/>
  <c r="Q10" i="5"/>
  <c r="T10" i="5" s="1"/>
  <c r="Q14" i="5"/>
  <c r="T14" i="5" s="1"/>
  <c r="Q38" i="5"/>
  <c r="T38" i="5" s="1"/>
  <c r="Q60" i="5"/>
  <c r="T60" i="5" s="1"/>
  <c r="Q52" i="5"/>
  <c r="T52" i="5" s="1"/>
  <c r="R70" i="5"/>
  <c r="Q70" i="5"/>
  <c r="T70" i="5" s="1"/>
  <c r="Q72" i="5"/>
  <c r="T72" i="5" s="1"/>
  <c r="Q12" i="5"/>
  <c r="T12" i="5" s="1"/>
  <c r="Q10" i="4"/>
  <c r="T10" i="4" s="1"/>
  <c r="Q26" i="4"/>
  <c r="T26" i="4" s="1"/>
  <c r="Q80" i="4"/>
  <c r="T80" i="4" s="1"/>
  <c r="Q46" i="4"/>
  <c r="T46" i="4" s="1"/>
  <c r="Q48" i="4"/>
  <c r="T48" i="4" s="1"/>
  <c r="Q18" i="4"/>
  <c r="T18" i="4" s="1"/>
  <c r="Q20" i="4"/>
  <c r="T20" i="4" s="1"/>
  <c r="Q72" i="4"/>
  <c r="T72" i="4" s="1"/>
  <c r="Q78" i="4"/>
  <c r="T78" i="4" s="1"/>
  <c r="R58" i="4"/>
  <c r="Q58" i="4"/>
  <c r="T58" i="4" s="1"/>
  <c r="Q34" i="4"/>
  <c r="T34" i="4" s="1"/>
  <c r="R50" i="4"/>
  <c r="U50" i="4" s="1"/>
  <c r="Q50" i="4"/>
  <c r="T50" i="4" s="1"/>
  <c r="Q28" i="4"/>
  <c r="T28" i="4" s="1"/>
  <c r="R74" i="4"/>
  <c r="Q74" i="4"/>
  <c r="T74" i="4" s="1"/>
  <c r="Q32" i="4"/>
  <c r="T32" i="4" s="1"/>
  <c r="Q52" i="4"/>
  <c r="T52" i="4" s="1"/>
  <c r="R42" i="4"/>
  <c r="Q42" i="4"/>
  <c r="T42" i="4" s="1"/>
  <c r="Q38" i="4"/>
  <c r="T38" i="4" s="1"/>
  <c r="R38" i="4"/>
  <c r="Q70" i="4"/>
  <c r="T70" i="4" s="1"/>
  <c r="W70" i="4" s="1"/>
  <c r="R70" i="4"/>
  <c r="U70" i="4" s="1"/>
  <c r="Q6" i="4"/>
  <c r="T6" i="4" s="1"/>
  <c r="Q8" i="4"/>
  <c r="T8" i="4" s="1"/>
  <c r="R8" i="4"/>
  <c r="U6" i="4" s="1"/>
  <c r="R44" i="4"/>
  <c r="Q44" i="4"/>
  <c r="T44" i="4" s="1"/>
  <c r="R12" i="4"/>
  <c r="Q12" i="4"/>
  <c r="T12" i="4" s="1"/>
  <c r="R60" i="4"/>
  <c r="Q60" i="4"/>
  <c r="T60" i="4" s="1"/>
  <c r="Q24" i="4"/>
  <c r="T24" i="4" s="1"/>
  <c r="R24" i="4"/>
  <c r="Q16" i="4"/>
  <c r="T16" i="4" s="1"/>
  <c r="Q30" i="4"/>
  <c r="T30" i="4" s="1"/>
  <c r="R30" i="4"/>
  <c r="U30" i="4" s="1"/>
  <c r="Q62" i="4"/>
  <c r="T62" i="4" s="1"/>
  <c r="R62" i="4"/>
  <c r="R76" i="4"/>
  <c r="Q76" i="4"/>
  <c r="T76" i="4" s="1"/>
  <c r="R66" i="4"/>
  <c r="Q66" i="4"/>
  <c r="T66" i="4" s="1"/>
  <c r="Q40" i="4"/>
  <c r="T40" i="4" s="1"/>
  <c r="R40" i="4"/>
  <c r="Q22" i="4"/>
  <c r="T22" i="4" s="1"/>
  <c r="R22" i="4"/>
  <c r="Q36" i="4"/>
  <c r="T36" i="4" s="1"/>
  <c r="Q54" i="4"/>
  <c r="T54" i="4" s="1"/>
  <c r="Q56" i="4"/>
  <c r="T56" i="4" s="1"/>
  <c r="R56" i="4"/>
  <c r="U54" i="4" s="1"/>
  <c r="R68" i="4"/>
  <c r="Q68" i="4"/>
  <c r="T68" i="4" s="1"/>
  <c r="Q14" i="4"/>
  <c r="T14" i="4" s="1"/>
  <c r="R14" i="4"/>
  <c r="U14" i="4" s="1"/>
  <c r="R64" i="4"/>
  <c r="Q64" i="4"/>
  <c r="T64" i="4" s="1"/>
  <c r="W10" i="4" l="1"/>
  <c r="U62" i="4"/>
  <c r="W58" i="4"/>
  <c r="W46" i="4"/>
  <c r="W14" i="4"/>
  <c r="W54" i="4"/>
  <c r="U66" i="4"/>
  <c r="U42" i="4"/>
  <c r="W38" i="4"/>
  <c r="W50" i="4"/>
  <c r="U38" i="4"/>
  <c r="W66" i="4"/>
  <c r="W42" i="4"/>
  <c r="W34" i="4"/>
  <c r="U22" i="4"/>
  <c r="W6" i="4"/>
  <c r="U58" i="4"/>
  <c r="W26" i="4"/>
  <c r="W22" i="4"/>
  <c r="W74" i="4"/>
  <c r="W78" i="4"/>
  <c r="W62" i="4"/>
  <c r="U74" i="4"/>
</calcChain>
</file>

<file path=xl/sharedStrings.xml><?xml version="1.0" encoding="utf-8"?>
<sst xmlns="http://schemas.openxmlformats.org/spreadsheetml/2006/main" count="1018" uniqueCount="105">
  <si>
    <t>n</t>
  </si>
  <si>
    <t xml:space="preserve">tanque </t>
  </si>
  <si>
    <t>cestillo</t>
  </si>
  <si>
    <t>IMTA</t>
  </si>
  <si>
    <t>Salobre</t>
  </si>
  <si>
    <t>5 y 7</t>
  </si>
  <si>
    <t>6 y 8</t>
  </si>
  <si>
    <t>Oscuro</t>
  </si>
  <si>
    <t>11 y 13</t>
  </si>
  <si>
    <t>12 y 14</t>
  </si>
  <si>
    <t>Control</t>
  </si>
  <si>
    <t>control</t>
  </si>
  <si>
    <t>peso inicial (g)</t>
  </si>
  <si>
    <t>Etiquetas de fila</t>
  </si>
  <si>
    <t>Total general</t>
  </si>
  <si>
    <t>Promedio de peso inicial (g)</t>
  </si>
  <si>
    <t>Cuenta de n</t>
  </si>
  <si>
    <t>peso final (g)</t>
  </si>
  <si>
    <t>tratamiento</t>
  </si>
  <si>
    <t>SOD pie</t>
  </si>
  <si>
    <t>SOD tent</t>
  </si>
  <si>
    <t>CAT pie</t>
  </si>
  <si>
    <t>CAT tent</t>
  </si>
  <si>
    <t>GPx pie</t>
  </si>
  <si>
    <t>GPX tent</t>
  </si>
  <si>
    <t>GR pie</t>
  </si>
  <si>
    <t>GR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</si>
  <si>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</si>
  <si>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</si>
  <si>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</si>
  <si>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</si>
  <si>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</si>
  <si>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</si>
  <si>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</si>
  <si>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</si>
  <si>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</si>
  <si>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</si>
  <si>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</si>
  <si>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</si>
  <si>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</si>
  <si>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</si>
  <si>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</si>
  <si>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O1</t>
  </si>
  <si>
    <t>O2</t>
  </si>
  <si>
    <t>S2</t>
  </si>
  <si>
    <t>O3</t>
  </si>
  <si>
    <t>O4</t>
  </si>
  <si>
    <t>O5</t>
  </si>
  <si>
    <t>O6</t>
  </si>
  <si>
    <t>O7</t>
  </si>
  <si>
    <t>O8</t>
  </si>
  <si>
    <t>O9</t>
  </si>
  <si>
    <t>S1</t>
  </si>
  <si>
    <t>O10</t>
  </si>
  <si>
    <t>S3</t>
  </si>
  <si>
    <t>S4</t>
  </si>
  <si>
    <t>S5</t>
  </si>
  <si>
    <t>S6</t>
  </si>
  <si>
    <t>S7</t>
  </si>
  <si>
    <t>S8</t>
  </si>
  <si>
    <t>S9</t>
  </si>
  <si>
    <t>S10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</si>
  <si>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</si>
  <si>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</si>
  <si>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</si>
  <si>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</si>
  <si>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</si>
  <si>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</si>
  <si>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</si>
  <si>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</si>
  <si>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</si>
  <si>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</si>
  <si>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replica</t>
  </si>
  <si>
    <t>A663</t>
  </si>
  <si>
    <t>A630</t>
  </si>
  <si>
    <t>volumen acetona (ml)</t>
  </si>
  <si>
    <t>A663 corregida</t>
  </si>
  <si>
    <t>A630 corregida</t>
  </si>
  <si>
    <t>tubo</t>
  </si>
  <si>
    <t>A</t>
  </si>
  <si>
    <t>B</t>
  </si>
  <si>
    <t>peso (mg)</t>
  </si>
  <si>
    <t>Promedio de clorofila a+c2 (mg/g tejido)</t>
  </si>
  <si>
    <t>Promedio de clorofila c2 (mg/g tejido)</t>
  </si>
  <si>
    <t>Promedio de clorofila a (mg/g tejido)</t>
  </si>
  <si>
    <t>clorofila a (ug/ml)</t>
  </si>
  <si>
    <t>clorofila a (ug/g tejido)</t>
  </si>
  <si>
    <t>A663 media</t>
  </si>
  <si>
    <t>A630 media</t>
  </si>
  <si>
    <r>
      <t>clorofila 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(ug/ml)</t>
    </r>
  </si>
  <si>
    <r>
      <t>clorofila a+c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(ug/ml)</t>
    </r>
  </si>
  <si>
    <r>
      <t>clorofila 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(ug/g tejido)</t>
    </r>
  </si>
  <si>
    <r>
      <t>clorofila a+c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(ug/g tejido)</t>
    </r>
  </si>
  <si>
    <t>Error estandar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</si>
  <si>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</si>
  <si>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</si>
  <si>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</si>
  <si>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</si>
  <si>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</si>
  <si>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</si>
  <si>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</si>
  <si>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</si>
  <si>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clorofila a (ug/g tejido) media</t>
  </si>
  <si>
    <r>
      <t>clorofila 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(ug/g tejido) medai</t>
    </r>
  </si>
  <si>
    <r>
      <t>clorofila a+c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(ug/g tejido) media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</si>
</sst>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A8A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2" fillId="2" borderId="0" xfId="0" applyNumberFormat="1" applyFont="1" applyFill="1"/>
    <xf numFmtId="0" fontId="0" fillId="4" borderId="0" xfId="0" applyFill="1"/>
    <xf numFmtId="0" fontId="0" fillId="2" borderId="0" xfId="0" applyFill="1"/>
    <xf numFmtId="0" fontId="0" fillId="0" borderId="0" xfId="0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165" fontId="0" fillId="4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165" fontId="0" fillId="6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165" fontId="0" fillId="7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5" fontId="0" fillId="3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165" fontId="0" fillId="8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65" fontId="0" fillId="2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65" fontId="0" fillId="9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165" fontId="6" fillId="4" borderId="0" xfId="0" applyNumberFormat="1" applyFont="1" applyFill="1" applyAlignment="1">
      <alignment vertical="center"/>
    </xf>
    <xf numFmtId="9" fontId="0" fillId="9" borderId="0" xfId="1" applyFont="1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8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0" fillId="7" borderId="0" xfId="1" applyFon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2" fillId="3" borderId="0" xfId="0" applyNumberFormat="1" applyFont="1" applyFill="1"/>
    <xf numFmtId="0" fontId="0" fillId="0" borderId="0" xfId="0" applyFill="1"/>
    <xf numFmtId="165" fontId="2" fillId="4" borderId="0" xfId="0" applyNumberFormat="1" applyFont="1" applyFill="1"/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9" fontId="2" fillId="5" borderId="0" xfId="1" applyFont="1" applyFill="1" applyAlignment="1">
      <alignment horizontal="center" vertical="center"/>
    </xf>
    <xf numFmtId="165" fontId="2" fillId="5" borderId="0" xfId="0" applyNumberFormat="1" applyFont="1" applyFill="1" applyAlignment="1">
      <alignment vertical="center"/>
    </xf>
    <xf numFmtId="165" fontId="2" fillId="4" borderId="0" xfId="0" applyNumberFormat="1" applyFont="1" applyFill="1" applyAlignment="1">
      <alignment horizontal="center" vertical="center"/>
    </xf>
    <xf numFmtId="9" fontId="0" fillId="2" borderId="0" xfId="1" applyFont="1" applyFill="1" applyAlignment="1">
      <alignment vertical="center"/>
    </xf>
    <xf numFmtId="2" fontId="0" fillId="2" borderId="0" xfId="0" applyNumberFormat="1" applyFill="1" applyAlignment="1">
      <alignment vertical="center"/>
    </xf>
    <xf numFmtId="9" fontId="0" fillId="9" borderId="0" xfId="1" applyFont="1" applyFill="1" applyAlignment="1">
      <alignment vertical="center"/>
    </xf>
    <xf numFmtId="2" fontId="0" fillId="9" borderId="0" xfId="0" applyNumberFormat="1" applyFill="1" applyAlignment="1">
      <alignment vertical="center"/>
    </xf>
    <xf numFmtId="9" fontId="0" fillId="3" borderId="0" xfId="1" applyFont="1" applyFill="1" applyAlignment="1">
      <alignment vertical="center"/>
    </xf>
    <xf numFmtId="2" fontId="0" fillId="3" borderId="0" xfId="0" applyNumberFormat="1" applyFill="1" applyAlignment="1">
      <alignment vertical="center"/>
    </xf>
    <xf numFmtId="9" fontId="0" fillId="8" borderId="0" xfId="1" applyFont="1" applyFill="1" applyAlignment="1">
      <alignment vertical="center"/>
    </xf>
    <xf numFmtId="2" fontId="0" fillId="8" borderId="0" xfId="0" applyNumberFormat="1" applyFill="1" applyAlignment="1">
      <alignment vertical="center"/>
    </xf>
    <xf numFmtId="9" fontId="0" fillId="5" borderId="0" xfId="1" applyFont="1" applyFill="1" applyAlignment="1">
      <alignment vertical="center"/>
    </xf>
    <xf numFmtId="2" fontId="0" fillId="5" borderId="0" xfId="0" applyNumberFormat="1" applyFill="1" applyAlignment="1">
      <alignment vertical="center"/>
    </xf>
    <xf numFmtId="9" fontId="0" fillId="7" borderId="0" xfId="1" applyFont="1" applyFill="1" applyAlignment="1">
      <alignment vertical="center"/>
    </xf>
    <xf numFmtId="2" fontId="0" fillId="7" borderId="0" xfId="0" applyNumberFormat="1" applyFill="1" applyAlignment="1">
      <alignment vertical="center"/>
    </xf>
    <xf numFmtId="9" fontId="2" fillId="5" borderId="0" xfId="1" applyFont="1" applyFill="1" applyAlignment="1">
      <alignment vertical="center"/>
    </xf>
    <xf numFmtId="2" fontId="2" fillId="5" borderId="0" xfId="0" applyNumberFormat="1" applyFont="1" applyFill="1" applyAlignment="1">
      <alignment vertical="center"/>
    </xf>
    <xf numFmtId="9" fontId="0" fillId="4" borderId="0" xfId="1" applyFont="1" applyFill="1" applyAlignment="1">
      <alignment vertical="center"/>
    </xf>
    <xf numFmtId="2" fontId="0" fillId="4" borderId="0" xfId="0" applyNumberFormat="1" applyFill="1" applyAlignment="1">
      <alignment vertical="center"/>
    </xf>
    <xf numFmtId="9" fontId="0" fillId="6" borderId="0" xfId="1" applyFont="1" applyFill="1" applyAlignment="1">
      <alignment vertical="center"/>
    </xf>
    <xf numFmtId="2" fontId="0" fillId="6" borderId="0" xfId="0" applyNumberForma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9" fontId="2" fillId="4" borderId="0" xfId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vertical="center"/>
    </xf>
    <xf numFmtId="2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29">
    <dxf>
      <font>
        <b/>
        <i val="0"/>
        <color rgb="FFC00000"/>
      </font>
    </dxf>
    <dxf>
      <font>
        <b/>
        <i val="0"/>
        <color rgb="FFC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colors>
    <mruColors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[Datos TFM Alberto.xlsx]Pesos inicial y final!TablaDinámica1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'Pesos inicial y final'!$J$3</c:f>
              <c:strCache>
                <c:ptCount val="1"/>
                <c:pt idx="0">
                  <c:v>Cuenta de 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'Pesos inicial y final'!$H$4:$H$8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'Pesos inicial y final'!$J$4:$J$8</c:f>
              <c:numCache>
                <c:formatCode>0</c:formatCode>
                <c:ptCount val="4"/>
                <c:pt idx="0">
                  <c:v>62</c:v>
                </c:pt>
                <c:pt idx="1">
                  <c:v>71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153151"/>
        <c:axId val="1970152671"/>
      </c:barChart>
      <c:lineChart>
        <c:grouping val="standard"/>
        <c:varyColors val="0"/>
        <c:ser>
          <c:idx val="0"/>
          <c:order val="0"/>
          <c:tx>
            <c:strRef>
              <c:f>'Pesos inicial y final'!$I$3</c:f>
              <c:strCache>
                <c:ptCount val="1"/>
                <c:pt idx="0">
                  <c:v>Promedio de peso inicial (g)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'Pesos inicial y final'!$H$4:$H$8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'Pesos inicial y final'!$I$4:$I$8</c:f>
              <c:numCache>
                <c:formatCode>0.0</c:formatCode>
                <c:ptCount val="4"/>
                <c:pt idx="0">
                  <c:v>20.596774193548388</c:v>
                </c:pt>
                <c:pt idx="1">
                  <c:v>16.549295774647888</c:v>
                </c:pt>
                <c:pt idx="2">
                  <c:v>14.507692307692308</c:v>
                </c:pt>
                <c:pt idx="3">
                  <c:v>14.142857142857142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99023"/>
        <c:axId val="254994223"/>
      </c:lineChart>
      <c:catAx>
        <c:axId val="254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4223"/>
        <c:crosses val="autoZero"/>
        <c:auto val="1"/>
        <c:lblAlgn val="ctr"/>
        <c:lblOffset val="100"/>
        <c:noMultiLvlLbl val="0"/>
      </c:catAx>
      <c:valAx>
        <c:axId val="2549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9023"/>
        <c:crosses val="autoZero"/>
        <c:crossBetween val="between"/>
      </c:valAx>
      <c:valAx>
        <c:axId val="197015267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153151"/>
        <c:crosses val="max"/>
        <c:crossBetween val="between"/>
      </c:valAx>
      <c:catAx>
        <c:axId val="197015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5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Alberto.xlsx]Calculos clorofila!TablaDinámica1</c:name>
    <c:fmtId val="3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clorofila'!$C$84</c:f>
              <c:strCache>
                <c:ptCount val="1"/>
                <c:pt idx="0">
                  <c:v>Promedio de clorofila a+c2 (mg/g tejido)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'Calculos clorofila'!$B$85:$B$89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'Calculos clorofila'!$C$85:$C$89</c:f>
              <c:numCache>
                <c:formatCode>General</c:formatCode>
                <c:ptCount val="4"/>
                <c:pt idx="0">
                  <c:v>127.03637915115462</c:v>
                </c:pt>
                <c:pt idx="1">
                  <c:v>88.3014241843957</c:v>
                </c:pt>
                <c:pt idx="2">
                  <c:v>141.13762224291591</c:v>
                </c:pt>
                <c:pt idx="3">
                  <c:v>109.64810019279589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4-4588-9B24-17D89D10EB83}"/>
            </c:ext>
          </c:extLst>
        </c:ser>
        <c:ser>
          <c:idx val="1"/>
          <c:order val="1"/>
          <c:tx>
            <c:strRef>
              <c:f>'Calculos clorofila'!$D$84</c:f>
              <c:strCache>
                <c:ptCount val="1"/>
                <c:pt idx="0">
                  <c:v>Promedio de clorofila a (mg/g tejido)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'Calculos clorofila'!$B$85:$B$89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'Calculos clorofila'!$D$85:$D$89</c:f>
              <c:numCache>
                <c:formatCode>General</c:formatCode>
                <c:ptCount val="4"/>
                <c:pt idx="0">
                  <c:v>40.231743583747864</c:v>
                </c:pt>
                <c:pt idx="1">
                  <c:v>27.866780765078147</c:v>
                </c:pt>
                <c:pt idx="2">
                  <c:v>44.591093700441334</c:v>
                </c:pt>
                <c:pt idx="3">
                  <c:v>34.786591732121408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4-4588-9B24-17D89D10EB83}"/>
            </c:ext>
          </c:extLst>
        </c:ser>
        <c:ser>
          <c:idx val="2"/>
          <c:order val="2"/>
          <c:tx>
            <c:strRef>
              <c:f>'Calculos clorofila'!$E$84</c:f>
              <c:strCache>
                <c:ptCount val="1"/>
                <c:pt idx="0">
                  <c:v>Promedio de clorofila c2 (mg/g tejido)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'Calculos clorofila'!$B$85:$B$89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'Calculos clorofila'!$E$85:$E$89</c:f>
              <c:numCache>
                <c:formatCode>General</c:formatCode>
                <c:ptCount val="4"/>
                <c:pt idx="0">
                  <c:v>86.804635567406777</c:v>
                </c:pt>
                <c:pt idx="1">
                  <c:v>60.434643419317581</c:v>
                </c:pt>
                <c:pt idx="2">
                  <c:v>96.546528542474576</c:v>
                </c:pt>
                <c:pt idx="3">
                  <c:v>74.8615084606745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4-4588-9B24-17D89D10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378623"/>
        <c:axId val="1209372863"/>
      </c:barChart>
      <c:catAx>
        <c:axId val="12093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372863"/>
        <c:crosses val="autoZero"/>
        <c:auto val="1"/>
        <c:lblAlgn val="ctr"/>
        <c:lblOffset val="100"/>
        <c:noMultiLvlLbl val="0"/>
      </c:catAx>
      <c:valAx>
        <c:axId val="1209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3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Alberto.xlsx]Calculos clorofila (2)!TablaDinámica1</c:name>
    <c:fmtId val="4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clorofila (2)'!$C$84</c:f>
              <c:strCache>
                <c:ptCount val="1"/>
                <c:pt idx="0">
                  <c:v>Promedio de clorofila a+c2 (mg/g tejido)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'Calculos clorofila (2)'!$B$85:$B$89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'Calculos clorofila (2)'!$C$85:$C$89</c:f>
              <c:numCache>
                <c:formatCode>General</c:formatCode>
                <c:ptCount val="4"/>
                <c:pt idx="0">
                  <c:v>127.03637915115462</c:v>
                </c:pt>
                <c:pt idx="1">
                  <c:v>88.3014241843957</c:v>
                </c:pt>
                <c:pt idx="2">
                  <c:v>141.13762224291591</c:v>
                </c:pt>
                <c:pt idx="3">
                  <c:v>109.64810019279589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C-45A1-9B45-B8D97F405741}"/>
            </c:ext>
          </c:extLst>
        </c:ser>
        <c:ser>
          <c:idx val="1"/>
          <c:order val="1"/>
          <c:tx>
            <c:strRef>
              <c:f>'Calculos clorofila (2)'!$D$84</c:f>
              <c:strCache>
                <c:ptCount val="1"/>
                <c:pt idx="0">
                  <c:v>Promedio de clorofila a (mg/g tejido)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'Calculos clorofila (2)'!$B$85:$B$89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'Calculos clorofila (2)'!$D$85:$D$89</c:f>
              <c:numCache>
                <c:formatCode>General</c:formatCode>
                <c:ptCount val="4"/>
                <c:pt idx="0">
                  <c:v>40.231743583747864</c:v>
                </c:pt>
                <c:pt idx="1">
                  <c:v>27.866780765078147</c:v>
                </c:pt>
                <c:pt idx="2">
                  <c:v>44.591093700441334</c:v>
                </c:pt>
                <c:pt idx="3">
                  <c:v>34.786591732121408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C-45A1-9B45-B8D97F405741}"/>
            </c:ext>
          </c:extLst>
        </c:ser>
        <c:ser>
          <c:idx val="2"/>
          <c:order val="2"/>
          <c:tx>
            <c:strRef>
              <c:f>'Calculos clorofila (2)'!$E$84</c:f>
              <c:strCache>
                <c:ptCount val="1"/>
                <c:pt idx="0">
                  <c:v>Promedio de clorofila c2 (mg/g tejido)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'Calculos clorofila (2)'!$B$85:$B$89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'Calculos clorofila (2)'!$E$85:$E$89</c:f>
              <c:numCache>
                <c:formatCode>General</c:formatCode>
                <c:ptCount val="4"/>
                <c:pt idx="0">
                  <c:v>86.804635567406777</c:v>
                </c:pt>
                <c:pt idx="1">
                  <c:v>60.434643419317581</c:v>
                </c:pt>
                <c:pt idx="2">
                  <c:v>96.546528542474576</c:v>
                </c:pt>
                <c:pt idx="3">
                  <c:v>74.8615084606745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C-45A1-9B45-B8D97F40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378623"/>
        <c:axId val="1209372863"/>
      </c:barChart>
      <c:catAx>
        <c:axId val="12093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372863"/>
        <c:crosses val="autoZero"/>
        <c:auto val="1"/>
        <c:lblAlgn val="ctr"/>
        <c:lblOffset val="100"/>
        <c:noMultiLvlLbl val="0"/>
      </c:catAx>
      <c:valAx>
        <c:axId val="1209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3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8</xdr:row>
      <xdr:rowOff>22225</xdr:rowOff>
    </xdr:from>
    <xdr:to>
      <xdr:col>12</xdr:col>
      <xdr:colOff>431800</xdr:colOff>
      <xdr:row>23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0A60C-287E-54D0-4BD1-A73D90CE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410149</xdr:colOff>
      <xdr:row>82</xdr:row>
      <xdr:rowOff>149499</xdr:rowOff>
    </xdr:from>
    <xdr:to>
      <xdr:col>16</xdr:col>
      <xdr:colOff>66638</xdr:colOff>
      <xdr:row>97</xdr:row>
      <xdr:rowOff>119176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EFB1C-2605-4031-9EBB-0F1882A8E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410149</xdr:colOff>
      <xdr:row>82</xdr:row>
      <xdr:rowOff>149499</xdr:rowOff>
    </xdr:from>
    <xdr:to>
      <xdr:col>16</xdr:col>
      <xdr:colOff>66638</xdr:colOff>
      <xdr:row>97</xdr:row>
      <xdr:rowOff>119176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1781B0-ADD2-4FB8-8E88-0409BEC64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54.365554861113" createdVersion="8" refreshedVersion="8" minRefreshableVersion="3" recordCount="268" xr:uid="{B678FC56-5EAB-4F17-91FD-6E71E1C9CB67}">
  <cacheSource type="worksheet">
    <worksheetSource ref="A1:D269" sheet="Pesos inicial y final"/>
  </cacheSource>
  <cacheFields count="4">
    <cacheField name="n" numFmtId="0">
      <sharedItems containsSemiMixedTypes="0" containsString="0" containsNumber="1" containsInteger="1" minValue="1" maxValue="268"/>
    </cacheField>
    <cacheField name="tanque " numFmtId="0">
      <sharedItems count="4">
        <s v="Control"/>
        <s v="IMTA"/>
        <s v="Oscuro"/>
        <s v="Salobre"/>
      </sharedItems>
    </cacheField>
    <cacheField name="cestillo" numFmtId="0">
      <sharedItems containsMixedTypes="1" containsNumber="1" containsInteger="1" minValue="1" maxValue="20" count="16">
        <n v="16"/>
        <n v="17"/>
        <n v="18"/>
        <n v="19"/>
        <n v="20"/>
        <n v="1"/>
        <n v="3"/>
        <s v="5 y 7"/>
        <n v="9"/>
        <s v="11 y 13"/>
        <s v="12 y 14"/>
        <n v="15"/>
        <n v="2"/>
        <n v="4"/>
        <s v="6 y 8"/>
        <n v="10"/>
      </sharedItems>
    </cacheField>
    <cacheField name="peso inicial (g)" numFmtId="0">
      <sharedItems containsSemiMixedTypes="0" containsString="0" containsNumber="1" containsInteger="1" minValue="2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84.759666203703" createdVersion="8" refreshedVersion="8" minRefreshableVersion="3" recordCount="80" xr:uid="{C2C5472E-3553-4D82-9E63-84F6D447C99E}">
  <cacheSource type="worksheet">
    <worksheetSource ref="A1:P81" sheet="Calculos clorofila"/>
  </cacheSource>
  <cacheFields count="16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replica" numFmtId="0">
      <sharedItems containsSemiMixedTypes="0" containsString="0" containsNumber="1" containsInteger="1" minValue="1" maxValue="2"/>
    </cacheField>
    <cacheField name="tubo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6.6000000000000003E-2" maxValue="0.85899999999999999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1000000000000001" maxValue="1.4316666666666666"/>
    </cacheField>
    <cacheField name="clorofila a (mg/ml)" numFmtId="2">
      <sharedItems containsSemiMixedTypes="0" containsString="0" containsNumber="1" minValue="1.1666333333333334" maxValue="15.906966666666666"/>
    </cacheField>
    <cacheField name="clorofila c2 (mg/ml)" numFmtId="2">
      <sharedItems containsSemiMixedTypes="0" containsString="0" containsNumber="1" minValue="2.4656500000000001" maxValue="35.873800000000003"/>
    </cacheField>
    <cacheField name="clorofila a+c2 (mg/ml)" numFmtId="2">
      <sharedItems containsSemiMixedTypes="0" containsString="0" containsNumber="1" minValue="4.0145" maxValue="44.120583333333336"/>
    </cacheField>
    <cacheField name="clorofila a (mg/g tejido)" numFmtId="2">
      <sharedItems containsSemiMixedTypes="0" containsString="0" containsNumber="1" minValue="11.37069525666017" maxValue="155.95065359477124"/>
    </cacheField>
    <cacheField name="clorofila c2 (mg/g tejido)" numFmtId="2">
      <sharedItems containsSemiMixedTypes="0" containsString="0" containsNumber="1" minValue="24.031676413255365" maxValue="351.70392156862744"/>
    </cacheField>
    <cacheField name="clorofila a+c2 (mg/g tejido)" numFmtId="2">
      <sharedItems containsSemiMixedTypes="0" containsString="0" containsNumber="1" minValue="39.127680311890842" maxValue="432.55473856209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7"/>
    <x v="0"/>
    <x v="0"/>
    <n v="53"/>
  </r>
  <r>
    <n v="208"/>
    <x v="0"/>
    <x v="0"/>
    <n v="24"/>
  </r>
  <r>
    <n v="209"/>
    <x v="0"/>
    <x v="0"/>
    <n v="26"/>
  </r>
  <r>
    <n v="210"/>
    <x v="0"/>
    <x v="0"/>
    <n v="10"/>
  </r>
  <r>
    <n v="211"/>
    <x v="0"/>
    <x v="0"/>
    <n v="9"/>
  </r>
  <r>
    <n v="212"/>
    <x v="0"/>
    <x v="0"/>
    <n v="18"/>
  </r>
  <r>
    <n v="213"/>
    <x v="0"/>
    <x v="0"/>
    <n v="12"/>
  </r>
  <r>
    <n v="214"/>
    <x v="0"/>
    <x v="0"/>
    <n v="10"/>
  </r>
  <r>
    <n v="215"/>
    <x v="0"/>
    <x v="0"/>
    <n v="17"/>
  </r>
  <r>
    <n v="216"/>
    <x v="0"/>
    <x v="0"/>
    <n v="31"/>
  </r>
  <r>
    <n v="217"/>
    <x v="0"/>
    <x v="0"/>
    <n v="20"/>
  </r>
  <r>
    <n v="218"/>
    <x v="0"/>
    <x v="0"/>
    <n v="30"/>
  </r>
  <r>
    <n v="219"/>
    <x v="0"/>
    <x v="0"/>
    <n v="16"/>
  </r>
  <r>
    <n v="220"/>
    <x v="0"/>
    <x v="0"/>
    <n v="8"/>
  </r>
  <r>
    <n v="221"/>
    <x v="0"/>
    <x v="1"/>
    <n v="53"/>
  </r>
  <r>
    <n v="222"/>
    <x v="0"/>
    <x v="1"/>
    <n v="13"/>
  </r>
  <r>
    <n v="223"/>
    <x v="0"/>
    <x v="1"/>
    <n v="59"/>
  </r>
  <r>
    <n v="224"/>
    <x v="0"/>
    <x v="1"/>
    <n v="12"/>
  </r>
  <r>
    <n v="225"/>
    <x v="0"/>
    <x v="1"/>
    <n v="24"/>
  </r>
  <r>
    <n v="226"/>
    <x v="0"/>
    <x v="1"/>
    <n v="33"/>
  </r>
  <r>
    <n v="227"/>
    <x v="0"/>
    <x v="1"/>
    <n v="16"/>
  </r>
  <r>
    <n v="228"/>
    <x v="0"/>
    <x v="1"/>
    <n v="23"/>
  </r>
  <r>
    <n v="229"/>
    <x v="0"/>
    <x v="1"/>
    <n v="35"/>
  </r>
  <r>
    <n v="230"/>
    <x v="0"/>
    <x v="2"/>
    <n v="33"/>
  </r>
  <r>
    <n v="231"/>
    <x v="0"/>
    <x v="2"/>
    <n v="25"/>
  </r>
  <r>
    <n v="232"/>
    <x v="0"/>
    <x v="2"/>
    <n v="21"/>
  </r>
  <r>
    <n v="233"/>
    <x v="0"/>
    <x v="2"/>
    <n v="13"/>
  </r>
  <r>
    <n v="234"/>
    <x v="0"/>
    <x v="2"/>
    <n v="11"/>
  </r>
  <r>
    <n v="235"/>
    <x v="0"/>
    <x v="2"/>
    <n v="16"/>
  </r>
  <r>
    <n v="236"/>
    <x v="0"/>
    <x v="2"/>
    <n v="39"/>
  </r>
  <r>
    <n v="237"/>
    <x v="0"/>
    <x v="2"/>
    <n v="28"/>
  </r>
  <r>
    <n v="238"/>
    <x v="0"/>
    <x v="2"/>
    <n v="11"/>
  </r>
  <r>
    <n v="239"/>
    <x v="0"/>
    <x v="2"/>
    <n v="14"/>
  </r>
  <r>
    <n v="240"/>
    <x v="0"/>
    <x v="2"/>
    <n v="14"/>
  </r>
  <r>
    <n v="241"/>
    <x v="0"/>
    <x v="2"/>
    <n v="12"/>
  </r>
  <r>
    <n v="242"/>
    <x v="0"/>
    <x v="2"/>
    <n v="37"/>
  </r>
  <r>
    <n v="243"/>
    <x v="0"/>
    <x v="2"/>
    <n v="15"/>
  </r>
  <r>
    <n v="244"/>
    <x v="0"/>
    <x v="2"/>
    <n v="15"/>
  </r>
  <r>
    <n v="245"/>
    <x v="0"/>
    <x v="3"/>
    <n v="41"/>
  </r>
  <r>
    <n v="246"/>
    <x v="0"/>
    <x v="3"/>
    <n v="20"/>
  </r>
  <r>
    <n v="247"/>
    <x v="0"/>
    <x v="3"/>
    <n v="23"/>
  </r>
  <r>
    <n v="248"/>
    <x v="0"/>
    <x v="3"/>
    <n v="13"/>
  </r>
  <r>
    <n v="249"/>
    <x v="0"/>
    <x v="3"/>
    <n v="16"/>
  </r>
  <r>
    <n v="250"/>
    <x v="0"/>
    <x v="3"/>
    <n v="5"/>
  </r>
  <r>
    <n v="251"/>
    <x v="0"/>
    <x v="3"/>
    <n v="27"/>
  </r>
  <r>
    <n v="252"/>
    <x v="0"/>
    <x v="3"/>
    <n v="17"/>
  </r>
  <r>
    <n v="253"/>
    <x v="0"/>
    <x v="3"/>
    <n v="8"/>
  </r>
  <r>
    <n v="254"/>
    <x v="0"/>
    <x v="3"/>
    <n v="22"/>
  </r>
  <r>
    <n v="255"/>
    <x v="0"/>
    <x v="3"/>
    <n v="14"/>
  </r>
  <r>
    <n v="256"/>
    <x v="0"/>
    <x v="4"/>
    <n v="25"/>
  </r>
  <r>
    <n v="257"/>
    <x v="0"/>
    <x v="4"/>
    <n v="20"/>
  </r>
  <r>
    <n v="258"/>
    <x v="0"/>
    <x v="4"/>
    <n v="34"/>
  </r>
  <r>
    <n v="259"/>
    <x v="0"/>
    <x v="4"/>
    <n v="21"/>
  </r>
  <r>
    <n v="260"/>
    <x v="0"/>
    <x v="4"/>
    <n v="32"/>
  </r>
  <r>
    <n v="261"/>
    <x v="0"/>
    <x v="4"/>
    <n v="5"/>
  </r>
  <r>
    <n v="262"/>
    <x v="0"/>
    <x v="4"/>
    <n v="25"/>
  </r>
  <r>
    <n v="263"/>
    <x v="0"/>
    <x v="4"/>
    <n v="20"/>
  </r>
  <r>
    <n v="264"/>
    <x v="0"/>
    <x v="4"/>
    <n v="8"/>
  </r>
  <r>
    <n v="265"/>
    <x v="0"/>
    <x v="4"/>
    <n v="8"/>
  </r>
  <r>
    <n v="266"/>
    <x v="0"/>
    <x v="4"/>
    <n v="4"/>
  </r>
  <r>
    <n v="267"/>
    <x v="0"/>
    <x v="4"/>
    <n v="7"/>
  </r>
  <r>
    <n v="268"/>
    <x v="0"/>
    <x v="4"/>
    <n v="6"/>
  </r>
  <r>
    <n v="1"/>
    <x v="1"/>
    <x v="5"/>
    <n v="39"/>
  </r>
  <r>
    <n v="2"/>
    <x v="1"/>
    <x v="5"/>
    <n v="27"/>
  </r>
  <r>
    <n v="3"/>
    <x v="1"/>
    <x v="5"/>
    <n v="27"/>
  </r>
  <r>
    <n v="4"/>
    <x v="1"/>
    <x v="5"/>
    <n v="16"/>
  </r>
  <r>
    <n v="5"/>
    <x v="1"/>
    <x v="5"/>
    <n v="10"/>
  </r>
  <r>
    <n v="6"/>
    <x v="1"/>
    <x v="5"/>
    <n v="21"/>
  </r>
  <r>
    <n v="7"/>
    <x v="1"/>
    <x v="5"/>
    <n v="8"/>
  </r>
  <r>
    <n v="8"/>
    <x v="1"/>
    <x v="5"/>
    <n v="43"/>
  </r>
  <r>
    <n v="9"/>
    <x v="1"/>
    <x v="5"/>
    <n v="14"/>
  </r>
  <r>
    <n v="10"/>
    <x v="1"/>
    <x v="5"/>
    <n v="17"/>
  </r>
  <r>
    <n v="11"/>
    <x v="1"/>
    <x v="5"/>
    <n v="5"/>
  </r>
  <r>
    <n v="12"/>
    <x v="1"/>
    <x v="5"/>
    <n v="19"/>
  </r>
  <r>
    <n v="13"/>
    <x v="1"/>
    <x v="5"/>
    <n v="19"/>
  </r>
  <r>
    <n v="14"/>
    <x v="1"/>
    <x v="5"/>
    <n v="21"/>
  </r>
  <r>
    <n v="15"/>
    <x v="1"/>
    <x v="5"/>
    <n v="25"/>
  </r>
  <r>
    <n v="16"/>
    <x v="1"/>
    <x v="5"/>
    <n v="11"/>
  </r>
  <r>
    <n v="17"/>
    <x v="1"/>
    <x v="5"/>
    <n v="4"/>
  </r>
  <r>
    <n v="18"/>
    <x v="1"/>
    <x v="5"/>
    <n v="13"/>
  </r>
  <r>
    <n v="19"/>
    <x v="1"/>
    <x v="5"/>
    <n v="15"/>
  </r>
  <r>
    <n v="20"/>
    <x v="1"/>
    <x v="5"/>
    <n v="8"/>
  </r>
  <r>
    <n v="21"/>
    <x v="1"/>
    <x v="5"/>
    <n v="25"/>
  </r>
  <r>
    <n v="22"/>
    <x v="1"/>
    <x v="5"/>
    <n v="22"/>
  </r>
  <r>
    <n v="42"/>
    <x v="1"/>
    <x v="6"/>
    <n v="14"/>
  </r>
  <r>
    <n v="43"/>
    <x v="1"/>
    <x v="6"/>
    <n v="15"/>
  </r>
  <r>
    <n v="44"/>
    <x v="1"/>
    <x v="6"/>
    <n v="16"/>
  </r>
  <r>
    <n v="45"/>
    <x v="1"/>
    <x v="6"/>
    <n v="34"/>
  </r>
  <r>
    <n v="46"/>
    <x v="1"/>
    <x v="6"/>
    <n v="21"/>
  </r>
  <r>
    <n v="47"/>
    <x v="1"/>
    <x v="6"/>
    <n v="11"/>
  </r>
  <r>
    <n v="48"/>
    <x v="1"/>
    <x v="6"/>
    <n v="28"/>
  </r>
  <r>
    <n v="49"/>
    <x v="1"/>
    <x v="6"/>
    <n v="8"/>
  </r>
  <r>
    <n v="50"/>
    <x v="1"/>
    <x v="6"/>
    <n v="15"/>
  </r>
  <r>
    <n v="51"/>
    <x v="1"/>
    <x v="6"/>
    <n v="12"/>
  </r>
  <r>
    <n v="52"/>
    <x v="1"/>
    <x v="6"/>
    <n v="22"/>
  </r>
  <r>
    <n v="53"/>
    <x v="1"/>
    <x v="6"/>
    <n v="16"/>
  </r>
  <r>
    <n v="54"/>
    <x v="1"/>
    <x v="6"/>
    <n v="7"/>
  </r>
  <r>
    <n v="55"/>
    <x v="1"/>
    <x v="6"/>
    <n v="26"/>
  </r>
  <r>
    <n v="56"/>
    <x v="1"/>
    <x v="6"/>
    <n v="21"/>
  </r>
  <r>
    <n v="57"/>
    <x v="1"/>
    <x v="6"/>
    <n v="15"/>
  </r>
  <r>
    <n v="58"/>
    <x v="1"/>
    <x v="6"/>
    <n v="11"/>
  </r>
  <r>
    <n v="59"/>
    <x v="1"/>
    <x v="6"/>
    <n v="11"/>
  </r>
  <r>
    <n v="75"/>
    <x v="1"/>
    <x v="7"/>
    <n v="7"/>
  </r>
  <r>
    <n v="76"/>
    <x v="1"/>
    <x v="7"/>
    <n v="18"/>
  </r>
  <r>
    <n v="77"/>
    <x v="1"/>
    <x v="7"/>
    <n v="9"/>
  </r>
  <r>
    <n v="78"/>
    <x v="1"/>
    <x v="7"/>
    <n v="19"/>
  </r>
  <r>
    <n v="79"/>
    <x v="1"/>
    <x v="7"/>
    <n v="26"/>
  </r>
  <r>
    <n v="80"/>
    <x v="1"/>
    <x v="7"/>
    <n v="21"/>
  </r>
  <r>
    <n v="81"/>
    <x v="1"/>
    <x v="7"/>
    <n v="42"/>
  </r>
  <r>
    <n v="82"/>
    <x v="1"/>
    <x v="7"/>
    <n v="16"/>
  </r>
  <r>
    <n v="83"/>
    <x v="1"/>
    <x v="7"/>
    <n v="14"/>
  </r>
  <r>
    <n v="84"/>
    <x v="1"/>
    <x v="7"/>
    <n v="14"/>
  </r>
  <r>
    <n v="85"/>
    <x v="1"/>
    <x v="7"/>
    <n v="28"/>
  </r>
  <r>
    <n v="86"/>
    <x v="1"/>
    <x v="7"/>
    <n v="20"/>
  </r>
  <r>
    <n v="87"/>
    <x v="1"/>
    <x v="7"/>
    <n v="9"/>
  </r>
  <r>
    <n v="88"/>
    <x v="1"/>
    <x v="7"/>
    <n v="12"/>
  </r>
  <r>
    <n v="89"/>
    <x v="1"/>
    <x v="7"/>
    <n v="8"/>
  </r>
  <r>
    <n v="90"/>
    <x v="1"/>
    <x v="7"/>
    <n v="17"/>
  </r>
  <r>
    <n v="91"/>
    <x v="1"/>
    <x v="7"/>
    <n v="8"/>
  </r>
  <r>
    <n v="92"/>
    <x v="1"/>
    <x v="7"/>
    <n v="11"/>
  </r>
  <r>
    <n v="93"/>
    <x v="1"/>
    <x v="7"/>
    <n v="8"/>
  </r>
  <r>
    <n v="94"/>
    <x v="1"/>
    <x v="7"/>
    <n v="13"/>
  </r>
  <r>
    <n v="117"/>
    <x v="1"/>
    <x v="8"/>
    <n v="8"/>
  </r>
  <r>
    <n v="118"/>
    <x v="1"/>
    <x v="8"/>
    <n v="2"/>
  </r>
  <r>
    <n v="119"/>
    <x v="1"/>
    <x v="8"/>
    <n v="17"/>
  </r>
  <r>
    <n v="120"/>
    <x v="1"/>
    <x v="8"/>
    <n v="7"/>
  </r>
  <r>
    <n v="121"/>
    <x v="1"/>
    <x v="8"/>
    <n v="19"/>
  </r>
  <r>
    <n v="122"/>
    <x v="1"/>
    <x v="8"/>
    <n v="8"/>
  </r>
  <r>
    <n v="123"/>
    <x v="1"/>
    <x v="8"/>
    <n v="18"/>
  </r>
  <r>
    <n v="124"/>
    <x v="1"/>
    <x v="8"/>
    <n v="7"/>
  </r>
  <r>
    <n v="125"/>
    <x v="1"/>
    <x v="8"/>
    <n v="17"/>
  </r>
  <r>
    <n v="126"/>
    <x v="1"/>
    <x v="8"/>
    <n v="17"/>
  </r>
  <r>
    <n v="127"/>
    <x v="1"/>
    <x v="8"/>
    <n v="23"/>
  </r>
  <r>
    <n v="142"/>
    <x v="2"/>
    <x v="9"/>
    <n v="19"/>
  </r>
  <r>
    <n v="143"/>
    <x v="2"/>
    <x v="9"/>
    <n v="21"/>
  </r>
  <r>
    <n v="144"/>
    <x v="2"/>
    <x v="9"/>
    <n v="14"/>
  </r>
  <r>
    <n v="145"/>
    <x v="2"/>
    <x v="9"/>
    <n v="12"/>
  </r>
  <r>
    <n v="146"/>
    <x v="2"/>
    <x v="9"/>
    <n v="22"/>
  </r>
  <r>
    <n v="147"/>
    <x v="2"/>
    <x v="9"/>
    <n v="11"/>
  </r>
  <r>
    <n v="148"/>
    <x v="2"/>
    <x v="9"/>
    <n v="7"/>
  </r>
  <r>
    <n v="149"/>
    <x v="2"/>
    <x v="9"/>
    <n v="21"/>
  </r>
  <r>
    <n v="150"/>
    <x v="2"/>
    <x v="9"/>
    <n v="16"/>
  </r>
  <r>
    <n v="151"/>
    <x v="2"/>
    <x v="9"/>
    <n v="15"/>
  </r>
  <r>
    <n v="152"/>
    <x v="2"/>
    <x v="9"/>
    <n v="25"/>
  </r>
  <r>
    <n v="153"/>
    <x v="2"/>
    <x v="9"/>
    <n v="10"/>
  </r>
  <r>
    <n v="154"/>
    <x v="2"/>
    <x v="9"/>
    <n v="18"/>
  </r>
  <r>
    <n v="155"/>
    <x v="2"/>
    <x v="9"/>
    <n v="23"/>
  </r>
  <r>
    <n v="156"/>
    <x v="2"/>
    <x v="9"/>
    <n v="15"/>
  </r>
  <r>
    <n v="157"/>
    <x v="2"/>
    <x v="9"/>
    <n v="11"/>
  </r>
  <r>
    <n v="158"/>
    <x v="2"/>
    <x v="9"/>
    <n v="11"/>
  </r>
  <r>
    <n v="159"/>
    <x v="2"/>
    <x v="9"/>
    <n v="8"/>
  </r>
  <r>
    <n v="160"/>
    <x v="2"/>
    <x v="9"/>
    <n v="10"/>
  </r>
  <r>
    <n v="161"/>
    <x v="2"/>
    <x v="9"/>
    <n v="9"/>
  </r>
  <r>
    <n v="162"/>
    <x v="2"/>
    <x v="9"/>
    <n v="13"/>
  </r>
  <r>
    <n v="163"/>
    <x v="2"/>
    <x v="9"/>
    <n v="5"/>
  </r>
  <r>
    <n v="164"/>
    <x v="2"/>
    <x v="9"/>
    <n v="7"/>
  </r>
  <r>
    <n v="165"/>
    <x v="2"/>
    <x v="9"/>
    <n v="5"/>
  </r>
  <r>
    <n v="166"/>
    <x v="2"/>
    <x v="10"/>
    <n v="57"/>
  </r>
  <r>
    <n v="167"/>
    <x v="2"/>
    <x v="10"/>
    <n v="11"/>
  </r>
  <r>
    <n v="168"/>
    <x v="2"/>
    <x v="10"/>
    <n v="17"/>
  </r>
  <r>
    <n v="169"/>
    <x v="2"/>
    <x v="10"/>
    <n v="8"/>
  </r>
  <r>
    <n v="170"/>
    <x v="2"/>
    <x v="10"/>
    <n v="13"/>
  </r>
  <r>
    <n v="171"/>
    <x v="2"/>
    <x v="10"/>
    <n v="39"/>
  </r>
  <r>
    <n v="172"/>
    <x v="2"/>
    <x v="10"/>
    <n v="16"/>
  </r>
  <r>
    <n v="173"/>
    <x v="2"/>
    <x v="10"/>
    <n v="21"/>
  </r>
  <r>
    <n v="174"/>
    <x v="2"/>
    <x v="10"/>
    <n v="16"/>
  </r>
  <r>
    <n v="175"/>
    <x v="2"/>
    <x v="10"/>
    <n v="10"/>
  </r>
  <r>
    <n v="176"/>
    <x v="2"/>
    <x v="10"/>
    <n v="8"/>
  </r>
  <r>
    <n v="177"/>
    <x v="2"/>
    <x v="10"/>
    <n v="7"/>
  </r>
  <r>
    <n v="178"/>
    <x v="2"/>
    <x v="10"/>
    <n v="14"/>
  </r>
  <r>
    <n v="179"/>
    <x v="2"/>
    <x v="10"/>
    <n v="17"/>
  </r>
  <r>
    <n v="180"/>
    <x v="2"/>
    <x v="10"/>
    <n v="22"/>
  </r>
  <r>
    <n v="181"/>
    <x v="2"/>
    <x v="10"/>
    <n v="7"/>
  </r>
  <r>
    <n v="182"/>
    <x v="2"/>
    <x v="10"/>
    <n v="17"/>
  </r>
  <r>
    <n v="183"/>
    <x v="2"/>
    <x v="10"/>
    <n v="21"/>
  </r>
  <r>
    <n v="184"/>
    <x v="2"/>
    <x v="10"/>
    <n v="7"/>
  </r>
  <r>
    <n v="185"/>
    <x v="2"/>
    <x v="10"/>
    <n v="34"/>
  </r>
  <r>
    <n v="186"/>
    <x v="2"/>
    <x v="10"/>
    <n v="11"/>
  </r>
  <r>
    <n v="187"/>
    <x v="2"/>
    <x v="10"/>
    <n v="13"/>
  </r>
  <r>
    <n v="188"/>
    <x v="2"/>
    <x v="10"/>
    <n v="28"/>
  </r>
  <r>
    <n v="189"/>
    <x v="2"/>
    <x v="10"/>
    <n v="12"/>
  </r>
  <r>
    <n v="190"/>
    <x v="2"/>
    <x v="10"/>
    <n v="6"/>
  </r>
  <r>
    <n v="191"/>
    <x v="2"/>
    <x v="10"/>
    <n v="7"/>
  </r>
  <r>
    <n v="192"/>
    <x v="2"/>
    <x v="10"/>
    <n v="6"/>
  </r>
  <r>
    <n v="193"/>
    <x v="2"/>
    <x v="11"/>
    <n v="33"/>
  </r>
  <r>
    <n v="194"/>
    <x v="2"/>
    <x v="11"/>
    <n v="11"/>
  </r>
  <r>
    <n v="195"/>
    <x v="2"/>
    <x v="11"/>
    <n v="8"/>
  </r>
  <r>
    <n v="196"/>
    <x v="2"/>
    <x v="11"/>
    <n v="6"/>
  </r>
  <r>
    <n v="197"/>
    <x v="2"/>
    <x v="11"/>
    <n v="18"/>
  </r>
  <r>
    <n v="198"/>
    <x v="2"/>
    <x v="11"/>
    <n v="9"/>
  </r>
  <r>
    <n v="199"/>
    <x v="2"/>
    <x v="11"/>
    <n v="10"/>
  </r>
  <r>
    <n v="200"/>
    <x v="2"/>
    <x v="11"/>
    <n v="20"/>
  </r>
  <r>
    <n v="201"/>
    <x v="2"/>
    <x v="11"/>
    <n v="5"/>
  </r>
  <r>
    <n v="202"/>
    <x v="2"/>
    <x v="11"/>
    <n v="9"/>
  </r>
  <r>
    <n v="203"/>
    <x v="2"/>
    <x v="11"/>
    <n v="15"/>
  </r>
  <r>
    <n v="204"/>
    <x v="2"/>
    <x v="11"/>
    <n v="5"/>
  </r>
  <r>
    <n v="205"/>
    <x v="2"/>
    <x v="11"/>
    <n v="10"/>
  </r>
  <r>
    <n v="206"/>
    <x v="2"/>
    <x v="11"/>
    <n v="11"/>
  </r>
  <r>
    <n v="23"/>
    <x v="3"/>
    <x v="12"/>
    <n v="17"/>
  </r>
  <r>
    <n v="24"/>
    <x v="3"/>
    <x v="12"/>
    <n v="19"/>
  </r>
  <r>
    <n v="25"/>
    <x v="3"/>
    <x v="12"/>
    <n v="5"/>
  </r>
  <r>
    <n v="26"/>
    <x v="3"/>
    <x v="12"/>
    <n v="16"/>
  </r>
  <r>
    <n v="27"/>
    <x v="3"/>
    <x v="12"/>
    <n v="20"/>
  </r>
  <r>
    <n v="28"/>
    <x v="3"/>
    <x v="12"/>
    <n v="6"/>
  </r>
  <r>
    <n v="29"/>
    <x v="3"/>
    <x v="12"/>
    <n v="8"/>
  </r>
  <r>
    <n v="30"/>
    <x v="3"/>
    <x v="12"/>
    <n v="4"/>
  </r>
  <r>
    <n v="31"/>
    <x v="3"/>
    <x v="12"/>
    <n v="10"/>
  </r>
  <r>
    <n v="32"/>
    <x v="3"/>
    <x v="12"/>
    <n v="16"/>
  </r>
  <r>
    <n v="33"/>
    <x v="3"/>
    <x v="12"/>
    <n v="14"/>
  </r>
  <r>
    <n v="34"/>
    <x v="3"/>
    <x v="12"/>
    <n v="4"/>
  </r>
  <r>
    <n v="35"/>
    <x v="3"/>
    <x v="12"/>
    <n v="13"/>
  </r>
  <r>
    <n v="36"/>
    <x v="3"/>
    <x v="12"/>
    <n v="3"/>
  </r>
  <r>
    <n v="37"/>
    <x v="3"/>
    <x v="12"/>
    <n v="18"/>
  </r>
  <r>
    <n v="38"/>
    <x v="3"/>
    <x v="12"/>
    <n v="17"/>
  </r>
  <r>
    <n v="39"/>
    <x v="3"/>
    <x v="12"/>
    <n v="18"/>
  </r>
  <r>
    <n v="40"/>
    <x v="3"/>
    <x v="12"/>
    <n v="11"/>
  </r>
  <r>
    <n v="41"/>
    <x v="3"/>
    <x v="12"/>
    <n v="12"/>
  </r>
  <r>
    <n v="60"/>
    <x v="3"/>
    <x v="13"/>
    <n v="18"/>
  </r>
  <r>
    <n v="61"/>
    <x v="3"/>
    <x v="13"/>
    <n v="19"/>
  </r>
  <r>
    <n v="62"/>
    <x v="3"/>
    <x v="13"/>
    <n v="8"/>
  </r>
  <r>
    <n v="63"/>
    <x v="3"/>
    <x v="13"/>
    <n v="21"/>
  </r>
  <r>
    <n v="64"/>
    <x v="3"/>
    <x v="13"/>
    <n v="13"/>
  </r>
  <r>
    <n v="65"/>
    <x v="3"/>
    <x v="13"/>
    <n v="14"/>
  </r>
  <r>
    <n v="66"/>
    <x v="3"/>
    <x v="13"/>
    <n v="18"/>
  </r>
  <r>
    <n v="67"/>
    <x v="3"/>
    <x v="13"/>
    <n v="7"/>
  </r>
  <r>
    <n v="68"/>
    <x v="3"/>
    <x v="13"/>
    <n v="17"/>
  </r>
  <r>
    <n v="69"/>
    <x v="3"/>
    <x v="13"/>
    <n v="6"/>
  </r>
  <r>
    <n v="70"/>
    <x v="3"/>
    <x v="13"/>
    <n v="10"/>
  </r>
  <r>
    <n v="71"/>
    <x v="3"/>
    <x v="13"/>
    <n v="6"/>
  </r>
  <r>
    <n v="72"/>
    <x v="3"/>
    <x v="13"/>
    <n v="8"/>
  </r>
  <r>
    <n v="73"/>
    <x v="3"/>
    <x v="13"/>
    <n v="12"/>
  </r>
  <r>
    <n v="74"/>
    <x v="3"/>
    <x v="13"/>
    <n v="9"/>
  </r>
  <r>
    <n v="95"/>
    <x v="3"/>
    <x v="14"/>
    <n v="3"/>
  </r>
  <r>
    <n v="96"/>
    <x v="3"/>
    <x v="14"/>
    <n v="10"/>
  </r>
  <r>
    <n v="97"/>
    <x v="3"/>
    <x v="14"/>
    <n v="9"/>
  </r>
  <r>
    <n v="98"/>
    <x v="3"/>
    <x v="14"/>
    <n v="33"/>
  </r>
  <r>
    <n v="99"/>
    <x v="3"/>
    <x v="14"/>
    <n v="22"/>
  </r>
  <r>
    <n v="100"/>
    <x v="3"/>
    <x v="14"/>
    <n v="11"/>
  </r>
  <r>
    <n v="101"/>
    <x v="3"/>
    <x v="14"/>
    <n v="24"/>
  </r>
  <r>
    <n v="102"/>
    <x v="3"/>
    <x v="14"/>
    <n v="6"/>
  </r>
  <r>
    <n v="103"/>
    <x v="3"/>
    <x v="14"/>
    <n v="24"/>
  </r>
  <r>
    <n v="104"/>
    <x v="3"/>
    <x v="14"/>
    <n v="13"/>
  </r>
  <r>
    <n v="105"/>
    <x v="3"/>
    <x v="14"/>
    <n v="10"/>
  </r>
  <r>
    <n v="106"/>
    <x v="3"/>
    <x v="14"/>
    <n v="36"/>
  </r>
  <r>
    <n v="107"/>
    <x v="3"/>
    <x v="14"/>
    <n v="8"/>
  </r>
  <r>
    <n v="108"/>
    <x v="3"/>
    <x v="14"/>
    <n v="10"/>
  </r>
  <r>
    <n v="109"/>
    <x v="3"/>
    <x v="14"/>
    <n v="8"/>
  </r>
  <r>
    <n v="110"/>
    <x v="3"/>
    <x v="14"/>
    <n v="8"/>
  </r>
  <r>
    <n v="111"/>
    <x v="3"/>
    <x v="14"/>
    <n v="16"/>
  </r>
  <r>
    <n v="112"/>
    <x v="3"/>
    <x v="14"/>
    <n v="9"/>
  </r>
  <r>
    <n v="113"/>
    <x v="3"/>
    <x v="14"/>
    <n v="19"/>
  </r>
  <r>
    <n v="114"/>
    <x v="3"/>
    <x v="14"/>
    <n v="16"/>
  </r>
  <r>
    <n v="115"/>
    <x v="3"/>
    <x v="14"/>
    <n v="15"/>
  </r>
  <r>
    <n v="116"/>
    <x v="3"/>
    <x v="14"/>
    <n v="17"/>
  </r>
  <r>
    <n v="128"/>
    <x v="3"/>
    <x v="15"/>
    <n v="16"/>
  </r>
  <r>
    <n v="129"/>
    <x v="3"/>
    <x v="15"/>
    <n v="17"/>
  </r>
  <r>
    <n v="130"/>
    <x v="3"/>
    <x v="15"/>
    <n v="35"/>
  </r>
  <r>
    <n v="131"/>
    <x v="3"/>
    <x v="15"/>
    <n v="16"/>
  </r>
  <r>
    <n v="132"/>
    <x v="3"/>
    <x v="15"/>
    <n v="29"/>
  </r>
  <r>
    <n v="133"/>
    <x v="3"/>
    <x v="15"/>
    <n v="11"/>
  </r>
  <r>
    <n v="134"/>
    <x v="3"/>
    <x v="15"/>
    <n v="24"/>
  </r>
  <r>
    <n v="135"/>
    <x v="3"/>
    <x v="15"/>
    <n v="12"/>
  </r>
  <r>
    <n v="136"/>
    <x v="3"/>
    <x v="15"/>
    <n v="15"/>
  </r>
  <r>
    <n v="137"/>
    <x v="3"/>
    <x v="15"/>
    <n v="26"/>
  </r>
  <r>
    <n v="138"/>
    <x v="3"/>
    <x v="15"/>
    <n v="17"/>
  </r>
  <r>
    <n v="139"/>
    <x v="3"/>
    <x v="15"/>
    <n v="12"/>
  </r>
  <r>
    <n v="140"/>
    <x v="3"/>
    <x v="15"/>
    <n v="11"/>
  </r>
  <r>
    <n v="141"/>
    <x v="3"/>
    <x v="1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3.4385500000000007"/>
    <n v="6.4391666666666669"/>
    <n v="27.655453149001538"/>
    <n v="31.691705069124428"/>
    <n v="59.347158218125969"/>
  </r>
  <r>
    <s v="C1"/>
    <x v="0"/>
    <n v="1"/>
    <s v="B"/>
    <n v="102.5"/>
    <n v="1"/>
    <n v="0.439"/>
    <n v="0.22500000000000001"/>
    <n v="0.73166666666666669"/>
    <n v="0.375"/>
    <n v="8.1229499999999994"/>
    <n v="7.5027999999999997"/>
    <n v="15.62575"/>
    <n v="79.248292682926831"/>
    <n v="73.198048780487795"/>
    <n v="152.44634146341463"/>
  </r>
  <r>
    <s v="C2"/>
    <x v="0"/>
    <n v="1"/>
    <s v="A"/>
    <n v="102.5"/>
    <n v="1"/>
    <n v="0.20899999999999999"/>
    <n v="0.152"/>
    <n v="0.34833333333333333"/>
    <n v="0.25333333333333335"/>
    <n v="3.8193166666666665"/>
    <n v="5.5983500000000008"/>
    <n v="9.4176666666666673"/>
    <n v="37.261626016260159"/>
    <n v="54.618048780487818"/>
    <n v="91.879674796747963"/>
  </r>
  <r>
    <s v="C2"/>
    <x v="0"/>
    <n v="1"/>
    <s v="B"/>
    <n v="109.9"/>
    <n v="1"/>
    <n v="9.7000000000000003E-2"/>
    <n v="0.121"/>
    <n v="0.16166666666666668"/>
    <n v="0.20166666666666666"/>
    <n v="1.7187833333333336"/>
    <n v="4.8762999999999996"/>
    <n v="6.5950833333333332"/>
    <n v="15.639520776463453"/>
    <n v="44.370336669699725"/>
    <n v="60.009857446163167"/>
  </r>
  <r>
    <s v="C3"/>
    <x v="0"/>
    <n v="1"/>
    <s v="A"/>
    <n v="98.2"/>
    <n v="1"/>
    <n v="0.2"/>
    <n v="0.13"/>
    <n v="0.33333333333333337"/>
    <n v="0.21666666666666667"/>
    <n v="3.671333333333334"/>
    <n v="4.6595000000000004"/>
    <n v="8.3308333333333344"/>
    <n v="37.386286490156152"/>
    <n v="47.449083503054993"/>
    <n v="84.835369993211145"/>
  </r>
  <r>
    <s v="C3"/>
    <x v="0"/>
    <n v="1"/>
    <s v="B"/>
    <n v="106.4"/>
    <n v="1"/>
    <n v="0.44500000000000001"/>
    <n v="0.21"/>
    <n v="0.7416666666666667"/>
    <n v="0.35"/>
    <n v="8.2532499999999995"/>
    <n v="6.7892499999999991"/>
    <n v="15.042499999999999"/>
    <n v="77.56813909774435"/>
    <n v="63.80874060150375"/>
    <n v="141.37687969924809"/>
  </r>
  <r>
    <s v="C4"/>
    <x v="0"/>
    <n v="1"/>
    <s v="A"/>
    <n v="86.9"/>
    <n v="0.9"/>
    <n v="0.27200000000000002"/>
    <n v="0.159"/>
    <n v="0.45333333333333337"/>
    <n v="0.26500000000000001"/>
    <n v="5.0120000000000005"/>
    <n v="5.5332500000000007"/>
    <n v="10.545250000000001"/>
    <n v="51.907940161104719"/>
    <n v="57.306386651323365"/>
    <n v="109.21432681242808"/>
  </r>
  <r>
    <s v="C4"/>
    <x v="0"/>
    <n v="1"/>
    <s v="B"/>
    <n v="93"/>
    <n v="1"/>
    <n v="0.23499999999999999"/>
    <n v="0.121"/>
    <n v="0.39166666666666666"/>
    <n v="0.20166666666666666"/>
    <n v="4.3476833333333333"/>
    <n v="4.0413999999999994"/>
    <n v="8.3890833333333319"/>
    <n v="46.749283154121869"/>
    <n v="43.455913978494621"/>
    <n v="90.205197132616476"/>
  </r>
  <r>
    <s v="C5"/>
    <x v="0"/>
    <n v="1"/>
    <s v="A"/>
    <n v="97"/>
    <n v="1"/>
    <n v="0.48399999999999999"/>
    <n v="0.25"/>
    <n v="0.80666666666666664"/>
    <n v="0.41666666666666669"/>
    <n v="8.9535333333333327"/>
    <n v="8.3592999999999993"/>
    <n v="17.31283333333333"/>
    <n v="92.304467353951878"/>
    <n v="86.178350515463904"/>
    <n v="178.48281786941578"/>
  </r>
  <r>
    <s v="C5"/>
    <x v="0"/>
    <n v="1"/>
    <s v="B"/>
    <n v="99.7"/>
    <n v="1"/>
    <n v="0.307"/>
    <n v="0.20300000000000001"/>
    <n v="0.51166666666666671"/>
    <n v="0.33833333333333337"/>
    <n v="5.6318166666666674"/>
    <n v="7.3081000000000014"/>
    <n v="12.939916666666669"/>
    <n v="56.487629555332667"/>
    <n v="73.300902708124383"/>
    <n v="129.78853226345706"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8.4087500000000013"/>
    <n v="10.857083333333335"/>
    <n v="22.945954389253359"/>
    <n v="78.807403936269921"/>
    <n v="101.75335832552329"/>
  </r>
  <r>
    <s v="O1"/>
    <x v="1"/>
    <n v="1"/>
    <s v="B"/>
    <n v="102"/>
    <n v="1"/>
    <n v="0.222"/>
    <n v="0.161"/>
    <n v="0.37"/>
    <n v="0.26833333333333337"/>
    <n v="4.0573666666666668"/>
    <n v="5.9260500000000009"/>
    <n v="9.9834166666666668"/>
    <n v="39.778104575163397"/>
    <n v="58.098529411764716"/>
    <n v="97.876633986928098"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7.8219000000000012"/>
    <n v="12.118083333333335"/>
    <n v="40.264136207435172"/>
    <n v="73.307403936269921"/>
    <n v="113.57154014370511"/>
  </r>
  <r>
    <s v="O2"/>
    <x v="1"/>
    <n v="1"/>
    <s v="B"/>
    <n v="103.5"/>
    <n v="1"/>
    <n v="0.17199999999999999"/>
    <n v="0.158"/>
    <n v="0.28666666666666668"/>
    <n v="0.26333333333333336"/>
    <n v="3.1080666666666668"/>
    <n v="6.0931000000000015"/>
    <n v="9.2011666666666692"/>
    <n v="30.029629629629628"/>
    <n v="58.870531400966193"/>
    <n v="88.900161030595839"/>
  </r>
  <r>
    <s v="O3"/>
    <x v="1"/>
    <n v="1"/>
    <s v="A"/>
    <n v="107.8"/>
    <n v="1"/>
    <n v="0.24299999999999999"/>
    <n v="0.214"/>
    <n v="0.40500000000000003"/>
    <n v="0.35666666666666669"/>
    <n v="4.4008833333333337"/>
    <n v="8.1919500000000003"/>
    <n v="12.592833333333335"/>
    <n v="40.824520717377865"/>
    <n v="75.992115027829328"/>
    <n v="116.81663574520719"/>
  </r>
  <r>
    <s v="O3"/>
    <x v="1"/>
    <n v="1"/>
    <s v="B"/>
    <n v="102"/>
    <n v="1"/>
    <n v="0.86199999999999999"/>
    <n v="0.48199999999999998"/>
    <n v="1.4366666666666668"/>
    <n v="0.80333333333333334"/>
    <n v="15.906966666666666"/>
    <n v="16.5472"/>
    <n v="32.454166666666666"/>
    <n v="155.95065359477124"/>
    <n v="162.22745098039215"/>
    <n v="318.17810457516339"/>
  </r>
  <r>
    <s v="O4"/>
    <x v="1"/>
    <n v="1"/>
    <s v="A"/>
    <n v="101.8"/>
    <n v="1"/>
    <n v="0.156"/>
    <n v="0.16700000000000001"/>
    <n v="0.26"/>
    <n v="0.27833333333333338"/>
    <n v="2.7936666666666667"/>
    <n v="6.5962500000000013"/>
    <n v="9.389916666666668"/>
    <n v="27.442698100851342"/>
    <n v="64.796168958742641"/>
    <n v="92.238867059593986"/>
  </r>
  <r>
    <s v="O4"/>
    <x v="1"/>
    <n v="1"/>
    <s v="B"/>
    <n v="103.1"/>
    <n v="1"/>
    <n v="0.21"/>
    <n v="0.247"/>
    <n v="0.35"/>
    <n v="0.41166666666666668"/>
    <n v="3.7370333333333332"/>
    <n v="9.8815500000000007"/>
    <n v="13.618583333333333"/>
    <n v="36.246686065308765"/>
    <n v="95.844325897187204"/>
    <n v="132.09101196249597"/>
  </r>
  <r>
    <s v="O5"/>
    <x v="1"/>
    <n v="1"/>
    <s v="A"/>
    <n v="108"/>
    <n v="1"/>
    <n v="0.442"/>
    <n v="0.30499999999999999"/>
    <n v="0.73666666666666669"/>
    <n v="0.5083333333333333"/>
    <n v="8.0947666666666667"/>
    <n v="11.09665"/>
    <n v="19.191416666666669"/>
    <n v="74.951543209876547"/>
    <n v="102.74675925925926"/>
    <n v="177.69830246913583"/>
  </r>
  <r>
    <s v="O5"/>
    <x v="1"/>
    <n v="1"/>
    <s v="B"/>
    <n v="108.6"/>
    <n v="1"/>
    <n v="0.22500000000000001"/>
    <n v="0.16500000000000001"/>
    <n v="0.375"/>
    <n v="0.27500000000000002"/>
    <n v="4.1102499999999997"/>
    <n v="6.0885000000000007"/>
    <n v="10.19875"/>
    <n v="37.847605893186007"/>
    <n v="56.063535911602223"/>
    <n v="93.91114180478823"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4.855900000000001"/>
    <n v="8.0499166666666682"/>
    <n v="31.222059302704466"/>
    <n v="47.467253176930605"/>
    <n v="78.689312479635078"/>
  </r>
  <r>
    <s v="S1"/>
    <x v="2"/>
    <n v="1"/>
    <s v="B"/>
    <n v="103.5"/>
    <n v="1"/>
    <n v="0.22800000000000001"/>
    <n v="0.157"/>
    <n v="0.38"/>
    <n v="0.26166666666666666"/>
    <n v="4.1759333333333331"/>
    <n v="5.7091499999999993"/>
    <n v="9.8850833333333323"/>
    <n v="40.347181964573267"/>
    <n v="55.160869565217382"/>
    <n v="95.508051529790649"/>
  </r>
  <r>
    <s v="S7"/>
    <x v="2"/>
    <n v="1"/>
    <s v="A"/>
    <n v="102.2"/>
    <n v="1"/>
    <n v="0.38800000000000001"/>
    <n v="0.222"/>
    <n v="0.64666666666666672"/>
    <n v="0.37"/>
    <n v="7.1546000000000012"/>
    <n v="7.6758999999999986"/>
    <n v="14.830500000000001"/>
    <n v="70.005870841487294"/>
    <n v="75.106653620352233"/>
    <n v="145.11252446183954"/>
  </r>
  <r>
    <s v="S7"/>
    <x v="2"/>
    <n v="1"/>
    <s v="B"/>
    <n v="99.5"/>
    <n v="1"/>
    <n v="0.14499999999999999"/>
    <n v="0.125"/>
    <n v="0.24166666666666667"/>
    <n v="0.20833333333333334"/>
    <n v="2.6289166666666666"/>
    <n v="4.7664999999999997"/>
    <n v="7.3954166666666659"/>
    <n v="26.421273031825795"/>
    <n v="47.904522613065325"/>
    <n v="74.325795644891116"/>
  </r>
  <r>
    <s v="S3"/>
    <x v="2"/>
    <n v="1"/>
    <s v="A"/>
    <n v="106.6"/>
    <n v="1"/>
    <n v="0.28299999999999997"/>
    <n v="0.182"/>
    <n v="0.47166666666666662"/>
    <n v="0.30333333333333334"/>
    <n v="5.1970166666666664"/>
    <n v="6.5051500000000004"/>
    <n v="11.702166666666667"/>
    <n v="48.752501563477175"/>
    <n v="61.023921200750479"/>
    <n v="109.77642276422765"/>
  </r>
  <r>
    <s v="S3"/>
    <x v="2"/>
    <n v="1"/>
    <s v="B"/>
    <n v="99.9"/>
    <n v="1"/>
    <n v="0.19900000000000001"/>
    <n v="0.13400000000000001"/>
    <n v="0.33166666666666672"/>
    <n v="0.22333333333333336"/>
    <n v="3.6480166666666669"/>
    <n v="4.8461500000000006"/>
    <n v="8.4941666666666684"/>
    <n v="36.516683350016685"/>
    <n v="48.510010010010014"/>
    <n v="85.026693360026698"/>
  </r>
  <r>
    <s v="S4"/>
    <x v="2"/>
    <n v="1"/>
    <s v="A"/>
    <n v="107"/>
    <n v="1"/>
    <n v="0.36599999999999999"/>
    <n v="0.224"/>
    <n v="0.61"/>
    <n v="0.37333333333333335"/>
    <n v="6.7333666666666661"/>
    <n v="7.8993000000000002"/>
    <n v="14.632666666666665"/>
    <n v="62.928660436137058"/>
    <n v="73.825233644859807"/>
    <n v="136.75389408099687"/>
  </r>
  <r>
    <s v="S4"/>
    <x v="2"/>
    <n v="1"/>
    <s v="B"/>
    <n v="106.6"/>
    <n v="1"/>
    <n v="0.23400000000000001"/>
    <n v="0.155"/>
    <n v="0.39"/>
    <n v="0.25833333333333336"/>
    <n v="4.2923666666666662"/>
    <n v="5.5825500000000003"/>
    <n v="9.8749166666666675"/>
    <n v="40.266103814884303"/>
    <n v="52.369136960600379"/>
    <n v="92.635240775484704"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6.7763999999999998"/>
    <n v="9.8494166666666665"/>
    <n v="31.944040194040195"/>
    <n v="70.440748440748436"/>
    <n v="102.38478863478862"/>
  </r>
  <r>
    <s v="S5"/>
    <x v="2"/>
    <n v="1"/>
    <s v="B"/>
    <n v="101.7"/>
    <n v="1"/>
    <n v="0.16700000000000001"/>
    <n v="0.14699999999999999"/>
    <n v="0.27833333333333338"/>
    <n v="0.245"/>
    <n v="3.0245500000000005"/>
    <n v="5.6266999999999996"/>
    <n v="8.651250000000001"/>
    <n v="29.739921337266473"/>
    <n v="55.32645034414945"/>
    <n v="85.066371681415944"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8.1290999999999993"/>
    <n v="12.304583333333333"/>
    <n v="40.499353378596837"/>
    <n v="78.846750727449077"/>
    <n v="119.34610410604591"/>
  </r>
  <r>
    <s v="I1"/>
    <x v="3"/>
    <n v="1"/>
    <s v="B"/>
    <n v="108.8"/>
    <n v="1"/>
    <n v="0.124"/>
    <n v="0.14099999999999999"/>
    <n v="0.20666666666666667"/>
    <n v="0.23499999999999999"/>
    <n v="2.2118000000000002"/>
    <n v="5.6159499999999998"/>
    <n v="7.82775"/>
    <n v="20.329044117647058"/>
    <n v="51.6171875"/>
    <n v="71.946231617647058"/>
  </r>
  <r>
    <s v="I2"/>
    <x v="3"/>
    <n v="1"/>
    <s v="A"/>
    <n v="108.3"/>
    <n v="1"/>
    <n v="0.108"/>
    <n v="0.125"/>
    <n v="0.18"/>
    <n v="0.20833333333333334"/>
    <n v="1.9240666666666666"/>
    <n v="4.9903499999999994"/>
    <n v="6.914416666666666"/>
    <n v="17.76608187134503"/>
    <n v="46.078947368421048"/>
    <n v="63.845029239766077"/>
  </r>
  <r>
    <s v="I2"/>
    <x v="3"/>
    <n v="1"/>
    <s v="B"/>
    <n v="104.6"/>
    <n v="1"/>
    <n v="0.11899999999999999"/>
    <n v="0.11700000000000001"/>
    <n v="0.19833333333333333"/>
    <n v="0.19500000000000001"/>
    <n v="2.14215"/>
    <n v="4.5626000000000007"/>
    <n v="6.7047500000000007"/>
    <n v="20.479445506692159"/>
    <n v="43.619502868068842"/>
    <n v="64.098948374761008"/>
  </r>
  <r>
    <s v="I3"/>
    <x v="3"/>
    <n v="1"/>
    <s v="A"/>
    <n v="102.7"/>
    <n v="1"/>
    <n v="0.20300000000000001"/>
    <n v="0.17"/>
    <n v="0.33833333333333337"/>
    <n v="0.28333333333333338"/>
    <n v="3.6858166666666672"/>
    <n v="6.447350000000001"/>
    <n v="10.133166666666668"/>
    <n v="35.889159363842914"/>
    <n v="62.778481012658233"/>
    <n v="98.66764037650114"/>
  </r>
  <r>
    <s v="I3"/>
    <x v="3"/>
    <n v="1"/>
    <s v="B"/>
    <n v="108.4"/>
    <n v="1"/>
    <n v="0.217"/>
    <n v="0.187"/>
    <n v="0.36166666666666669"/>
    <n v="0.3116666666666667"/>
    <n v="3.9343833333333329"/>
    <n v="7.1302000000000012"/>
    <n v="11.064583333333335"/>
    <n v="36.295049200492002"/>
    <n v="65.776752767527682"/>
    <n v="102.0718019680197"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7.3150500000000012"/>
    <n v="12.360583333333334"/>
    <n v="46.12004875076174"/>
    <n v="66.865173674588675"/>
    <n v="112.9852224253504"/>
  </r>
  <r>
    <s v="I4"/>
    <x v="3"/>
    <n v="1"/>
    <s v="B"/>
    <n v="103.6"/>
    <n v="1"/>
    <n v="0.248"/>
    <n v="0.17199999999999999"/>
    <n v="0.41333333333333333"/>
    <n v="0.28666666666666668"/>
    <n v="4.5409333333333333"/>
    <n v="6.2654000000000005"/>
    <n v="10.806333333333335"/>
    <n v="43.831402831402826"/>
    <n v="60.47683397683398"/>
    <n v="104.30823680823683"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3.4384500000000005"/>
    <n v="4.6050833333333339"/>
    <n v="11.37069525666017"/>
    <n v="33.51315789473685"/>
    <n v="44.88385315139702"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n v="5.2571000000000003"/>
    <n v="7.8933333333333335"/>
    <n v="25.299744081893788"/>
    <n v="50.452015355086374"/>
    <n v="75.751759436980166"/>
  </r>
  <r>
    <s v="C1"/>
    <x v="0"/>
    <n v="2"/>
    <s v="A"/>
    <n v="108.5"/>
    <n v="1"/>
    <n v="0.106"/>
    <n v="0.17699999999999999"/>
    <n v="0.17666666666666667"/>
    <n v="0.29499999999999998"/>
    <n v="1.8304999999999998"/>
    <n v="7.3502499999999991"/>
    <n v="9.1807499999999997"/>
    <n v="16.870967741935484"/>
    <n v="67.744239631336399"/>
    <n v="84.615207373271886"/>
  </r>
  <r>
    <s v="C1"/>
    <x v="0"/>
    <n v="2"/>
    <s v="B"/>
    <n v="102.5"/>
    <n v="1"/>
    <n v="0.216"/>
    <n v="0.41599999999999998"/>
    <n v="0.36"/>
    <n v="0.69333333333333336"/>
    <n v="3.6710666666666665"/>
    <n v="17.4756"/>
    <n v="21.146666666666668"/>
    <n v="35.815284552845526"/>
    <n v="170.49365853658537"/>
    <n v="206.3089430894309"/>
  </r>
  <r>
    <s v="C2"/>
    <x v="0"/>
    <n v="2"/>
    <s v="A"/>
    <n v="102.5"/>
    <n v="1"/>
    <n v="0.153"/>
    <n v="0.20899999999999999"/>
    <n v="0.255"/>
    <n v="0.34833333333333333"/>
    <n v="2.6917166666666668"/>
    <n v="8.5106999999999999"/>
    <n v="11.202416666666666"/>
    <n v="26.260650406504066"/>
    <n v="83.031219512195122"/>
    <n v="109.29186991869919"/>
  </r>
  <r>
    <s v="C2"/>
    <x v="0"/>
    <n v="2"/>
    <s v="B"/>
    <n v="109.9"/>
    <n v="1"/>
    <n v="0.11899999999999999"/>
    <n v="9.5000000000000001E-2"/>
    <n v="0.19833333333333333"/>
    <n v="0.15833333333333335"/>
    <n v="2.1656166666666667"/>
    <n v="3.569300000000001"/>
    <n v="5.7349166666666678"/>
    <n v="19.705338186229906"/>
    <n v="32.477707006369435"/>
    <n v="52.183045192599337"/>
  </r>
  <r>
    <s v="C3"/>
    <x v="0"/>
    <n v="2"/>
    <s v="A"/>
    <n v="98.2"/>
    <n v="1"/>
    <n v="0.125"/>
    <n v="0.19"/>
    <n v="0.20833333333333334"/>
    <n v="0.31666666666666671"/>
    <n v="2.1785833333333335"/>
    <n v="7.8222500000000021"/>
    <n v="10.000833333333336"/>
    <n v="22.185166327223357"/>
    <n v="79.656313645621196"/>
    <n v="101.84147997284457"/>
  </r>
  <r>
    <s v="C3"/>
    <x v="0"/>
    <n v="2"/>
    <s v="B"/>
    <n v="106.4"/>
    <n v="1"/>
    <n v="0.20799999999999999"/>
    <n v="0.437"/>
    <n v="0.34666666666666668"/>
    <n v="0.72833333333333339"/>
    <n v="3.4962666666666666"/>
    <n v="18.472149999999999"/>
    <n v="21.968416666666666"/>
    <n v="32.859649122807014"/>
    <n v="173.61043233082705"/>
    <n v="206.47008145363407"/>
  </r>
  <r>
    <s v="C4"/>
    <x v="0"/>
    <n v="2"/>
    <s v="A"/>
    <n v="86.9"/>
    <n v="0.9"/>
    <n v="0.158"/>
    <n v="0.26600000000000001"/>
    <n v="0.26333333333333336"/>
    <n v="0.44333333333333336"/>
    <n v="2.7261666666666673"/>
    <n v="11.054"/>
    <n v="13.780166666666668"/>
    <n v="28.234177215189877"/>
    <n v="114.48331415420023"/>
    <n v="142.7174913693901"/>
  </r>
  <r>
    <s v="C4"/>
    <x v="0"/>
    <n v="2"/>
    <s v="B"/>
    <n v="93"/>
    <n v="1"/>
    <n v="0.11899999999999999"/>
    <n v="0.22900000000000001"/>
    <n v="0.19833333333333333"/>
    <n v="0.38166666666666671"/>
    <n v="2.0226833333333332"/>
    <n v="9.6194000000000006"/>
    <n v="11.642083333333334"/>
    <n v="21.749283154121862"/>
    <n v="103.43440860215055"/>
    <n v="125.18369175627242"/>
  </r>
  <r>
    <s v="C5"/>
    <x v="0"/>
    <n v="2"/>
    <s v="A"/>
    <n v="97"/>
    <n v="1"/>
    <n v="0.254"/>
    <n v="0.49299999999999999"/>
    <n v="0.42333333333333334"/>
    <n v="0.82166666666666666"/>
    <n v="4.3128333333333337"/>
    <n v="20.722249999999999"/>
    <n v="25.035083333333333"/>
    <n v="44.46219931271478"/>
    <n v="213.63144329896906"/>
    <n v="258.09364261168383"/>
  </r>
  <r>
    <s v="C5"/>
    <x v="0"/>
    <n v="2"/>
    <s v="B"/>
    <n v="99.7"/>
    <n v="1"/>
    <n v="0.19600000000000001"/>
    <n v="0.29599999999999999"/>
    <n v="0.32666666666666672"/>
    <n v="0.49333333333333335"/>
    <n v="3.4180666666666673"/>
    <n v="12.178599999999999"/>
    <n v="15.596666666666668"/>
    <n v="34.283517218321641"/>
    <n v="122.15245737211634"/>
    <n v="156.43597459043798"/>
  </r>
  <r>
    <s v="O1"/>
    <x v="1"/>
    <n v="2"/>
    <s v="A"/>
    <n v="106.7"/>
    <n v="1"/>
    <n v="0.20300000000000001"/>
    <n v="0.13900000000000001"/>
    <n v="0.33833333333333337"/>
    <n v="0.23166666666666669"/>
    <n v="3.7188833333333338"/>
    <n v="5.0476999999999999"/>
    <n v="8.7665833333333332"/>
    <n v="34.853639487660104"/>
    <n v="47.307403936269914"/>
    <n v="82.161043423930025"/>
  </r>
  <r>
    <s v="O1"/>
    <x v="1"/>
    <n v="2"/>
    <s v="B"/>
    <n v="102"/>
    <n v="1"/>
    <n v="0.159"/>
    <n v="0.217"/>
    <n v="0.26500000000000001"/>
    <n v="0.36166666666666669"/>
    <n v="2.7974833333333335"/>
    <n v="8.8356000000000012"/>
    <n v="11.633083333333335"/>
    <n v="27.426307189542488"/>
    <n v="86.623529411764707"/>
    <n v="114.04983660130721"/>
  </r>
  <r>
    <s v="O2"/>
    <x v="1"/>
    <n v="2"/>
    <s v="A"/>
    <n v="106.7"/>
    <n v="1"/>
    <n v="0.20399999999999999"/>
    <n v="0.23499999999999999"/>
    <n v="0.33999999999999997"/>
    <n v="0.39166666666666666"/>
    <n v="3.6355333333333331"/>
    <n v="9.3760500000000011"/>
    <n v="13.011583333333334"/>
    <n v="34.07247735082786"/>
    <n v="87.873008434864104"/>
    <n v="121.94548578569197"/>
  </r>
  <r>
    <s v="O2"/>
    <x v="1"/>
    <n v="2"/>
    <s v="B"/>
    <n v="103.5"/>
    <n v="1"/>
    <n v="0.156"/>
    <n v="0.16800000000000001"/>
    <n v="0.26"/>
    <n v="0.28000000000000003"/>
    <n v="2.7926000000000002"/>
    <n v="6.6414000000000009"/>
    <n v="9.4340000000000011"/>
    <n v="26.981642512077293"/>
    <n v="64.16811594202899"/>
    <n v="91.149758454106291"/>
  </r>
  <r>
    <s v="O3"/>
    <x v="1"/>
    <n v="2"/>
    <s v="A"/>
    <n v="107.8"/>
    <n v="1"/>
    <n v="0.22"/>
    <n v="0.25"/>
    <n v="0.3666666666666667"/>
    <n v="0.41666666666666669"/>
    <n v="3.9243333333333332"/>
    <n v="9.9565000000000001"/>
    <n v="13.880833333333333"/>
    <n v="36.403834260977121"/>
    <n v="92.360853432282013"/>
    <n v="128.76468769325913"/>
  </r>
  <r>
    <s v="O3"/>
    <x v="1"/>
    <n v="2"/>
    <s v="B"/>
    <n v="102"/>
    <n v="1"/>
    <n v="0.48099999999999998"/>
    <n v="0.85899999999999999"/>
    <n v="0.80166666666666664"/>
    <n v="1.4316666666666666"/>
    <n v="8.2467833333333331"/>
    <n v="35.873800000000003"/>
    <n v="44.120583333333336"/>
    <n v="80.850816993464051"/>
    <n v="351.70392156862744"/>
    <n v="432.55473856209153"/>
  </r>
  <r>
    <s v="O4"/>
    <x v="1"/>
    <n v="2"/>
    <s v="A"/>
    <n v="101.8"/>
    <n v="1"/>
    <n v="0.16300000000000001"/>
    <n v="0.151"/>
    <n v="0.27166666666666667"/>
    <n v="0.25166666666666665"/>
    <n v="2.9440833333333334"/>
    <n v="5.8314999999999992"/>
    <n v="8.7755833333333335"/>
    <n v="28.920268500327438"/>
    <n v="57.283889980353621"/>
    <n v="86.204158480681073"/>
  </r>
  <r>
    <s v="O4"/>
    <x v="1"/>
    <n v="2"/>
    <s v="B"/>
    <n v="103.1"/>
    <n v="1"/>
    <n v="0.24099999999999999"/>
    <n v="0.20399999999999999"/>
    <n v="0.40166666666666667"/>
    <n v="0.33999999999999997"/>
    <n v="4.3734500000000001"/>
    <n v="7.7525499999999994"/>
    <n v="12.125999999999999"/>
    <n v="42.41949563530553"/>
    <n v="75.19447138700292"/>
    <n v="117.61396702230844"/>
  </r>
  <r>
    <s v="O5"/>
    <x v="1"/>
    <n v="2"/>
    <s v="A"/>
    <n v="108"/>
    <n v="1"/>
    <n v="0.28999999999999998"/>
    <n v="0.41799999999999998"/>
    <n v="0.48333333333333334"/>
    <n v="0.69666666666666666"/>
    <n v="5.0786333333333333"/>
    <n v="17.118199999999998"/>
    <n v="22.196833333333331"/>
    <n v="47.024382716049381"/>
    <n v="158.50185185185182"/>
    <n v="205.52623456790121"/>
  </r>
  <r>
    <s v="O5"/>
    <x v="1"/>
    <n v="2"/>
    <s v="B"/>
    <n v="108.6"/>
    <n v="1"/>
    <n v="0.16400000000000001"/>
    <n v="0.222"/>
    <n v="0.27333333333333337"/>
    <n v="0.37"/>
    <n v="2.8874000000000004"/>
    <n v="9.0310999999999986"/>
    <n v="11.918499999999998"/>
    <n v="26.587476979742178"/>
    <n v="83.159300184162049"/>
    <n v="109.74677716390423"/>
  </r>
  <r>
    <s v="S1"/>
    <x v="2"/>
    <n v="2"/>
    <s v="A"/>
    <n v="102.3"/>
    <n v="1"/>
    <n v="0.129"/>
    <n v="0.16900000000000001"/>
    <n v="0.21500000000000002"/>
    <n v="0.28166666666666668"/>
    <n v="2.2771833333333333"/>
    <n v="6.8498999999999999"/>
    <n v="9.1270833333333332"/>
    <n v="22.259856630824373"/>
    <n v="66.958944281524921"/>
    <n v="89.218800912349295"/>
  </r>
  <r>
    <s v="S1"/>
    <x v="2"/>
    <n v="2"/>
    <s v="B"/>
    <n v="103.5"/>
    <n v="1"/>
    <n v="0.154"/>
    <n v="0.221"/>
    <n v="0.25666666666666665"/>
    <n v="0.36833333333333335"/>
    <n v="2.6979666666666668"/>
    <n v="9.0464500000000001"/>
    <n v="11.744416666666666"/>
    <n v="26.06731078904992"/>
    <n v="87.405314009661836"/>
    <n v="113.47262479871175"/>
  </r>
  <r>
    <s v="S7"/>
    <x v="2"/>
    <n v="2"/>
    <s v="A"/>
    <n v="102.2"/>
    <n v="1"/>
    <n v="0.22"/>
    <n v="0.38200000000000001"/>
    <n v="0.3666666666666667"/>
    <n v="0.63666666666666671"/>
    <n v="3.7835333333333332"/>
    <n v="15.916300000000003"/>
    <n v="19.699833333333338"/>
    <n v="37.020874103065879"/>
    <n v="155.73679060665364"/>
    <n v="192.75766470971953"/>
  </r>
  <r>
    <s v="S7"/>
    <x v="2"/>
    <n v="2"/>
    <s v="B"/>
    <n v="99.5"/>
    <n v="1"/>
    <n v="0.125"/>
    <n v="0.14399999999999999"/>
    <n v="0.20833333333333334"/>
    <n v="0.24"/>
    <n v="2.2276500000000001"/>
    <n v="5.7453500000000002"/>
    <n v="7.9730000000000008"/>
    <n v="22.388442211055278"/>
    <n v="57.742211055276385"/>
    <n v="80.130653266331663"/>
  </r>
  <r>
    <s v="S3"/>
    <x v="2"/>
    <n v="2"/>
    <s v="A"/>
    <n v="106.6"/>
    <n v="1"/>
    <n v="0.184"/>
    <n v="0.28399999999999997"/>
    <n v="0.3066666666666667"/>
    <n v="0.47333333333333333"/>
    <n v="3.202266666666667"/>
    <n v="11.709399999999999"/>
    <n v="14.911666666666665"/>
    <n v="30.040025015634779"/>
    <n v="109.84427767354596"/>
    <n v="139.88430268918074"/>
  </r>
  <r>
    <s v="S3"/>
    <x v="2"/>
    <n v="2"/>
    <s v="B"/>
    <n v="99.9"/>
    <n v="1"/>
    <n v="0.13400000000000001"/>
    <n v="0.19700000000000001"/>
    <n v="0.22333333333333336"/>
    <n v="0.32833333333333337"/>
    <n v="2.3425666666666669"/>
    <n v="8.08385"/>
    <n v="10.426416666666666"/>
    <n v="23.44911578244912"/>
    <n v="80.919419419419427"/>
    <n v="104.36853520186854"/>
  </r>
  <r>
    <s v="S4"/>
    <x v="2"/>
    <n v="2"/>
    <s v="A"/>
    <n v="107"/>
    <n v="1"/>
    <n v="0.20699999999999999"/>
    <n v="0.33400000000000002"/>
    <n v="0.34499999999999997"/>
    <n v="0.55666666666666675"/>
    <n v="3.5870833333333332"/>
    <n v="13.827750000000002"/>
    <n v="17.414833333333334"/>
    <n v="33.524143302180683"/>
    <n v="129.23130841121497"/>
    <n v="162.75545171339564"/>
  </r>
  <r>
    <s v="S4"/>
    <x v="2"/>
    <n v="2"/>
    <s v="B"/>
    <n v="106.6"/>
    <n v="1"/>
    <n v="0.155"/>
    <n v="0.23300000000000001"/>
    <n v="0.25833333333333336"/>
    <n v="0.38833333333333336"/>
    <n v="2.7042166666666669"/>
    <n v="9.582200000000002"/>
    <n v="12.286416666666669"/>
    <n v="25.367886178861792"/>
    <n v="89.889305816135106"/>
    <n v="115.25719199499692"/>
  </r>
  <r>
    <s v="S5"/>
    <x v="2"/>
    <n v="2"/>
    <s v="A"/>
    <n v="96.2"/>
    <n v="1"/>
    <n v="0.17399999999999999"/>
    <n v="0.17199999999999999"/>
    <n v="0.28999999999999998"/>
    <n v="0.28666666666666668"/>
    <n v="3.1312333333333333"/>
    <n v="6.7131000000000007"/>
    <n v="9.8443333333333349"/>
    <n v="32.549203049203044"/>
    <n v="69.782744282744275"/>
    <n v="102.33194733194733"/>
  </r>
  <r>
    <s v="S5"/>
    <x v="2"/>
    <n v="2"/>
    <s v="B"/>
    <n v="101.7"/>
    <n v="1"/>
    <n v="0.14199999999999999"/>
    <n v="0.16"/>
    <n v="0.23666666666666666"/>
    <n v="0.26666666666666666"/>
    <n v="2.5344333333333333"/>
    <n v="6.3649000000000004"/>
    <n v="8.8993333333333347"/>
    <n v="24.92068174369059"/>
    <n v="62.585054080629298"/>
    <n v="87.505735824319899"/>
  </r>
  <r>
    <s v="I1"/>
    <x v="3"/>
    <n v="2"/>
    <s v="A"/>
    <n v="103.1"/>
    <n v="1"/>
    <n v="0.20899999999999999"/>
    <n v="0.23"/>
    <n v="0.34833333333333333"/>
    <n v="0.38333333333333336"/>
    <n v="3.7361166666666663"/>
    <n v="9.1200500000000009"/>
    <n v="12.856166666666667"/>
    <n v="36.237795021015195"/>
    <n v="88.458292919495648"/>
    <n v="124.69608794051085"/>
  </r>
  <r>
    <s v="I1"/>
    <x v="3"/>
    <n v="2"/>
    <s v="B"/>
    <n v="108.8"/>
    <n v="1"/>
    <n v="0.14899999999999999"/>
    <n v="0.13"/>
    <n v="0.24833333333333332"/>
    <n v="0.21666666666666667"/>
    <n v="2.6997833333333334"/>
    <n v="4.9680500000000007"/>
    <n v="7.6678333333333342"/>
    <n v="24.81418504901961"/>
    <n v="45.662224264705891"/>
    <n v="70.476409313725497"/>
  </r>
  <r>
    <s v="I2"/>
    <x v="3"/>
    <n v="2"/>
    <s v="A"/>
    <n v="108.3"/>
    <n v="1"/>
    <n v="0.122"/>
    <n v="0.105"/>
    <n v="0.20333333333333334"/>
    <n v="0.17499999999999999"/>
    <n v="2.2121"/>
    <n v="4.0026499999999992"/>
    <n v="6.2147499999999987"/>
    <n v="20.425669436749768"/>
    <n v="36.958910433979675"/>
    <n v="57.384579870729446"/>
  </r>
  <r>
    <s v="I2"/>
    <x v="3"/>
    <n v="2"/>
    <s v="B"/>
    <n v="104.6"/>
    <n v="1"/>
    <n v="0.115"/>
    <n v="0.11799999999999999"/>
    <n v="0.19166666666666668"/>
    <n v="0.19666666666666666"/>
    <n v="2.0648833333333334"/>
    <n v="4.6319499999999998"/>
    <n v="6.6968333333333332"/>
    <n v="19.740758444869343"/>
    <n v="44.282504780114721"/>
    <n v="64.023263224984063"/>
  </r>
  <r>
    <s v="I3"/>
    <x v="3"/>
    <n v="2"/>
    <s v="A"/>
    <n v="102.7"/>
    <n v="1"/>
    <n v="0.16600000000000001"/>
    <n v="0.19800000000000001"/>
    <n v="0.27666666666666667"/>
    <n v="0.33"/>
    <n v="2.9511000000000003"/>
    <n v="7.9354000000000005"/>
    <n v="10.886500000000002"/>
    <n v="28.735150925024342"/>
    <n v="77.267770204479064"/>
    <n v="106.00292112950341"/>
  </r>
  <r>
    <s v="I3"/>
    <x v="3"/>
    <n v="2"/>
    <s v="B"/>
    <n v="108.4"/>
    <n v="1"/>
    <n v="0.17499999999999999"/>
    <n v="0.20100000000000001"/>
    <n v="0.29166666666666669"/>
    <n v="0.33500000000000002"/>
    <n v="3.1193500000000003"/>
    <n v="8.0164000000000009"/>
    <n v="11.135750000000002"/>
    <n v="28.776291512915133"/>
    <n v="73.952029520295213"/>
    <n v="102.72832103321035"/>
  </r>
  <r>
    <s v="I4"/>
    <x v="3"/>
    <n v="2"/>
    <s v="A"/>
    <n v="109.4"/>
    <n v="1"/>
    <n v="0.2"/>
    <n v="0.27700000000000002"/>
    <n v="0.33333333333333337"/>
    <n v="0.46166666666666673"/>
    <n v="3.514533333333334"/>
    <n v="11.29655"/>
    <n v="14.811083333333334"/>
    <n v="32.125533211456435"/>
    <n v="103.2591407678245"/>
    <n v="135.38467397928093"/>
  </r>
  <r>
    <s v="I4"/>
    <x v="3"/>
    <n v="2"/>
    <s v="B"/>
    <n v="103.6"/>
    <n v="1"/>
    <n v="0.17699999999999999"/>
    <n v="0.252"/>
    <n v="0.29499999999999998"/>
    <n v="0.42000000000000004"/>
    <n v="3.1030499999999996"/>
    <n v="10.306950000000001"/>
    <n v="13.41"/>
    <n v="29.952220077220073"/>
    <n v="99.487934362934368"/>
    <n v="129.44015444015443"/>
  </r>
  <r>
    <s v="I5"/>
    <x v="3"/>
    <n v="2"/>
    <s v="A"/>
    <n v="102.6"/>
    <n v="1"/>
    <n v="8.5000000000000006E-2"/>
    <n v="6.6000000000000003E-2"/>
    <n v="0.14166666666666669"/>
    <n v="0.11000000000000001"/>
    <n v="1.5488500000000003"/>
    <n v="2.4656500000000001"/>
    <n v="4.0145"/>
    <n v="15.096003898635482"/>
    <n v="24.031676413255365"/>
    <n v="39.127680311890842"/>
  </r>
  <r>
    <s v="I5"/>
    <x v="3"/>
    <n v="2"/>
    <s v="B"/>
    <n v="104.2"/>
    <n v="1"/>
    <n v="0.13700000000000001"/>
    <n v="0.14599999999999999"/>
    <n v="0.22833333333333336"/>
    <n v="0.24333333333333332"/>
    <n v="2.4541166666666667"/>
    <n v="5.7630499999999998"/>
    <n v="8.2171666666666674"/>
    <n v="23.551983365323096"/>
    <n v="55.30758157389635"/>
    <n v="78.859564939219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47E3-741C-4BE5-A736-5AB82C0EF8F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J8" firstHeaderRow="0" firstDataRow="1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5"/>
        <item x="12"/>
        <item x="6"/>
        <item x="13"/>
        <item x="8"/>
        <item x="15"/>
        <item x="11"/>
        <item x="0"/>
        <item x="1"/>
        <item x="2"/>
        <item x="3"/>
        <item x="4"/>
        <item x="9"/>
        <item x="10"/>
        <item x="7"/>
        <item x="1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eso inicial (g)" fld="3" subtotal="average" baseField="1" baseItem="0" numFmtId="164"/>
    <dataField name="Cuenta de n" fld="0" subtotal="count" baseField="1" baseItem="0" numFmtId="1"/>
  </dataFields>
  <formats count="3">
    <format dxfId="28">
      <pivotArea outline="0" collapsedLevelsAreSubtotals="1" fieldPosition="0"/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05787-C0D2-4C7D-8FAE-1F6DC32F8A2A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84:E89" firstHeaderRow="0" firstDataRow="1" firstDataCol="1"/>
  <pivotFields count="16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lorofila a+c2 (mg/g tejido)" fld="15" subtotal="average" baseField="1" baseItem="0"/>
    <dataField name="Promedio de clorofila a (mg/g tejido)" fld="13" subtotal="average" baseField="1" baseItem="0"/>
    <dataField name="Promedio de clorofila c2 (mg/g tejido)" fld="14" subtotal="average" baseField="1" baseItem="0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8D1EB-D8DC-4D58-BF18-4A01C30F4B6B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4:E89" firstHeaderRow="0" firstDataRow="1" firstDataCol="1"/>
  <pivotFields count="16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lorofila a+c2 (mg/g tejido)" fld="15" subtotal="average" baseField="1" baseItem="0"/>
    <dataField name="Promedio de clorofila a (mg/g tejido)" fld="13" subtotal="average" baseField="1" baseItem="0"/>
    <dataField name="Promedio de clorofila c2 (mg/g tejido)" fld="14" subtotal="average" baseField="1" baseItem="0"/>
  </dataFields>
  <formats count="12">
    <format dxfId="2">
      <pivotArea type="all" dataOnly="0" outline="0" fieldPosition="0"/>
    </format>
    <format dxfId="3">
      <pivotArea outline="0" collapsedLevelsAreSubtotals="1" fieldPosition="0"/>
    </format>
    <format dxfId="4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X41"/>
  <sheetViews>
    <sheetView tabSelected="1" zoomScale="55" zoomScaleNormal="55" workbookViewId="0">
      <selection activeCell="E2" sqref="E2:E41"/>
    </sheetView>
  </sheetViews>
  <sheetFormatPr baseColWidth="10" defaultRowHeight="14.5" x14ac:dyDescent="0.35"/>
  <cols>
    <col min="4" max="4" width="11.7265625" bestFit="1" customWidth="1"/>
    <col min="5" max="5" width="16.26953125" bestFit="1" customWidth="1"/>
    <col min="6" max="13" width="11.26953125" bestFit="1" customWidth="1"/>
    <col min="14" max="17" width="11.26953125" customWidth="1"/>
    <col min="18" max="20" width="11.26953125" bestFit="1" customWidth="1"/>
    <col min="21" max="21" width="11.81640625" bestFit="1" customWidth="1"/>
    <col min="22" max="22" width="11.81640625" customWidth="1"/>
    <col min="24" max="24" width="10.90625" style="77"/>
  </cols>
  <sheetData>
    <row r="1" spans="1:23" x14ac:dyDescent="0.35">
      <c r="A1" s="7" t="s">
        <v>0</v>
      </c>
      <c r="B1" s="7" t="s">
        <v>31</v>
      </c>
      <c r="C1" s="7" t="s">
        <v>18</v>
      </c>
      <c r="D1" s="7" t="s">
        <v>96</v>
      </c>
      <c r="E1" s="8" t="s">
        <v>95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97</v>
      </c>
      <c r="O1" s="9" t="s">
        <v>94</v>
      </c>
      <c r="P1" s="9" t="s">
        <v>98</v>
      </c>
      <c r="Q1" s="9" t="s">
        <v>99</v>
      </c>
      <c r="R1" s="10" t="s">
        <v>27</v>
      </c>
      <c r="S1" s="10" t="s">
        <v>28</v>
      </c>
      <c r="T1" s="10" t="s">
        <v>29</v>
      </c>
      <c r="U1" s="10" t="s">
        <v>30</v>
      </c>
      <c r="V1" s="10" t="s">
        <v>101</v>
      </c>
      <c r="W1" s="10" t="s">
        <v>100</v>
      </c>
    </row>
    <row r="2" spans="1:23" x14ac:dyDescent="0.35">
      <c r="A2" s="6">
        <v>1</v>
      </c>
      <c r="B2" s="6" t="s">
        <v>32</v>
      </c>
      <c r="C2" s="6" t="s">
        <v>10</v>
      </c>
      <c r="D2" s="6">
        <v>30</v>
      </c>
      <c r="E2" s="13">
        <v>86.377419354838722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8"/>
      <c r="S2" s="78"/>
      <c r="T2" s="78"/>
      <c r="U2" s="78"/>
      <c r="V2" s="78"/>
      <c r="W2" s="12"/>
    </row>
    <row r="3" spans="1:23" x14ac:dyDescent="0.35">
      <c r="A3" s="6">
        <v>2</v>
      </c>
      <c r="B3" s="6" t="s">
        <v>33</v>
      </c>
      <c r="C3" s="6" t="s">
        <v>10</v>
      </c>
      <c r="D3" s="6">
        <v>20</v>
      </c>
      <c r="E3" s="13">
        <v>94.009334206262878</v>
      </c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8"/>
      <c r="S3" s="78"/>
      <c r="T3" s="78"/>
      <c r="U3" s="78"/>
      <c r="V3" s="78"/>
      <c r="W3" s="12"/>
    </row>
    <row r="4" spans="1:23" x14ac:dyDescent="0.35">
      <c r="A4" s="6">
        <v>3</v>
      </c>
      <c r="B4" s="6" t="s">
        <v>34</v>
      </c>
      <c r="C4" s="6" t="s">
        <v>10</v>
      </c>
      <c r="D4" s="6">
        <v>31</v>
      </c>
      <c r="E4" s="13">
        <v>160.35714333568137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8"/>
      <c r="S4" s="78"/>
      <c r="T4" s="78"/>
      <c r="U4" s="78"/>
      <c r="V4" s="78"/>
      <c r="W4" s="12"/>
    </row>
    <row r="5" spans="1:23" x14ac:dyDescent="0.35">
      <c r="A5" s="6">
        <v>4</v>
      </c>
      <c r="B5" s="6" t="s">
        <v>35</v>
      </c>
      <c r="C5" s="6" t="s">
        <v>10</v>
      </c>
      <c r="D5" s="6">
        <v>31</v>
      </c>
      <c r="E5" s="13">
        <v>140.19621212121211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8"/>
      <c r="S5" s="78"/>
      <c r="T5" s="78"/>
      <c r="U5" s="78"/>
      <c r="V5" s="78"/>
      <c r="W5" s="12"/>
    </row>
    <row r="6" spans="1:23" x14ac:dyDescent="0.35">
      <c r="A6" s="6">
        <v>5</v>
      </c>
      <c r="B6" s="6" t="s">
        <v>36</v>
      </c>
      <c r="C6" s="6" t="s">
        <v>10</v>
      </c>
      <c r="D6" s="6">
        <v>15</v>
      </c>
      <c r="E6" s="13">
        <v>171.73470411233703</v>
      </c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8"/>
      <c r="S6" s="78"/>
      <c r="T6" s="78"/>
      <c r="U6" s="78"/>
      <c r="V6" s="78"/>
      <c r="W6" s="12"/>
    </row>
    <row r="7" spans="1:23" x14ac:dyDescent="0.35">
      <c r="A7" s="6">
        <v>6</v>
      </c>
      <c r="B7" s="6" t="s">
        <v>37</v>
      </c>
      <c r="C7" s="6" t="s">
        <v>10</v>
      </c>
      <c r="D7" s="6">
        <v>13</v>
      </c>
      <c r="E7" s="13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8"/>
      <c r="S7" s="78"/>
      <c r="T7" s="78"/>
      <c r="U7" s="78"/>
      <c r="V7" s="78"/>
      <c r="W7" s="12"/>
    </row>
    <row r="8" spans="1:23" x14ac:dyDescent="0.35">
      <c r="A8" s="6">
        <v>7</v>
      </c>
      <c r="B8" s="6" t="s">
        <v>38</v>
      </c>
      <c r="C8" s="6" t="s">
        <v>10</v>
      </c>
      <c r="D8" s="6">
        <v>37</v>
      </c>
      <c r="E8" s="13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8"/>
      <c r="S8" s="78"/>
      <c r="T8" s="78"/>
      <c r="U8" s="78"/>
      <c r="V8" s="78"/>
      <c r="W8" s="12"/>
    </row>
    <row r="9" spans="1:23" x14ac:dyDescent="0.35">
      <c r="A9" s="6">
        <v>8</v>
      </c>
      <c r="B9" s="6" t="s">
        <v>39</v>
      </c>
      <c r="C9" s="6" t="s">
        <v>10</v>
      </c>
      <c r="D9" s="6">
        <v>44</v>
      </c>
      <c r="E9" s="13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8"/>
      <c r="S9" s="78"/>
      <c r="T9" s="78"/>
      <c r="U9" s="78"/>
      <c r="V9" s="78"/>
      <c r="W9" s="12"/>
    </row>
    <row r="10" spans="1:23" x14ac:dyDescent="0.35">
      <c r="A10" s="6">
        <v>9</v>
      </c>
      <c r="B10" s="6" t="s">
        <v>40</v>
      </c>
      <c r="C10" s="6" t="s">
        <v>10</v>
      </c>
      <c r="D10" s="6">
        <v>29</v>
      </c>
      <c r="E10" s="13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8"/>
      <c r="S10" s="78"/>
      <c r="T10" s="78"/>
      <c r="U10" s="78"/>
      <c r="V10" s="78"/>
      <c r="W10" s="12"/>
    </row>
    <row r="11" spans="1:23" x14ac:dyDescent="0.35">
      <c r="A11" s="6">
        <v>10</v>
      </c>
      <c r="B11" s="6" t="s">
        <v>41</v>
      </c>
      <c r="C11" s="6" t="s">
        <v>10</v>
      </c>
      <c r="D11" s="6">
        <v>40</v>
      </c>
      <c r="E11" s="13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8"/>
      <c r="S11" s="78"/>
      <c r="T11" s="78"/>
      <c r="U11" s="78"/>
      <c r="V11" s="78"/>
      <c r="W11" s="12"/>
    </row>
    <row r="12" spans="1:23" x14ac:dyDescent="0.35">
      <c r="A12" s="6">
        <v>11</v>
      </c>
      <c r="B12" s="6" t="s">
        <v>42</v>
      </c>
      <c r="C12" s="6" t="s">
        <v>7</v>
      </c>
      <c r="D12" s="6">
        <v>42</v>
      </c>
      <c r="E12" s="13">
        <v>118.75226170130657</v>
      </c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8"/>
      <c r="S12" s="78"/>
      <c r="T12" s="78"/>
      <c r="U12" s="78"/>
      <c r="V12" s="78"/>
      <c r="W12" s="12"/>
    </row>
    <row r="13" spans="1:23" x14ac:dyDescent="0.35">
      <c r="A13" s="6">
        <v>12</v>
      </c>
      <c r="B13" s="6" t="s">
        <v>43</v>
      </c>
      <c r="C13" s="6" t="s">
        <v>7</v>
      </c>
      <c r="D13" s="6">
        <v>33</v>
      </c>
      <c r="E13" s="13">
        <v>124.67008362422973</v>
      </c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8"/>
      <c r="S13" s="78"/>
      <c r="T13" s="78"/>
      <c r="U13" s="78"/>
      <c r="V13" s="78"/>
      <c r="W13" s="12"/>
    </row>
    <row r="14" spans="1:23" x14ac:dyDescent="0.35">
      <c r="A14" s="6">
        <v>13</v>
      </c>
      <c r="B14" s="6" t="s">
        <v>45</v>
      </c>
      <c r="C14" s="6" t="s">
        <v>7</v>
      </c>
      <c r="D14" s="6">
        <v>19</v>
      </c>
      <c r="E14" s="13">
        <v>147.34879406307974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8"/>
      <c r="S14" s="78"/>
      <c r="T14" s="78"/>
      <c r="U14" s="78"/>
      <c r="V14" s="78"/>
      <c r="W14" s="12"/>
    </row>
    <row r="15" spans="1:23" x14ac:dyDescent="0.35">
      <c r="A15" s="6">
        <v>14</v>
      </c>
      <c r="B15" s="6" t="s">
        <v>46</v>
      </c>
      <c r="C15" s="6" t="s">
        <v>7</v>
      </c>
      <c r="D15" s="6">
        <v>42</v>
      </c>
      <c r="E15" s="13">
        <v>128.44440135752384</v>
      </c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8"/>
      <c r="S15" s="78"/>
      <c r="T15" s="78"/>
      <c r="U15" s="78"/>
      <c r="V15" s="78"/>
      <c r="W15" s="12"/>
    </row>
    <row r="16" spans="1:23" x14ac:dyDescent="0.35">
      <c r="A16" s="6">
        <v>15</v>
      </c>
      <c r="B16" s="6" t="s">
        <v>47</v>
      </c>
      <c r="C16" s="6" t="s">
        <v>7</v>
      </c>
      <c r="D16" s="6">
        <v>14</v>
      </c>
      <c r="E16" s="13">
        <v>176.06473680171885</v>
      </c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8"/>
      <c r="S16" s="78"/>
      <c r="T16" s="78"/>
      <c r="U16" s="78"/>
      <c r="V16" s="78"/>
      <c r="W16" s="12"/>
    </row>
    <row r="17" spans="1:23" x14ac:dyDescent="0.35">
      <c r="A17" s="6">
        <v>16</v>
      </c>
      <c r="B17" s="6" t="s">
        <v>48</v>
      </c>
      <c r="C17" s="6" t="s">
        <v>7</v>
      </c>
      <c r="D17" s="6">
        <v>18</v>
      </c>
      <c r="E17" s="13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8"/>
      <c r="S17" s="78"/>
      <c r="T17" s="78"/>
      <c r="U17" s="78"/>
      <c r="V17" s="78"/>
      <c r="W17" s="12"/>
    </row>
    <row r="18" spans="1:23" x14ac:dyDescent="0.35">
      <c r="A18" s="6">
        <v>17</v>
      </c>
      <c r="B18" s="6" t="s">
        <v>49</v>
      </c>
      <c r="C18" s="6" t="s">
        <v>7</v>
      </c>
      <c r="D18" s="6">
        <v>19</v>
      </c>
      <c r="E18" s="13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8"/>
      <c r="S18" s="78"/>
      <c r="T18" s="78"/>
      <c r="U18" s="78"/>
      <c r="V18" s="78"/>
      <c r="W18" s="12"/>
    </row>
    <row r="19" spans="1:23" x14ac:dyDescent="0.35">
      <c r="A19" s="6">
        <v>18</v>
      </c>
      <c r="B19" s="6" t="s">
        <v>50</v>
      </c>
      <c r="C19" s="6" t="s">
        <v>7</v>
      </c>
      <c r="D19" s="6">
        <v>32</v>
      </c>
      <c r="E19" s="13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8"/>
      <c r="S19" s="78"/>
      <c r="T19" s="78"/>
      <c r="U19" s="78"/>
      <c r="V19" s="78"/>
      <c r="W19" s="12"/>
    </row>
    <row r="20" spans="1:23" x14ac:dyDescent="0.35">
      <c r="A20" s="6">
        <v>19</v>
      </c>
      <c r="B20" s="6" t="s">
        <v>51</v>
      </c>
      <c r="C20" s="6" t="s">
        <v>7</v>
      </c>
      <c r="D20" s="6">
        <v>34</v>
      </c>
      <c r="E20" s="13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8"/>
      <c r="S20" s="78"/>
      <c r="T20" s="78"/>
      <c r="U20" s="78"/>
      <c r="V20" s="78"/>
      <c r="W20" s="12"/>
    </row>
    <row r="21" spans="1:23" x14ac:dyDescent="0.35">
      <c r="A21" s="6">
        <v>20</v>
      </c>
      <c r="B21" s="6" t="s">
        <v>53</v>
      </c>
      <c r="C21" s="6" t="s">
        <v>7</v>
      </c>
      <c r="D21" s="6">
        <v>31</v>
      </c>
      <c r="E21" s="13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8"/>
      <c r="S21" s="78"/>
      <c r="T21" s="78"/>
      <c r="U21" s="78"/>
      <c r="V21" s="78"/>
      <c r="W21" s="12"/>
    </row>
    <row r="22" spans="1:23" x14ac:dyDescent="0.35">
      <c r="A22" s="6">
        <v>21</v>
      </c>
      <c r="B22" s="6" t="s">
        <v>52</v>
      </c>
      <c r="C22" s="6" t="s">
        <v>4</v>
      </c>
      <c r="D22" s="6">
        <v>11</v>
      </c>
      <c r="E22" s="13">
        <v>113.06663691614602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8"/>
      <c r="S22" s="78"/>
      <c r="T22" s="78"/>
      <c r="U22" s="78"/>
      <c r="V22" s="78"/>
      <c r="W22" s="12"/>
    </row>
    <row r="23" spans="1:23" x14ac:dyDescent="0.35">
      <c r="A23" s="6">
        <v>22</v>
      </c>
      <c r="B23" s="6" t="s">
        <v>44</v>
      </c>
      <c r="C23" s="6" t="s">
        <v>4</v>
      </c>
      <c r="D23" s="6">
        <v>32</v>
      </c>
      <c r="E23" s="13">
        <v>147.69799142483456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8"/>
      <c r="S23" s="78"/>
      <c r="T23" s="78"/>
      <c r="U23" s="78"/>
      <c r="V23" s="78"/>
      <c r="W23" s="12"/>
    </row>
    <row r="24" spans="1:23" x14ac:dyDescent="0.35">
      <c r="A24" s="6">
        <v>23</v>
      </c>
      <c r="B24" s="6" t="s">
        <v>54</v>
      </c>
      <c r="C24" s="6" t="s">
        <v>4</v>
      </c>
      <c r="D24" s="6">
        <v>32</v>
      </c>
      <c r="E24" s="13">
        <v>131.71678620459107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8"/>
      <c r="S24" s="78"/>
      <c r="T24" s="78"/>
      <c r="U24" s="78"/>
      <c r="V24" s="78"/>
      <c r="W24" s="12"/>
    </row>
    <row r="25" spans="1:23" x14ac:dyDescent="0.35">
      <c r="A25" s="6">
        <v>24</v>
      </c>
      <c r="B25" s="6" t="s">
        <v>55</v>
      </c>
      <c r="C25" s="6" t="s">
        <v>4</v>
      </c>
      <c r="D25" s="6">
        <v>15</v>
      </c>
      <c r="E25" s="13">
        <v>152.22053356946225</v>
      </c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8"/>
      <c r="S25" s="78"/>
      <c r="T25" s="78"/>
      <c r="U25" s="78"/>
      <c r="V25" s="78"/>
      <c r="W25" s="12"/>
    </row>
    <row r="26" spans="1:23" x14ac:dyDescent="0.35">
      <c r="A26" s="6">
        <v>25</v>
      </c>
      <c r="B26" s="6" t="s">
        <v>56</v>
      </c>
      <c r="C26" s="6" t="s">
        <v>4</v>
      </c>
      <c r="D26" s="6">
        <v>31</v>
      </c>
      <c r="E26" s="13">
        <v>113.18665304174152</v>
      </c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8"/>
      <c r="S26" s="78"/>
      <c r="T26" s="78"/>
      <c r="U26" s="78"/>
      <c r="V26" s="78"/>
      <c r="W26" s="12"/>
    </row>
    <row r="27" spans="1:23" x14ac:dyDescent="0.35">
      <c r="A27" s="6">
        <v>26</v>
      </c>
      <c r="B27" s="6" t="s">
        <v>57</v>
      </c>
      <c r="C27" s="6" t="s">
        <v>4</v>
      </c>
      <c r="D27" s="6">
        <v>16</v>
      </c>
      <c r="E27" s="13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8"/>
      <c r="S27" s="78"/>
      <c r="T27" s="78"/>
      <c r="U27" s="78"/>
      <c r="V27" s="78"/>
      <c r="W27" s="12"/>
    </row>
    <row r="28" spans="1:23" x14ac:dyDescent="0.35">
      <c r="A28" s="6">
        <v>27</v>
      </c>
      <c r="B28" s="6" t="s">
        <v>58</v>
      </c>
      <c r="C28" s="6" t="s">
        <v>4</v>
      </c>
      <c r="D28" s="6">
        <v>19</v>
      </c>
      <c r="E28" s="13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8"/>
      <c r="S28" s="78"/>
      <c r="T28" s="78"/>
      <c r="U28" s="78"/>
      <c r="V28" s="78"/>
      <c r="W28" s="12"/>
    </row>
    <row r="29" spans="1:23" x14ac:dyDescent="0.35">
      <c r="A29" s="6">
        <v>28</v>
      </c>
      <c r="B29" s="6" t="s">
        <v>59</v>
      </c>
      <c r="C29" s="6" t="s">
        <v>4</v>
      </c>
      <c r="D29" s="6">
        <v>30</v>
      </c>
      <c r="E29" s="13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8"/>
      <c r="S29" s="78"/>
      <c r="T29" s="78"/>
      <c r="U29" s="78"/>
      <c r="V29" s="78"/>
      <c r="W29" s="12"/>
    </row>
    <row r="30" spans="1:23" x14ac:dyDescent="0.35">
      <c r="A30" s="6">
        <v>29</v>
      </c>
      <c r="B30" s="6" t="s">
        <v>60</v>
      </c>
      <c r="C30" s="6" t="s">
        <v>4</v>
      </c>
      <c r="D30" s="6">
        <v>60</v>
      </c>
      <c r="E30" s="13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8"/>
      <c r="S30" s="78"/>
      <c r="T30" s="78"/>
      <c r="U30" s="78"/>
      <c r="V30" s="78"/>
      <c r="W30" s="12"/>
    </row>
    <row r="31" spans="1:23" x14ac:dyDescent="0.35">
      <c r="A31" s="6">
        <v>30</v>
      </c>
      <c r="B31" s="6" t="s">
        <v>61</v>
      </c>
      <c r="C31" s="6" t="s">
        <v>4</v>
      </c>
      <c r="D31" s="6">
        <v>27</v>
      </c>
      <c r="E31" s="13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8"/>
      <c r="S31" s="78"/>
      <c r="T31" s="78"/>
      <c r="U31" s="78"/>
      <c r="V31" s="78"/>
      <c r="W31" s="12"/>
    </row>
    <row r="32" spans="1:23" x14ac:dyDescent="0.35">
      <c r="A32" s="6">
        <v>31</v>
      </c>
      <c r="B32" s="6" t="s">
        <v>62</v>
      </c>
      <c r="C32" s="6" t="s">
        <v>3</v>
      </c>
      <c r="D32" s="6">
        <v>28</v>
      </c>
      <c r="E32" s="13">
        <v>115.93944989337879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8"/>
      <c r="S32" s="78"/>
      <c r="T32" s="78"/>
      <c r="U32" s="78"/>
      <c r="V32" s="78"/>
      <c r="W32" s="12"/>
    </row>
    <row r="33" spans="1:23" x14ac:dyDescent="0.35">
      <c r="A33" s="6">
        <v>32</v>
      </c>
      <c r="B33" s="6" t="s">
        <v>63</v>
      </c>
      <c r="C33" s="6" t="s">
        <v>3</v>
      </c>
      <c r="D33" s="6">
        <v>13</v>
      </c>
      <c r="E33" s="13">
        <v>74.805546213072176</v>
      </c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8"/>
      <c r="S33" s="78"/>
      <c r="T33" s="78"/>
      <c r="U33" s="78"/>
      <c r="V33" s="78"/>
      <c r="W33" s="12"/>
    </row>
    <row r="34" spans="1:23" x14ac:dyDescent="0.35">
      <c r="A34" s="6">
        <v>33</v>
      </c>
      <c r="B34" s="6" t="s">
        <v>64</v>
      </c>
      <c r="C34" s="6" t="s">
        <v>3</v>
      </c>
      <c r="D34" s="6">
        <v>23</v>
      </c>
      <c r="E34" s="13">
        <v>122.84120535217036</v>
      </c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8"/>
      <c r="S34" s="78"/>
      <c r="T34" s="78"/>
      <c r="U34" s="78"/>
      <c r="V34" s="78"/>
      <c r="W34" s="12"/>
    </row>
    <row r="35" spans="1:23" x14ac:dyDescent="0.35">
      <c r="A35" s="6">
        <v>34</v>
      </c>
      <c r="B35" s="6" t="s">
        <v>65</v>
      </c>
      <c r="C35" s="6" t="s">
        <v>3</v>
      </c>
      <c r="D35" s="6">
        <v>15</v>
      </c>
      <c r="E35" s="13">
        <v>144.63548629590679</v>
      </c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8"/>
      <c r="S35" s="78"/>
      <c r="T35" s="78"/>
      <c r="U35" s="78"/>
      <c r="V35" s="78"/>
      <c r="W35" s="12"/>
    </row>
    <row r="36" spans="1:23" x14ac:dyDescent="0.35">
      <c r="A36" s="6">
        <v>35</v>
      </c>
      <c r="B36" s="6" t="s">
        <v>66</v>
      </c>
      <c r="C36" s="6" t="s">
        <v>3</v>
      </c>
      <c r="D36" s="6">
        <v>34</v>
      </c>
      <c r="E36" s="13">
        <v>71.586857351846248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8"/>
      <c r="S36" s="78"/>
      <c r="T36" s="78"/>
      <c r="U36" s="78"/>
      <c r="V36" s="78"/>
      <c r="W36" s="12"/>
    </row>
    <row r="37" spans="1:23" x14ac:dyDescent="0.35">
      <c r="A37" s="6">
        <v>36</v>
      </c>
      <c r="B37" s="6" t="s">
        <v>67</v>
      </c>
      <c r="C37" s="6" t="s">
        <v>3</v>
      </c>
      <c r="D37" s="6">
        <v>19</v>
      </c>
      <c r="E37" s="11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8"/>
      <c r="S37" s="78"/>
      <c r="T37" s="78"/>
      <c r="U37" s="78"/>
      <c r="V37" s="78"/>
      <c r="W37" s="12"/>
    </row>
    <row r="38" spans="1:23" x14ac:dyDescent="0.35">
      <c r="A38" s="6">
        <v>37</v>
      </c>
      <c r="B38" s="6" t="s">
        <v>68</v>
      </c>
      <c r="C38" s="6" t="s">
        <v>3</v>
      </c>
      <c r="D38" s="6">
        <v>27</v>
      </c>
      <c r="E38" s="11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8"/>
      <c r="S38" s="78"/>
      <c r="T38" s="78"/>
      <c r="U38" s="78"/>
      <c r="V38" s="78"/>
      <c r="W38" s="12"/>
    </row>
    <row r="39" spans="1:23" x14ac:dyDescent="0.35">
      <c r="A39" s="6">
        <v>38</v>
      </c>
      <c r="B39" s="6" t="s">
        <v>69</v>
      </c>
      <c r="C39" s="6" t="s">
        <v>3</v>
      </c>
      <c r="D39" s="6">
        <v>52</v>
      </c>
      <c r="E39" s="11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8"/>
      <c r="S39" s="78"/>
      <c r="T39" s="78"/>
      <c r="U39" s="78"/>
      <c r="V39" s="78"/>
      <c r="W39" s="12"/>
    </row>
    <row r="40" spans="1:23" x14ac:dyDescent="0.35">
      <c r="A40" s="6">
        <v>39</v>
      </c>
      <c r="B40" s="6" t="s">
        <v>70</v>
      </c>
      <c r="C40" s="6" t="s">
        <v>3</v>
      </c>
      <c r="D40" s="6">
        <v>66</v>
      </c>
      <c r="E40" s="11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8"/>
      <c r="S40" s="78"/>
      <c r="T40" s="78"/>
      <c r="U40" s="78"/>
      <c r="V40" s="78"/>
      <c r="W40" s="12"/>
    </row>
    <row r="41" spans="1:23" x14ac:dyDescent="0.35">
      <c r="A41" s="6">
        <v>40</v>
      </c>
      <c r="B41" s="6" t="s">
        <v>71</v>
      </c>
      <c r="C41" s="6" t="s">
        <v>3</v>
      </c>
      <c r="D41" s="6">
        <v>34</v>
      </c>
      <c r="E41" s="11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8"/>
      <c r="S41" s="78"/>
      <c r="T41" s="78"/>
      <c r="U41" s="78"/>
      <c r="V41" s="78"/>
      <c r="W41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J269"/>
  <sheetViews>
    <sheetView workbookViewId="0">
      <selection activeCell="E4" sqref="E4"/>
    </sheetView>
  </sheetViews>
  <sheetFormatPr baseColWidth="10" defaultRowHeight="14.5" x14ac:dyDescent="0.35"/>
  <cols>
    <col min="3" max="3" width="10.81640625" customWidth="1"/>
    <col min="4" max="4" width="12.54296875" bestFit="1" customWidth="1"/>
    <col min="5" max="5" width="12.26953125" customWidth="1"/>
    <col min="8" max="8" width="16.54296875" bestFit="1" customWidth="1"/>
    <col min="9" max="9" width="24" bestFit="1" customWidth="1"/>
    <col min="10" max="10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12</v>
      </c>
      <c r="E1" t="s">
        <v>17</v>
      </c>
    </row>
    <row r="2" spans="1:10" x14ac:dyDescent="0.35">
      <c r="A2">
        <v>207</v>
      </c>
      <c r="B2" t="s">
        <v>10</v>
      </c>
      <c r="C2">
        <v>16</v>
      </c>
      <c r="D2">
        <v>53</v>
      </c>
    </row>
    <row r="3" spans="1:10" x14ac:dyDescent="0.35">
      <c r="A3">
        <v>208</v>
      </c>
      <c r="B3" t="s">
        <v>10</v>
      </c>
      <c r="C3">
        <v>16</v>
      </c>
      <c r="D3">
        <v>24</v>
      </c>
      <c r="H3" s="1" t="s">
        <v>13</v>
      </c>
      <c r="I3" t="s">
        <v>15</v>
      </c>
      <c r="J3" s="4" t="s">
        <v>16</v>
      </c>
    </row>
    <row r="4" spans="1:10" x14ac:dyDescent="0.35">
      <c r="A4">
        <v>209</v>
      </c>
      <c r="B4" t="s">
        <v>10</v>
      </c>
      <c r="C4">
        <v>16</v>
      </c>
      <c r="D4">
        <v>26</v>
      </c>
      <c r="H4" s="2" t="s">
        <v>10</v>
      </c>
      <c r="I4" s="3">
        <v>20.596774193548388</v>
      </c>
      <c r="J4" s="4">
        <v>62</v>
      </c>
    </row>
    <row r="5" spans="1:10" x14ac:dyDescent="0.35">
      <c r="A5">
        <v>210</v>
      </c>
      <c r="B5" t="s">
        <v>10</v>
      </c>
      <c r="C5">
        <v>16</v>
      </c>
      <c r="D5">
        <v>10</v>
      </c>
      <c r="H5" s="2" t="s">
        <v>3</v>
      </c>
      <c r="I5" s="3">
        <v>16.549295774647888</v>
      </c>
      <c r="J5" s="4">
        <v>71</v>
      </c>
    </row>
    <row r="6" spans="1:10" x14ac:dyDescent="0.35">
      <c r="A6">
        <v>211</v>
      </c>
      <c r="B6" t="s">
        <v>10</v>
      </c>
      <c r="C6">
        <v>16</v>
      </c>
      <c r="D6">
        <v>9</v>
      </c>
      <c r="H6" s="2" t="s">
        <v>7</v>
      </c>
      <c r="I6" s="3">
        <v>14.507692307692308</v>
      </c>
      <c r="J6" s="4">
        <v>65</v>
      </c>
    </row>
    <row r="7" spans="1:10" x14ac:dyDescent="0.35">
      <c r="A7">
        <v>212</v>
      </c>
      <c r="B7" t="s">
        <v>10</v>
      </c>
      <c r="C7">
        <v>16</v>
      </c>
      <c r="D7">
        <v>18</v>
      </c>
      <c r="H7" s="2" t="s">
        <v>4</v>
      </c>
      <c r="I7" s="3">
        <v>14.142857142857142</v>
      </c>
      <c r="J7" s="4">
        <v>70</v>
      </c>
    </row>
    <row r="8" spans="1:10" x14ac:dyDescent="0.35">
      <c r="A8">
        <v>213</v>
      </c>
      <c r="B8" t="s">
        <v>10</v>
      </c>
      <c r="C8">
        <v>16</v>
      </c>
      <c r="D8">
        <v>12</v>
      </c>
      <c r="H8" s="2" t="s">
        <v>14</v>
      </c>
      <c r="I8" s="3">
        <v>16.361940298507463</v>
      </c>
      <c r="J8" s="4">
        <v>268</v>
      </c>
    </row>
    <row r="9" spans="1:10" x14ac:dyDescent="0.35">
      <c r="A9">
        <v>214</v>
      </c>
      <c r="B9" t="s">
        <v>10</v>
      </c>
      <c r="C9">
        <v>16</v>
      </c>
      <c r="D9">
        <v>10</v>
      </c>
    </row>
    <row r="10" spans="1:10" x14ac:dyDescent="0.35">
      <c r="A10">
        <v>215</v>
      </c>
      <c r="B10" t="s">
        <v>10</v>
      </c>
      <c r="C10">
        <v>16</v>
      </c>
      <c r="D10">
        <v>17</v>
      </c>
      <c r="J10" s="5"/>
    </row>
    <row r="11" spans="1:10" x14ac:dyDescent="0.35">
      <c r="A11">
        <v>216</v>
      </c>
      <c r="B11" t="s">
        <v>10</v>
      </c>
      <c r="C11">
        <v>16</v>
      </c>
      <c r="D11">
        <v>31</v>
      </c>
    </row>
    <row r="12" spans="1:10" x14ac:dyDescent="0.35">
      <c r="A12">
        <v>217</v>
      </c>
      <c r="B12" t="s">
        <v>10</v>
      </c>
      <c r="C12">
        <v>16</v>
      </c>
      <c r="D12">
        <v>20</v>
      </c>
    </row>
    <row r="13" spans="1:10" x14ac:dyDescent="0.35">
      <c r="A13">
        <v>218</v>
      </c>
      <c r="B13" t="s">
        <v>10</v>
      </c>
      <c r="C13">
        <v>16</v>
      </c>
      <c r="D13">
        <v>30</v>
      </c>
    </row>
    <row r="14" spans="1:10" x14ac:dyDescent="0.35">
      <c r="A14">
        <v>219</v>
      </c>
      <c r="B14" t="s">
        <v>10</v>
      </c>
      <c r="C14">
        <v>16</v>
      </c>
      <c r="D14">
        <v>16</v>
      </c>
    </row>
    <row r="15" spans="1:10" x14ac:dyDescent="0.35">
      <c r="A15">
        <v>220</v>
      </c>
      <c r="B15" t="s">
        <v>10</v>
      </c>
      <c r="C15">
        <v>16</v>
      </c>
      <c r="D15">
        <v>8</v>
      </c>
    </row>
    <row r="16" spans="1:10" x14ac:dyDescent="0.35">
      <c r="A16">
        <v>221</v>
      </c>
      <c r="B16" t="s">
        <v>10</v>
      </c>
      <c r="C16">
        <v>17</v>
      </c>
      <c r="D16">
        <v>53</v>
      </c>
    </row>
    <row r="17" spans="1:4" x14ac:dyDescent="0.35">
      <c r="A17">
        <v>222</v>
      </c>
      <c r="B17" t="s">
        <v>10</v>
      </c>
      <c r="C17">
        <v>17</v>
      </c>
      <c r="D17">
        <v>13</v>
      </c>
    </row>
    <row r="18" spans="1:4" x14ac:dyDescent="0.35">
      <c r="A18">
        <v>223</v>
      </c>
      <c r="B18" t="s">
        <v>10</v>
      </c>
      <c r="C18">
        <v>17</v>
      </c>
      <c r="D18">
        <v>59</v>
      </c>
    </row>
    <row r="19" spans="1:4" x14ac:dyDescent="0.35">
      <c r="A19">
        <v>224</v>
      </c>
      <c r="B19" t="s">
        <v>10</v>
      </c>
      <c r="C19">
        <v>17</v>
      </c>
      <c r="D19">
        <v>12</v>
      </c>
    </row>
    <row r="20" spans="1:4" x14ac:dyDescent="0.35">
      <c r="A20">
        <v>225</v>
      </c>
      <c r="B20" t="s">
        <v>10</v>
      </c>
      <c r="C20">
        <v>17</v>
      </c>
      <c r="D20">
        <v>24</v>
      </c>
    </row>
    <row r="21" spans="1:4" x14ac:dyDescent="0.35">
      <c r="A21">
        <v>226</v>
      </c>
      <c r="B21" t="s">
        <v>10</v>
      </c>
      <c r="C21">
        <v>17</v>
      </c>
      <c r="D21">
        <v>33</v>
      </c>
    </row>
    <row r="22" spans="1:4" x14ac:dyDescent="0.35">
      <c r="A22">
        <v>227</v>
      </c>
      <c r="B22" t="s">
        <v>10</v>
      </c>
      <c r="C22">
        <v>17</v>
      </c>
      <c r="D22">
        <v>16</v>
      </c>
    </row>
    <row r="23" spans="1:4" x14ac:dyDescent="0.35">
      <c r="A23">
        <v>228</v>
      </c>
      <c r="B23" t="s">
        <v>10</v>
      </c>
      <c r="C23">
        <v>17</v>
      </c>
      <c r="D23">
        <v>23</v>
      </c>
    </row>
    <row r="24" spans="1:4" x14ac:dyDescent="0.35">
      <c r="A24">
        <v>229</v>
      </c>
      <c r="B24" t="s">
        <v>10</v>
      </c>
      <c r="C24">
        <v>17</v>
      </c>
      <c r="D24">
        <v>35</v>
      </c>
    </row>
    <row r="25" spans="1:4" x14ac:dyDescent="0.35">
      <c r="A25">
        <v>230</v>
      </c>
      <c r="B25" t="s">
        <v>11</v>
      </c>
      <c r="C25">
        <v>18</v>
      </c>
      <c r="D25">
        <v>33</v>
      </c>
    </row>
    <row r="26" spans="1:4" x14ac:dyDescent="0.35">
      <c r="A26">
        <v>231</v>
      </c>
      <c r="B26" t="s">
        <v>11</v>
      </c>
      <c r="C26">
        <v>18</v>
      </c>
      <c r="D26">
        <v>25</v>
      </c>
    </row>
    <row r="27" spans="1:4" x14ac:dyDescent="0.35">
      <c r="A27">
        <v>232</v>
      </c>
      <c r="B27" t="s">
        <v>11</v>
      </c>
      <c r="C27">
        <v>18</v>
      </c>
      <c r="D27">
        <v>21</v>
      </c>
    </row>
    <row r="28" spans="1:4" x14ac:dyDescent="0.35">
      <c r="A28">
        <v>233</v>
      </c>
      <c r="B28" t="s">
        <v>11</v>
      </c>
      <c r="C28">
        <v>18</v>
      </c>
      <c r="D28">
        <v>13</v>
      </c>
    </row>
    <row r="29" spans="1:4" x14ac:dyDescent="0.35">
      <c r="A29">
        <v>234</v>
      </c>
      <c r="B29" t="s">
        <v>11</v>
      </c>
      <c r="C29">
        <v>18</v>
      </c>
      <c r="D29">
        <v>11</v>
      </c>
    </row>
    <row r="30" spans="1:4" x14ac:dyDescent="0.35">
      <c r="A30">
        <v>235</v>
      </c>
      <c r="B30" t="s">
        <v>11</v>
      </c>
      <c r="C30">
        <v>18</v>
      </c>
      <c r="D30">
        <v>16</v>
      </c>
    </row>
    <row r="31" spans="1:4" x14ac:dyDescent="0.35">
      <c r="A31">
        <v>236</v>
      </c>
      <c r="B31" t="s">
        <v>11</v>
      </c>
      <c r="C31">
        <v>18</v>
      </c>
      <c r="D31">
        <v>39</v>
      </c>
    </row>
    <row r="32" spans="1:4" x14ac:dyDescent="0.35">
      <c r="A32">
        <v>237</v>
      </c>
      <c r="B32" t="s">
        <v>11</v>
      </c>
      <c r="C32">
        <v>18</v>
      </c>
      <c r="D32">
        <v>28</v>
      </c>
    </row>
    <row r="33" spans="1:4" x14ac:dyDescent="0.35">
      <c r="A33">
        <v>238</v>
      </c>
      <c r="B33" t="s">
        <v>11</v>
      </c>
      <c r="C33">
        <v>18</v>
      </c>
      <c r="D33">
        <v>11</v>
      </c>
    </row>
    <row r="34" spans="1:4" x14ac:dyDescent="0.35">
      <c r="A34">
        <v>239</v>
      </c>
      <c r="B34" t="s">
        <v>11</v>
      </c>
      <c r="C34">
        <v>18</v>
      </c>
      <c r="D34">
        <v>14</v>
      </c>
    </row>
    <row r="35" spans="1:4" x14ac:dyDescent="0.35">
      <c r="A35">
        <v>240</v>
      </c>
      <c r="B35" t="s">
        <v>11</v>
      </c>
      <c r="C35">
        <v>18</v>
      </c>
      <c r="D35">
        <v>14</v>
      </c>
    </row>
    <row r="36" spans="1:4" x14ac:dyDescent="0.35">
      <c r="A36">
        <v>241</v>
      </c>
      <c r="B36" t="s">
        <v>11</v>
      </c>
      <c r="C36">
        <v>18</v>
      </c>
      <c r="D36">
        <v>12</v>
      </c>
    </row>
    <row r="37" spans="1:4" x14ac:dyDescent="0.35">
      <c r="A37">
        <v>242</v>
      </c>
      <c r="B37" t="s">
        <v>11</v>
      </c>
      <c r="C37">
        <v>18</v>
      </c>
      <c r="D37">
        <v>37</v>
      </c>
    </row>
    <row r="38" spans="1:4" x14ac:dyDescent="0.35">
      <c r="A38">
        <v>243</v>
      </c>
      <c r="B38" t="s">
        <v>11</v>
      </c>
      <c r="C38">
        <v>18</v>
      </c>
      <c r="D38">
        <v>15</v>
      </c>
    </row>
    <row r="39" spans="1:4" x14ac:dyDescent="0.35">
      <c r="A39">
        <v>244</v>
      </c>
      <c r="B39" t="s">
        <v>11</v>
      </c>
      <c r="C39">
        <v>18</v>
      </c>
      <c r="D39">
        <v>15</v>
      </c>
    </row>
    <row r="40" spans="1:4" x14ac:dyDescent="0.35">
      <c r="A40">
        <v>245</v>
      </c>
      <c r="B40" t="s">
        <v>11</v>
      </c>
      <c r="C40">
        <v>19</v>
      </c>
      <c r="D40">
        <v>41</v>
      </c>
    </row>
    <row r="41" spans="1:4" x14ac:dyDescent="0.35">
      <c r="A41">
        <v>246</v>
      </c>
      <c r="B41" t="s">
        <v>11</v>
      </c>
      <c r="C41">
        <v>19</v>
      </c>
      <c r="D41">
        <v>20</v>
      </c>
    </row>
    <row r="42" spans="1:4" x14ac:dyDescent="0.35">
      <c r="A42">
        <v>247</v>
      </c>
      <c r="B42" t="s">
        <v>11</v>
      </c>
      <c r="C42">
        <v>19</v>
      </c>
      <c r="D42">
        <v>23</v>
      </c>
    </row>
    <row r="43" spans="1:4" x14ac:dyDescent="0.35">
      <c r="A43">
        <v>248</v>
      </c>
      <c r="B43" t="s">
        <v>11</v>
      </c>
      <c r="C43">
        <v>19</v>
      </c>
      <c r="D43">
        <v>13</v>
      </c>
    </row>
    <row r="44" spans="1:4" x14ac:dyDescent="0.35">
      <c r="A44">
        <v>249</v>
      </c>
      <c r="B44" t="s">
        <v>11</v>
      </c>
      <c r="C44">
        <v>19</v>
      </c>
      <c r="D44">
        <v>16</v>
      </c>
    </row>
    <row r="45" spans="1:4" x14ac:dyDescent="0.35">
      <c r="A45">
        <v>250</v>
      </c>
      <c r="B45" t="s">
        <v>11</v>
      </c>
      <c r="C45">
        <v>19</v>
      </c>
      <c r="D45">
        <v>5</v>
      </c>
    </row>
    <row r="46" spans="1:4" x14ac:dyDescent="0.35">
      <c r="A46">
        <v>251</v>
      </c>
      <c r="B46" t="s">
        <v>11</v>
      </c>
      <c r="C46">
        <v>19</v>
      </c>
      <c r="D46">
        <v>27</v>
      </c>
    </row>
    <row r="47" spans="1:4" x14ac:dyDescent="0.35">
      <c r="A47">
        <v>252</v>
      </c>
      <c r="B47" t="s">
        <v>11</v>
      </c>
      <c r="C47">
        <v>19</v>
      </c>
      <c r="D47">
        <v>17</v>
      </c>
    </row>
    <row r="48" spans="1:4" x14ac:dyDescent="0.35">
      <c r="A48">
        <v>253</v>
      </c>
      <c r="B48" t="s">
        <v>11</v>
      </c>
      <c r="C48">
        <v>19</v>
      </c>
      <c r="D48">
        <v>8</v>
      </c>
    </row>
    <row r="49" spans="1:4" x14ac:dyDescent="0.35">
      <c r="A49">
        <v>254</v>
      </c>
      <c r="B49" t="s">
        <v>11</v>
      </c>
      <c r="C49">
        <v>19</v>
      </c>
      <c r="D49">
        <v>22</v>
      </c>
    </row>
    <row r="50" spans="1:4" x14ac:dyDescent="0.35">
      <c r="A50">
        <v>255</v>
      </c>
      <c r="B50" t="s">
        <v>11</v>
      </c>
      <c r="C50">
        <v>19</v>
      </c>
      <c r="D50">
        <v>14</v>
      </c>
    </row>
    <row r="51" spans="1:4" x14ac:dyDescent="0.35">
      <c r="A51">
        <v>256</v>
      </c>
      <c r="B51" t="s">
        <v>11</v>
      </c>
      <c r="C51">
        <v>20</v>
      </c>
      <c r="D51">
        <v>25</v>
      </c>
    </row>
    <row r="52" spans="1:4" x14ac:dyDescent="0.35">
      <c r="A52">
        <v>257</v>
      </c>
      <c r="B52" t="s">
        <v>11</v>
      </c>
      <c r="C52">
        <v>20</v>
      </c>
      <c r="D52">
        <v>20</v>
      </c>
    </row>
    <row r="53" spans="1:4" x14ac:dyDescent="0.35">
      <c r="A53">
        <v>258</v>
      </c>
      <c r="B53" t="s">
        <v>11</v>
      </c>
      <c r="C53">
        <v>20</v>
      </c>
      <c r="D53">
        <v>34</v>
      </c>
    </row>
    <row r="54" spans="1:4" x14ac:dyDescent="0.35">
      <c r="A54">
        <v>259</v>
      </c>
      <c r="B54" t="s">
        <v>11</v>
      </c>
      <c r="C54">
        <v>20</v>
      </c>
      <c r="D54">
        <v>21</v>
      </c>
    </row>
    <row r="55" spans="1:4" x14ac:dyDescent="0.35">
      <c r="A55">
        <v>260</v>
      </c>
      <c r="B55" t="s">
        <v>11</v>
      </c>
      <c r="C55">
        <v>20</v>
      </c>
      <c r="D55">
        <v>32</v>
      </c>
    </row>
    <row r="56" spans="1:4" x14ac:dyDescent="0.35">
      <c r="A56">
        <v>261</v>
      </c>
      <c r="B56" t="s">
        <v>11</v>
      </c>
      <c r="C56">
        <v>20</v>
      </c>
      <c r="D56">
        <v>5</v>
      </c>
    </row>
    <row r="57" spans="1:4" x14ac:dyDescent="0.35">
      <c r="A57">
        <v>262</v>
      </c>
      <c r="B57" t="s">
        <v>11</v>
      </c>
      <c r="C57">
        <v>20</v>
      </c>
      <c r="D57">
        <v>25</v>
      </c>
    </row>
    <row r="58" spans="1:4" x14ac:dyDescent="0.35">
      <c r="A58">
        <v>263</v>
      </c>
      <c r="B58" t="s">
        <v>11</v>
      </c>
      <c r="C58">
        <v>20</v>
      </c>
      <c r="D58">
        <v>20</v>
      </c>
    </row>
    <row r="59" spans="1:4" x14ac:dyDescent="0.35">
      <c r="A59">
        <v>264</v>
      </c>
      <c r="B59" t="s">
        <v>11</v>
      </c>
      <c r="C59">
        <v>20</v>
      </c>
      <c r="D59">
        <v>8</v>
      </c>
    </row>
    <row r="60" spans="1:4" x14ac:dyDescent="0.35">
      <c r="A60">
        <v>265</v>
      </c>
      <c r="B60" t="s">
        <v>11</v>
      </c>
      <c r="C60">
        <v>20</v>
      </c>
      <c r="D60">
        <v>8</v>
      </c>
    </row>
    <row r="61" spans="1:4" x14ac:dyDescent="0.35">
      <c r="A61">
        <v>266</v>
      </c>
      <c r="B61" t="s">
        <v>11</v>
      </c>
      <c r="C61">
        <v>20</v>
      </c>
      <c r="D61">
        <v>4</v>
      </c>
    </row>
    <row r="62" spans="1:4" x14ac:dyDescent="0.35">
      <c r="A62">
        <v>267</v>
      </c>
      <c r="B62" t="s">
        <v>11</v>
      </c>
      <c r="C62">
        <v>20</v>
      </c>
      <c r="D62">
        <v>7</v>
      </c>
    </row>
    <row r="63" spans="1:4" x14ac:dyDescent="0.35">
      <c r="A63">
        <v>268</v>
      </c>
      <c r="B63" t="s">
        <v>11</v>
      </c>
      <c r="C63">
        <v>20</v>
      </c>
      <c r="D63">
        <v>6</v>
      </c>
    </row>
    <row r="64" spans="1:4" x14ac:dyDescent="0.35">
      <c r="A64">
        <v>1</v>
      </c>
      <c r="B64" t="s">
        <v>3</v>
      </c>
      <c r="C64">
        <v>1</v>
      </c>
      <c r="D64">
        <v>39</v>
      </c>
    </row>
    <row r="65" spans="1:4" x14ac:dyDescent="0.35">
      <c r="A65">
        <v>2</v>
      </c>
      <c r="B65" t="s">
        <v>3</v>
      </c>
      <c r="C65">
        <v>1</v>
      </c>
      <c r="D65">
        <v>27</v>
      </c>
    </row>
    <row r="66" spans="1:4" x14ac:dyDescent="0.35">
      <c r="A66">
        <v>3</v>
      </c>
      <c r="B66" t="s">
        <v>3</v>
      </c>
      <c r="C66">
        <v>1</v>
      </c>
      <c r="D66">
        <v>27</v>
      </c>
    </row>
    <row r="67" spans="1:4" x14ac:dyDescent="0.35">
      <c r="A67">
        <v>4</v>
      </c>
      <c r="B67" t="s">
        <v>3</v>
      </c>
      <c r="C67">
        <v>1</v>
      </c>
      <c r="D67">
        <v>16</v>
      </c>
    </row>
    <row r="68" spans="1:4" x14ac:dyDescent="0.35">
      <c r="A68">
        <v>5</v>
      </c>
      <c r="B68" t="s">
        <v>3</v>
      </c>
      <c r="C68">
        <v>1</v>
      </c>
      <c r="D68">
        <v>10</v>
      </c>
    </row>
    <row r="69" spans="1:4" x14ac:dyDescent="0.35">
      <c r="A69">
        <v>6</v>
      </c>
      <c r="B69" t="s">
        <v>3</v>
      </c>
      <c r="C69">
        <v>1</v>
      </c>
      <c r="D69">
        <v>21</v>
      </c>
    </row>
    <row r="70" spans="1:4" x14ac:dyDescent="0.35">
      <c r="A70">
        <v>7</v>
      </c>
      <c r="B70" t="s">
        <v>3</v>
      </c>
      <c r="C70">
        <v>1</v>
      </c>
      <c r="D70">
        <v>8</v>
      </c>
    </row>
    <row r="71" spans="1:4" x14ac:dyDescent="0.35">
      <c r="A71">
        <v>8</v>
      </c>
      <c r="B71" t="s">
        <v>3</v>
      </c>
      <c r="C71">
        <v>1</v>
      </c>
      <c r="D71">
        <v>43</v>
      </c>
    </row>
    <row r="72" spans="1:4" x14ac:dyDescent="0.35">
      <c r="A72">
        <v>9</v>
      </c>
      <c r="B72" t="s">
        <v>3</v>
      </c>
      <c r="C72">
        <v>1</v>
      </c>
      <c r="D72">
        <v>14</v>
      </c>
    </row>
    <row r="73" spans="1:4" x14ac:dyDescent="0.35">
      <c r="A73">
        <v>10</v>
      </c>
      <c r="B73" t="s">
        <v>3</v>
      </c>
      <c r="C73">
        <v>1</v>
      </c>
      <c r="D73">
        <v>17</v>
      </c>
    </row>
    <row r="74" spans="1:4" x14ac:dyDescent="0.35">
      <c r="A74">
        <v>11</v>
      </c>
      <c r="B74" t="s">
        <v>3</v>
      </c>
      <c r="C74">
        <v>1</v>
      </c>
      <c r="D74">
        <v>5</v>
      </c>
    </row>
    <row r="75" spans="1:4" x14ac:dyDescent="0.35">
      <c r="A75">
        <v>12</v>
      </c>
      <c r="B75" t="s">
        <v>3</v>
      </c>
      <c r="C75">
        <v>1</v>
      </c>
      <c r="D75">
        <v>19</v>
      </c>
    </row>
    <row r="76" spans="1:4" x14ac:dyDescent="0.35">
      <c r="A76">
        <v>13</v>
      </c>
      <c r="B76" t="s">
        <v>3</v>
      </c>
      <c r="C76">
        <v>1</v>
      </c>
      <c r="D76">
        <v>19</v>
      </c>
    </row>
    <row r="77" spans="1:4" x14ac:dyDescent="0.35">
      <c r="A77">
        <v>14</v>
      </c>
      <c r="B77" t="s">
        <v>3</v>
      </c>
      <c r="C77">
        <v>1</v>
      </c>
      <c r="D77">
        <v>21</v>
      </c>
    </row>
    <row r="78" spans="1:4" x14ac:dyDescent="0.35">
      <c r="A78">
        <v>15</v>
      </c>
      <c r="B78" t="s">
        <v>3</v>
      </c>
      <c r="C78">
        <v>1</v>
      </c>
      <c r="D78">
        <v>25</v>
      </c>
    </row>
    <row r="79" spans="1:4" x14ac:dyDescent="0.35">
      <c r="A79">
        <v>16</v>
      </c>
      <c r="B79" t="s">
        <v>3</v>
      </c>
      <c r="C79">
        <v>1</v>
      </c>
      <c r="D79">
        <v>11</v>
      </c>
    </row>
    <row r="80" spans="1:4" x14ac:dyDescent="0.35">
      <c r="A80">
        <v>17</v>
      </c>
      <c r="B80" t="s">
        <v>3</v>
      </c>
      <c r="C80">
        <v>1</v>
      </c>
      <c r="D80">
        <v>4</v>
      </c>
    </row>
    <row r="81" spans="1:4" x14ac:dyDescent="0.35">
      <c r="A81">
        <v>18</v>
      </c>
      <c r="B81" t="s">
        <v>3</v>
      </c>
      <c r="C81">
        <v>1</v>
      </c>
      <c r="D81">
        <v>13</v>
      </c>
    </row>
    <row r="82" spans="1:4" x14ac:dyDescent="0.35">
      <c r="A82">
        <v>19</v>
      </c>
      <c r="B82" t="s">
        <v>3</v>
      </c>
      <c r="C82">
        <v>1</v>
      </c>
      <c r="D82">
        <v>15</v>
      </c>
    </row>
    <row r="83" spans="1:4" x14ac:dyDescent="0.35">
      <c r="A83">
        <v>20</v>
      </c>
      <c r="B83" t="s">
        <v>3</v>
      </c>
      <c r="C83">
        <v>1</v>
      </c>
      <c r="D83">
        <v>8</v>
      </c>
    </row>
    <row r="84" spans="1:4" x14ac:dyDescent="0.35">
      <c r="A84">
        <v>21</v>
      </c>
      <c r="B84" t="s">
        <v>3</v>
      </c>
      <c r="C84">
        <v>1</v>
      </c>
      <c r="D84">
        <v>25</v>
      </c>
    </row>
    <row r="85" spans="1:4" x14ac:dyDescent="0.35">
      <c r="A85">
        <v>22</v>
      </c>
      <c r="B85" t="s">
        <v>3</v>
      </c>
      <c r="C85">
        <v>1</v>
      </c>
      <c r="D85">
        <v>22</v>
      </c>
    </row>
    <row r="86" spans="1:4" x14ac:dyDescent="0.35">
      <c r="A86">
        <v>42</v>
      </c>
      <c r="B86" t="s">
        <v>3</v>
      </c>
      <c r="C86">
        <v>3</v>
      </c>
      <c r="D86">
        <v>14</v>
      </c>
    </row>
    <row r="87" spans="1:4" x14ac:dyDescent="0.35">
      <c r="A87">
        <v>43</v>
      </c>
      <c r="B87" t="s">
        <v>3</v>
      </c>
      <c r="C87">
        <v>3</v>
      </c>
      <c r="D87">
        <v>15</v>
      </c>
    </row>
    <row r="88" spans="1:4" x14ac:dyDescent="0.35">
      <c r="A88">
        <v>44</v>
      </c>
      <c r="B88" t="s">
        <v>3</v>
      </c>
      <c r="C88">
        <v>3</v>
      </c>
      <c r="D88">
        <v>16</v>
      </c>
    </row>
    <row r="89" spans="1:4" x14ac:dyDescent="0.35">
      <c r="A89">
        <v>45</v>
      </c>
      <c r="B89" t="s">
        <v>3</v>
      </c>
      <c r="C89">
        <v>3</v>
      </c>
      <c r="D89">
        <v>34</v>
      </c>
    </row>
    <row r="90" spans="1:4" x14ac:dyDescent="0.35">
      <c r="A90">
        <v>46</v>
      </c>
      <c r="B90" t="s">
        <v>3</v>
      </c>
      <c r="C90">
        <v>3</v>
      </c>
      <c r="D90">
        <v>21</v>
      </c>
    </row>
    <row r="91" spans="1:4" x14ac:dyDescent="0.35">
      <c r="A91">
        <v>47</v>
      </c>
      <c r="B91" t="s">
        <v>3</v>
      </c>
      <c r="C91">
        <v>3</v>
      </c>
      <c r="D91">
        <v>11</v>
      </c>
    </row>
    <row r="92" spans="1:4" x14ac:dyDescent="0.35">
      <c r="A92">
        <v>48</v>
      </c>
      <c r="B92" t="s">
        <v>3</v>
      </c>
      <c r="C92">
        <v>3</v>
      </c>
      <c r="D92">
        <v>28</v>
      </c>
    </row>
    <row r="93" spans="1:4" x14ac:dyDescent="0.35">
      <c r="A93">
        <v>49</v>
      </c>
      <c r="B93" t="s">
        <v>3</v>
      </c>
      <c r="C93">
        <v>3</v>
      </c>
      <c r="D93">
        <v>8</v>
      </c>
    </row>
    <row r="94" spans="1:4" x14ac:dyDescent="0.35">
      <c r="A94">
        <v>50</v>
      </c>
      <c r="B94" t="s">
        <v>3</v>
      </c>
      <c r="C94">
        <v>3</v>
      </c>
      <c r="D94">
        <v>15</v>
      </c>
    </row>
    <row r="95" spans="1:4" x14ac:dyDescent="0.35">
      <c r="A95">
        <v>51</v>
      </c>
      <c r="B95" t="s">
        <v>3</v>
      </c>
      <c r="C95">
        <v>3</v>
      </c>
      <c r="D95">
        <v>12</v>
      </c>
    </row>
    <row r="96" spans="1:4" x14ac:dyDescent="0.35">
      <c r="A96">
        <v>52</v>
      </c>
      <c r="B96" t="s">
        <v>3</v>
      </c>
      <c r="C96">
        <v>3</v>
      </c>
      <c r="D96">
        <v>22</v>
      </c>
    </row>
    <row r="97" spans="1:4" x14ac:dyDescent="0.35">
      <c r="A97">
        <v>53</v>
      </c>
      <c r="B97" t="s">
        <v>3</v>
      </c>
      <c r="C97">
        <v>3</v>
      </c>
      <c r="D97">
        <v>16</v>
      </c>
    </row>
    <row r="98" spans="1:4" x14ac:dyDescent="0.35">
      <c r="A98">
        <v>54</v>
      </c>
      <c r="B98" t="s">
        <v>3</v>
      </c>
      <c r="C98">
        <v>3</v>
      </c>
      <c r="D98">
        <v>7</v>
      </c>
    </row>
    <row r="99" spans="1:4" x14ac:dyDescent="0.35">
      <c r="A99">
        <v>55</v>
      </c>
      <c r="B99" t="s">
        <v>3</v>
      </c>
      <c r="C99">
        <v>3</v>
      </c>
      <c r="D99">
        <v>26</v>
      </c>
    </row>
    <row r="100" spans="1:4" x14ac:dyDescent="0.35">
      <c r="A100">
        <v>56</v>
      </c>
      <c r="B100" t="s">
        <v>3</v>
      </c>
      <c r="C100">
        <v>3</v>
      </c>
      <c r="D100">
        <v>21</v>
      </c>
    </row>
    <row r="101" spans="1:4" x14ac:dyDescent="0.35">
      <c r="A101">
        <v>57</v>
      </c>
      <c r="B101" t="s">
        <v>3</v>
      </c>
      <c r="C101">
        <v>3</v>
      </c>
      <c r="D101">
        <v>15</v>
      </c>
    </row>
    <row r="102" spans="1:4" x14ac:dyDescent="0.35">
      <c r="A102">
        <v>58</v>
      </c>
      <c r="B102" t="s">
        <v>3</v>
      </c>
      <c r="C102">
        <v>3</v>
      </c>
      <c r="D102">
        <v>11</v>
      </c>
    </row>
    <row r="103" spans="1:4" x14ac:dyDescent="0.35">
      <c r="A103">
        <v>59</v>
      </c>
      <c r="B103" t="s">
        <v>3</v>
      </c>
      <c r="C103">
        <v>3</v>
      </c>
      <c r="D103">
        <v>11</v>
      </c>
    </row>
    <row r="104" spans="1:4" x14ac:dyDescent="0.35">
      <c r="A104">
        <v>75</v>
      </c>
      <c r="B104" t="s">
        <v>3</v>
      </c>
      <c r="C104" t="s">
        <v>5</v>
      </c>
      <c r="D104">
        <v>7</v>
      </c>
    </row>
    <row r="105" spans="1:4" x14ac:dyDescent="0.35">
      <c r="A105">
        <v>76</v>
      </c>
      <c r="B105" t="s">
        <v>3</v>
      </c>
      <c r="C105" t="s">
        <v>5</v>
      </c>
      <c r="D105">
        <v>18</v>
      </c>
    </row>
    <row r="106" spans="1:4" x14ac:dyDescent="0.35">
      <c r="A106">
        <v>77</v>
      </c>
      <c r="B106" t="s">
        <v>3</v>
      </c>
      <c r="C106" t="s">
        <v>5</v>
      </c>
      <c r="D106">
        <v>9</v>
      </c>
    </row>
    <row r="107" spans="1:4" x14ac:dyDescent="0.35">
      <c r="A107">
        <v>78</v>
      </c>
      <c r="B107" t="s">
        <v>3</v>
      </c>
      <c r="C107" t="s">
        <v>5</v>
      </c>
      <c r="D107">
        <v>19</v>
      </c>
    </row>
    <row r="108" spans="1:4" x14ac:dyDescent="0.35">
      <c r="A108">
        <v>79</v>
      </c>
      <c r="B108" t="s">
        <v>3</v>
      </c>
      <c r="C108" t="s">
        <v>5</v>
      </c>
      <c r="D108">
        <v>26</v>
      </c>
    </row>
    <row r="109" spans="1:4" x14ac:dyDescent="0.35">
      <c r="A109">
        <v>80</v>
      </c>
      <c r="B109" t="s">
        <v>3</v>
      </c>
      <c r="C109" t="s">
        <v>5</v>
      </c>
      <c r="D109">
        <v>21</v>
      </c>
    </row>
    <row r="110" spans="1:4" x14ac:dyDescent="0.35">
      <c r="A110">
        <v>81</v>
      </c>
      <c r="B110" t="s">
        <v>3</v>
      </c>
      <c r="C110" t="s">
        <v>5</v>
      </c>
      <c r="D110">
        <v>42</v>
      </c>
    </row>
    <row r="111" spans="1:4" x14ac:dyDescent="0.35">
      <c r="A111">
        <v>82</v>
      </c>
      <c r="B111" t="s">
        <v>3</v>
      </c>
      <c r="C111" t="s">
        <v>5</v>
      </c>
      <c r="D111">
        <v>16</v>
      </c>
    </row>
    <row r="112" spans="1:4" x14ac:dyDescent="0.35">
      <c r="A112">
        <v>83</v>
      </c>
      <c r="B112" t="s">
        <v>3</v>
      </c>
      <c r="C112" t="s">
        <v>5</v>
      </c>
      <c r="D112">
        <v>14</v>
      </c>
    </row>
    <row r="113" spans="1:4" x14ac:dyDescent="0.35">
      <c r="A113">
        <v>84</v>
      </c>
      <c r="B113" t="s">
        <v>3</v>
      </c>
      <c r="C113" t="s">
        <v>5</v>
      </c>
      <c r="D113">
        <v>14</v>
      </c>
    </row>
    <row r="114" spans="1:4" x14ac:dyDescent="0.35">
      <c r="A114">
        <v>85</v>
      </c>
      <c r="B114" t="s">
        <v>3</v>
      </c>
      <c r="C114" t="s">
        <v>5</v>
      </c>
      <c r="D114">
        <v>28</v>
      </c>
    </row>
    <row r="115" spans="1:4" x14ac:dyDescent="0.35">
      <c r="A115">
        <v>86</v>
      </c>
      <c r="B115" t="s">
        <v>3</v>
      </c>
      <c r="C115" t="s">
        <v>5</v>
      </c>
      <c r="D115">
        <v>20</v>
      </c>
    </row>
    <row r="116" spans="1:4" x14ac:dyDescent="0.35">
      <c r="A116">
        <v>87</v>
      </c>
      <c r="B116" t="s">
        <v>3</v>
      </c>
      <c r="C116" t="s">
        <v>5</v>
      </c>
      <c r="D116">
        <v>9</v>
      </c>
    </row>
    <row r="117" spans="1:4" x14ac:dyDescent="0.35">
      <c r="A117">
        <v>88</v>
      </c>
      <c r="B117" t="s">
        <v>3</v>
      </c>
      <c r="C117" t="s">
        <v>5</v>
      </c>
      <c r="D117">
        <v>12</v>
      </c>
    </row>
    <row r="118" spans="1:4" x14ac:dyDescent="0.35">
      <c r="A118">
        <v>89</v>
      </c>
      <c r="B118" t="s">
        <v>3</v>
      </c>
      <c r="C118" t="s">
        <v>5</v>
      </c>
      <c r="D118">
        <v>8</v>
      </c>
    </row>
    <row r="119" spans="1:4" x14ac:dyDescent="0.35">
      <c r="A119">
        <v>90</v>
      </c>
      <c r="B119" t="s">
        <v>3</v>
      </c>
      <c r="C119" t="s">
        <v>5</v>
      </c>
      <c r="D119">
        <v>17</v>
      </c>
    </row>
    <row r="120" spans="1:4" x14ac:dyDescent="0.35">
      <c r="A120">
        <v>91</v>
      </c>
      <c r="B120" t="s">
        <v>3</v>
      </c>
      <c r="C120" t="s">
        <v>5</v>
      </c>
      <c r="D120">
        <v>8</v>
      </c>
    </row>
    <row r="121" spans="1:4" x14ac:dyDescent="0.35">
      <c r="A121">
        <v>92</v>
      </c>
      <c r="B121" t="s">
        <v>3</v>
      </c>
      <c r="C121" t="s">
        <v>5</v>
      </c>
      <c r="D121">
        <v>11</v>
      </c>
    </row>
    <row r="122" spans="1:4" x14ac:dyDescent="0.35">
      <c r="A122">
        <v>93</v>
      </c>
      <c r="B122" t="s">
        <v>3</v>
      </c>
      <c r="C122" t="s">
        <v>5</v>
      </c>
      <c r="D122">
        <v>8</v>
      </c>
    </row>
    <row r="123" spans="1:4" x14ac:dyDescent="0.35">
      <c r="A123">
        <v>94</v>
      </c>
      <c r="B123" t="s">
        <v>3</v>
      </c>
      <c r="C123" t="s">
        <v>5</v>
      </c>
      <c r="D123">
        <v>13</v>
      </c>
    </row>
    <row r="124" spans="1:4" x14ac:dyDescent="0.35">
      <c r="A124">
        <v>117</v>
      </c>
      <c r="B124" t="s">
        <v>3</v>
      </c>
      <c r="C124">
        <v>9</v>
      </c>
      <c r="D124">
        <v>8</v>
      </c>
    </row>
    <row r="125" spans="1:4" x14ac:dyDescent="0.35">
      <c r="A125">
        <v>118</v>
      </c>
      <c r="B125" t="s">
        <v>3</v>
      </c>
      <c r="C125">
        <v>9</v>
      </c>
      <c r="D125">
        <v>2</v>
      </c>
    </row>
    <row r="126" spans="1:4" x14ac:dyDescent="0.35">
      <c r="A126">
        <v>119</v>
      </c>
      <c r="B126" t="s">
        <v>3</v>
      </c>
      <c r="C126">
        <v>9</v>
      </c>
      <c r="D126">
        <v>17</v>
      </c>
    </row>
    <row r="127" spans="1:4" x14ac:dyDescent="0.35">
      <c r="A127">
        <v>120</v>
      </c>
      <c r="B127" t="s">
        <v>3</v>
      </c>
      <c r="C127">
        <v>9</v>
      </c>
      <c r="D127">
        <v>7</v>
      </c>
    </row>
    <row r="128" spans="1:4" x14ac:dyDescent="0.35">
      <c r="A128">
        <v>121</v>
      </c>
      <c r="B128" t="s">
        <v>3</v>
      </c>
      <c r="C128">
        <v>9</v>
      </c>
      <c r="D128">
        <v>19</v>
      </c>
    </row>
    <row r="129" spans="1:4" x14ac:dyDescent="0.35">
      <c r="A129">
        <v>122</v>
      </c>
      <c r="B129" t="s">
        <v>3</v>
      </c>
      <c r="C129">
        <v>9</v>
      </c>
      <c r="D129">
        <v>8</v>
      </c>
    </row>
    <row r="130" spans="1:4" x14ac:dyDescent="0.35">
      <c r="A130">
        <v>123</v>
      </c>
      <c r="B130" t="s">
        <v>3</v>
      </c>
      <c r="C130">
        <v>9</v>
      </c>
      <c r="D130">
        <v>18</v>
      </c>
    </row>
    <row r="131" spans="1:4" x14ac:dyDescent="0.35">
      <c r="A131">
        <v>124</v>
      </c>
      <c r="B131" t="s">
        <v>3</v>
      </c>
      <c r="C131">
        <v>9</v>
      </c>
      <c r="D131">
        <v>7</v>
      </c>
    </row>
    <row r="132" spans="1:4" x14ac:dyDescent="0.35">
      <c r="A132">
        <v>125</v>
      </c>
      <c r="B132" t="s">
        <v>3</v>
      </c>
      <c r="C132">
        <v>9</v>
      </c>
      <c r="D132">
        <v>17</v>
      </c>
    </row>
    <row r="133" spans="1:4" x14ac:dyDescent="0.35">
      <c r="A133">
        <v>126</v>
      </c>
      <c r="B133" t="s">
        <v>3</v>
      </c>
      <c r="C133">
        <v>9</v>
      </c>
      <c r="D133">
        <v>17</v>
      </c>
    </row>
    <row r="134" spans="1:4" x14ac:dyDescent="0.35">
      <c r="A134">
        <v>127</v>
      </c>
      <c r="B134" t="s">
        <v>3</v>
      </c>
      <c r="C134">
        <v>9</v>
      </c>
      <c r="D134">
        <v>23</v>
      </c>
    </row>
    <row r="135" spans="1:4" x14ac:dyDescent="0.35">
      <c r="A135">
        <v>142</v>
      </c>
      <c r="B135" t="s">
        <v>7</v>
      </c>
      <c r="C135" t="s">
        <v>8</v>
      </c>
      <c r="D135">
        <v>19</v>
      </c>
    </row>
    <row r="136" spans="1:4" x14ac:dyDescent="0.35">
      <c r="A136">
        <v>143</v>
      </c>
      <c r="B136" t="s">
        <v>7</v>
      </c>
      <c r="C136" t="s">
        <v>8</v>
      </c>
      <c r="D136">
        <v>21</v>
      </c>
    </row>
    <row r="137" spans="1:4" x14ac:dyDescent="0.35">
      <c r="A137">
        <v>144</v>
      </c>
      <c r="B137" t="s">
        <v>7</v>
      </c>
      <c r="C137" t="s">
        <v>8</v>
      </c>
      <c r="D137">
        <v>14</v>
      </c>
    </row>
    <row r="138" spans="1:4" x14ac:dyDescent="0.35">
      <c r="A138">
        <v>145</v>
      </c>
      <c r="B138" t="s">
        <v>7</v>
      </c>
      <c r="C138" t="s">
        <v>8</v>
      </c>
      <c r="D138">
        <v>12</v>
      </c>
    </row>
    <row r="139" spans="1:4" x14ac:dyDescent="0.35">
      <c r="A139">
        <v>146</v>
      </c>
      <c r="B139" t="s">
        <v>7</v>
      </c>
      <c r="C139" t="s">
        <v>8</v>
      </c>
      <c r="D139">
        <v>22</v>
      </c>
    </row>
    <row r="140" spans="1:4" x14ac:dyDescent="0.35">
      <c r="A140">
        <v>147</v>
      </c>
      <c r="B140" t="s">
        <v>7</v>
      </c>
      <c r="C140" t="s">
        <v>8</v>
      </c>
      <c r="D140">
        <v>11</v>
      </c>
    </row>
    <row r="141" spans="1:4" x14ac:dyDescent="0.35">
      <c r="A141">
        <v>148</v>
      </c>
      <c r="B141" t="s">
        <v>7</v>
      </c>
      <c r="C141" t="s">
        <v>8</v>
      </c>
      <c r="D141">
        <v>7</v>
      </c>
    </row>
    <row r="142" spans="1:4" x14ac:dyDescent="0.35">
      <c r="A142">
        <v>149</v>
      </c>
      <c r="B142" t="s">
        <v>7</v>
      </c>
      <c r="C142" t="s">
        <v>8</v>
      </c>
      <c r="D142">
        <v>21</v>
      </c>
    </row>
    <row r="143" spans="1:4" x14ac:dyDescent="0.35">
      <c r="A143">
        <v>150</v>
      </c>
      <c r="B143" t="s">
        <v>7</v>
      </c>
      <c r="C143" t="s">
        <v>8</v>
      </c>
      <c r="D143">
        <v>16</v>
      </c>
    </row>
    <row r="144" spans="1:4" x14ac:dyDescent="0.35">
      <c r="A144">
        <v>151</v>
      </c>
      <c r="B144" t="s">
        <v>7</v>
      </c>
      <c r="C144" t="s">
        <v>8</v>
      </c>
      <c r="D144">
        <v>15</v>
      </c>
    </row>
    <row r="145" spans="1:4" x14ac:dyDescent="0.35">
      <c r="A145">
        <v>152</v>
      </c>
      <c r="B145" t="s">
        <v>7</v>
      </c>
      <c r="C145" t="s">
        <v>8</v>
      </c>
      <c r="D145">
        <v>25</v>
      </c>
    </row>
    <row r="146" spans="1:4" x14ac:dyDescent="0.35">
      <c r="A146">
        <v>153</v>
      </c>
      <c r="B146" t="s">
        <v>7</v>
      </c>
      <c r="C146" t="s">
        <v>8</v>
      </c>
      <c r="D146">
        <v>10</v>
      </c>
    </row>
    <row r="147" spans="1:4" x14ac:dyDescent="0.35">
      <c r="A147">
        <v>154</v>
      </c>
      <c r="B147" t="s">
        <v>7</v>
      </c>
      <c r="C147" t="s">
        <v>8</v>
      </c>
      <c r="D147">
        <v>18</v>
      </c>
    </row>
    <row r="148" spans="1:4" x14ac:dyDescent="0.35">
      <c r="A148">
        <v>155</v>
      </c>
      <c r="B148" t="s">
        <v>7</v>
      </c>
      <c r="C148" t="s">
        <v>8</v>
      </c>
      <c r="D148">
        <v>23</v>
      </c>
    </row>
    <row r="149" spans="1:4" x14ac:dyDescent="0.35">
      <c r="A149">
        <v>156</v>
      </c>
      <c r="B149" t="s">
        <v>7</v>
      </c>
      <c r="C149" t="s">
        <v>8</v>
      </c>
      <c r="D149">
        <v>15</v>
      </c>
    </row>
    <row r="150" spans="1:4" x14ac:dyDescent="0.35">
      <c r="A150">
        <v>157</v>
      </c>
      <c r="B150" t="s">
        <v>7</v>
      </c>
      <c r="C150" t="s">
        <v>8</v>
      </c>
      <c r="D150">
        <v>11</v>
      </c>
    </row>
    <row r="151" spans="1:4" x14ac:dyDescent="0.35">
      <c r="A151">
        <v>158</v>
      </c>
      <c r="B151" t="s">
        <v>7</v>
      </c>
      <c r="C151" t="s">
        <v>8</v>
      </c>
      <c r="D151">
        <v>11</v>
      </c>
    </row>
    <row r="152" spans="1:4" x14ac:dyDescent="0.35">
      <c r="A152">
        <v>159</v>
      </c>
      <c r="B152" t="s">
        <v>7</v>
      </c>
      <c r="C152" t="s">
        <v>8</v>
      </c>
      <c r="D152">
        <v>8</v>
      </c>
    </row>
    <row r="153" spans="1:4" x14ac:dyDescent="0.35">
      <c r="A153">
        <v>160</v>
      </c>
      <c r="B153" t="s">
        <v>7</v>
      </c>
      <c r="C153" t="s">
        <v>8</v>
      </c>
      <c r="D153">
        <v>10</v>
      </c>
    </row>
    <row r="154" spans="1:4" x14ac:dyDescent="0.35">
      <c r="A154">
        <v>161</v>
      </c>
      <c r="B154" t="s">
        <v>7</v>
      </c>
      <c r="C154" t="s">
        <v>8</v>
      </c>
      <c r="D154">
        <v>9</v>
      </c>
    </row>
    <row r="155" spans="1:4" x14ac:dyDescent="0.35">
      <c r="A155">
        <v>162</v>
      </c>
      <c r="B155" t="s">
        <v>7</v>
      </c>
      <c r="C155" t="s">
        <v>8</v>
      </c>
      <c r="D155">
        <v>13</v>
      </c>
    </row>
    <row r="156" spans="1:4" x14ac:dyDescent="0.35">
      <c r="A156">
        <v>163</v>
      </c>
      <c r="B156" t="s">
        <v>7</v>
      </c>
      <c r="C156" t="s">
        <v>8</v>
      </c>
      <c r="D156">
        <v>5</v>
      </c>
    </row>
    <row r="157" spans="1:4" x14ac:dyDescent="0.35">
      <c r="A157">
        <v>164</v>
      </c>
      <c r="B157" t="s">
        <v>7</v>
      </c>
      <c r="C157" t="s">
        <v>8</v>
      </c>
      <c r="D157">
        <v>7</v>
      </c>
    </row>
    <row r="158" spans="1:4" x14ac:dyDescent="0.35">
      <c r="A158">
        <v>165</v>
      </c>
      <c r="B158" t="s">
        <v>7</v>
      </c>
      <c r="C158" t="s">
        <v>8</v>
      </c>
      <c r="D158">
        <v>5</v>
      </c>
    </row>
    <row r="159" spans="1:4" x14ac:dyDescent="0.35">
      <c r="A159">
        <v>166</v>
      </c>
      <c r="B159" t="s">
        <v>7</v>
      </c>
      <c r="C159" t="s">
        <v>9</v>
      </c>
      <c r="D159">
        <v>57</v>
      </c>
    </row>
    <row r="160" spans="1:4" x14ac:dyDescent="0.35">
      <c r="A160">
        <v>167</v>
      </c>
      <c r="B160" t="s">
        <v>7</v>
      </c>
      <c r="C160" t="s">
        <v>9</v>
      </c>
      <c r="D160">
        <v>11</v>
      </c>
    </row>
    <row r="161" spans="1:4" x14ac:dyDescent="0.35">
      <c r="A161">
        <v>168</v>
      </c>
      <c r="B161" t="s">
        <v>7</v>
      </c>
      <c r="C161" t="s">
        <v>9</v>
      </c>
      <c r="D161">
        <v>17</v>
      </c>
    </row>
    <row r="162" spans="1:4" x14ac:dyDescent="0.35">
      <c r="A162">
        <v>169</v>
      </c>
      <c r="B162" t="s">
        <v>7</v>
      </c>
      <c r="C162" t="s">
        <v>9</v>
      </c>
      <c r="D162">
        <v>8</v>
      </c>
    </row>
    <row r="163" spans="1:4" x14ac:dyDescent="0.35">
      <c r="A163">
        <v>170</v>
      </c>
      <c r="B163" t="s">
        <v>7</v>
      </c>
      <c r="C163" t="s">
        <v>9</v>
      </c>
      <c r="D163">
        <v>13</v>
      </c>
    </row>
    <row r="164" spans="1:4" x14ac:dyDescent="0.35">
      <c r="A164">
        <v>171</v>
      </c>
      <c r="B164" t="s">
        <v>7</v>
      </c>
      <c r="C164" t="s">
        <v>9</v>
      </c>
      <c r="D164">
        <v>39</v>
      </c>
    </row>
    <row r="165" spans="1:4" x14ac:dyDescent="0.35">
      <c r="A165">
        <v>172</v>
      </c>
      <c r="B165" t="s">
        <v>7</v>
      </c>
      <c r="C165" t="s">
        <v>9</v>
      </c>
      <c r="D165">
        <v>16</v>
      </c>
    </row>
    <row r="166" spans="1:4" x14ac:dyDescent="0.35">
      <c r="A166">
        <v>173</v>
      </c>
      <c r="B166" t="s">
        <v>7</v>
      </c>
      <c r="C166" t="s">
        <v>9</v>
      </c>
      <c r="D166">
        <v>21</v>
      </c>
    </row>
    <row r="167" spans="1:4" x14ac:dyDescent="0.35">
      <c r="A167">
        <v>174</v>
      </c>
      <c r="B167" t="s">
        <v>7</v>
      </c>
      <c r="C167" t="s">
        <v>9</v>
      </c>
      <c r="D167">
        <v>16</v>
      </c>
    </row>
    <row r="168" spans="1:4" x14ac:dyDescent="0.35">
      <c r="A168">
        <v>175</v>
      </c>
      <c r="B168" t="s">
        <v>7</v>
      </c>
      <c r="C168" t="s">
        <v>9</v>
      </c>
      <c r="D168">
        <v>10</v>
      </c>
    </row>
    <row r="169" spans="1:4" x14ac:dyDescent="0.35">
      <c r="A169">
        <v>176</v>
      </c>
      <c r="B169" t="s">
        <v>7</v>
      </c>
      <c r="C169" t="s">
        <v>9</v>
      </c>
      <c r="D169">
        <v>8</v>
      </c>
    </row>
    <row r="170" spans="1:4" x14ac:dyDescent="0.35">
      <c r="A170">
        <v>177</v>
      </c>
      <c r="B170" t="s">
        <v>7</v>
      </c>
      <c r="C170" t="s">
        <v>9</v>
      </c>
      <c r="D170">
        <v>7</v>
      </c>
    </row>
    <row r="171" spans="1:4" x14ac:dyDescent="0.35">
      <c r="A171">
        <v>178</v>
      </c>
      <c r="B171" t="s">
        <v>7</v>
      </c>
      <c r="C171" t="s">
        <v>9</v>
      </c>
      <c r="D171">
        <v>14</v>
      </c>
    </row>
    <row r="172" spans="1:4" x14ac:dyDescent="0.35">
      <c r="A172">
        <v>179</v>
      </c>
      <c r="B172" t="s">
        <v>7</v>
      </c>
      <c r="C172" t="s">
        <v>9</v>
      </c>
      <c r="D172">
        <v>17</v>
      </c>
    </row>
    <row r="173" spans="1:4" x14ac:dyDescent="0.35">
      <c r="A173">
        <v>180</v>
      </c>
      <c r="B173" t="s">
        <v>7</v>
      </c>
      <c r="C173" t="s">
        <v>9</v>
      </c>
      <c r="D173">
        <v>22</v>
      </c>
    </row>
    <row r="174" spans="1:4" x14ac:dyDescent="0.35">
      <c r="A174">
        <v>181</v>
      </c>
      <c r="B174" t="s">
        <v>7</v>
      </c>
      <c r="C174" t="s">
        <v>9</v>
      </c>
      <c r="D174">
        <v>7</v>
      </c>
    </row>
    <row r="175" spans="1:4" x14ac:dyDescent="0.35">
      <c r="A175">
        <v>182</v>
      </c>
      <c r="B175" t="s">
        <v>7</v>
      </c>
      <c r="C175" t="s">
        <v>9</v>
      </c>
      <c r="D175">
        <v>17</v>
      </c>
    </row>
    <row r="176" spans="1:4" x14ac:dyDescent="0.35">
      <c r="A176">
        <v>183</v>
      </c>
      <c r="B176" t="s">
        <v>7</v>
      </c>
      <c r="C176" t="s">
        <v>9</v>
      </c>
      <c r="D176">
        <v>21</v>
      </c>
    </row>
    <row r="177" spans="1:4" x14ac:dyDescent="0.35">
      <c r="A177">
        <v>184</v>
      </c>
      <c r="B177" t="s">
        <v>7</v>
      </c>
      <c r="C177" t="s">
        <v>9</v>
      </c>
      <c r="D177">
        <v>7</v>
      </c>
    </row>
    <row r="178" spans="1:4" x14ac:dyDescent="0.35">
      <c r="A178">
        <v>185</v>
      </c>
      <c r="B178" t="s">
        <v>7</v>
      </c>
      <c r="C178" t="s">
        <v>9</v>
      </c>
      <c r="D178">
        <v>34</v>
      </c>
    </row>
    <row r="179" spans="1:4" x14ac:dyDescent="0.35">
      <c r="A179">
        <v>186</v>
      </c>
      <c r="B179" t="s">
        <v>7</v>
      </c>
      <c r="C179" t="s">
        <v>9</v>
      </c>
      <c r="D179">
        <v>11</v>
      </c>
    </row>
    <row r="180" spans="1:4" x14ac:dyDescent="0.35">
      <c r="A180">
        <v>187</v>
      </c>
      <c r="B180" t="s">
        <v>7</v>
      </c>
      <c r="C180" t="s">
        <v>9</v>
      </c>
      <c r="D180">
        <v>13</v>
      </c>
    </row>
    <row r="181" spans="1:4" x14ac:dyDescent="0.35">
      <c r="A181">
        <v>188</v>
      </c>
      <c r="B181" t="s">
        <v>7</v>
      </c>
      <c r="C181" t="s">
        <v>9</v>
      </c>
      <c r="D181">
        <v>28</v>
      </c>
    </row>
    <row r="182" spans="1:4" x14ac:dyDescent="0.35">
      <c r="A182">
        <v>189</v>
      </c>
      <c r="B182" t="s">
        <v>7</v>
      </c>
      <c r="C182" t="s">
        <v>9</v>
      </c>
      <c r="D182">
        <v>12</v>
      </c>
    </row>
    <row r="183" spans="1:4" x14ac:dyDescent="0.35">
      <c r="A183">
        <v>190</v>
      </c>
      <c r="B183" t="s">
        <v>7</v>
      </c>
      <c r="C183" t="s">
        <v>9</v>
      </c>
      <c r="D183">
        <v>6</v>
      </c>
    </row>
    <row r="184" spans="1:4" x14ac:dyDescent="0.35">
      <c r="A184">
        <v>191</v>
      </c>
      <c r="B184" t="s">
        <v>7</v>
      </c>
      <c r="C184" t="s">
        <v>9</v>
      </c>
      <c r="D184">
        <v>7</v>
      </c>
    </row>
    <row r="185" spans="1:4" x14ac:dyDescent="0.35">
      <c r="A185">
        <v>192</v>
      </c>
      <c r="B185" t="s">
        <v>7</v>
      </c>
      <c r="C185" t="s">
        <v>9</v>
      </c>
      <c r="D185">
        <v>6</v>
      </c>
    </row>
    <row r="186" spans="1:4" x14ac:dyDescent="0.35">
      <c r="A186">
        <v>193</v>
      </c>
      <c r="B186" t="s">
        <v>7</v>
      </c>
      <c r="C186">
        <v>15</v>
      </c>
      <c r="D186">
        <v>33</v>
      </c>
    </row>
    <row r="187" spans="1:4" x14ac:dyDescent="0.35">
      <c r="A187">
        <v>194</v>
      </c>
      <c r="B187" t="s">
        <v>7</v>
      </c>
      <c r="C187">
        <v>15</v>
      </c>
      <c r="D187">
        <v>11</v>
      </c>
    </row>
    <row r="188" spans="1:4" x14ac:dyDescent="0.35">
      <c r="A188">
        <v>195</v>
      </c>
      <c r="B188" t="s">
        <v>7</v>
      </c>
      <c r="C188">
        <v>15</v>
      </c>
      <c r="D188">
        <v>8</v>
      </c>
    </row>
    <row r="189" spans="1:4" x14ac:dyDescent="0.35">
      <c r="A189">
        <v>196</v>
      </c>
      <c r="B189" t="s">
        <v>7</v>
      </c>
      <c r="C189">
        <v>15</v>
      </c>
      <c r="D189">
        <v>6</v>
      </c>
    </row>
    <row r="190" spans="1:4" x14ac:dyDescent="0.35">
      <c r="A190">
        <v>197</v>
      </c>
      <c r="B190" t="s">
        <v>7</v>
      </c>
      <c r="C190">
        <v>15</v>
      </c>
      <c r="D190">
        <v>18</v>
      </c>
    </row>
    <row r="191" spans="1:4" x14ac:dyDescent="0.35">
      <c r="A191">
        <v>198</v>
      </c>
      <c r="B191" t="s">
        <v>7</v>
      </c>
      <c r="C191">
        <v>15</v>
      </c>
      <c r="D191">
        <v>9</v>
      </c>
    </row>
    <row r="192" spans="1:4" x14ac:dyDescent="0.35">
      <c r="A192">
        <v>199</v>
      </c>
      <c r="B192" t="s">
        <v>7</v>
      </c>
      <c r="C192">
        <v>15</v>
      </c>
      <c r="D192">
        <v>10</v>
      </c>
    </row>
    <row r="193" spans="1:4" x14ac:dyDescent="0.35">
      <c r="A193">
        <v>200</v>
      </c>
      <c r="B193" t="s">
        <v>7</v>
      </c>
      <c r="C193">
        <v>15</v>
      </c>
      <c r="D193">
        <v>20</v>
      </c>
    </row>
    <row r="194" spans="1:4" x14ac:dyDescent="0.35">
      <c r="A194">
        <v>201</v>
      </c>
      <c r="B194" t="s">
        <v>7</v>
      </c>
      <c r="C194">
        <v>15</v>
      </c>
      <c r="D194">
        <v>5</v>
      </c>
    </row>
    <row r="195" spans="1:4" x14ac:dyDescent="0.35">
      <c r="A195">
        <v>202</v>
      </c>
      <c r="B195" t="s">
        <v>7</v>
      </c>
      <c r="C195">
        <v>15</v>
      </c>
      <c r="D195">
        <v>9</v>
      </c>
    </row>
    <row r="196" spans="1:4" x14ac:dyDescent="0.35">
      <c r="A196">
        <v>203</v>
      </c>
      <c r="B196" t="s">
        <v>7</v>
      </c>
      <c r="C196">
        <v>15</v>
      </c>
      <c r="D196">
        <v>15</v>
      </c>
    </row>
    <row r="197" spans="1:4" x14ac:dyDescent="0.35">
      <c r="A197">
        <v>204</v>
      </c>
      <c r="B197" t="s">
        <v>7</v>
      </c>
      <c r="C197">
        <v>15</v>
      </c>
      <c r="D197">
        <v>5</v>
      </c>
    </row>
    <row r="198" spans="1:4" x14ac:dyDescent="0.35">
      <c r="A198">
        <v>205</v>
      </c>
      <c r="B198" t="s">
        <v>7</v>
      </c>
      <c r="C198">
        <v>15</v>
      </c>
      <c r="D198">
        <v>10</v>
      </c>
    </row>
    <row r="199" spans="1:4" x14ac:dyDescent="0.35">
      <c r="A199">
        <v>206</v>
      </c>
      <c r="B199" t="s">
        <v>7</v>
      </c>
      <c r="C199">
        <v>15</v>
      </c>
      <c r="D199">
        <v>11</v>
      </c>
    </row>
    <row r="200" spans="1:4" x14ac:dyDescent="0.35">
      <c r="A200">
        <v>23</v>
      </c>
      <c r="B200" t="s">
        <v>4</v>
      </c>
      <c r="C200">
        <v>2</v>
      </c>
      <c r="D200">
        <v>17</v>
      </c>
    </row>
    <row r="201" spans="1:4" x14ac:dyDescent="0.35">
      <c r="A201">
        <v>24</v>
      </c>
      <c r="B201" t="s">
        <v>4</v>
      </c>
      <c r="C201">
        <v>2</v>
      </c>
      <c r="D201">
        <v>19</v>
      </c>
    </row>
    <row r="202" spans="1:4" x14ac:dyDescent="0.35">
      <c r="A202">
        <v>25</v>
      </c>
      <c r="B202" t="s">
        <v>4</v>
      </c>
      <c r="C202">
        <v>2</v>
      </c>
      <c r="D202">
        <v>5</v>
      </c>
    </row>
    <row r="203" spans="1:4" x14ac:dyDescent="0.35">
      <c r="A203">
        <v>26</v>
      </c>
      <c r="B203" t="s">
        <v>4</v>
      </c>
      <c r="C203">
        <v>2</v>
      </c>
      <c r="D203">
        <v>16</v>
      </c>
    </row>
    <row r="204" spans="1:4" x14ac:dyDescent="0.35">
      <c r="A204">
        <v>27</v>
      </c>
      <c r="B204" t="s">
        <v>4</v>
      </c>
      <c r="C204">
        <v>2</v>
      </c>
      <c r="D204">
        <v>20</v>
      </c>
    </row>
    <row r="205" spans="1:4" x14ac:dyDescent="0.35">
      <c r="A205">
        <v>28</v>
      </c>
      <c r="B205" t="s">
        <v>4</v>
      </c>
      <c r="C205">
        <v>2</v>
      </c>
      <c r="D205">
        <v>6</v>
      </c>
    </row>
    <row r="206" spans="1:4" x14ac:dyDescent="0.35">
      <c r="A206">
        <v>29</v>
      </c>
      <c r="B206" t="s">
        <v>4</v>
      </c>
      <c r="C206">
        <v>2</v>
      </c>
      <c r="D206">
        <v>8</v>
      </c>
    </row>
    <row r="207" spans="1:4" x14ac:dyDescent="0.35">
      <c r="A207">
        <v>30</v>
      </c>
      <c r="B207" t="s">
        <v>4</v>
      </c>
      <c r="C207">
        <v>2</v>
      </c>
      <c r="D207">
        <v>4</v>
      </c>
    </row>
    <row r="208" spans="1:4" x14ac:dyDescent="0.35">
      <c r="A208">
        <v>31</v>
      </c>
      <c r="B208" t="s">
        <v>4</v>
      </c>
      <c r="C208">
        <v>2</v>
      </c>
      <c r="D208">
        <v>10</v>
      </c>
    </row>
    <row r="209" spans="1:4" x14ac:dyDescent="0.35">
      <c r="A209">
        <v>32</v>
      </c>
      <c r="B209" t="s">
        <v>4</v>
      </c>
      <c r="C209">
        <v>2</v>
      </c>
      <c r="D209">
        <v>16</v>
      </c>
    </row>
    <row r="210" spans="1:4" x14ac:dyDescent="0.35">
      <c r="A210">
        <v>33</v>
      </c>
      <c r="B210" t="s">
        <v>4</v>
      </c>
      <c r="C210">
        <v>2</v>
      </c>
      <c r="D210">
        <v>14</v>
      </c>
    </row>
    <row r="211" spans="1:4" x14ac:dyDescent="0.35">
      <c r="A211">
        <v>34</v>
      </c>
      <c r="B211" t="s">
        <v>4</v>
      </c>
      <c r="C211">
        <v>2</v>
      </c>
      <c r="D211">
        <v>4</v>
      </c>
    </row>
    <row r="212" spans="1:4" x14ac:dyDescent="0.35">
      <c r="A212">
        <v>35</v>
      </c>
      <c r="B212" t="s">
        <v>4</v>
      </c>
      <c r="C212">
        <v>2</v>
      </c>
      <c r="D212">
        <v>13</v>
      </c>
    </row>
    <row r="213" spans="1:4" x14ac:dyDescent="0.35">
      <c r="A213">
        <v>36</v>
      </c>
      <c r="B213" t="s">
        <v>4</v>
      </c>
      <c r="C213">
        <v>2</v>
      </c>
      <c r="D213">
        <v>3</v>
      </c>
    </row>
    <row r="214" spans="1:4" x14ac:dyDescent="0.35">
      <c r="A214">
        <v>37</v>
      </c>
      <c r="B214" t="s">
        <v>4</v>
      </c>
      <c r="C214">
        <v>2</v>
      </c>
      <c r="D214">
        <v>18</v>
      </c>
    </row>
    <row r="215" spans="1:4" x14ac:dyDescent="0.35">
      <c r="A215">
        <v>38</v>
      </c>
      <c r="B215" t="s">
        <v>4</v>
      </c>
      <c r="C215">
        <v>2</v>
      </c>
      <c r="D215">
        <v>17</v>
      </c>
    </row>
    <row r="216" spans="1:4" x14ac:dyDescent="0.35">
      <c r="A216">
        <v>39</v>
      </c>
      <c r="B216" t="s">
        <v>4</v>
      </c>
      <c r="C216">
        <v>2</v>
      </c>
      <c r="D216">
        <v>18</v>
      </c>
    </row>
    <row r="217" spans="1:4" x14ac:dyDescent="0.35">
      <c r="A217">
        <v>40</v>
      </c>
      <c r="B217" t="s">
        <v>4</v>
      </c>
      <c r="C217">
        <v>2</v>
      </c>
      <c r="D217">
        <v>11</v>
      </c>
    </row>
    <row r="218" spans="1:4" x14ac:dyDescent="0.35">
      <c r="A218">
        <v>41</v>
      </c>
      <c r="B218" t="s">
        <v>4</v>
      </c>
      <c r="C218">
        <v>2</v>
      </c>
      <c r="D218">
        <v>12</v>
      </c>
    </row>
    <row r="219" spans="1:4" x14ac:dyDescent="0.35">
      <c r="A219">
        <v>60</v>
      </c>
      <c r="B219" t="s">
        <v>4</v>
      </c>
      <c r="C219">
        <v>4</v>
      </c>
      <c r="D219">
        <v>18</v>
      </c>
    </row>
    <row r="220" spans="1:4" x14ac:dyDescent="0.35">
      <c r="A220">
        <v>61</v>
      </c>
      <c r="B220" t="s">
        <v>4</v>
      </c>
      <c r="C220">
        <v>4</v>
      </c>
      <c r="D220">
        <v>19</v>
      </c>
    </row>
    <row r="221" spans="1:4" x14ac:dyDescent="0.35">
      <c r="A221">
        <v>62</v>
      </c>
      <c r="B221" t="s">
        <v>4</v>
      </c>
      <c r="C221">
        <v>4</v>
      </c>
      <c r="D221">
        <v>8</v>
      </c>
    </row>
    <row r="222" spans="1:4" x14ac:dyDescent="0.35">
      <c r="A222">
        <v>63</v>
      </c>
      <c r="B222" t="s">
        <v>4</v>
      </c>
      <c r="C222">
        <v>4</v>
      </c>
      <c r="D222">
        <v>21</v>
      </c>
    </row>
    <row r="223" spans="1:4" x14ac:dyDescent="0.35">
      <c r="A223">
        <v>64</v>
      </c>
      <c r="B223" t="s">
        <v>4</v>
      </c>
      <c r="C223">
        <v>4</v>
      </c>
      <c r="D223">
        <v>13</v>
      </c>
    </row>
    <row r="224" spans="1:4" x14ac:dyDescent="0.35">
      <c r="A224">
        <v>65</v>
      </c>
      <c r="B224" t="s">
        <v>4</v>
      </c>
      <c r="C224">
        <v>4</v>
      </c>
      <c r="D224">
        <v>14</v>
      </c>
    </row>
    <row r="225" spans="1:4" x14ac:dyDescent="0.35">
      <c r="A225">
        <v>66</v>
      </c>
      <c r="B225" t="s">
        <v>4</v>
      </c>
      <c r="C225">
        <v>4</v>
      </c>
      <c r="D225">
        <v>18</v>
      </c>
    </row>
    <row r="226" spans="1:4" x14ac:dyDescent="0.35">
      <c r="A226">
        <v>67</v>
      </c>
      <c r="B226" t="s">
        <v>4</v>
      </c>
      <c r="C226">
        <v>4</v>
      </c>
      <c r="D226">
        <v>7</v>
      </c>
    </row>
    <row r="227" spans="1:4" x14ac:dyDescent="0.35">
      <c r="A227">
        <v>68</v>
      </c>
      <c r="B227" t="s">
        <v>4</v>
      </c>
      <c r="C227">
        <v>4</v>
      </c>
      <c r="D227">
        <v>17</v>
      </c>
    </row>
    <row r="228" spans="1:4" x14ac:dyDescent="0.35">
      <c r="A228">
        <v>69</v>
      </c>
      <c r="B228" t="s">
        <v>4</v>
      </c>
      <c r="C228">
        <v>4</v>
      </c>
      <c r="D228">
        <v>6</v>
      </c>
    </row>
    <row r="229" spans="1:4" x14ac:dyDescent="0.35">
      <c r="A229">
        <v>70</v>
      </c>
      <c r="B229" t="s">
        <v>4</v>
      </c>
      <c r="C229">
        <v>4</v>
      </c>
      <c r="D229">
        <v>10</v>
      </c>
    </row>
    <row r="230" spans="1:4" x14ac:dyDescent="0.35">
      <c r="A230">
        <v>71</v>
      </c>
      <c r="B230" t="s">
        <v>4</v>
      </c>
      <c r="C230">
        <v>4</v>
      </c>
      <c r="D230">
        <v>6</v>
      </c>
    </row>
    <row r="231" spans="1:4" x14ac:dyDescent="0.35">
      <c r="A231">
        <v>72</v>
      </c>
      <c r="B231" t="s">
        <v>4</v>
      </c>
      <c r="C231">
        <v>4</v>
      </c>
      <c r="D231">
        <v>8</v>
      </c>
    </row>
    <row r="232" spans="1:4" x14ac:dyDescent="0.35">
      <c r="A232">
        <v>73</v>
      </c>
      <c r="B232" t="s">
        <v>4</v>
      </c>
      <c r="C232">
        <v>4</v>
      </c>
      <c r="D232">
        <v>12</v>
      </c>
    </row>
    <row r="233" spans="1:4" x14ac:dyDescent="0.35">
      <c r="A233">
        <v>74</v>
      </c>
      <c r="B233" t="s">
        <v>4</v>
      </c>
      <c r="C233">
        <v>4</v>
      </c>
      <c r="D233">
        <v>9</v>
      </c>
    </row>
    <row r="234" spans="1:4" x14ac:dyDescent="0.35">
      <c r="A234">
        <v>95</v>
      </c>
      <c r="B234" t="s">
        <v>4</v>
      </c>
      <c r="C234" t="s">
        <v>6</v>
      </c>
      <c r="D234">
        <v>3</v>
      </c>
    </row>
    <row r="235" spans="1:4" x14ac:dyDescent="0.35">
      <c r="A235">
        <v>96</v>
      </c>
      <c r="B235" t="s">
        <v>4</v>
      </c>
      <c r="C235" t="s">
        <v>6</v>
      </c>
      <c r="D235">
        <v>10</v>
      </c>
    </row>
    <row r="236" spans="1:4" x14ac:dyDescent="0.35">
      <c r="A236">
        <v>97</v>
      </c>
      <c r="B236" t="s">
        <v>4</v>
      </c>
      <c r="C236" t="s">
        <v>6</v>
      </c>
      <c r="D236">
        <v>9</v>
      </c>
    </row>
    <row r="237" spans="1:4" x14ac:dyDescent="0.35">
      <c r="A237">
        <v>98</v>
      </c>
      <c r="B237" t="s">
        <v>4</v>
      </c>
      <c r="C237" t="s">
        <v>6</v>
      </c>
      <c r="D237">
        <v>33</v>
      </c>
    </row>
    <row r="238" spans="1:4" x14ac:dyDescent="0.35">
      <c r="A238">
        <v>99</v>
      </c>
      <c r="B238" t="s">
        <v>4</v>
      </c>
      <c r="C238" t="s">
        <v>6</v>
      </c>
      <c r="D238">
        <v>22</v>
      </c>
    </row>
    <row r="239" spans="1:4" x14ac:dyDescent="0.35">
      <c r="A239">
        <v>100</v>
      </c>
      <c r="B239" t="s">
        <v>4</v>
      </c>
      <c r="C239" t="s">
        <v>6</v>
      </c>
      <c r="D239">
        <v>11</v>
      </c>
    </row>
    <row r="240" spans="1:4" x14ac:dyDescent="0.35">
      <c r="A240">
        <v>101</v>
      </c>
      <c r="B240" t="s">
        <v>4</v>
      </c>
      <c r="C240" t="s">
        <v>6</v>
      </c>
      <c r="D240">
        <v>24</v>
      </c>
    </row>
    <row r="241" spans="1:4" x14ac:dyDescent="0.35">
      <c r="A241">
        <v>102</v>
      </c>
      <c r="B241" t="s">
        <v>4</v>
      </c>
      <c r="C241" t="s">
        <v>6</v>
      </c>
      <c r="D241">
        <v>6</v>
      </c>
    </row>
    <row r="242" spans="1:4" x14ac:dyDescent="0.35">
      <c r="A242">
        <v>103</v>
      </c>
      <c r="B242" t="s">
        <v>4</v>
      </c>
      <c r="C242" t="s">
        <v>6</v>
      </c>
      <c r="D242">
        <v>24</v>
      </c>
    </row>
    <row r="243" spans="1:4" x14ac:dyDescent="0.35">
      <c r="A243">
        <v>104</v>
      </c>
      <c r="B243" t="s">
        <v>4</v>
      </c>
      <c r="C243" t="s">
        <v>6</v>
      </c>
      <c r="D243">
        <v>13</v>
      </c>
    </row>
    <row r="244" spans="1:4" x14ac:dyDescent="0.35">
      <c r="A244">
        <v>105</v>
      </c>
      <c r="B244" t="s">
        <v>4</v>
      </c>
      <c r="C244" t="s">
        <v>6</v>
      </c>
      <c r="D244">
        <v>10</v>
      </c>
    </row>
    <row r="245" spans="1:4" x14ac:dyDescent="0.35">
      <c r="A245">
        <v>106</v>
      </c>
      <c r="B245" t="s">
        <v>4</v>
      </c>
      <c r="C245" t="s">
        <v>6</v>
      </c>
      <c r="D245">
        <v>36</v>
      </c>
    </row>
    <row r="246" spans="1:4" x14ac:dyDescent="0.35">
      <c r="A246">
        <v>107</v>
      </c>
      <c r="B246" t="s">
        <v>4</v>
      </c>
      <c r="C246" t="s">
        <v>6</v>
      </c>
      <c r="D246">
        <v>8</v>
      </c>
    </row>
    <row r="247" spans="1:4" x14ac:dyDescent="0.35">
      <c r="A247">
        <v>108</v>
      </c>
      <c r="B247" t="s">
        <v>4</v>
      </c>
      <c r="C247" t="s">
        <v>6</v>
      </c>
      <c r="D247">
        <v>10</v>
      </c>
    </row>
    <row r="248" spans="1:4" x14ac:dyDescent="0.35">
      <c r="A248">
        <v>109</v>
      </c>
      <c r="B248" t="s">
        <v>4</v>
      </c>
      <c r="C248" t="s">
        <v>6</v>
      </c>
      <c r="D248">
        <v>8</v>
      </c>
    </row>
    <row r="249" spans="1:4" x14ac:dyDescent="0.35">
      <c r="A249">
        <v>110</v>
      </c>
      <c r="B249" t="s">
        <v>4</v>
      </c>
      <c r="C249" t="s">
        <v>6</v>
      </c>
      <c r="D249">
        <v>8</v>
      </c>
    </row>
    <row r="250" spans="1:4" x14ac:dyDescent="0.35">
      <c r="A250">
        <v>111</v>
      </c>
      <c r="B250" t="s">
        <v>4</v>
      </c>
      <c r="C250" t="s">
        <v>6</v>
      </c>
      <c r="D250">
        <v>16</v>
      </c>
    </row>
    <row r="251" spans="1:4" x14ac:dyDescent="0.35">
      <c r="A251">
        <v>112</v>
      </c>
      <c r="B251" t="s">
        <v>4</v>
      </c>
      <c r="C251" t="s">
        <v>6</v>
      </c>
      <c r="D251">
        <v>9</v>
      </c>
    </row>
    <row r="252" spans="1:4" x14ac:dyDescent="0.35">
      <c r="A252">
        <v>113</v>
      </c>
      <c r="B252" t="s">
        <v>4</v>
      </c>
      <c r="C252" t="s">
        <v>6</v>
      </c>
      <c r="D252">
        <v>19</v>
      </c>
    </row>
    <row r="253" spans="1:4" x14ac:dyDescent="0.35">
      <c r="A253">
        <v>114</v>
      </c>
      <c r="B253" t="s">
        <v>4</v>
      </c>
      <c r="C253" t="s">
        <v>6</v>
      </c>
      <c r="D253">
        <v>16</v>
      </c>
    </row>
    <row r="254" spans="1:4" x14ac:dyDescent="0.35">
      <c r="A254">
        <v>115</v>
      </c>
      <c r="B254" t="s">
        <v>4</v>
      </c>
      <c r="C254" t="s">
        <v>6</v>
      </c>
      <c r="D254">
        <v>15</v>
      </c>
    </row>
    <row r="255" spans="1:4" x14ac:dyDescent="0.35">
      <c r="A255">
        <v>116</v>
      </c>
      <c r="B255" t="s">
        <v>4</v>
      </c>
      <c r="C255" t="s">
        <v>6</v>
      </c>
      <c r="D255">
        <v>17</v>
      </c>
    </row>
    <row r="256" spans="1:4" x14ac:dyDescent="0.35">
      <c r="A256">
        <v>128</v>
      </c>
      <c r="B256" t="s">
        <v>4</v>
      </c>
      <c r="C256">
        <v>10</v>
      </c>
      <c r="D256">
        <v>16</v>
      </c>
    </row>
    <row r="257" spans="1:4" x14ac:dyDescent="0.35">
      <c r="A257">
        <v>129</v>
      </c>
      <c r="B257" t="s">
        <v>4</v>
      </c>
      <c r="C257">
        <v>10</v>
      </c>
      <c r="D257">
        <v>17</v>
      </c>
    </row>
    <row r="258" spans="1:4" x14ac:dyDescent="0.35">
      <c r="A258">
        <v>130</v>
      </c>
      <c r="B258" t="s">
        <v>4</v>
      </c>
      <c r="C258">
        <v>10</v>
      </c>
      <c r="D258">
        <v>35</v>
      </c>
    </row>
    <row r="259" spans="1:4" x14ac:dyDescent="0.35">
      <c r="A259">
        <v>131</v>
      </c>
      <c r="B259" t="s">
        <v>4</v>
      </c>
      <c r="C259">
        <v>10</v>
      </c>
      <c r="D259">
        <v>16</v>
      </c>
    </row>
    <row r="260" spans="1:4" x14ac:dyDescent="0.35">
      <c r="A260">
        <v>132</v>
      </c>
      <c r="B260" t="s">
        <v>4</v>
      </c>
      <c r="C260">
        <v>10</v>
      </c>
      <c r="D260">
        <v>29</v>
      </c>
    </row>
    <row r="261" spans="1:4" x14ac:dyDescent="0.35">
      <c r="A261">
        <v>133</v>
      </c>
      <c r="B261" t="s">
        <v>4</v>
      </c>
      <c r="C261">
        <v>10</v>
      </c>
      <c r="D261">
        <v>11</v>
      </c>
    </row>
    <row r="262" spans="1:4" x14ac:dyDescent="0.35">
      <c r="A262">
        <v>134</v>
      </c>
      <c r="B262" t="s">
        <v>4</v>
      </c>
      <c r="C262">
        <v>10</v>
      </c>
      <c r="D262">
        <v>24</v>
      </c>
    </row>
    <row r="263" spans="1:4" x14ac:dyDescent="0.35">
      <c r="A263">
        <v>135</v>
      </c>
      <c r="B263" t="s">
        <v>4</v>
      </c>
      <c r="C263">
        <v>10</v>
      </c>
      <c r="D263">
        <v>12</v>
      </c>
    </row>
    <row r="264" spans="1:4" x14ac:dyDescent="0.35">
      <c r="A264">
        <v>136</v>
      </c>
      <c r="B264" t="s">
        <v>4</v>
      </c>
      <c r="C264">
        <v>10</v>
      </c>
      <c r="D264">
        <v>15</v>
      </c>
    </row>
    <row r="265" spans="1:4" x14ac:dyDescent="0.35">
      <c r="A265">
        <v>137</v>
      </c>
      <c r="B265" t="s">
        <v>4</v>
      </c>
      <c r="C265">
        <v>10</v>
      </c>
      <c r="D265">
        <v>26</v>
      </c>
    </row>
    <row r="266" spans="1:4" x14ac:dyDescent="0.35">
      <c r="A266">
        <v>138</v>
      </c>
      <c r="B266" t="s">
        <v>4</v>
      </c>
      <c r="C266">
        <v>10</v>
      </c>
      <c r="D266">
        <v>17</v>
      </c>
    </row>
    <row r="267" spans="1:4" x14ac:dyDescent="0.35">
      <c r="A267">
        <v>139</v>
      </c>
      <c r="B267" t="s">
        <v>4</v>
      </c>
      <c r="C267">
        <v>10</v>
      </c>
      <c r="D267">
        <v>12</v>
      </c>
    </row>
    <row r="268" spans="1:4" x14ac:dyDescent="0.35">
      <c r="A268">
        <v>140</v>
      </c>
      <c r="B268" t="s">
        <v>4</v>
      </c>
      <c r="C268">
        <v>10</v>
      </c>
      <c r="D268">
        <v>11</v>
      </c>
    </row>
    <row r="269" spans="1:4" x14ac:dyDescent="0.35">
      <c r="A269">
        <v>141</v>
      </c>
      <c r="B269" t="s">
        <v>4</v>
      </c>
      <c r="C269">
        <v>10</v>
      </c>
      <c r="D269">
        <v>5</v>
      </c>
    </row>
  </sheetData>
  <sortState xmlns:xlrd2="http://schemas.microsoft.com/office/spreadsheetml/2017/richdata2" ref="A2:D269">
    <sortCondition ref="B2:B269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8315-F483-4D84-891B-378FCF823106}">
  <dimension ref="A1:W89"/>
  <sheetViews>
    <sheetView topLeftCell="C1" zoomScale="55" zoomScaleNormal="55" workbookViewId="0">
      <pane ySplit="1" topLeftCell="A2" activePane="bottomLeft" state="frozen"/>
      <selection pane="bottomLeft" activeCell="K22" sqref="K22:K23"/>
    </sheetView>
  </sheetViews>
  <sheetFormatPr baseColWidth="10" defaultRowHeight="14.5" x14ac:dyDescent="0.35"/>
  <cols>
    <col min="1" max="1" width="7.81640625" style="23" bestFit="1" customWidth="1"/>
    <col min="2" max="2" width="13.26953125" style="14" customWidth="1"/>
    <col min="3" max="3" width="10" style="14" customWidth="1"/>
    <col min="4" max="4" width="11" style="14" customWidth="1"/>
    <col min="5" max="5" width="11.1796875" style="14" customWidth="1"/>
    <col min="6" max="6" width="19.08984375" style="14" bestFit="1" customWidth="1"/>
    <col min="7" max="8" width="6.26953125" style="23" bestFit="1" customWidth="1"/>
    <col min="9" max="9" width="13.54296875" style="14" bestFit="1" customWidth="1"/>
    <col min="10" max="10" width="14" style="14" bestFit="1" customWidth="1"/>
    <col min="11" max="14" width="14" style="23" customWidth="1"/>
    <col min="15" max="15" width="15.6328125" style="23" bestFit="1" customWidth="1"/>
    <col min="16" max="16" width="16.1796875" style="23" bestFit="1" customWidth="1"/>
    <col min="17" max="17" width="18.1796875" style="23" bestFit="1" customWidth="1"/>
    <col min="18" max="18" width="20.26953125" style="23" bestFit="1" customWidth="1"/>
    <col min="19" max="19" width="20.81640625" style="23" bestFit="1" customWidth="1"/>
    <col min="20" max="20" width="22.90625" style="23" bestFit="1" customWidth="1"/>
    <col min="21" max="21" width="25.6328125" style="23" bestFit="1" customWidth="1"/>
    <col min="22" max="22" width="26.1796875" style="23" bestFit="1" customWidth="1"/>
    <col min="23" max="23" width="28.1796875" style="23" bestFit="1" customWidth="1"/>
    <col min="24" max="16384" width="10.90625" style="23"/>
  </cols>
  <sheetData>
    <row r="1" spans="1:23" s="25" customFormat="1" ht="25" customHeight="1" x14ac:dyDescent="0.35">
      <c r="A1" s="24" t="s">
        <v>31</v>
      </c>
      <c r="B1" s="24" t="s">
        <v>18</v>
      </c>
      <c r="C1" s="24" t="s">
        <v>72</v>
      </c>
      <c r="D1" s="24" t="s">
        <v>78</v>
      </c>
      <c r="E1" s="24" t="s">
        <v>81</v>
      </c>
      <c r="F1" s="24" t="s">
        <v>75</v>
      </c>
      <c r="G1" s="24" t="s">
        <v>73</v>
      </c>
      <c r="H1" s="24" t="s">
        <v>74</v>
      </c>
      <c r="I1" s="24" t="s">
        <v>76</v>
      </c>
      <c r="J1" s="24" t="s">
        <v>77</v>
      </c>
      <c r="K1" s="24" t="s">
        <v>87</v>
      </c>
      <c r="L1" s="24" t="s">
        <v>93</v>
      </c>
      <c r="M1" s="24" t="s">
        <v>88</v>
      </c>
      <c r="N1" s="24" t="s">
        <v>93</v>
      </c>
      <c r="O1" s="24" t="s">
        <v>85</v>
      </c>
      <c r="P1" s="24" t="s">
        <v>89</v>
      </c>
      <c r="Q1" s="24" t="s">
        <v>90</v>
      </c>
      <c r="R1" s="24" t="s">
        <v>86</v>
      </c>
      <c r="S1" s="24" t="s">
        <v>91</v>
      </c>
      <c r="T1" s="24" t="s">
        <v>92</v>
      </c>
      <c r="U1" s="24" t="s">
        <v>102</v>
      </c>
      <c r="V1" s="24" t="s">
        <v>103</v>
      </c>
      <c r="W1" s="24" t="s">
        <v>104</v>
      </c>
    </row>
    <row r="2" spans="1:23" s="26" customFormat="1" x14ac:dyDescent="0.35">
      <c r="A2" s="26" t="s">
        <v>32</v>
      </c>
      <c r="B2" s="42" t="s">
        <v>10</v>
      </c>
      <c r="C2" s="42">
        <v>1</v>
      </c>
      <c r="D2" s="42" t="s">
        <v>79</v>
      </c>
      <c r="E2" s="42">
        <v>108.5</v>
      </c>
      <c r="F2" s="42">
        <v>1</v>
      </c>
      <c r="G2" s="26">
        <v>0.16300000000000001</v>
      </c>
      <c r="H2" s="26">
        <v>9.8000000000000004E-2</v>
      </c>
      <c r="I2" s="42">
        <f>G2/0.5</f>
        <v>0.32600000000000001</v>
      </c>
      <c r="J2" s="42">
        <f>H2/0.5</f>
        <v>0.19600000000000001</v>
      </c>
      <c r="K2" s="75">
        <f>AVERAGE(I2:I3)</f>
        <v>0.26900000000000002</v>
      </c>
      <c r="L2" s="59">
        <f>_xlfn.STDEV.S(I2:I3)/K2</f>
        <v>0.29966607083742169</v>
      </c>
      <c r="M2" s="75">
        <f>AVERAGE(J2:J3)</f>
        <v>0.27500000000000002</v>
      </c>
      <c r="N2" s="59">
        <f>_xlfn.STDEV.S(J2:J3)/M2</f>
        <v>0.4062649870089976</v>
      </c>
      <c r="O2" s="66">
        <f>(11.43*K2) + (-0.64*M2)</f>
        <v>2.8986700000000001</v>
      </c>
      <c r="P2" s="66">
        <f>(27.09*M2) + (-3.63*K2)</f>
        <v>6.4732800000000008</v>
      </c>
      <c r="Q2" s="66">
        <f>O2+P2</f>
        <v>9.3719500000000018</v>
      </c>
      <c r="R2" s="66">
        <f>O2*($F2/$E2)*1000</f>
        <v>26.715852534562213</v>
      </c>
      <c r="S2" s="66">
        <f t="shared" ref="S2:T2" si="0">P2*($F2/$E2)*1000</f>
        <v>59.661566820276505</v>
      </c>
      <c r="T2" s="66">
        <f t="shared" si="0"/>
        <v>86.377419354838722</v>
      </c>
      <c r="U2" s="113">
        <f>AVERAGE(R2:R2)</f>
        <v>26.715852534562213</v>
      </c>
      <c r="V2" s="113">
        <f t="shared" ref="V2:W2" si="1">AVERAGE(S2:S2)</f>
        <v>59.661566820276505</v>
      </c>
      <c r="W2" s="113">
        <f t="shared" si="1"/>
        <v>86.377419354838722</v>
      </c>
    </row>
    <row r="3" spans="1:23" s="26" customFormat="1" x14ac:dyDescent="0.35">
      <c r="A3" s="26" t="s">
        <v>32</v>
      </c>
      <c r="B3" s="42" t="s">
        <v>10</v>
      </c>
      <c r="C3" s="42">
        <v>2</v>
      </c>
      <c r="D3" s="42" t="s">
        <v>79</v>
      </c>
      <c r="E3" s="42">
        <v>108.5</v>
      </c>
      <c r="F3" s="42">
        <v>1</v>
      </c>
      <c r="G3" s="26">
        <v>0.106</v>
      </c>
      <c r="H3" s="26">
        <v>0.17699999999999999</v>
      </c>
      <c r="I3" s="42">
        <f t="shared" ref="I3:I66" si="2">G3/0.5</f>
        <v>0.21199999999999999</v>
      </c>
      <c r="J3" s="42">
        <f t="shared" ref="J3:J66" si="3">H3/0.5</f>
        <v>0.35399999999999998</v>
      </c>
      <c r="K3" s="75"/>
      <c r="L3" s="59"/>
      <c r="M3" s="75"/>
      <c r="N3" s="59"/>
      <c r="O3" s="66"/>
      <c r="P3" s="66"/>
      <c r="Q3" s="66"/>
      <c r="R3" s="66"/>
      <c r="S3" s="66"/>
      <c r="T3" s="66"/>
      <c r="U3" s="114"/>
      <c r="V3" s="114"/>
      <c r="W3" s="114"/>
    </row>
    <row r="4" spans="1:23" s="107" customFormat="1" x14ac:dyDescent="0.35">
      <c r="A4" s="107" t="s">
        <v>32</v>
      </c>
      <c r="B4" s="108" t="s">
        <v>10</v>
      </c>
      <c r="C4" s="108">
        <v>1</v>
      </c>
      <c r="D4" s="108" t="s">
        <v>80</v>
      </c>
      <c r="E4" s="108">
        <v>102.5</v>
      </c>
      <c r="F4" s="108">
        <v>1</v>
      </c>
      <c r="G4" s="107">
        <v>0.439</v>
      </c>
      <c r="H4" s="107">
        <v>0.22500000000000001</v>
      </c>
      <c r="I4" s="108">
        <f t="shared" si="2"/>
        <v>0.878</v>
      </c>
      <c r="J4" s="108">
        <f t="shared" si="3"/>
        <v>0.45</v>
      </c>
      <c r="K4" s="109">
        <f>AVERAGE(I4:I5)</f>
        <v>0.65500000000000003</v>
      </c>
      <c r="L4" s="110">
        <f>_xlfn.STDEV.S(I4:I5)/K4</f>
        <v>0.48148034260946576</v>
      </c>
      <c r="M4" s="109">
        <f>AVERAGE(J4:J5)</f>
        <v>0.64100000000000001</v>
      </c>
      <c r="N4" s="110">
        <f>_xlfn.STDEV.S(J4:J5)/M4</f>
        <v>0.42139592888184257</v>
      </c>
      <c r="O4" s="111">
        <f>(11.43*K4) + (-0.64*M4)</f>
        <v>7.0764100000000001</v>
      </c>
      <c r="P4" s="111">
        <f>(27.09*M4) + (-3.63*K4)</f>
        <v>14.98704</v>
      </c>
      <c r="Q4" s="111">
        <f t="shared" ref="Q4" si="4">O4+P4</f>
        <v>22.06345</v>
      </c>
      <c r="R4" s="111">
        <f t="shared" ref="R4" si="5">O4*($F4/$E4)*1000</f>
        <v>69.038146341463417</v>
      </c>
      <c r="S4" s="111">
        <f t="shared" ref="S4" si="6">P4*($F4/$E4)*1000</f>
        <v>146.21502439024391</v>
      </c>
      <c r="T4" s="111">
        <f t="shared" ref="T4" si="7">Q4*($F4/$E4)*1000</f>
        <v>215.25317073170729</v>
      </c>
      <c r="U4" s="114"/>
      <c r="V4" s="114"/>
      <c r="W4" s="114"/>
    </row>
    <row r="5" spans="1:23" s="107" customFormat="1" x14ac:dyDescent="0.35">
      <c r="A5" s="107" t="s">
        <v>32</v>
      </c>
      <c r="B5" s="108" t="s">
        <v>10</v>
      </c>
      <c r="C5" s="108">
        <v>2</v>
      </c>
      <c r="D5" s="108" t="s">
        <v>80</v>
      </c>
      <c r="E5" s="108">
        <v>102.5</v>
      </c>
      <c r="F5" s="108">
        <v>1</v>
      </c>
      <c r="G5" s="107">
        <v>0.216</v>
      </c>
      <c r="H5" s="107">
        <v>0.41599999999999998</v>
      </c>
      <c r="I5" s="108">
        <f t="shared" si="2"/>
        <v>0.432</v>
      </c>
      <c r="J5" s="108">
        <f t="shared" si="3"/>
        <v>0.83199999999999996</v>
      </c>
      <c r="K5" s="109"/>
      <c r="L5" s="110"/>
      <c r="M5" s="109"/>
      <c r="N5" s="110"/>
      <c r="O5" s="111"/>
      <c r="P5" s="111"/>
      <c r="Q5" s="111"/>
      <c r="R5" s="111"/>
      <c r="S5" s="111"/>
      <c r="T5" s="111"/>
      <c r="U5" s="114"/>
      <c r="V5" s="114"/>
      <c r="W5" s="114"/>
    </row>
    <row r="6" spans="1:23" s="28" customFormat="1" x14ac:dyDescent="0.35">
      <c r="A6" s="28" t="s">
        <v>33</v>
      </c>
      <c r="B6" s="43" t="s">
        <v>10</v>
      </c>
      <c r="C6" s="43">
        <v>1</v>
      </c>
      <c r="D6" s="43" t="s">
        <v>79</v>
      </c>
      <c r="E6" s="43">
        <v>102.5</v>
      </c>
      <c r="F6" s="43">
        <v>1</v>
      </c>
      <c r="G6" s="28">
        <v>0.20899999999999999</v>
      </c>
      <c r="H6" s="28">
        <v>0.152</v>
      </c>
      <c r="I6" s="43">
        <f t="shared" si="2"/>
        <v>0.41799999999999998</v>
      </c>
      <c r="J6" s="43">
        <f t="shared" si="3"/>
        <v>0.30399999999999999</v>
      </c>
      <c r="K6" s="74">
        <f>AVERAGE(I6:I7)</f>
        <v>0.36199999999999999</v>
      </c>
      <c r="L6" s="58">
        <f>_xlfn.STDEV.S(I6:I7)/K6</f>
        <v>0.21877336876489867</v>
      </c>
      <c r="M6" s="74">
        <f>AVERAGE(J6:J7)</f>
        <v>0.36099999999999999</v>
      </c>
      <c r="N6" s="58">
        <f>_xlfn.STDEV.S(J6:J7)/M6</f>
        <v>0.22329687826943612</v>
      </c>
      <c r="O6" s="67">
        <f>(11.43*K6) + (-0.64*M6)</f>
        <v>3.9066199999999993</v>
      </c>
      <c r="P6" s="67">
        <f>(27.09*M6) + (-3.63*K6)</f>
        <v>8.4654299999999996</v>
      </c>
      <c r="Q6" s="67">
        <f t="shared" ref="Q6" si="8">O6+P6</f>
        <v>12.372049999999998</v>
      </c>
      <c r="R6" s="67">
        <f t="shared" ref="R6" si="9">O6*($F6/$E6)*1000</f>
        <v>38.113365853658529</v>
      </c>
      <c r="S6" s="67">
        <f t="shared" ref="S6" si="10">P6*($F6/$E6)*1000</f>
        <v>82.589560975609757</v>
      </c>
      <c r="T6" s="67">
        <f t="shared" ref="T6" si="11">Q6*($F6/$E6)*1000</f>
        <v>120.70292682926826</v>
      </c>
      <c r="U6" s="80">
        <f t="shared" ref="U6" si="12">AVERAGE(R6:R9)</f>
        <v>29.660140615637268</v>
      </c>
      <c r="V6" s="80">
        <f t="shared" ref="V6" si="13">AVERAGE(S6:S9)</f>
        <v>64.349193590625617</v>
      </c>
      <c r="W6" s="80">
        <f t="shared" ref="W6" si="14">AVERAGE(T6:T9)</f>
        <v>94.009334206262878</v>
      </c>
    </row>
    <row r="7" spans="1:23" s="28" customFormat="1" x14ac:dyDescent="0.35">
      <c r="A7" s="28" t="s">
        <v>33</v>
      </c>
      <c r="B7" s="43" t="s">
        <v>10</v>
      </c>
      <c r="C7" s="43">
        <v>2</v>
      </c>
      <c r="D7" s="43" t="s">
        <v>79</v>
      </c>
      <c r="E7" s="43">
        <v>102.5</v>
      </c>
      <c r="F7" s="43">
        <v>1</v>
      </c>
      <c r="G7" s="28">
        <v>0.153</v>
      </c>
      <c r="H7" s="28">
        <v>0.20899999999999999</v>
      </c>
      <c r="I7" s="43">
        <f t="shared" si="2"/>
        <v>0.30599999999999999</v>
      </c>
      <c r="J7" s="43">
        <f t="shared" si="3"/>
        <v>0.41799999999999998</v>
      </c>
      <c r="K7" s="74"/>
      <c r="L7" s="58"/>
      <c r="M7" s="74"/>
      <c r="N7" s="58"/>
      <c r="O7" s="67"/>
      <c r="P7" s="67"/>
      <c r="Q7" s="67"/>
      <c r="R7" s="67"/>
      <c r="S7" s="67"/>
      <c r="T7" s="67"/>
      <c r="U7" s="79"/>
      <c r="V7" s="79"/>
      <c r="W7" s="79"/>
    </row>
    <row r="8" spans="1:23" s="28" customFormat="1" x14ac:dyDescent="0.35">
      <c r="A8" s="28" t="s">
        <v>33</v>
      </c>
      <c r="B8" s="43" t="s">
        <v>10</v>
      </c>
      <c r="C8" s="43">
        <v>1</v>
      </c>
      <c r="D8" s="43" t="s">
        <v>80</v>
      </c>
      <c r="E8" s="43">
        <v>109.9</v>
      </c>
      <c r="F8" s="43">
        <v>1</v>
      </c>
      <c r="G8" s="28">
        <v>9.7000000000000003E-2</v>
      </c>
      <c r="H8" s="28">
        <v>0.121</v>
      </c>
      <c r="I8" s="43">
        <f t="shared" si="2"/>
        <v>0.19400000000000001</v>
      </c>
      <c r="J8" s="43">
        <f t="shared" si="3"/>
        <v>0.24199999999999999</v>
      </c>
      <c r="K8" s="74">
        <f>AVERAGE(I8:I9)</f>
        <v>0.216</v>
      </c>
      <c r="L8" s="58">
        <f>_xlfn.STDEV.S(I8:I9)/K8</f>
        <v>0.1440402702417049</v>
      </c>
      <c r="M8" s="74">
        <f>AVERAGE(J8:J9)</f>
        <v>0.216</v>
      </c>
      <c r="N8" s="58">
        <f>_xlfn.STDEV.S(J8:J9)/M8</f>
        <v>0.1702294102856507</v>
      </c>
      <c r="O8" s="67">
        <f>(11.43*K8) + (-0.64*M8)</f>
        <v>2.3306399999999998</v>
      </c>
      <c r="P8" s="67">
        <f>(27.09*M8) + (-3.63*K8)</f>
        <v>5.0673599999999999</v>
      </c>
      <c r="Q8" s="67">
        <f t="shared" ref="Q8" si="15">O8+P8</f>
        <v>7.3979999999999997</v>
      </c>
      <c r="R8" s="67">
        <f t="shared" ref="R8" si="16">O8*($F8/$E8)*1000</f>
        <v>21.20691537761601</v>
      </c>
      <c r="S8" s="67">
        <f t="shared" ref="S8" si="17">P8*($F8/$E8)*1000</f>
        <v>46.108826205641492</v>
      </c>
      <c r="T8" s="67">
        <f t="shared" ref="T8" si="18">Q8*($F8/$E8)*1000</f>
        <v>67.315741583257491</v>
      </c>
      <c r="U8" s="79"/>
      <c r="V8" s="79"/>
      <c r="W8" s="79"/>
    </row>
    <row r="9" spans="1:23" s="28" customFormat="1" x14ac:dyDescent="0.35">
      <c r="A9" s="28" t="s">
        <v>33</v>
      </c>
      <c r="B9" s="43" t="s">
        <v>10</v>
      </c>
      <c r="C9" s="43">
        <v>2</v>
      </c>
      <c r="D9" s="43" t="s">
        <v>80</v>
      </c>
      <c r="E9" s="43">
        <v>109.9</v>
      </c>
      <c r="F9" s="43">
        <v>1</v>
      </c>
      <c r="G9" s="28">
        <v>0.11899999999999999</v>
      </c>
      <c r="H9" s="28">
        <v>9.5000000000000001E-2</v>
      </c>
      <c r="I9" s="43">
        <f t="shared" si="2"/>
        <v>0.23799999999999999</v>
      </c>
      <c r="J9" s="43">
        <f t="shared" si="3"/>
        <v>0.19</v>
      </c>
      <c r="K9" s="74"/>
      <c r="L9" s="58"/>
      <c r="M9" s="74"/>
      <c r="N9" s="58"/>
      <c r="O9" s="67"/>
      <c r="P9" s="67"/>
      <c r="Q9" s="67"/>
      <c r="R9" s="67"/>
      <c r="S9" s="67"/>
      <c r="T9" s="67"/>
      <c r="U9" s="79"/>
      <c r="V9" s="79"/>
      <c r="W9" s="79"/>
    </row>
    <row r="10" spans="1:23" s="26" customFormat="1" x14ac:dyDescent="0.35">
      <c r="A10" s="26" t="s">
        <v>34</v>
      </c>
      <c r="B10" s="42" t="s">
        <v>10</v>
      </c>
      <c r="C10" s="42">
        <v>1</v>
      </c>
      <c r="D10" s="42" t="s">
        <v>79</v>
      </c>
      <c r="E10" s="42">
        <v>98.2</v>
      </c>
      <c r="F10" s="42">
        <v>1</v>
      </c>
      <c r="G10" s="26">
        <v>0.2</v>
      </c>
      <c r="H10" s="26">
        <v>0.13</v>
      </c>
      <c r="I10" s="42">
        <f t="shared" si="2"/>
        <v>0.4</v>
      </c>
      <c r="J10" s="42">
        <f t="shared" si="3"/>
        <v>0.26</v>
      </c>
      <c r="K10" s="75">
        <f>AVERAGE(I10:I11)</f>
        <v>0.32500000000000001</v>
      </c>
      <c r="L10" s="59">
        <f>_xlfn.STDEV.S(I10:I11)/K10</f>
        <v>0.32635697593225282</v>
      </c>
      <c r="M10" s="75">
        <f>AVERAGE(J10:J11)</f>
        <v>0.32</v>
      </c>
      <c r="N10" s="59">
        <f>_xlfn.STDEV.S(J10:J11)/M10</f>
        <v>0.26516504294495552</v>
      </c>
      <c r="O10" s="66">
        <f>(11.43*K10) + (-0.64*M10)</f>
        <v>3.5099499999999999</v>
      </c>
      <c r="P10" s="66">
        <f>(27.09*M10) + (-3.63*K10)</f>
        <v>7.4890500000000007</v>
      </c>
      <c r="Q10" s="66">
        <f t="shared" ref="Q10" si="19">O10+P10</f>
        <v>10.999000000000001</v>
      </c>
      <c r="R10" s="66">
        <f t="shared" ref="R10" si="20">O10*($F10/$E10)*1000</f>
        <v>35.742871690427698</v>
      </c>
      <c r="S10" s="66">
        <f t="shared" ref="S10" si="21">P10*($F10/$E10)*1000</f>
        <v>76.263238289205717</v>
      </c>
      <c r="T10" s="66">
        <f t="shared" ref="T10" si="22">Q10*($F10/$E10)*1000</f>
        <v>112.00610997963341</v>
      </c>
      <c r="U10" s="113">
        <f>AVERAGE(R10:R10)</f>
        <v>35.742871690427698</v>
      </c>
      <c r="V10" s="80">
        <f t="shared" ref="V10" si="23">AVERAGE(S10:S13)</f>
        <v>109.3573710243021</v>
      </c>
      <c r="W10" s="80">
        <f t="shared" ref="W10" si="24">AVERAGE(T10:T13)</f>
        <v>160.35714333568137</v>
      </c>
    </row>
    <row r="11" spans="1:23" s="26" customFormat="1" x14ac:dyDescent="0.35">
      <c r="A11" s="26" t="s">
        <v>34</v>
      </c>
      <c r="B11" s="42" t="s">
        <v>10</v>
      </c>
      <c r="C11" s="42">
        <v>2</v>
      </c>
      <c r="D11" s="42" t="s">
        <v>79</v>
      </c>
      <c r="E11" s="42">
        <v>98.2</v>
      </c>
      <c r="F11" s="42">
        <v>1</v>
      </c>
      <c r="G11" s="27">
        <v>0.125</v>
      </c>
      <c r="H11" s="27">
        <v>0.19</v>
      </c>
      <c r="I11" s="42">
        <f t="shared" si="2"/>
        <v>0.25</v>
      </c>
      <c r="J11" s="42">
        <f t="shared" si="3"/>
        <v>0.38</v>
      </c>
      <c r="K11" s="75"/>
      <c r="L11" s="59"/>
      <c r="M11" s="75"/>
      <c r="N11" s="59"/>
      <c r="O11" s="66"/>
      <c r="P11" s="66"/>
      <c r="Q11" s="66"/>
      <c r="R11" s="66"/>
      <c r="S11" s="66"/>
      <c r="T11" s="66"/>
      <c r="U11" s="114"/>
      <c r="V11" s="79"/>
      <c r="W11" s="79"/>
    </row>
    <row r="12" spans="1:23" s="107" customFormat="1" x14ac:dyDescent="0.35">
      <c r="A12" s="107" t="s">
        <v>34</v>
      </c>
      <c r="B12" s="108" t="s">
        <v>10</v>
      </c>
      <c r="C12" s="108">
        <v>1</v>
      </c>
      <c r="D12" s="108" t="s">
        <v>80</v>
      </c>
      <c r="E12" s="108">
        <v>106.4</v>
      </c>
      <c r="F12" s="108">
        <v>1</v>
      </c>
      <c r="G12" s="107">
        <v>0.44500000000000001</v>
      </c>
      <c r="H12" s="107">
        <v>0.21</v>
      </c>
      <c r="I12" s="108">
        <f t="shared" si="2"/>
        <v>0.89</v>
      </c>
      <c r="J12" s="108">
        <f t="shared" si="3"/>
        <v>0.42</v>
      </c>
      <c r="K12" s="109">
        <f>AVERAGE(I12:I13)</f>
        <v>0.65300000000000002</v>
      </c>
      <c r="L12" s="110">
        <f>_xlfn.STDEV.S(I12:I13)/K12</f>
        <v>0.51327506015685054</v>
      </c>
      <c r="M12" s="109">
        <f>AVERAGE(J12:J13)</f>
        <v>0.64700000000000002</v>
      </c>
      <c r="N12" s="110">
        <f>_xlfn.STDEV.S(J12:J13)/M12</f>
        <v>0.49617693764867471</v>
      </c>
      <c r="O12" s="111">
        <f>(11.43*K12) + (-0.64*M12)</f>
        <v>7.0497100000000001</v>
      </c>
      <c r="P12" s="111">
        <f>(27.09*M12) + (-3.63*K12)</f>
        <v>15.156839999999999</v>
      </c>
      <c r="Q12" s="111">
        <f t="shared" ref="Q12" si="25">O12+P12</f>
        <v>22.20655</v>
      </c>
      <c r="R12" s="111">
        <f t="shared" ref="R12" si="26">O12*($F12/$E12)*1000</f>
        <v>66.256672932330829</v>
      </c>
      <c r="S12" s="111">
        <f t="shared" ref="S12" si="27">P12*($F12/$E12)*1000</f>
        <v>142.45150375939846</v>
      </c>
      <c r="T12" s="111">
        <f t="shared" ref="T12" si="28">Q12*($F12/$E12)*1000</f>
        <v>208.70817669172931</v>
      </c>
      <c r="U12" s="114"/>
      <c r="V12" s="79"/>
      <c r="W12" s="79"/>
    </row>
    <row r="13" spans="1:23" s="107" customFormat="1" x14ac:dyDescent="0.35">
      <c r="A13" s="107" t="s">
        <v>34</v>
      </c>
      <c r="B13" s="108" t="s">
        <v>10</v>
      </c>
      <c r="C13" s="108">
        <v>2</v>
      </c>
      <c r="D13" s="108" t="s">
        <v>80</v>
      </c>
      <c r="E13" s="108">
        <v>106.4</v>
      </c>
      <c r="F13" s="108">
        <v>1</v>
      </c>
      <c r="G13" s="112">
        <v>0.20799999999999999</v>
      </c>
      <c r="H13" s="112">
        <v>0.437</v>
      </c>
      <c r="I13" s="108">
        <f t="shared" si="2"/>
        <v>0.41599999999999998</v>
      </c>
      <c r="J13" s="108">
        <f t="shared" si="3"/>
        <v>0.874</v>
      </c>
      <c r="K13" s="109"/>
      <c r="L13" s="110"/>
      <c r="M13" s="109"/>
      <c r="N13" s="110"/>
      <c r="O13" s="111"/>
      <c r="P13" s="111"/>
      <c r="Q13" s="111"/>
      <c r="R13" s="111"/>
      <c r="S13" s="111"/>
      <c r="T13" s="111"/>
      <c r="U13" s="114"/>
      <c r="V13" s="79"/>
      <c r="W13" s="79"/>
    </row>
    <row r="14" spans="1:23" s="28" customFormat="1" x14ac:dyDescent="0.35">
      <c r="A14" s="28" t="s">
        <v>35</v>
      </c>
      <c r="B14" s="43" t="s">
        <v>10</v>
      </c>
      <c r="C14" s="43">
        <v>1</v>
      </c>
      <c r="D14" s="43" t="s">
        <v>79</v>
      </c>
      <c r="E14" s="43">
        <v>86.9</v>
      </c>
      <c r="F14" s="43">
        <v>0.9</v>
      </c>
      <c r="G14" s="28">
        <v>0.27200000000000002</v>
      </c>
      <c r="H14" s="28">
        <v>0.159</v>
      </c>
      <c r="I14" s="43">
        <f t="shared" si="2"/>
        <v>0.54400000000000004</v>
      </c>
      <c r="J14" s="43">
        <f t="shared" si="3"/>
        <v>0.318</v>
      </c>
      <c r="K14" s="74">
        <f>AVERAGE(I14:I15)</f>
        <v>0.43000000000000005</v>
      </c>
      <c r="L14" s="58">
        <f>_xlfn.STDEV.S(I14:I15)/K14</f>
        <v>0.37493103746635509</v>
      </c>
      <c r="M14" s="74">
        <f>AVERAGE(J14:J15)</f>
        <v>0.42500000000000004</v>
      </c>
      <c r="N14" s="58">
        <f>_xlfn.STDEV.S(J14:J15)/M14</f>
        <v>0.3560490615856966</v>
      </c>
      <c r="O14" s="67">
        <f>(11.43*K14) + (-0.64*M14)</f>
        <v>4.6429</v>
      </c>
      <c r="P14" s="67">
        <f>(27.09*M14) + (-3.63*K14)</f>
        <v>9.9523500000000009</v>
      </c>
      <c r="Q14" s="67">
        <f t="shared" ref="Q14" si="29">O14+P14</f>
        <v>14.59525</v>
      </c>
      <c r="R14" s="67">
        <f t="shared" ref="R14" si="30">O14*($F14/$E14)*1000</f>
        <v>48.085270425776756</v>
      </c>
      <c r="S14" s="67">
        <f t="shared" ref="S14" si="31">P14*($F14/$E14)*1000</f>
        <v>103.07382048331417</v>
      </c>
      <c r="T14" s="67">
        <f t="shared" ref="T14" si="32">Q14*($F14/$E14)*1000</f>
        <v>151.15909090909091</v>
      </c>
      <c r="U14" s="80">
        <f t="shared" ref="U14" si="33">AVERAGE(R14:R17)</f>
        <v>44.592205105361501</v>
      </c>
      <c r="V14" s="80">
        <f t="shared" ref="V14" si="34">AVERAGE(S14:S17)</f>
        <v>95.604007015850641</v>
      </c>
      <c r="W14" s="80">
        <f t="shared" ref="W14" si="35">AVERAGE(T14:T17)</f>
        <v>140.19621212121211</v>
      </c>
    </row>
    <row r="15" spans="1:23" s="28" customFormat="1" x14ac:dyDescent="0.35">
      <c r="A15" s="28" t="s">
        <v>35</v>
      </c>
      <c r="B15" s="43" t="s">
        <v>10</v>
      </c>
      <c r="C15" s="43">
        <v>2</v>
      </c>
      <c r="D15" s="43" t="s">
        <v>79</v>
      </c>
      <c r="E15" s="43">
        <v>86.9</v>
      </c>
      <c r="F15" s="43">
        <v>0.9</v>
      </c>
      <c r="G15" s="29">
        <v>0.158</v>
      </c>
      <c r="H15" s="29">
        <v>0.26600000000000001</v>
      </c>
      <c r="I15" s="43">
        <f t="shared" si="2"/>
        <v>0.316</v>
      </c>
      <c r="J15" s="43">
        <f t="shared" si="3"/>
        <v>0.53200000000000003</v>
      </c>
      <c r="K15" s="74"/>
      <c r="L15" s="58"/>
      <c r="M15" s="74"/>
      <c r="N15" s="58"/>
      <c r="O15" s="67"/>
      <c r="P15" s="67"/>
      <c r="Q15" s="67"/>
      <c r="R15" s="67"/>
      <c r="S15" s="67"/>
      <c r="T15" s="67"/>
      <c r="U15" s="79"/>
      <c r="V15" s="79"/>
      <c r="W15" s="79"/>
    </row>
    <row r="16" spans="1:23" s="28" customFormat="1" x14ac:dyDescent="0.35">
      <c r="A16" s="28" t="s">
        <v>35</v>
      </c>
      <c r="B16" s="43" t="s">
        <v>10</v>
      </c>
      <c r="C16" s="43">
        <v>1</v>
      </c>
      <c r="D16" s="43" t="s">
        <v>80</v>
      </c>
      <c r="E16" s="43">
        <v>93</v>
      </c>
      <c r="F16" s="43">
        <v>1</v>
      </c>
      <c r="G16" s="28">
        <v>0.23499999999999999</v>
      </c>
      <c r="H16" s="28">
        <v>0.121</v>
      </c>
      <c r="I16" s="43">
        <f t="shared" si="2"/>
        <v>0.47</v>
      </c>
      <c r="J16" s="43">
        <f t="shared" si="3"/>
        <v>0.24199999999999999</v>
      </c>
      <c r="K16" s="74">
        <f>AVERAGE(I16:I17)</f>
        <v>0.35399999999999998</v>
      </c>
      <c r="L16" s="58">
        <f>_xlfn.STDEV.S(I16:I17)/K16</f>
        <v>0.46341461365898023</v>
      </c>
      <c r="M16" s="74">
        <f>AVERAGE(J16:J17)</f>
        <v>0.35</v>
      </c>
      <c r="N16" s="58">
        <f>_xlfn.STDEV.S(J16:J17)/M16</f>
        <v>0.43638589924655552</v>
      </c>
      <c r="O16" s="67">
        <f>(11.43*K16) + (-0.64*M16)</f>
        <v>3.8222199999999997</v>
      </c>
      <c r="P16" s="67">
        <f>(27.09*M16) + (-3.63*K16)</f>
        <v>8.1964799999999993</v>
      </c>
      <c r="Q16" s="67">
        <f t="shared" ref="Q16" si="36">O16+P16</f>
        <v>12.018699999999999</v>
      </c>
      <c r="R16" s="67">
        <f t="shared" ref="R16" si="37">O16*($F16/$E16)*1000</f>
        <v>41.099139784946239</v>
      </c>
      <c r="S16" s="67">
        <f t="shared" ref="S16" si="38">P16*($F16/$E16)*1000</f>
        <v>88.134193548387103</v>
      </c>
      <c r="T16" s="67">
        <f t="shared" ref="T16" si="39">Q16*($F16/$E16)*1000</f>
        <v>129.23333333333335</v>
      </c>
      <c r="U16" s="79"/>
      <c r="V16" s="79"/>
      <c r="W16" s="79"/>
    </row>
    <row r="17" spans="1:23" s="28" customFormat="1" x14ac:dyDescent="0.35">
      <c r="A17" s="28" t="s">
        <v>35</v>
      </c>
      <c r="B17" s="43" t="s">
        <v>10</v>
      </c>
      <c r="C17" s="43">
        <v>2</v>
      </c>
      <c r="D17" s="43" t="s">
        <v>80</v>
      </c>
      <c r="E17" s="43">
        <v>93</v>
      </c>
      <c r="F17" s="43">
        <v>1</v>
      </c>
      <c r="G17" s="29">
        <v>0.11899999999999999</v>
      </c>
      <c r="H17" s="29">
        <v>0.22900000000000001</v>
      </c>
      <c r="I17" s="43">
        <f t="shared" si="2"/>
        <v>0.23799999999999999</v>
      </c>
      <c r="J17" s="43">
        <f t="shared" si="3"/>
        <v>0.45800000000000002</v>
      </c>
      <c r="K17" s="74"/>
      <c r="L17" s="58"/>
      <c r="M17" s="74"/>
      <c r="N17" s="58"/>
      <c r="O17" s="67"/>
      <c r="P17" s="67"/>
      <c r="Q17" s="67"/>
      <c r="R17" s="67"/>
      <c r="S17" s="67"/>
      <c r="T17" s="67"/>
      <c r="U17" s="79"/>
      <c r="V17" s="79"/>
      <c r="W17" s="79"/>
    </row>
    <row r="18" spans="1:23" s="107" customFormat="1" x14ac:dyDescent="0.35">
      <c r="A18" s="107" t="s">
        <v>36</v>
      </c>
      <c r="B18" s="108" t="s">
        <v>10</v>
      </c>
      <c r="C18" s="108">
        <v>1</v>
      </c>
      <c r="D18" s="108" t="s">
        <v>79</v>
      </c>
      <c r="E18" s="108">
        <v>97</v>
      </c>
      <c r="F18" s="108">
        <v>1</v>
      </c>
      <c r="G18" s="107">
        <v>0.48399999999999999</v>
      </c>
      <c r="H18" s="107">
        <v>0.25</v>
      </c>
      <c r="I18" s="108">
        <f t="shared" si="2"/>
        <v>0.96799999999999997</v>
      </c>
      <c r="J18" s="108">
        <f t="shared" si="3"/>
        <v>0.5</v>
      </c>
      <c r="K18" s="109">
        <f>AVERAGE(I18:I19)</f>
        <v>0.73799999999999999</v>
      </c>
      <c r="L18" s="110">
        <f>_xlfn.STDEV.S(I18:I19)/K18</f>
        <v>0.44074406415421641</v>
      </c>
      <c r="M18" s="109">
        <f>AVERAGE(J18:J19)</f>
        <v>0.74299999999999999</v>
      </c>
      <c r="N18" s="110">
        <f>_xlfn.STDEV.S(J18:J19)/M18</f>
        <v>0.46252206683265384</v>
      </c>
      <c r="O18" s="111">
        <f>(11.43*K18) + (-0.64*M18)</f>
        <v>7.9598199999999997</v>
      </c>
      <c r="P18" s="111">
        <f>(27.09*M18) + (-3.63*K18)</f>
        <v>17.448930000000001</v>
      </c>
      <c r="Q18" s="111">
        <f t="shared" ref="Q18" si="40">O18+P18</f>
        <v>25.408750000000001</v>
      </c>
      <c r="R18" s="111">
        <f t="shared" ref="R18" si="41">O18*($F18/$E18)*1000</f>
        <v>82.059999999999988</v>
      </c>
      <c r="S18" s="111">
        <f t="shared" ref="S18" si="42">P18*($F18/$E18)*1000</f>
        <v>179.8858762886598</v>
      </c>
      <c r="T18" s="111">
        <f t="shared" ref="T18" si="43">Q18*($F18/$E18)*1000</f>
        <v>261.9458762886598</v>
      </c>
      <c r="U18" s="113">
        <f>AVERAGE(R20:R21)</f>
        <v>54.462688064192584</v>
      </c>
      <c r="V18" s="113">
        <f t="shared" ref="V18:W18" si="44">AVERAGE(S20:S21)</f>
        <v>117.27201604814444</v>
      </c>
      <c r="W18" s="113">
        <f t="shared" si="44"/>
        <v>171.73470411233703</v>
      </c>
    </row>
    <row r="19" spans="1:23" s="107" customFormat="1" x14ac:dyDescent="0.35">
      <c r="A19" s="107" t="s">
        <v>36</v>
      </c>
      <c r="B19" s="108" t="s">
        <v>10</v>
      </c>
      <c r="C19" s="108">
        <v>2</v>
      </c>
      <c r="D19" s="108" t="s">
        <v>79</v>
      </c>
      <c r="E19" s="108">
        <v>97</v>
      </c>
      <c r="F19" s="108">
        <v>1</v>
      </c>
      <c r="G19" s="112">
        <v>0.254</v>
      </c>
      <c r="H19" s="112">
        <v>0.49299999999999999</v>
      </c>
      <c r="I19" s="108">
        <f t="shared" si="2"/>
        <v>0.50800000000000001</v>
      </c>
      <c r="J19" s="108">
        <f t="shared" si="3"/>
        <v>0.98599999999999999</v>
      </c>
      <c r="K19" s="109"/>
      <c r="L19" s="110"/>
      <c r="M19" s="109"/>
      <c r="N19" s="110"/>
      <c r="O19" s="111"/>
      <c r="P19" s="111"/>
      <c r="Q19" s="111"/>
      <c r="R19" s="111"/>
      <c r="S19" s="111"/>
      <c r="T19" s="111"/>
      <c r="U19" s="114"/>
      <c r="V19" s="114"/>
      <c r="W19" s="114"/>
    </row>
    <row r="20" spans="1:23" s="26" customFormat="1" x14ac:dyDescent="0.35">
      <c r="A20" s="26" t="s">
        <v>36</v>
      </c>
      <c r="B20" s="42" t="s">
        <v>10</v>
      </c>
      <c r="C20" s="42">
        <v>1</v>
      </c>
      <c r="D20" s="42" t="s">
        <v>80</v>
      </c>
      <c r="E20" s="42">
        <v>99.7</v>
      </c>
      <c r="F20" s="42">
        <v>1</v>
      </c>
      <c r="G20" s="26">
        <v>0.307</v>
      </c>
      <c r="H20" s="26">
        <v>0.20300000000000001</v>
      </c>
      <c r="I20" s="42">
        <f t="shared" si="2"/>
        <v>0.61399999999999999</v>
      </c>
      <c r="J20" s="42">
        <f t="shared" si="3"/>
        <v>0.40600000000000003</v>
      </c>
      <c r="K20" s="75">
        <f>AVERAGE(I20:I21)</f>
        <v>0.503</v>
      </c>
      <c r="L20" s="59">
        <f>_xlfn.STDEV.S(I20:I21)/K20</f>
        <v>0.31208291336662769</v>
      </c>
      <c r="M20" s="75">
        <f>AVERAGE(J20:J21)</f>
        <v>0.499</v>
      </c>
      <c r="N20" s="59">
        <f>_xlfn.STDEV.S(J20:J21)/M20</f>
        <v>0.26357086433005561</v>
      </c>
      <c r="O20" s="66">
        <f>(11.43*K20) + (-0.64*M20)</f>
        <v>5.4299300000000006</v>
      </c>
      <c r="P20" s="66">
        <f>(27.09*M20) + (-3.63*K20)</f>
        <v>11.692020000000001</v>
      </c>
      <c r="Q20" s="66">
        <f t="shared" ref="Q20" si="45">O20+P20</f>
        <v>17.121950000000002</v>
      </c>
      <c r="R20" s="66">
        <f t="shared" ref="R20" si="46">O20*($F20/$E20)*1000</f>
        <v>54.462688064192584</v>
      </c>
      <c r="S20" s="66">
        <f t="shared" ref="S20" si="47">P20*($F20/$E20)*1000</f>
        <v>117.27201604814444</v>
      </c>
      <c r="T20" s="66">
        <f t="shared" ref="T20" si="48">Q20*($F20/$E20)*1000</f>
        <v>171.73470411233703</v>
      </c>
      <c r="U20" s="114"/>
      <c r="V20" s="114"/>
      <c r="W20" s="114"/>
    </row>
    <row r="21" spans="1:23" s="26" customFormat="1" x14ac:dyDescent="0.35">
      <c r="A21" s="26" t="s">
        <v>36</v>
      </c>
      <c r="B21" s="42" t="s">
        <v>10</v>
      </c>
      <c r="C21" s="42">
        <v>2</v>
      </c>
      <c r="D21" s="42" t="s">
        <v>80</v>
      </c>
      <c r="E21" s="42">
        <v>99.7</v>
      </c>
      <c r="F21" s="42">
        <v>1</v>
      </c>
      <c r="G21" s="27">
        <v>0.19600000000000001</v>
      </c>
      <c r="H21" s="27">
        <v>0.29599999999999999</v>
      </c>
      <c r="I21" s="42">
        <f t="shared" si="2"/>
        <v>0.39200000000000002</v>
      </c>
      <c r="J21" s="42">
        <f t="shared" si="3"/>
        <v>0.59199999999999997</v>
      </c>
      <c r="K21" s="75"/>
      <c r="L21" s="59"/>
      <c r="M21" s="75"/>
      <c r="N21" s="59"/>
      <c r="O21" s="66"/>
      <c r="P21" s="66"/>
      <c r="Q21" s="66"/>
      <c r="R21" s="66"/>
      <c r="S21" s="66"/>
      <c r="T21" s="66"/>
      <c r="U21" s="114"/>
      <c r="V21" s="114"/>
      <c r="W21" s="114"/>
    </row>
    <row r="22" spans="1:23" s="30" customFormat="1" x14ac:dyDescent="0.35">
      <c r="A22" s="30" t="s">
        <v>42</v>
      </c>
      <c r="B22" s="44" t="s">
        <v>7</v>
      </c>
      <c r="C22" s="44">
        <v>1</v>
      </c>
      <c r="D22" s="44" t="s">
        <v>79</v>
      </c>
      <c r="E22" s="44">
        <v>106.7</v>
      </c>
      <c r="F22" s="44">
        <v>1</v>
      </c>
      <c r="G22" s="30">
        <v>0.14000000000000001</v>
      </c>
      <c r="H22" s="30">
        <v>0.20499999999999999</v>
      </c>
      <c r="I22" s="44">
        <f t="shared" si="2"/>
        <v>0.28000000000000003</v>
      </c>
      <c r="J22" s="44">
        <f t="shared" si="3"/>
        <v>0.41</v>
      </c>
      <c r="K22" s="72">
        <f>AVERAGE(I22:I23)</f>
        <v>0.34300000000000003</v>
      </c>
      <c r="L22" s="56">
        <f>_xlfn.STDEV.S(I22:I23)/K22</f>
        <v>0.25975351145628228</v>
      </c>
      <c r="M22" s="72">
        <f>AVERAGE(J22:J23)</f>
        <v>0.34399999999999997</v>
      </c>
      <c r="N22" s="56">
        <f>_xlfn.STDEV.S(J22:J23)/M22</f>
        <v>0.27133167185065238</v>
      </c>
      <c r="O22" s="64">
        <f>(11.43*K22) + (-0.64*M22)</f>
        <v>3.7003300000000001</v>
      </c>
      <c r="P22" s="64">
        <f>(27.09*M22) + (-3.63*K22)</f>
        <v>8.0738699999999994</v>
      </c>
      <c r="Q22" s="64">
        <f t="shared" ref="Q22" si="49">O22+P22</f>
        <v>11.7742</v>
      </c>
      <c r="R22" s="64">
        <f t="shared" ref="R22" si="50">O22*($F22/$E22)*1000</f>
        <v>34.67975632614808</v>
      </c>
      <c r="S22" s="64">
        <f t="shared" ref="S22" si="51">P22*($F22/$E22)*1000</f>
        <v>75.668884723523888</v>
      </c>
      <c r="T22" s="64">
        <f t="shared" ref="T22" si="52">Q22*($F22/$E22)*1000</f>
        <v>110.34864104967197</v>
      </c>
      <c r="U22" s="80">
        <f t="shared" ref="U22" si="53">AVERAGE(R22:R25)</f>
        <v>37.501201692485807</v>
      </c>
      <c r="V22" s="80">
        <f t="shared" ref="V22" si="54">AVERAGE(S22:S25)</f>
        <v>81.251060008820758</v>
      </c>
      <c r="W22" s="80">
        <f t="shared" ref="W22" si="55">AVERAGE(T22:T25)</f>
        <v>118.75226170130657</v>
      </c>
    </row>
    <row r="23" spans="1:23" s="30" customFormat="1" x14ac:dyDescent="0.35">
      <c r="A23" s="30" t="s">
        <v>42</v>
      </c>
      <c r="B23" s="44" t="s">
        <v>7</v>
      </c>
      <c r="C23" s="44">
        <v>2</v>
      </c>
      <c r="D23" s="44" t="s">
        <v>79</v>
      </c>
      <c r="E23" s="44">
        <v>106.7</v>
      </c>
      <c r="F23" s="44">
        <v>1</v>
      </c>
      <c r="G23" s="31">
        <v>0.20300000000000001</v>
      </c>
      <c r="H23" s="31">
        <v>0.13900000000000001</v>
      </c>
      <c r="I23" s="44">
        <f t="shared" si="2"/>
        <v>0.40600000000000003</v>
      </c>
      <c r="J23" s="44">
        <f t="shared" si="3"/>
        <v>0.27800000000000002</v>
      </c>
      <c r="K23" s="72"/>
      <c r="L23" s="56"/>
      <c r="M23" s="72"/>
      <c r="N23" s="56"/>
      <c r="O23" s="64"/>
      <c r="P23" s="64"/>
      <c r="Q23" s="64"/>
      <c r="R23" s="64"/>
      <c r="S23" s="64"/>
      <c r="T23" s="64"/>
      <c r="U23" s="79"/>
      <c r="V23" s="79"/>
      <c r="W23" s="79"/>
    </row>
    <row r="24" spans="1:23" s="30" customFormat="1" x14ac:dyDescent="0.35">
      <c r="A24" s="30" t="s">
        <v>42</v>
      </c>
      <c r="B24" s="44" t="s">
        <v>7</v>
      </c>
      <c r="C24" s="44">
        <v>1</v>
      </c>
      <c r="D24" s="44" t="s">
        <v>80</v>
      </c>
      <c r="E24" s="44">
        <v>102</v>
      </c>
      <c r="F24" s="44">
        <v>1</v>
      </c>
      <c r="G24" s="30">
        <v>0.222</v>
      </c>
      <c r="H24" s="30">
        <v>0.161</v>
      </c>
      <c r="I24" s="44">
        <f t="shared" si="2"/>
        <v>0.44400000000000001</v>
      </c>
      <c r="J24" s="44">
        <f t="shared" si="3"/>
        <v>0.32200000000000001</v>
      </c>
      <c r="K24" s="72">
        <f>AVERAGE(I24:I25)</f>
        <v>0.38100000000000001</v>
      </c>
      <c r="L24" s="56">
        <f>_xlfn.STDEV.S(I24:I25)/K24</f>
        <v>0.23384633708531494</v>
      </c>
      <c r="M24" s="72">
        <f>AVERAGE(J24:J25)</f>
        <v>0.378</v>
      </c>
      <c r="N24" s="56">
        <f>_xlfn.STDEV.S(J24:J25)/M24</f>
        <v>0.20951312035156963</v>
      </c>
      <c r="O24" s="64">
        <f>(11.43*K24) + (-0.64*M24)</f>
        <v>4.1129099999999994</v>
      </c>
      <c r="P24" s="64">
        <f>(27.09*M24) + (-3.63*K24)</f>
        <v>8.8569899999999997</v>
      </c>
      <c r="Q24" s="64">
        <f t="shared" ref="Q24" si="56">O24+P24</f>
        <v>12.969899999999999</v>
      </c>
      <c r="R24" s="64">
        <f t="shared" ref="R24" si="57">O24*($F24/$E24)*1000</f>
        <v>40.322647058823527</v>
      </c>
      <c r="S24" s="64">
        <f t="shared" ref="S24" si="58">P24*($F24/$E24)*1000</f>
        <v>86.833235294117642</v>
      </c>
      <c r="T24" s="64">
        <f t="shared" ref="T24" si="59">Q24*($F24/$E24)*1000</f>
        <v>127.15588235294118</v>
      </c>
      <c r="U24" s="79"/>
      <c r="V24" s="79"/>
      <c r="W24" s="79"/>
    </row>
    <row r="25" spans="1:23" s="30" customFormat="1" x14ac:dyDescent="0.35">
      <c r="A25" s="30" t="s">
        <v>42</v>
      </c>
      <c r="B25" s="44" t="s">
        <v>7</v>
      </c>
      <c r="C25" s="44">
        <v>2</v>
      </c>
      <c r="D25" s="44" t="s">
        <v>80</v>
      </c>
      <c r="E25" s="44">
        <v>102</v>
      </c>
      <c r="F25" s="44">
        <v>1</v>
      </c>
      <c r="G25" s="31">
        <v>0.159</v>
      </c>
      <c r="H25" s="31">
        <v>0.217</v>
      </c>
      <c r="I25" s="44">
        <f t="shared" si="2"/>
        <v>0.318</v>
      </c>
      <c r="J25" s="44">
        <f t="shared" si="3"/>
        <v>0.434</v>
      </c>
      <c r="K25" s="72"/>
      <c r="L25" s="56"/>
      <c r="M25" s="72"/>
      <c r="N25" s="56"/>
      <c r="O25" s="64"/>
      <c r="P25" s="64"/>
      <c r="Q25" s="64"/>
      <c r="R25" s="64"/>
      <c r="S25" s="64"/>
      <c r="T25" s="64"/>
      <c r="U25" s="79"/>
      <c r="V25" s="79"/>
      <c r="W25" s="79"/>
    </row>
    <row r="26" spans="1:23" s="32" customFormat="1" x14ac:dyDescent="0.35">
      <c r="A26" s="32" t="s">
        <v>43</v>
      </c>
      <c r="B26" s="45" t="s">
        <v>7</v>
      </c>
      <c r="C26" s="45">
        <v>1</v>
      </c>
      <c r="D26" s="45" t="s">
        <v>79</v>
      </c>
      <c r="E26" s="45">
        <v>106.7</v>
      </c>
      <c r="F26" s="45">
        <v>1</v>
      </c>
      <c r="G26" s="32">
        <v>0.23699999999999999</v>
      </c>
      <c r="H26" s="32">
        <v>0.20499999999999999</v>
      </c>
      <c r="I26" s="45">
        <f t="shared" si="2"/>
        <v>0.47399999999999998</v>
      </c>
      <c r="J26" s="45">
        <f t="shared" si="3"/>
        <v>0.41</v>
      </c>
      <c r="K26" s="73">
        <f>AVERAGE(I26:I27)</f>
        <v>0.44099999999999995</v>
      </c>
      <c r="L26" s="57">
        <f>_xlfn.STDEV.S(I26:I27)/K26</f>
        <v>0.10582550466737448</v>
      </c>
      <c r="M26" s="73">
        <f>AVERAGE(J26:J27)</f>
        <v>0.43999999999999995</v>
      </c>
      <c r="N26" s="57">
        <f>_xlfn.STDEV.S(J26:J27)/M26</f>
        <v>9.6423651979983774E-2</v>
      </c>
      <c r="O26" s="65">
        <f>(11.43*K26) + (-0.64*M26)</f>
        <v>4.7590299999999992</v>
      </c>
      <c r="P26" s="65">
        <f>(27.09*M26) + (-3.63*K26)</f>
        <v>10.318769999999999</v>
      </c>
      <c r="Q26" s="65">
        <f t="shared" ref="Q26" si="60">O26+P26</f>
        <v>15.077799999999998</v>
      </c>
      <c r="R26" s="65">
        <f t="shared" ref="R26" si="61">O26*($F26/$E26)*1000</f>
        <v>44.601968134957815</v>
      </c>
      <c r="S26" s="65">
        <f t="shared" ref="S26" si="62">P26*($F26/$E26)*1000</f>
        <v>96.708247422680401</v>
      </c>
      <c r="T26" s="65">
        <f t="shared" ref="T26" si="63">Q26*($F26/$E26)*1000</f>
        <v>141.3102155576382</v>
      </c>
      <c r="U26" s="80">
        <f t="shared" ref="U26" si="64">AVERAGE(R26:R29)</f>
        <v>39.404365709990984</v>
      </c>
      <c r="V26" s="80">
        <f t="shared" ref="V26" si="65">AVERAGE(S26:S29)</f>
        <v>85.265717914238749</v>
      </c>
      <c r="W26" s="80">
        <f t="shared" ref="W26" si="66">AVERAGE(T26:T29)</f>
        <v>124.67008362422973</v>
      </c>
    </row>
    <row r="27" spans="1:23" s="32" customFormat="1" x14ac:dyDescent="0.35">
      <c r="A27" s="32" t="s">
        <v>43</v>
      </c>
      <c r="B27" s="45" t="s">
        <v>7</v>
      </c>
      <c r="C27" s="45">
        <v>2</v>
      </c>
      <c r="D27" s="45" t="s">
        <v>79</v>
      </c>
      <c r="E27" s="45">
        <v>106.7</v>
      </c>
      <c r="F27" s="45">
        <v>1</v>
      </c>
      <c r="G27" s="33">
        <v>0.20399999999999999</v>
      </c>
      <c r="H27" s="33">
        <v>0.23499999999999999</v>
      </c>
      <c r="I27" s="45">
        <f t="shared" si="2"/>
        <v>0.40799999999999997</v>
      </c>
      <c r="J27" s="45">
        <f t="shared" si="3"/>
        <v>0.47</v>
      </c>
      <c r="K27" s="73"/>
      <c r="L27" s="57"/>
      <c r="M27" s="73"/>
      <c r="N27" s="57"/>
      <c r="O27" s="65"/>
      <c r="P27" s="65"/>
      <c r="Q27" s="65"/>
      <c r="R27" s="65"/>
      <c r="S27" s="65"/>
      <c r="T27" s="65"/>
      <c r="U27" s="79"/>
      <c r="V27" s="79"/>
      <c r="W27" s="79"/>
    </row>
    <row r="28" spans="1:23" s="32" customFormat="1" x14ac:dyDescent="0.35">
      <c r="A28" s="32" t="s">
        <v>43</v>
      </c>
      <c r="B28" s="45" t="s">
        <v>7</v>
      </c>
      <c r="C28" s="45">
        <v>1</v>
      </c>
      <c r="D28" s="45" t="s">
        <v>80</v>
      </c>
      <c r="E28" s="45">
        <v>103.5</v>
      </c>
      <c r="F28" s="45">
        <v>1</v>
      </c>
      <c r="G28" s="32">
        <v>0.17199999999999999</v>
      </c>
      <c r="H28" s="32">
        <v>0.158</v>
      </c>
      <c r="I28" s="45">
        <f t="shared" si="2"/>
        <v>0.34399999999999997</v>
      </c>
      <c r="J28" s="45">
        <f t="shared" si="3"/>
        <v>0.316</v>
      </c>
      <c r="K28" s="73">
        <f>AVERAGE(I28:I29)</f>
        <v>0.32799999999999996</v>
      </c>
      <c r="L28" s="57">
        <f>_xlfn.STDEV.S(I28:I29)/K28</f>
        <v>6.8986027432833857E-2</v>
      </c>
      <c r="M28" s="73">
        <f>AVERAGE(J28:J29)</f>
        <v>0.32600000000000001</v>
      </c>
      <c r="N28" s="57">
        <f>_xlfn.STDEV.S(J28:J29)/M28</f>
        <v>4.3380784121874121E-2</v>
      </c>
      <c r="O28" s="65">
        <f>(11.43*K28) + (-0.64*M28)</f>
        <v>3.5403999999999995</v>
      </c>
      <c r="P28" s="65">
        <f>(27.09*M28) + (-3.63*K28)</f>
        <v>7.6407000000000007</v>
      </c>
      <c r="Q28" s="65">
        <f t="shared" ref="Q28" si="67">O28+P28</f>
        <v>11.181100000000001</v>
      </c>
      <c r="R28" s="65">
        <f t="shared" ref="R28" si="68">O28*($F28/$E28)*1000</f>
        <v>34.206763285024152</v>
      </c>
      <c r="S28" s="65">
        <f t="shared" ref="S28" si="69">P28*($F28/$E28)*1000</f>
        <v>73.823188405797097</v>
      </c>
      <c r="T28" s="65">
        <f t="shared" ref="T28" si="70">Q28*($F28/$E28)*1000</f>
        <v>108.02995169082126</v>
      </c>
      <c r="U28" s="79"/>
      <c r="V28" s="79"/>
      <c r="W28" s="79"/>
    </row>
    <row r="29" spans="1:23" s="32" customFormat="1" x14ac:dyDescent="0.35">
      <c r="A29" s="32" t="s">
        <v>43</v>
      </c>
      <c r="B29" s="45" t="s">
        <v>7</v>
      </c>
      <c r="C29" s="45">
        <v>2</v>
      </c>
      <c r="D29" s="45" t="s">
        <v>80</v>
      </c>
      <c r="E29" s="45">
        <v>103.5</v>
      </c>
      <c r="F29" s="45">
        <v>1</v>
      </c>
      <c r="G29" s="33">
        <v>0.156</v>
      </c>
      <c r="H29" s="33">
        <v>0.16800000000000001</v>
      </c>
      <c r="I29" s="45">
        <f t="shared" si="2"/>
        <v>0.312</v>
      </c>
      <c r="J29" s="45">
        <f t="shared" si="3"/>
        <v>0.33600000000000002</v>
      </c>
      <c r="K29" s="73"/>
      <c r="L29" s="57"/>
      <c r="M29" s="73"/>
      <c r="N29" s="57"/>
      <c r="O29" s="65"/>
      <c r="P29" s="65"/>
      <c r="Q29" s="65"/>
      <c r="R29" s="65"/>
      <c r="S29" s="65"/>
      <c r="T29" s="65"/>
      <c r="U29" s="79"/>
      <c r="V29" s="79"/>
      <c r="W29" s="79"/>
    </row>
    <row r="30" spans="1:23" s="30" customFormat="1" x14ac:dyDescent="0.35">
      <c r="A30" s="30" t="s">
        <v>45</v>
      </c>
      <c r="B30" s="44" t="s">
        <v>7</v>
      </c>
      <c r="C30" s="44">
        <v>1</v>
      </c>
      <c r="D30" s="44" t="s">
        <v>79</v>
      </c>
      <c r="E30" s="44">
        <v>107.8</v>
      </c>
      <c r="F30" s="44">
        <v>1</v>
      </c>
      <c r="G30" s="30">
        <v>0.24299999999999999</v>
      </c>
      <c r="H30" s="30">
        <v>0.214</v>
      </c>
      <c r="I30" s="44">
        <f t="shared" si="2"/>
        <v>0.48599999999999999</v>
      </c>
      <c r="J30" s="44">
        <f t="shared" si="3"/>
        <v>0.42799999999999999</v>
      </c>
      <c r="K30" s="72">
        <f>AVERAGE(I30:I31)</f>
        <v>0.46299999999999997</v>
      </c>
      <c r="L30" s="56">
        <f>_xlfn.STDEV.S(I30:I31)/K30</f>
        <v>7.0252509577929112E-2</v>
      </c>
      <c r="M30" s="72">
        <f>AVERAGE(J30:J31)</f>
        <v>0.46399999999999997</v>
      </c>
      <c r="N30" s="56">
        <f>_xlfn.STDEV.S(J30:J31)/M30</f>
        <v>0.10972346604618843</v>
      </c>
      <c r="O30" s="64">
        <f>(11.43*K30) + (-0.64*M30)</f>
        <v>4.9951299999999987</v>
      </c>
      <c r="P30" s="64">
        <f>(27.09*M30) + (-3.63*K30)</f>
        <v>10.889069999999998</v>
      </c>
      <c r="Q30" s="64">
        <f t="shared" ref="Q30" si="71">O30+P30</f>
        <v>15.884199999999996</v>
      </c>
      <c r="R30" s="64">
        <f t="shared" ref="R30" si="72">O30*($F30/$E30)*1000</f>
        <v>46.337012987012976</v>
      </c>
      <c r="S30" s="64">
        <f t="shared" ref="S30" si="73">P30*($F30/$E30)*1000</f>
        <v>101.01178107606678</v>
      </c>
      <c r="T30" s="64">
        <f t="shared" ref="T30" si="74">Q30*($F30/$E30)*1000</f>
        <v>147.34879406307974</v>
      </c>
      <c r="U30" s="113">
        <f>AVERAGE(R30)</f>
        <v>46.337012987012976</v>
      </c>
      <c r="V30" s="113">
        <f t="shared" ref="V30:W30" si="75">AVERAGE(S30)</f>
        <v>101.01178107606678</v>
      </c>
      <c r="W30" s="113">
        <f t="shared" si="75"/>
        <v>147.34879406307974</v>
      </c>
    </row>
    <row r="31" spans="1:23" s="30" customFormat="1" x14ac:dyDescent="0.35">
      <c r="A31" s="30" t="s">
        <v>45</v>
      </c>
      <c r="B31" s="44" t="s">
        <v>7</v>
      </c>
      <c r="C31" s="44">
        <v>2</v>
      </c>
      <c r="D31" s="44" t="s">
        <v>79</v>
      </c>
      <c r="E31" s="44">
        <v>107.8</v>
      </c>
      <c r="F31" s="44">
        <v>1</v>
      </c>
      <c r="G31" s="31">
        <v>0.22</v>
      </c>
      <c r="H31" s="31">
        <v>0.25</v>
      </c>
      <c r="I31" s="44">
        <f t="shared" si="2"/>
        <v>0.44</v>
      </c>
      <c r="J31" s="44">
        <f t="shared" si="3"/>
        <v>0.5</v>
      </c>
      <c r="K31" s="72"/>
      <c r="L31" s="56"/>
      <c r="M31" s="72"/>
      <c r="N31" s="56"/>
      <c r="O31" s="64"/>
      <c r="P31" s="64"/>
      <c r="Q31" s="64"/>
      <c r="R31" s="64"/>
      <c r="S31" s="64"/>
      <c r="T31" s="64"/>
      <c r="U31" s="114"/>
      <c r="V31" s="114"/>
      <c r="W31" s="114"/>
    </row>
    <row r="32" spans="1:23" s="30" customFormat="1" x14ac:dyDescent="0.35">
      <c r="A32" s="83" t="s">
        <v>45</v>
      </c>
      <c r="B32" s="84" t="s">
        <v>7</v>
      </c>
      <c r="C32" s="84">
        <v>1</v>
      </c>
      <c r="D32" s="84" t="s">
        <v>80</v>
      </c>
      <c r="E32" s="84">
        <v>102</v>
      </c>
      <c r="F32" s="84">
        <v>1</v>
      </c>
      <c r="G32" s="83">
        <v>0.86199999999999999</v>
      </c>
      <c r="H32" s="83">
        <v>0.48199999999999998</v>
      </c>
      <c r="I32" s="84">
        <f t="shared" si="2"/>
        <v>1.724</v>
      </c>
      <c r="J32" s="84">
        <f t="shared" si="3"/>
        <v>0.96399999999999997</v>
      </c>
      <c r="K32" s="85">
        <f>AVERAGE(I32:I33)</f>
        <v>1.343</v>
      </c>
      <c r="L32" s="86">
        <f>_xlfn.STDEV.S(I32:I33)/K32</f>
        <v>0.40120280511105688</v>
      </c>
      <c r="M32" s="85">
        <f>AVERAGE(J32:J33)</f>
        <v>1.341</v>
      </c>
      <c r="N32" s="86">
        <f>_xlfn.STDEV.S(J32:J33)/M32</f>
        <v>0.39758278375440476</v>
      </c>
      <c r="O32" s="81">
        <f>(11.43*K32) + (-0.64*M32)</f>
        <v>14.492249999999999</v>
      </c>
      <c r="P32" s="81">
        <f>(27.09*M32) + (-3.63*K32)</f>
        <v>31.452599999999997</v>
      </c>
      <c r="Q32" s="81">
        <f t="shared" ref="Q32" si="76">O32+P32</f>
        <v>45.944849999999995</v>
      </c>
      <c r="R32" s="81">
        <f t="shared" ref="R32" si="77">O32*($F32/$E32)*1000</f>
        <v>142.08088235294116</v>
      </c>
      <c r="S32" s="81">
        <f t="shared" ref="S32" si="78">P32*($F32/$E32)*1000</f>
        <v>308.35882352941172</v>
      </c>
      <c r="T32" s="81">
        <f t="shared" ref="T32" si="79">Q32*($F32/$E32)*1000</f>
        <v>450.43970588235288</v>
      </c>
      <c r="U32" s="114"/>
      <c r="V32" s="114"/>
      <c r="W32" s="114"/>
    </row>
    <row r="33" spans="1:23" s="30" customFormat="1" x14ac:dyDescent="0.35">
      <c r="A33" s="83" t="s">
        <v>45</v>
      </c>
      <c r="B33" s="84" t="s">
        <v>7</v>
      </c>
      <c r="C33" s="84">
        <v>2</v>
      </c>
      <c r="D33" s="84" t="s">
        <v>80</v>
      </c>
      <c r="E33" s="84">
        <v>102</v>
      </c>
      <c r="F33" s="84">
        <v>1</v>
      </c>
      <c r="G33" s="87">
        <v>0.48099999999999998</v>
      </c>
      <c r="H33" s="87">
        <v>0.85899999999999999</v>
      </c>
      <c r="I33" s="84">
        <f t="shared" si="2"/>
        <v>0.96199999999999997</v>
      </c>
      <c r="J33" s="84">
        <f t="shared" si="3"/>
        <v>1.718</v>
      </c>
      <c r="K33" s="85"/>
      <c r="L33" s="86"/>
      <c r="M33" s="85"/>
      <c r="N33" s="86"/>
      <c r="O33" s="81"/>
      <c r="P33" s="81"/>
      <c r="Q33" s="81"/>
      <c r="R33" s="81"/>
      <c r="S33" s="81"/>
      <c r="T33" s="81"/>
      <c r="U33" s="114"/>
      <c r="V33" s="114"/>
      <c r="W33" s="114"/>
    </row>
    <row r="34" spans="1:23" s="32" customFormat="1" x14ac:dyDescent="0.35">
      <c r="A34" s="32" t="s">
        <v>46</v>
      </c>
      <c r="B34" s="45" t="s">
        <v>7</v>
      </c>
      <c r="C34" s="45">
        <v>1</v>
      </c>
      <c r="D34" s="45" t="s">
        <v>79</v>
      </c>
      <c r="E34" s="45">
        <v>101.8</v>
      </c>
      <c r="F34" s="45">
        <v>1</v>
      </c>
      <c r="G34" s="32">
        <v>0.156</v>
      </c>
      <c r="H34" s="32">
        <v>0.16700000000000001</v>
      </c>
      <c r="I34" s="45">
        <f t="shared" si="2"/>
        <v>0.312</v>
      </c>
      <c r="J34" s="45">
        <f t="shared" si="3"/>
        <v>0.33400000000000002</v>
      </c>
      <c r="K34" s="73">
        <f>AVERAGE(I34:I35)</f>
        <v>0.31900000000000001</v>
      </c>
      <c r="L34" s="57">
        <f>_xlfn.STDEV.S(I34:I35)/K34</f>
        <v>3.1032899487810888E-2</v>
      </c>
      <c r="M34" s="73">
        <f>AVERAGE(J34:J35)</f>
        <v>0.318</v>
      </c>
      <c r="N34" s="57">
        <f>_xlfn.STDEV.S(J34:J35)/M34</f>
        <v>7.1155399364684097E-2</v>
      </c>
      <c r="O34" s="65">
        <f>(11.43*K34) + (-0.64*M34)</f>
        <v>3.44265</v>
      </c>
      <c r="P34" s="65">
        <f>(27.09*M34) + (-3.63*K34)</f>
        <v>7.4566500000000007</v>
      </c>
      <c r="Q34" s="65">
        <f t="shared" ref="Q34" si="80">O34+P34</f>
        <v>10.8993</v>
      </c>
      <c r="R34" s="65">
        <f t="shared" ref="R34" si="81">O34*($F34/$E34)*1000</f>
        <v>33.81777996070727</v>
      </c>
      <c r="S34" s="65">
        <f t="shared" ref="S34" si="82">P34*($F34/$E34)*1000</f>
        <v>73.248035363457774</v>
      </c>
      <c r="T34" s="65">
        <f t="shared" ref="T34" si="83">Q34*($F34/$E34)*1000</f>
        <v>107.06581532416503</v>
      </c>
      <c r="U34" s="80">
        <f t="shared" ref="U34" si="84">AVERAGE(R34:R37)</f>
        <v>40.508744490537921</v>
      </c>
      <c r="V34" s="80">
        <f t="shared" ref="V34" si="85">AVERAGE(S34:S37)</f>
        <v>87.935656866985923</v>
      </c>
      <c r="W34" s="80">
        <f t="shared" ref="W34" si="86">AVERAGE(T34:T37)</f>
        <v>128.44440135752384</v>
      </c>
    </row>
    <row r="35" spans="1:23" s="32" customFormat="1" x14ac:dyDescent="0.35">
      <c r="A35" s="32" t="s">
        <v>46</v>
      </c>
      <c r="B35" s="45" t="s">
        <v>7</v>
      </c>
      <c r="C35" s="45">
        <v>2</v>
      </c>
      <c r="D35" s="45" t="s">
        <v>79</v>
      </c>
      <c r="E35" s="45">
        <v>101.8</v>
      </c>
      <c r="F35" s="45">
        <v>1</v>
      </c>
      <c r="G35" s="33">
        <v>0.16300000000000001</v>
      </c>
      <c r="H35" s="33">
        <v>0.151</v>
      </c>
      <c r="I35" s="45">
        <f t="shared" si="2"/>
        <v>0.32600000000000001</v>
      </c>
      <c r="J35" s="45">
        <f t="shared" si="3"/>
        <v>0.30199999999999999</v>
      </c>
      <c r="K35" s="73"/>
      <c r="L35" s="57"/>
      <c r="M35" s="73"/>
      <c r="N35" s="57"/>
      <c r="O35" s="65"/>
      <c r="P35" s="65"/>
      <c r="Q35" s="65"/>
      <c r="R35" s="65"/>
      <c r="S35" s="65"/>
      <c r="T35" s="65"/>
      <c r="U35" s="79"/>
      <c r="V35" s="79"/>
      <c r="W35" s="79"/>
    </row>
    <row r="36" spans="1:23" s="32" customFormat="1" x14ac:dyDescent="0.35">
      <c r="A36" s="32" t="s">
        <v>46</v>
      </c>
      <c r="B36" s="45" t="s">
        <v>7</v>
      </c>
      <c r="C36" s="45">
        <v>1</v>
      </c>
      <c r="D36" s="45" t="s">
        <v>80</v>
      </c>
      <c r="E36" s="45">
        <v>103.1</v>
      </c>
      <c r="F36" s="45">
        <v>1</v>
      </c>
      <c r="G36" s="32">
        <v>0.21</v>
      </c>
      <c r="H36" s="32">
        <v>0.247</v>
      </c>
      <c r="I36" s="45">
        <f t="shared" si="2"/>
        <v>0.42</v>
      </c>
      <c r="J36" s="45">
        <f t="shared" si="3"/>
        <v>0.49399999999999999</v>
      </c>
      <c r="K36" s="73">
        <f>AVERAGE(I36:I37)</f>
        <v>0.45099999999999996</v>
      </c>
      <c r="L36" s="57">
        <f>_xlfn.STDEV.S(I36:I37)/K36</f>
        <v>9.7207584109902337E-2</v>
      </c>
      <c r="M36" s="73">
        <f>AVERAGE(J36:J37)</f>
        <v>0.45099999999999996</v>
      </c>
      <c r="N36" s="57">
        <f>_xlfn.STDEV.S(J36:J37)/M36</f>
        <v>0.13483632634599357</v>
      </c>
      <c r="O36" s="65">
        <f>(11.43*K36) + (-0.64*M36)</f>
        <v>4.8662899999999993</v>
      </c>
      <c r="P36" s="65">
        <f>(27.09*M36) + (-3.63*K36)</f>
        <v>10.58046</v>
      </c>
      <c r="Q36" s="65">
        <f t="shared" ref="Q36" si="87">O36+P36</f>
        <v>15.44675</v>
      </c>
      <c r="R36" s="65">
        <f t="shared" ref="R36" si="88">O36*($F36/$E36)*1000</f>
        <v>47.199709020368573</v>
      </c>
      <c r="S36" s="65">
        <f t="shared" ref="S36" si="89">P36*($F36/$E36)*1000</f>
        <v>102.62327837051407</v>
      </c>
      <c r="T36" s="65">
        <f t="shared" ref="T36" si="90">Q36*($F36/$E36)*1000</f>
        <v>149.82298739088264</v>
      </c>
      <c r="U36" s="79"/>
      <c r="V36" s="79"/>
      <c r="W36" s="79"/>
    </row>
    <row r="37" spans="1:23" s="32" customFormat="1" x14ac:dyDescent="0.35">
      <c r="A37" s="32" t="s">
        <v>46</v>
      </c>
      <c r="B37" s="45" t="s">
        <v>7</v>
      </c>
      <c r="C37" s="45">
        <v>2</v>
      </c>
      <c r="D37" s="45" t="s">
        <v>80</v>
      </c>
      <c r="E37" s="45">
        <v>103.1</v>
      </c>
      <c r="F37" s="45">
        <v>1</v>
      </c>
      <c r="G37" s="33">
        <v>0.24099999999999999</v>
      </c>
      <c r="H37" s="33">
        <v>0.20399999999999999</v>
      </c>
      <c r="I37" s="45">
        <f t="shared" si="2"/>
        <v>0.48199999999999998</v>
      </c>
      <c r="J37" s="45">
        <f t="shared" si="3"/>
        <v>0.40799999999999997</v>
      </c>
      <c r="K37" s="73"/>
      <c r="L37" s="57"/>
      <c r="M37" s="73"/>
      <c r="N37" s="57"/>
      <c r="O37" s="65"/>
      <c r="P37" s="65"/>
      <c r="Q37" s="65"/>
      <c r="R37" s="65"/>
      <c r="S37" s="65"/>
      <c r="T37" s="65"/>
      <c r="U37" s="79"/>
      <c r="V37" s="79"/>
      <c r="W37" s="79"/>
    </row>
    <row r="38" spans="1:23" s="30" customFormat="1" x14ac:dyDescent="0.35">
      <c r="A38" s="30" t="s">
        <v>47</v>
      </c>
      <c r="B38" s="44" t="s">
        <v>7</v>
      </c>
      <c r="C38" s="44">
        <v>1</v>
      </c>
      <c r="D38" s="44" t="s">
        <v>79</v>
      </c>
      <c r="E38" s="44">
        <v>108</v>
      </c>
      <c r="F38" s="44">
        <v>1</v>
      </c>
      <c r="G38" s="30">
        <v>0.442</v>
      </c>
      <c r="H38" s="30">
        <v>0.30499999999999999</v>
      </c>
      <c r="I38" s="44">
        <f t="shared" si="2"/>
        <v>0.88400000000000001</v>
      </c>
      <c r="J38" s="44">
        <f t="shared" si="3"/>
        <v>0.61</v>
      </c>
      <c r="K38" s="72">
        <f>AVERAGE(I38:I39)</f>
        <v>0.73199999999999998</v>
      </c>
      <c r="L38" s="56">
        <f>_xlfn.STDEV.S(I38:I39)/K38</f>
        <v>0.29366183262392148</v>
      </c>
      <c r="M38" s="72">
        <f>AVERAGE(J38:J39)</f>
        <v>0.72299999999999998</v>
      </c>
      <c r="N38" s="56">
        <f>_xlfn.STDEV.S(J38:J39)/M38</f>
        <v>0.22103199522567071</v>
      </c>
      <c r="O38" s="64">
        <f>(11.43*K38) + (-0.64*M38)</f>
        <v>7.9040399999999993</v>
      </c>
      <c r="P38" s="64">
        <f>(27.09*M38) + (-3.63*K38)</f>
        <v>16.928909999999998</v>
      </c>
      <c r="Q38" s="64">
        <f t="shared" ref="Q38" si="91">O38+P38</f>
        <v>24.832949999999997</v>
      </c>
      <c r="R38" s="64">
        <f t="shared" ref="R38" si="92">O38*($F38/$E38)*1000</f>
        <v>73.185555555555538</v>
      </c>
      <c r="S38" s="64">
        <f t="shared" ref="S38" si="93">P38*($F38/$E38)*1000</f>
        <v>156.74916666666664</v>
      </c>
      <c r="T38" s="64">
        <f t="shared" ref="T38" si="94">Q38*($F38/$E38)*1000</f>
        <v>229.93472222222221</v>
      </c>
      <c r="U38" s="80">
        <f t="shared" ref="U38" si="95">AVERAGE(R38:R41)</f>
        <v>55.923302639656228</v>
      </c>
      <c r="V38" s="80">
        <f t="shared" ref="V38" si="96">AVERAGE(S38:S41)</f>
        <v>120.14143416206261</v>
      </c>
      <c r="W38" s="80">
        <f t="shared" ref="W38" si="97">AVERAGE(T38:T41)</f>
        <v>176.06473680171885</v>
      </c>
    </row>
    <row r="39" spans="1:23" s="30" customFormat="1" x14ac:dyDescent="0.35">
      <c r="A39" s="30" t="s">
        <v>47</v>
      </c>
      <c r="B39" s="44" t="s">
        <v>7</v>
      </c>
      <c r="C39" s="44">
        <v>2</v>
      </c>
      <c r="D39" s="44" t="s">
        <v>79</v>
      </c>
      <c r="E39" s="44">
        <v>108</v>
      </c>
      <c r="F39" s="44">
        <v>1</v>
      </c>
      <c r="G39" s="31">
        <v>0.28999999999999998</v>
      </c>
      <c r="H39" s="31">
        <v>0.41799999999999998</v>
      </c>
      <c r="I39" s="44">
        <f t="shared" si="2"/>
        <v>0.57999999999999996</v>
      </c>
      <c r="J39" s="44">
        <f t="shared" si="3"/>
        <v>0.83599999999999997</v>
      </c>
      <c r="K39" s="72"/>
      <c r="L39" s="56"/>
      <c r="M39" s="72"/>
      <c r="N39" s="56"/>
      <c r="O39" s="64"/>
      <c r="P39" s="64"/>
      <c r="Q39" s="64"/>
      <c r="R39" s="64"/>
      <c r="S39" s="64"/>
      <c r="T39" s="64"/>
      <c r="U39" s="79"/>
      <c r="V39" s="79"/>
      <c r="W39" s="79"/>
    </row>
    <row r="40" spans="1:23" s="30" customFormat="1" x14ac:dyDescent="0.35">
      <c r="A40" s="30" t="s">
        <v>47</v>
      </c>
      <c r="B40" s="44" t="s">
        <v>7</v>
      </c>
      <c r="C40" s="44">
        <v>1</v>
      </c>
      <c r="D40" s="44" t="s">
        <v>80</v>
      </c>
      <c r="E40" s="44">
        <v>108.6</v>
      </c>
      <c r="F40" s="44">
        <v>1</v>
      </c>
      <c r="G40" s="30">
        <v>0.22500000000000001</v>
      </c>
      <c r="H40" s="30">
        <v>0.16500000000000001</v>
      </c>
      <c r="I40" s="44">
        <f t="shared" si="2"/>
        <v>0.45</v>
      </c>
      <c r="J40" s="44">
        <f t="shared" si="3"/>
        <v>0.33</v>
      </c>
      <c r="K40" s="72">
        <f>AVERAGE(I40:I41)</f>
        <v>0.38900000000000001</v>
      </c>
      <c r="L40" s="56">
        <f>_xlfn.STDEV.S(I40:I41)/K40</f>
        <v>0.22176613703022835</v>
      </c>
      <c r="M40" s="72">
        <f>AVERAGE(J40:J41)</f>
        <v>0.38700000000000001</v>
      </c>
      <c r="N40" s="56">
        <f>_xlfn.STDEV.S(J40:J41)/M40</f>
        <v>0.20829502081464196</v>
      </c>
      <c r="O40" s="64">
        <f>(11.43*K40) + (-0.64*M40)</f>
        <v>4.1985900000000003</v>
      </c>
      <c r="P40" s="64">
        <f>(27.09*M40) + (-3.63*K40)</f>
        <v>9.0717600000000012</v>
      </c>
      <c r="Q40" s="64">
        <f t="shared" ref="Q40" si="98">O40+P40</f>
        <v>13.270350000000001</v>
      </c>
      <c r="R40" s="64">
        <f t="shared" ref="R40" si="99">O40*($F40/$E40)*1000</f>
        <v>38.661049723756911</v>
      </c>
      <c r="S40" s="64">
        <f t="shared" ref="S40" si="100">P40*($F40/$E40)*1000</f>
        <v>83.533701657458579</v>
      </c>
      <c r="T40" s="64">
        <f t="shared" ref="T40" si="101">Q40*($F40/$E40)*1000</f>
        <v>122.19475138121548</v>
      </c>
      <c r="U40" s="79"/>
      <c r="V40" s="79"/>
      <c r="W40" s="79"/>
    </row>
    <row r="41" spans="1:23" s="30" customFormat="1" x14ac:dyDescent="0.35">
      <c r="A41" s="30" t="s">
        <v>47</v>
      </c>
      <c r="B41" s="44" t="s">
        <v>7</v>
      </c>
      <c r="C41" s="44">
        <v>2</v>
      </c>
      <c r="D41" s="44" t="s">
        <v>80</v>
      </c>
      <c r="E41" s="44">
        <v>108.6</v>
      </c>
      <c r="F41" s="44">
        <v>1</v>
      </c>
      <c r="G41" s="31">
        <v>0.16400000000000001</v>
      </c>
      <c r="H41" s="31">
        <v>0.222</v>
      </c>
      <c r="I41" s="44">
        <f t="shared" si="2"/>
        <v>0.32800000000000001</v>
      </c>
      <c r="J41" s="44">
        <f t="shared" si="3"/>
        <v>0.44400000000000001</v>
      </c>
      <c r="K41" s="72"/>
      <c r="L41" s="56"/>
      <c r="M41" s="72"/>
      <c r="N41" s="56"/>
      <c r="O41" s="64"/>
      <c r="P41" s="64"/>
      <c r="Q41" s="64"/>
      <c r="R41" s="64"/>
      <c r="S41" s="64"/>
      <c r="T41" s="64"/>
      <c r="U41" s="79"/>
      <c r="V41" s="79"/>
      <c r="W41" s="79"/>
    </row>
    <row r="42" spans="1:23" s="34" customFormat="1" x14ac:dyDescent="0.35">
      <c r="A42" s="34" t="s">
        <v>52</v>
      </c>
      <c r="B42" s="46" t="s">
        <v>4</v>
      </c>
      <c r="C42" s="46">
        <v>1</v>
      </c>
      <c r="D42" s="46" t="s">
        <v>79</v>
      </c>
      <c r="E42" s="46">
        <v>102.3</v>
      </c>
      <c r="F42" s="46">
        <v>1</v>
      </c>
      <c r="G42" s="34">
        <v>0.17499999999999999</v>
      </c>
      <c r="H42" s="34">
        <v>0.13100000000000001</v>
      </c>
      <c r="I42" s="46">
        <f t="shared" si="2"/>
        <v>0.35</v>
      </c>
      <c r="J42" s="46">
        <f t="shared" si="3"/>
        <v>0.26200000000000001</v>
      </c>
      <c r="K42" s="70">
        <f>AVERAGE(I42:I43)</f>
        <v>0.30399999999999999</v>
      </c>
      <c r="L42" s="54">
        <f>_xlfn.STDEV.S(I42:I43)/K42</f>
        <v>0.21399284167487589</v>
      </c>
      <c r="M42" s="70">
        <f>AVERAGE(J42:J43)</f>
        <v>0.30000000000000004</v>
      </c>
      <c r="N42" s="54">
        <f>_xlfn.STDEV.S(J42:J43)/M42</f>
        <v>0.17913371790059118</v>
      </c>
      <c r="O42" s="62">
        <f>(11.43*K42) + (-0.64*M42)</f>
        <v>3.2827199999999999</v>
      </c>
      <c r="P42" s="62">
        <f>(27.09*M42) + (-3.63*K42)</f>
        <v>7.0234800000000011</v>
      </c>
      <c r="Q42" s="62">
        <f t="shared" ref="Q42" si="102">O42+P42</f>
        <v>10.3062</v>
      </c>
      <c r="R42" s="62">
        <f t="shared" ref="R42" si="103">O42*($F42/$E42)*1000</f>
        <v>32.089149560117306</v>
      </c>
      <c r="S42" s="62">
        <f t="shared" ref="S42" si="104">P42*($F42/$E42)*1000</f>
        <v>68.655718475073314</v>
      </c>
      <c r="T42" s="62">
        <f t="shared" ref="T42" si="105">Q42*($F42/$E42)*1000</f>
        <v>100.74486803519062</v>
      </c>
      <c r="U42" s="80">
        <f t="shared" ref="U42" si="106">AVERAGE(R42:R45)</f>
        <v>35.968922606145604</v>
      </c>
      <c r="V42" s="80">
        <f t="shared" ref="V42" si="107">AVERAGE(S42:S45)</f>
        <v>77.097714310000413</v>
      </c>
      <c r="W42" s="80">
        <f t="shared" ref="W42" si="108">AVERAGE(T42:T45)</f>
        <v>113.06663691614602</v>
      </c>
    </row>
    <row r="43" spans="1:23" s="34" customFormat="1" x14ac:dyDescent="0.35">
      <c r="A43" s="34" t="s">
        <v>52</v>
      </c>
      <c r="B43" s="46" t="s">
        <v>4</v>
      </c>
      <c r="C43" s="46">
        <v>2</v>
      </c>
      <c r="D43" s="46" t="s">
        <v>79</v>
      </c>
      <c r="E43" s="46">
        <v>102.3</v>
      </c>
      <c r="F43" s="46">
        <v>1</v>
      </c>
      <c r="G43" s="35">
        <v>0.129</v>
      </c>
      <c r="H43" s="35">
        <v>0.16900000000000001</v>
      </c>
      <c r="I43" s="46">
        <f t="shared" si="2"/>
        <v>0.25800000000000001</v>
      </c>
      <c r="J43" s="46">
        <f t="shared" si="3"/>
        <v>0.33800000000000002</v>
      </c>
      <c r="K43" s="70"/>
      <c r="L43" s="54"/>
      <c r="M43" s="70"/>
      <c r="N43" s="54"/>
      <c r="O43" s="62"/>
      <c r="P43" s="62"/>
      <c r="Q43" s="62"/>
      <c r="R43" s="62"/>
      <c r="S43" s="62"/>
      <c r="T43" s="62"/>
      <c r="U43" s="79"/>
      <c r="V43" s="79"/>
      <c r="W43" s="79"/>
    </row>
    <row r="44" spans="1:23" s="34" customFormat="1" x14ac:dyDescent="0.35">
      <c r="A44" s="34" t="s">
        <v>52</v>
      </c>
      <c r="B44" s="46" t="s">
        <v>4</v>
      </c>
      <c r="C44" s="46">
        <v>1</v>
      </c>
      <c r="D44" s="46" t="s">
        <v>80</v>
      </c>
      <c r="E44" s="46">
        <v>103.5</v>
      </c>
      <c r="F44" s="46">
        <v>1</v>
      </c>
      <c r="G44" s="34">
        <v>0.22800000000000001</v>
      </c>
      <c r="H44" s="34">
        <v>0.157</v>
      </c>
      <c r="I44" s="46">
        <f t="shared" si="2"/>
        <v>0.45600000000000002</v>
      </c>
      <c r="J44" s="46">
        <f t="shared" si="3"/>
        <v>0.314</v>
      </c>
      <c r="K44" s="70">
        <f>AVERAGE(I44:I45)</f>
        <v>0.38200000000000001</v>
      </c>
      <c r="L44" s="54">
        <f>_xlfn.STDEV.S(I44:I45)/K44</f>
        <v>0.27395760108798201</v>
      </c>
      <c r="M44" s="70">
        <f>AVERAGE(J44:J45)</f>
        <v>0.378</v>
      </c>
      <c r="N44" s="54">
        <f>_xlfn.STDEV.S(J44:J45)/M44</f>
        <v>0.23944356611607925</v>
      </c>
      <c r="O44" s="62">
        <f>(11.43*K44) + (-0.64*M44)</f>
        <v>4.1243399999999992</v>
      </c>
      <c r="P44" s="62">
        <f>(27.09*M44) + (-3.63*K44)</f>
        <v>8.8533599999999986</v>
      </c>
      <c r="Q44" s="62">
        <f t="shared" ref="Q44" si="109">O44+P44</f>
        <v>12.977699999999999</v>
      </c>
      <c r="R44" s="62">
        <f t="shared" ref="R44" si="110">O44*($F44/$E44)*1000</f>
        <v>39.848695652173902</v>
      </c>
      <c r="S44" s="62">
        <f t="shared" ref="S44" si="111">P44*($F44/$E44)*1000</f>
        <v>85.539710144927525</v>
      </c>
      <c r="T44" s="62">
        <f t="shared" ref="T44" si="112">Q44*($F44/$E44)*1000</f>
        <v>125.38840579710143</v>
      </c>
      <c r="U44" s="79"/>
      <c r="V44" s="79"/>
      <c r="W44" s="79"/>
    </row>
    <row r="45" spans="1:23" s="34" customFormat="1" x14ac:dyDescent="0.35">
      <c r="A45" s="34" t="s">
        <v>52</v>
      </c>
      <c r="B45" s="46" t="s">
        <v>4</v>
      </c>
      <c r="C45" s="46">
        <v>2</v>
      </c>
      <c r="D45" s="46" t="s">
        <v>80</v>
      </c>
      <c r="E45" s="46">
        <v>103.5</v>
      </c>
      <c r="F45" s="46">
        <v>1</v>
      </c>
      <c r="G45" s="35">
        <v>0.154</v>
      </c>
      <c r="H45" s="35">
        <v>0.221</v>
      </c>
      <c r="I45" s="46">
        <f t="shared" si="2"/>
        <v>0.308</v>
      </c>
      <c r="J45" s="46">
        <f t="shared" si="3"/>
        <v>0.442</v>
      </c>
      <c r="K45" s="70"/>
      <c r="L45" s="54"/>
      <c r="M45" s="70"/>
      <c r="N45" s="54"/>
      <c r="O45" s="62"/>
      <c r="P45" s="62"/>
      <c r="Q45" s="62"/>
      <c r="R45" s="62"/>
      <c r="S45" s="62"/>
      <c r="T45" s="62"/>
      <c r="U45" s="79"/>
      <c r="V45" s="79"/>
      <c r="W45" s="79"/>
    </row>
    <row r="46" spans="1:23" s="36" customFormat="1" x14ac:dyDescent="0.35">
      <c r="A46" s="36" t="s">
        <v>58</v>
      </c>
      <c r="B46" s="47" t="s">
        <v>4</v>
      </c>
      <c r="C46" s="47">
        <v>1</v>
      </c>
      <c r="D46" s="47" t="s">
        <v>79</v>
      </c>
      <c r="E46" s="47">
        <v>102.2</v>
      </c>
      <c r="F46" s="47">
        <v>1</v>
      </c>
      <c r="G46" s="36">
        <v>0.38800000000000001</v>
      </c>
      <c r="H46" s="36">
        <v>0.222</v>
      </c>
      <c r="I46" s="47">
        <f t="shared" si="2"/>
        <v>0.77600000000000002</v>
      </c>
      <c r="J46" s="47">
        <f t="shared" si="3"/>
        <v>0.44400000000000001</v>
      </c>
      <c r="K46" s="71">
        <f>AVERAGE(I46:I47)</f>
        <v>0.60799999999999998</v>
      </c>
      <c r="L46" s="55">
        <f>_xlfn.STDEV.S(I46:I47)/K46</f>
        <v>0.39076953697151329</v>
      </c>
      <c r="M46" s="71">
        <f>AVERAGE(J46:J47)</f>
        <v>0.60399999999999998</v>
      </c>
      <c r="N46" s="55">
        <f>_xlfn.STDEV.S(J46:J47)/M46</f>
        <v>0.37462610923790607</v>
      </c>
      <c r="O46" s="63">
        <f>(11.43*K46) + (-0.64*M46)</f>
        <v>6.5628799999999998</v>
      </c>
      <c r="P46" s="63">
        <f>(27.09*M46) + (-3.63*K46)</f>
        <v>14.15532</v>
      </c>
      <c r="Q46" s="63">
        <f t="shared" ref="Q46" si="113">O46+P46</f>
        <v>20.7182</v>
      </c>
      <c r="R46" s="63">
        <f t="shared" ref="R46" si="114">O46*($F46/$E46)*1000</f>
        <v>64.216046966731881</v>
      </c>
      <c r="S46" s="63">
        <f t="shared" ref="S46" si="115">P46*($F46/$E46)*1000</f>
        <v>138.50606653620352</v>
      </c>
      <c r="T46" s="63">
        <f t="shared" ref="T46" si="116">Q46*($F46/$E46)*1000</f>
        <v>202.7221135029354</v>
      </c>
      <c r="U46" s="80">
        <f t="shared" ref="U46" si="117">AVERAGE(R46:R49)</f>
        <v>46.750938056230268</v>
      </c>
      <c r="V46" s="80">
        <f t="shared" ref="V46" si="118">AVERAGE(S46:S49)</f>
        <v>100.94705336860429</v>
      </c>
      <c r="W46" s="80">
        <f t="shared" ref="W46" si="119">AVERAGE(T46:T49)</f>
        <v>147.69799142483456</v>
      </c>
    </row>
    <row r="47" spans="1:23" s="36" customFormat="1" x14ac:dyDescent="0.35">
      <c r="A47" s="36" t="s">
        <v>58</v>
      </c>
      <c r="B47" s="47" t="s">
        <v>4</v>
      </c>
      <c r="C47" s="47">
        <v>2</v>
      </c>
      <c r="D47" s="47" t="s">
        <v>79</v>
      </c>
      <c r="E47" s="47">
        <v>102.2</v>
      </c>
      <c r="F47" s="47">
        <v>1</v>
      </c>
      <c r="G47" s="37">
        <v>0.22</v>
      </c>
      <c r="H47" s="37">
        <v>0.38200000000000001</v>
      </c>
      <c r="I47" s="47">
        <f t="shared" si="2"/>
        <v>0.44</v>
      </c>
      <c r="J47" s="47">
        <f t="shared" si="3"/>
        <v>0.76400000000000001</v>
      </c>
      <c r="K47" s="71"/>
      <c r="L47" s="55"/>
      <c r="M47" s="71"/>
      <c r="N47" s="55"/>
      <c r="O47" s="63"/>
      <c r="P47" s="63"/>
      <c r="Q47" s="63"/>
      <c r="R47" s="63"/>
      <c r="S47" s="63"/>
      <c r="T47" s="63"/>
      <c r="U47" s="79"/>
      <c r="V47" s="79"/>
      <c r="W47" s="79"/>
    </row>
    <row r="48" spans="1:23" s="36" customFormat="1" x14ac:dyDescent="0.35">
      <c r="A48" s="36" t="s">
        <v>58</v>
      </c>
      <c r="B48" s="47" t="s">
        <v>4</v>
      </c>
      <c r="C48" s="47">
        <v>1</v>
      </c>
      <c r="D48" s="47" t="s">
        <v>80</v>
      </c>
      <c r="E48" s="47">
        <v>99.5</v>
      </c>
      <c r="F48" s="47">
        <v>1</v>
      </c>
      <c r="G48" s="36">
        <v>0.14499999999999999</v>
      </c>
      <c r="H48" s="36">
        <v>0.125</v>
      </c>
      <c r="I48" s="47">
        <f t="shared" si="2"/>
        <v>0.28999999999999998</v>
      </c>
      <c r="J48" s="47">
        <f t="shared" si="3"/>
        <v>0.25</v>
      </c>
      <c r="K48" s="71">
        <f>AVERAGE(I48:I49)</f>
        <v>0.27</v>
      </c>
      <c r="L48" s="55">
        <f>_xlfn.STDEV.S(I48:I49)/K48</f>
        <v>0.10475656017578476</v>
      </c>
      <c r="M48" s="71">
        <f>AVERAGE(J48:J49)</f>
        <v>0.26900000000000002</v>
      </c>
      <c r="N48" s="55">
        <f>_xlfn.STDEV.S(J48:J49)/M48</f>
        <v>9.9888690279140477E-2</v>
      </c>
      <c r="O48" s="63">
        <f>(11.43*K48) + (-0.64*M48)</f>
        <v>2.9139400000000002</v>
      </c>
      <c r="P48" s="63">
        <f>(27.09*M48) + (-3.63*K48)</f>
        <v>6.3071100000000007</v>
      </c>
      <c r="Q48" s="63">
        <f t="shared" ref="Q48" si="120">O48+P48</f>
        <v>9.2210500000000017</v>
      </c>
      <c r="R48" s="63">
        <f t="shared" ref="R48" si="121">O48*($F48/$E48)*1000</f>
        <v>29.285829145728648</v>
      </c>
      <c r="S48" s="63">
        <f t="shared" ref="S48" si="122">P48*($F48/$E48)*1000</f>
        <v>63.38804020100504</v>
      </c>
      <c r="T48" s="63">
        <f t="shared" ref="T48" si="123">Q48*($F48/$E48)*1000</f>
        <v>92.673869346733696</v>
      </c>
      <c r="U48" s="79"/>
      <c r="V48" s="79"/>
      <c r="W48" s="79"/>
    </row>
    <row r="49" spans="1:23" s="36" customFormat="1" x14ac:dyDescent="0.35">
      <c r="A49" s="36" t="s">
        <v>58</v>
      </c>
      <c r="B49" s="47" t="s">
        <v>4</v>
      </c>
      <c r="C49" s="47">
        <v>2</v>
      </c>
      <c r="D49" s="47" t="s">
        <v>80</v>
      </c>
      <c r="E49" s="47">
        <v>99.5</v>
      </c>
      <c r="F49" s="47">
        <v>1</v>
      </c>
      <c r="G49" s="37">
        <v>0.125</v>
      </c>
      <c r="H49" s="37">
        <v>0.14399999999999999</v>
      </c>
      <c r="I49" s="47">
        <f t="shared" si="2"/>
        <v>0.25</v>
      </c>
      <c r="J49" s="47">
        <f t="shared" si="3"/>
        <v>0.28799999999999998</v>
      </c>
      <c r="K49" s="71"/>
      <c r="L49" s="55"/>
      <c r="M49" s="71"/>
      <c r="N49" s="55"/>
      <c r="O49" s="63"/>
      <c r="P49" s="63"/>
      <c r="Q49" s="63"/>
      <c r="R49" s="63"/>
      <c r="S49" s="63"/>
      <c r="T49" s="63"/>
      <c r="U49" s="79"/>
      <c r="V49" s="79"/>
      <c r="W49" s="79"/>
    </row>
    <row r="50" spans="1:23" s="34" customFormat="1" x14ac:dyDescent="0.35">
      <c r="A50" s="34" t="s">
        <v>54</v>
      </c>
      <c r="B50" s="46" t="s">
        <v>4</v>
      </c>
      <c r="C50" s="46">
        <v>1</v>
      </c>
      <c r="D50" s="46" t="s">
        <v>79</v>
      </c>
      <c r="E50" s="46">
        <v>106.6</v>
      </c>
      <c r="F50" s="46">
        <v>1</v>
      </c>
      <c r="G50" s="34">
        <v>0.28299999999999997</v>
      </c>
      <c r="H50" s="34">
        <v>0.182</v>
      </c>
      <c r="I50" s="46">
        <f t="shared" si="2"/>
        <v>0.56599999999999995</v>
      </c>
      <c r="J50" s="46">
        <f t="shared" si="3"/>
        <v>0.36399999999999999</v>
      </c>
      <c r="K50" s="70">
        <f>AVERAGE(I50:I51)</f>
        <v>0.46699999999999997</v>
      </c>
      <c r="L50" s="54">
        <f>_xlfn.STDEV.S(I50:I51)/K50</f>
        <v>0.29980116204483137</v>
      </c>
      <c r="M50" s="70">
        <f>AVERAGE(J50:J51)</f>
        <v>0.46599999999999997</v>
      </c>
      <c r="N50" s="54">
        <f>_xlfn.STDEV.S(J50:J51)/M50</f>
        <v>0.30954889133488384</v>
      </c>
      <c r="O50" s="62">
        <f>(11.43*K50) + (-0.64*M50)</f>
        <v>5.0395699999999994</v>
      </c>
      <c r="P50" s="62">
        <f>(27.09*M50) + (-3.63*K50)</f>
        <v>10.92873</v>
      </c>
      <c r="Q50" s="62">
        <f t="shared" ref="Q50" si="124">O50+P50</f>
        <v>15.968299999999999</v>
      </c>
      <c r="R50" s="62">
        <f t="shared" ref="R50" si="125">O50*($F50/$E50)*1000</f>
        <v>47.275515947467163</v>
      </c>
      <c r="S50" s="62">
        <f t="shared" ref="S50" si="126">P50*($F50/$E50)*1000</f>
        <v>102.52091932457786</v>
      </c>
      <c r="T50" s="62">
        <f t="shared" ref="T50" si="127">Q50*($F50/$E50)*1000</f>
        <v>149.79643527204504</v>
      </c>
      <c r="U50" s="80">
        <f t="shared" ref="U50" si="128">AVERAGE(R50:R53)</f>
        <v>41.627497713473318</v>
      </c>
      <c r="V50" s="80">
        <f t="shared" ref="V50" si="129">AVERAGE(S50:S53)</f>
        <v>90.089288491117742</v>
      </c>
      <c r="W50" s="80">
        <f t="shared" ref="W50" si="130">AVERAGE(T50:T53)</f>
        <v>131.71678620459107</v>
      </c>
    </row>
    <row r="51" spans="1:23" s="34" customFormat="1" x14ac:dyDescent="0.35">
      <c r="A51" s="34" t="s">
        <v>54</v>
      </c>
      <c r="B51" s="46" t="s">
        <v>4</v>
      </c>
      <c r="C51" s="46">
        <v>2</v>
      </c>
      <c r="D51" s="46" t="s">
        <v>79</v>
      </c>
      <c r="E51" s="46">
        <v>106.6</v>
      </c>
      <c r="F51" s="46">
        <v>1</v>
      </c>
      <c r="G51" s="35">
        <v>0.184</v>
      </c>
      <c r="H51" s="35">
        <v>0.28399999999999997</v>
      </c>
      <c r="I51" s="46">
        <f t="shared" si="2"/>
        <v>0.36799999999999999</v>
      </c>
      <c r="J51" s="46">
        <f t="shared" si="3"/>
        <v>0.56799999999999995</v>
      </c>
      <c r="K51" s="70"/>
      <c r="L51" s="54"/>
      <c r="M51" s="70"/>
      <c r="N51" s="54"/>
      <c r="O51" s="62"/>
      <c r="P51" s="62"/>
      <c r="Q51" s="62"/>
      <c r="R51" s="62"/>
      <c r="S51" s="62"/>
      <c r="T51" s="62"/>
      <c r="U51" s="79"/>
      <c r="V51" s="79"/>
      <c r="W51" s="79"/>
    </row>
    <row r="52" spans="1:23" s="34" customFormat="1" x14ac:dyDescent="0.35">
      <c r="A52" s="34" t="s">
        <v>54</v>
      </c>
      <c r="B52" s="46" t="s">
        <v>4</v>
      </c>
      <c r="C52" s="46">
        <v>1</v>
      </c>
      <c r="D52" s="46" t="s">
        <v>80</v>
      </c>
      <c r="E52" s="46">
        <v>99.9</v>
      </c>
      <c r="F52" s="46">
        <v>1</v>
      </c>
      <c r="G52" s="34">
        <v>0.19900000000000001</v>
      </c>
      <c r="H52" s="34">
        <v>0.13400000000000001</v>
      </c>
      <c r="I52" s="46">
        <f t="shared" si="2"/>
        <v>0.39800000000000002</v>
      </c>
      <c r="J52" s="46">
        <f t="shared" si="3"/>
        <v>0.26800000000000002</v>
      </c>
      <c r="K52" s="70">
        <f>AVERAGE(I52:I53)</f>
        <v>0.33300000000000002</v>
      </c>
      <c r="L52" s="54">
        <f>_xlfn.STDEV.S(I52:I53)/K52</f>
        <v>0.27604769235510884</v>
      </c>
      <c r="M52" s="70">
        <f>AVERAGE(J52:J53)</f>
        <v>0.33100000000000002</v>
      </c>
      <c r="N52" s="54">
        <f>_xlfn.STDEV.S(J52:J53)/M52</f>
        <v>0.26917055718883726</v>
      </c>
      <c r="O52" s="62">
        <f>(11.43*K52) + (-0.64*M52)</f>
        <v>3.5943499999999999</v>
      </c>
      <c r="P52" s="62">
        <f>(27.09*M52) + (-3.63*K52)</f>
        <v>7.7579999999999991</v>
      </c>
      <c r="Q52" s="62">
        <f t="shared" ref="Q52" si="131">O52+P52</f>
        <v>11.352349999999999</v>
      </c>
      <c r="R52" s="62">
        <f t="shared" ref="R52" si="132">O52*($F52/$E52)*1000</f>
        <v>35.97947947947948</v>
      </c>
      <c r="S52" s="62">
        <f t="shared" ref="S52" si="133">P52*($F52/$E52)*1000</f>
        <v>77.657657657657637</v>
      </c>
      <c r="T52" s="62">
        <f t="shared" ref="T52" si="134">Q52*($F52/$E52)*1000</f>
        <v>113.63713713713713</v>
      </c>
      <c r="U52" s="79"/>
      <c r="V52" s="79"/>
      <c r="W52" s="79"/>
    </row>
    <row r="53" spans="1:23" s="34" customFormat="1" x14ac:dyDescent="0.35">
      <c r="A53" s="34" t="s">
        <v>54</v>
      </c>
      <c r="B53" s="46" t="s">
        <v>4</v>
      </c>
      <c r="C53" s="46">
        <v>2</v>
      </c>
      <c r="D53" s="46" t="s">
        <v>80</v>
      </c>
      <c r="E53" s="46">
        <v>99.9</v>
      </c>
      <c r="F53" s="46">
        <v>1</v>
      </c>
      <c r="G53" s="35">
        <v>0.13400000000000001</v>
      </c>
      <c r="H53" s="35">
        <v>0.19700000000000001</v>
      </c>
      <c r="I53" s="46">
        <f t="shared" si="2"/>
        <v>0.26800000000000002</v>
      </c>
      <c r="J53" s="46">
        <f t="shared" si="3"/>
        <v>0.39400000000000002</v>
      </c>
      <c r="K53" s="70"/>
      <c r="L53" s="54"/>
      <c r="M53" s="70"/>
      <c r="N53" s="54"/>
      <c r="O53" s="62"/>
      <c r="P53" s="62"/>
      <c r="Q53" s="62"/>
      <c r="R53" s="62"/>
      <c r="S53" s="62"/>
      <c r="T53" s="62"/>
      <c r="U53" s="79"/>
      <c r="V53" s="79"/>
      <c r="W53" s="79"/>
    </row>
    <row r="54" spans="1:23" s="36" customFormat="1" x14ac:dyDescent="0.35">
      <c r="A54" s="36" t="s">
        <v>55</v>
      </c>
      <c r="B54" s="47" t="s">
        <v>4</v>
      </c>
      <c r="C54" s="47">
        <v>1</v>
      </c>
      <c r="D54" s="47" t="s">
        <v>79</v>
      </c>
      <c r="E54" s="47">
        <v>107</v>
      </c>
      <c r="F54" s="47">
        <v>1</v>
      </c>
      <c r="G54" s="36">
        <v>0.36599999999999999</v>
      </c>
      <c r="H54" s="36">
        <v>0.224</v>
      </c>
      <c r="I54" s="47">
        <f t="shared" si="2"/>
        <v>0.73199999999999998</v>
      </c>
      <c r="J54" s="47">
        <f t="shared" si="3"/>
        <v>0.44800000000000001</v>
      </c>
      <c r="K54" s="71">
        <f>AVERAGE(I54:I55)</f>
        <v>0.57299999999999995</v>
      </c>
      <c r="L54" s="55">
        <f>_xlfn.STDEV.S(I54:I55)/K54</f>
        <v>0.39242575290981213</v>
      </c>
      <c r="M54" s="71">
        <f>AVERAGE(J54:J55)</f>
        <v>0.55800000000000005</v>
      </c>
      <c r="N54" s="55">
        <f>_xlfn.STDEV.S(J54:J55)/M54</f>
        <v>0.27878761982265249</v>
      </c>
      <c r="O54" s="63">
        <f>(11.43*K54) + (-0.64*M54)</f>
        <v>6.1922699999999988</v>
      </c>
      <c r="P54" s="63">
        <f>(27.09*M54) + (-3.63*K54)</f>
        <v>13.036230000000003</v>
      </c>
      <c r="Q54" s="63">
        <f t="shared" ref="Q54" si="135">O54+P54</f>
        <v>19.228500000000004</v>
      </c>
      <c r="R54" s="63">
        <f t="shared" ref="R54" si="136">O54*($F54/$E54)*1000</f>
        <v>57.871682242990644</v>
      </c>
      <c r="S54" s="63">
        <f t="shared" ref="S54" si="137">P54*($F54/$E54)*1000</f>
        <v>121.83392523364488</v>
      </c>
      <c r="T54" s="63">
        <f t="shared" ref="T54" si="138">Q54*($F54/$E54)*1000</f>
        <v>179.70560747663552</v>
      </c>
      <c r="U54" s="80">
        <f t="shared" ref="U54" si="139">AVERAGE(R54:R57)</f>
        <v>48.626038119619153</v>
      </c>
      <c r="V54" s="80">
        <f t="shared" ref="V54" si="140">AVERAGE(S54:S57)</f>
        <v>103.59449544984308</v>
      </c>
      <c r="W54" s="80">
        <f t="shared" ref="W54" si="141">AVERAGE(T54:T57)</f>
        <v>152.22053356946225</v>
      </c>
    </row>
    <row r="55" spans="1:23" s="36" customFormat="1" x14ac:dyDescent="0.35">
      <c r="A55" s="36" t="s">
        <v>55</v>
      </c>
      <c r="B55" s="47" t="s">
        <v>4</v>
      </c>
      <c r="C55" s="47">
        <v>2</v>
      </c>
      <c r="D55" s="47" t="s">
        <v>79</v>
      </c>
      <c r="E55" s="47">
        <v>107</v>
      </c>
      <c r="F55" s="47">
        <v>1</v>
      </c>
      <c r="G55" s="37">
        <v>0.20699999999999999</v>
      </c>
      <c r="H55" s="37">
        <v>0.33400000000000002</v>
      </c>
      <c r="I55" s="47">
        <f t="shared" si="2"/>
        <v>0.41399999999999998</v>
      </c>
      <c r="J55" s="47">
        <f t="shared" si="3"/>
        <v>0.66800000000000004</v>
      </c>
      <c r="K55" s="71"/>
      <c r="L55" s="55"/>
      <c r="M55" s="71"/>
      <c r="N55" s="55"/>
      <c r="O55" s="63"/>
      <c r="P55" s="63"/>
      <c r="Q55" s="63"/>
      <c r="R55" s="63"/>
      <c r="S55" s="63"/>
      <c r="T55" s="63"/>
      <c r="U55" s="79"/>
      <c r="V55" s="79"/>
      <c r="W55" s="79"/>
    </row>
    <row r="56" spans="1:23" s="36" customFormat="1" x14ac:dyDescent="0.35">
      <c r="A56" s="36" t="s">
        <v>55</v>
      </c>
      <c r="B56" s="47" t="s">
        <v>4</v>
      </c>
      <c r="C56" s="47">
        <v>1</v>
      </c>
      <c r="D56" s="47" t="s">
        <v>80</v>
      </c>
      <c r="E56" s="47">
        <v>106.6</v>
      </c>
      <c r="F56" s="47">
        <v>1</v>
      </c>
      <c r="G56" s="36">
        <v>0.23400000000000001</v>
      </c>
      <c r="H56" s="36">
        <v>0.155</v>
      </c>
      <c r="I56" s="47">
        <f t="shared" si="2"/>
        <v>0.46800000000000003</v>
      </c>
      <c r="J56" s="47">
        <f t="shared" si="3"/>
        <v>0.31</v>
      </c>
      <c r="K56" s="71">
        <f>AVERAGE(I56:I57)</f>
        <v>0.38900000000000001</v>
      </c>
      <c r="L56" s="55">
        <f>_xlfn.STDEV.S(I56:I57)/K56</f>
        <v>0.28720532500636109</v>
      </c>
      <c r="M56" s="71">
        <f>AVERAGE(J56:J57)</f>
        <v>0.38800000000000001</v>
      </c>
      <c r="N56" s="55">
        <f>_xlfn.STDEV.S(J56:J57)/M56</f>
        <v>0.28430066460077696</v>
      </c>
      <c r="O56" s="63">
        <f>(11.43*K56) + (-0.64*M56)</f>
        <v>4.1979500000000005</v>
      </c>
      <c r="P56" s="63">
        <f>(27.09*M56) + (-3.63*K56)</f>
        <v>9.0988500000000005</v>
      </c>
      <c r="Q56" s="63">
        <f t="shared" ref="Q56" si="142">O56+P56</f>
        <v>13.296800000000001</v>
      </c>
      <c r="R56" s="63">
        <f t="shared" ref="R56" si="143">O56*($F56/$E56)*1000</f>
        <v>39.380393996247662</v>
      </c>
      <c r="S56" s="63">
        <f t="shared" ref="S56" si="144">P56*($F56/$E56)*1000</f>
        <v>85.355065666041284</v>
      </c>
      <c r="T56" s="63">
        <f t="shared" ref="T56" si="145">Q56*($F56/$E56)*1000</f>
        <v>124.73545966228895</v>
      </c>
      <c r="U56" s="79"/>
      <c r="V56" s="79"/>
      <c r="W56" s="79"/>
    </row>
    <row r="57" spans="1:23" s="36" customFormat="1" x14ac:dyDescent="0.35">
      <c r="A57" s="36" t="s">
        <v>55</v>
      </c>
      <c r="B57" s="47" t="s">
        <v>4</v>
      </c>
      <c r="C57" s="47">
        <v>2</v>
      </c>
      <c r="D57" s="47" t="s">
        <v>80</v>
      </c>
      <c r="E57" s="47">
        <v>106.6</v>
      </c>
      <c r="F57" s="47">
        <v>1</v>
      </c>
      <c r="G57" s="37">
        <v>0.155</v>
      </c>
      <c r="H57" s="37">
        <v>0.23300000000000001</v>
      </c>
      <c r="I57" s="47">
        <f t="shared" si="2"/>
        <v>0.31</v>
      </c>
      <c r="J57" s="47">
        <f t="shared" si="3"/>
        <v>0.46600000000000003</v>
      </c>
      <c r="K57" s="71"/>
      <c r="L57" s="55"/>
      <c r="M57" s="71"/>
      <c r="N57" s="55"/>
      <c r="O57" s="63"/>
      <c r="P57" s="63"/>
      <c r="Q57" s="63"/>
      <c r="R57" s="63"/>
      <c r="S57" s="63"/>
      <c r="T57" s="63"/>
      <c r="U57" s="79"/>
      <c r="V57" s="79"/>
      <c r="W57" s="79"/>
    </row>
    <row r="58" spans="1:23" s="34" customFormat="1" x14ac:dyDescent="0.35">
      <c r="A58" s="34" t="s">
        <v>56</v>
      </c>
      <c r="B58" s="46" t="s">
        <v>4</v>
      </c>
      <c r="C58" s="46">
        <v>1</v>
      </c>
      <c r="D58" s="46" t="s">
        <v>79</v>
      </c>
      <c r="E58" s="46">
        <v>96.2</v>
      </c>
      <c r="F58" s="46">
        <v>1</v>
      </c>
      <c r="G58" s="34">
        <v>0.17100000000000001</v>
      </c>
      <c r="H58" s="34">
        <v>0.17299999999999999</v>
      </c>
      <c r="I58" s="46">
        <f t="shared" si="2"/>
        <v>0.34200000000000003</v>
      </c>
      <c r="J58" s="46">
        <f t="shared" si="3"/>
        <v>0.34599999999999997</v>
      </c>
      <c r="K58" s="70">
        <f>AVERAGE(I58:I59)</f>
        <v>0.34499999999999997</v>
      </c>
      <c r="L58" s="54">
        <f>_xlfn.STDEV.S(I58:I59)/K58</f>
        <v>1.229750923802681E-2</v>
      </c>
      <c r="M58" s="70">
        <f>AVERAGE(J58:J59)</f>
        <v>0.34499999999999997</v>
      </c>
      <c r="N58" s="54">
        <f>_xlfn.STDEV.S(J58:J59)/M58</f>
        <v>4.0991697460089748E-3</v>
      </c>
      <c r="O58" s="62">
        <f>(11.43*K58) + (-0.64*M58)</f>
        <v>3.7225499999999996</v>
      </c>
      <c r="P58" s="62">
        <f>(27.09*M58) + (-3.63*K58)</f>
        <v>8.0937000000000001</v>
      </c>
      <c r="Q58" s="62">
        <f t="shared" ref="Q58" si="146">O58+P58</f>
        <v>11.81625</v>
      </c>
      <c r="R58" s="62">
        <f t="shared" ref="R58" si="147">O58*($F58/$E58)*1000</f>
        <v>38.695945945945937</v>
      </c>
      <c r="S58" s="62">
        <f t="shared" ref="S58" si="148">P58*($F58/$E58)*1000</f>
        <v>84.13409563409563</v>
      </c>
      <c r="T58" s="62">
        <f t="shared" ref="T58" si="149">Q58*($F58/$E58)*1000</f>
        <v>122.83004158004157</v>
      </c>
      <c r="U58" s="80">
        <f t="shared" ref="U58" si="150">AVERAGE(R58:R61)</f>
        <v>35.746153897260086</v>
      </c>
      <c r="V58" s="80">
        <f t="shared" ref="V58" si="151">AVERAGE(S58:S61)</f>
        <v>77.440499144481436</v>
      </c>
      <c r="W58" s="80">
        <f t="shared" ref="W58" si="152">AVERAGE(T58:T61)</f>
        <v>113.18665304174152</v>
      </c>
    </row>
    <row r="59" spans="1:23" s="34" customFormat="1" x14ac:dyDescent="0.35">
      <c r="A59" s="34" t="s">
        <v>56</v>
      </c>
      <c r="B59" s="46" t="s">
        <v>4</v>
      </c>
      <c r="C59" s="46">
        <v>2</v>
      </c>
      <c r="D59" s="46" t="s">
        <v>79</v>
      </c>
      <c r="E59" s="46">
        <v>96.2</v>
      </c>
      <c r="F59" s="46">
        <v>1</v>
      </c>
      <c r="G59" s="35">
        <v>0.17399999999999999</v>
      </c>
      <c r="H59" s="35">
        <v>0.17199999999999999</v>
      </c>
      <c r="I59" s="46">
        <f t="shared" si="2"/>
        <v>0.34799999999999998</v>
      </c>
      <c r="J59" s="46">
        <f t="shared" si="3"/>
        <v>0.34399999999999997</v>
      </c>
      <c r="K59" s="70"/>
      <c r="L59" s="54"/>
      <c r="M59" s="70"/>
      <c r="N59" s="54"/>
      <c r="O59" s="62"/>
      <c r="P59" s="62"/>
      <c r="Q59" s="62"/>
      <c r="R59" s="62"/>
      <c r="S59" s="62"/>
      <c r="T59" s="62"/>
      <c r="U59" s="79"/>
      <c r="V59" s="79"/>
      <c r="W59" s="79"/>
    </row>
    <row r="60" spans="1:23" s="34" customFormat="1" x14ac:dyDescent="0.35">
      <c r="A60" s="34" t="s">
        <v>56</v>
      </c>
      <c r="B60" s="46" t="s">
        <v>4</v>
      </c>
      <c r="C60" s="46">
        <v>1</v>
      </c>
      <c r="D60" s="46" t="s">
        <v>80</v>
      </c>
      <c r="E60" s="46">
        <v>101.7</v>
      </c>
      <c r="F60" s="46">
        <v>1</v>
      </c>
      <c r="G60" s="34">
        <v>0.16700000000000001</v>
      </c>
      <c r="H60" s="34">
        <v>0.14699999999999999</v>
      </c>
      <c r="I60" s="46">
        <f t="shared" si="2"/>
        <v>0.33400000000000002</v>
      </c>
      <c r="J60" s="46">
        <f t="shared" si="3"/>
        <v>0.29399999999999998</v>
      </c>
      <c r="K60" s="70">
        <f>AVERAGE(I60:I61)</f>
        <v>0.309</v>
      </c>
      <c r="L60" s="54">
        <f>_xlfn.STDEV.S(I60:I61)/K60</f>
        <v>0.11441857300753207</v>
      </c>
      <c r="M60" s="70">
        <f>AVERAGE(J60:J61)</f>
        <v>0.307</v>
      </c>
      <c r="N60" s="54">
        <f>_xlfn.STDEV.S(J60:J61)/M60</f>
        <v>5.9885264856189752E-2</v>
      </c>
      <c r="O60" s="62">
        <f>(11.43*K60) + (-0.64*M60)</f>
        <v>3.3353900000000003</v>
      </c>
      <c r="P60" s="62">
        <f>(27.09*M60) + (-3.63*K60)</f>
        <v>7.19496</v>
      </c>
      <c r="Q60" s="62">
        <f t="shared" ref="Q60" si="153">O60+P60</f>
        <v>10.53035</v>
      </c>
      <c r="R60" s="62">
        <f t="shared" ref="R60" si="154">O60*($F60/$E60)*1000</f>
        <v>32.796361848574243</v>
      </c>
      <c r="S60" s="62">
        <f t="shared" ref="S60" si="155">P60*($F60/$E60)*1000</f>
        <v>70.746902654867256</v>
      </c>
      <c r="T60" s="62">
        <f t="shared" ref="T60" si="156">Q60*($F60/$E60)*1000</f>
        <v>103.54326450344149</v>
      </c>
      <c r="U60" s="79"/>
      <c r="V60" s="79"/>
      <c r="W60" s="79"/>
    </row>
    <row r="61" spans="1:23" s="34" customFormat="1" x14ac:dyDescent="0.35">
      <c r="A61" s="34" t="s">
        <v>56</v>
      </c>
      <c r="B61" s="46" t="s">
        <v>4</v>
      </c>
      <c r="C61" s="46">
        <v>2</v>
      </c>
      <c r="D61" s="46" t="s">
        <v>80</v>
      </c>
      <c r="E61" s="46">
        <v>101.7</v>
      </c>
      <c r="F61" s="46">
        <v>1</v>
      </c>
      <c r="G61" s="35">
        <v>0.14199999999999999</v>
      </c>
      <c r="H61" s="35">
        <v>0.16</v>
      </c>
      <c r="I61" s="46">
        <f t="shared" si="2"/>
        <v>0.28399999999999997</v>
      </c>
      <c r="J61" s="46">
        <f t="shared" si="3"/>
        <v>0.32</v>
      </c>
      <c r="K61" s="70"/>
      <c r="L61" s="54"/>
      <c r="M61" s="70"/>
      <c r="N61" s="54"/>
      <c r="O61" s="62"/>
      <c r="P61" s="62"/>
      <c r="Q61" s="62"/>
      <c r="R61" s="62"/>
      <c r="S61" s="62"/>
      <c r="T61" s="62"/>
      <c r="U61" s="79"/>
      <c r="V61" s="79"/>
      <c r="W61" s="79"/>
    </row>
    <row r="62" spans="1:23" s="38" customFormat="1" x14ac:dyDescent="0.35">
      <c r="A62" s="38" t="s">
        <v>62</v>
      </c>
      <c r="B62" s="48" t="s">
        <v>3</v>
      </c>
      <c r="C62" s="48">
        <v>1</v>
      </c>
      <c r="D62" s="48" t="s">
        <v>79</v>
      </c>
      <c r="E62" s="48">
        <v>103.1</v>
      </c>
      <c r="F62" s="48">
        <v>1</v>
      </c>
      <c r="G62" s="38">
        <v>0.23100000000000001</v>
      </c>
      <c r="H62" s="38">
        <v>0.21099999999999999</v>
      </c>
      <c r="I62" s="48">
        <f t="shared" si="2"/>
        <v>0.46200000000000002</v>
      </c>
      <c r="J62" s="48">
        <f t="shared" si="3"/>
        <v>0.42199999999999999</v>
      </c>
      <c r="K62" s="69">
        <f>AVERAGE(I62:I63)</f>
        <v>0.44</v>
      </c>
      <c r="L62" s="53">
        <f>_xlfn.STDEV.S(I62:I63)/K62</f>
        <v>7.0710678118654821E-2</v>
      </c>
      <c r="M62" s="69">
        <f>AVERAGE(J62:J63)</f>
        <v>0.441</v>
      </c>
      <c r="N62" s="53">
        <f>_xlfn.STDEV.S(J62:J63)/M62</f>
        <v>6.0929836020609592E-2</v>
      </c>
      <c r="O62" s="60">
        <f>(11.43*K62) + (-0.64*M62)</f>
        <v>4.7469600000000005</v>
      </c>
      <c r="P62" s="60">
        <f>(27.09*M62) + (-3.63*K62)</f>
        <v>10.349489999999999</v>
      </c>
      <c r="Q62" s="60">
        <f t="shared" ref="Q62" si="157">O62+P62</f>
        <v>15.096450000000001</v>
      </c>
      <c r="R62" s="60">
        <f t="shared" ref="R62" si="158">O62*($F62/$E62)*1000</f>
        <v>46.042289039767226</v>
      </c>
      <c r="S62" s="60">
        <f t="shared" ref="S62" si="159">P62*($F62/$E62)*1000</f>
        <v>100.38302618816682</v>
      </c>
      <c r="T62" s="60">
        <f t="shared" ref="T62" si="160">Q62*($F62/$E62)*1000</f>
        <v>146.42531522793405</v>
      </c>
      <c r="U62" s="80">
        <f t="shared" ref="U62" si="161">AVERAGE(R62:R65)</f>
        <v>36.564113269883613</v>
      </c>
      <c r="V62" s="80">
        <f t="shared" ref="V62" si="162">AVERAGE(S62:S65)</f>
        <v>79.375336623495173</v>
      </c>
      <c r="W62" s="80">
        <f t="shared" ref="W62" si="163">AVERAGE(T62:T65)</f>
        <v>115.93944989337879</v>
      </c>
    </row>
    <row r="63" spans="1:23" s="38" customFormat="1" x14ac:dyDescent="0.35">
      <c r="A63" s="38" t="s">
        <v>62</v>
      </c>
      <c r="B63" s="48" t="s">
        <v>3</v>
      </c>
      <c r="C63" s="48">
        <v>2</v>
      </c>
      <c r="D63" s="48" t="s">
        <v>79</v>
      </c>
      <c r="E63" s="48">
        <v>103.1</v>
      </c>
      <c r="F63" s="48">
        <v>1</v>
      </c>
      <c r="G63" s="39">
        <v>0.20899999999999999</v>
      </c>
      <c r="H63" s="39">
        <v>0.23</v>
      </c>
      <c r="I63" s="48">
        <f t="shared" si="2"/>
        <v>0.41799999999999998</v>
      </c>
      <c r="J63" s="48">
        <f t="shared" si="3"/>
        <v>0.46</v>
      </c>
      <c r="K63" s="69"/>
      <c r="L63" s="53"/>
      <c r="M63" s="69"/>
      <c r="N63" s="53"/>
      <c r="O63" s="60"/>
      <c r="P63" s="60"/>
      <c r="Q63" s="60"/>
      <c r="R63" s="60"/>
      <c r="S63" s="60"/>
      <c r="T63" s="60"/>
      <c r="U63" s="79"/>
      <c r="V63" s="79"/>
      <c r="W63" s="79"/>
    </row>
    <row r="64" spans="1:23" s="38" customFormat="1" x14ac:dyDescent="0.35">
      <c r="A64" s="38" t="s">
        <v>62</v>
      </c>
      <c r="B64" s="48" t="s">
        <v>3</v>
      </c>
      <c r="C64" s="48">
        <v>1</v>
      </c>
      <c r="D64" s="48" t="s">
        <v>80</v>
      </c>
      <c r="E64" s="48">
        <v>108.8</v>
      </c>
      <c r="F64" s="48">
        <v>1</v>
      </c>
      <c r="G64" s="38">
        <v>0.124</v>
      </c>
      <c r="H64" s="38">
        <v>0.14099999999999999</v>
      </c>
      <c r="I64" s="48">
        <f t="shared" si="2"/>
        <v>0.248</v>
      </c>
      <c r="J64" s="48">
        <f t="shared" si="3"/>
        <v>0.28199999999999997</v>
      </c>
      <c r="K64" s="69">
        <f>AVERAGE(I64:I65)</f>
        <v>0.27300000000000002</v>
      </c>
      <c r="L64" s="53">
        <f>_xlfn.STDEV.S(I64:I65)/K64</f>
        <v>0.12950673648105263</v>
      </c>
      <c r="M64" s="69">
        <f>AVERAGE(J64:J65)</f>
        <v>0.27100000000000002</v>
      </c>
      <c r="N64" s="53">
        <f>_xlfn.STDEV.S(J64:J65)/M64</f>
        <v>5.7403502531749147E-2</v>
      </c>
      <c r="O64" s="60">
        <f>(11.43*K64) + (-0.64*M64)</f>
        <v>2.9469500000000002</v>
      </c>
      <c r="P64" s="60">
        <f>(27.09*M64) + (-3.63*K64)</f>
        <v>6.3504000000000005</v>
      </c>
      <c r="Q64" s="60">
        <f t="shared" ref="Q64" si="164">O64+P64</f>
        <v>9.2973500000000016</v>
      </c>
      <c r="R64" s="60">
        <f t="shared" ref="R64" si="165">O64*($F64/$E64)*1000</f>
        <v>27.085937500000004</v>
      </c>
      <c r="S64" s="60">
        <f t="shared" ref="S64" si="166">P64*($F64/$E64)*1000</f>
        <v>58.367647058823536</v>
      </c>
      <c r="T64" s="60">
        <f t="shared" ref="T64" si="167">Q64*($F64/$E64)*1000</f>
        <v>85.453584558823536</v>
      </c>
      <c r="U64" s="79"/>
      <c r="V64" s="79"/>
      <c r="W64" s="79"/>
    </row>
    <row r="65" spans="1:23" s="38" customFormat="1" x14ac:dyDescent="0.35">
      <c r="A65" s="38" t="s">
        <v>62</v>
      </c>
      <c r="B65" s="48" t="s">
        <v>3</v>
      </c>
      <c r="C65" s="48">
        <v>2</v>
      </c>
      <c r="D65" s="48" t="s">
        <v>80</v>
      </c>
      <c r="E65" s="48">
        <v>108.8</v>
      </c>
      <c r="F65" s="48">
        <v>1</v>
      </c>
      <c r="G65" s="39">
        <v>0.14899999999999999</v>
      </c>
      <c r="H65" s="39">
        <v>0.13</v>
      </c>
      <c r="I65" s="48">
        <f t="shared" si="2"/>
        <v>0.29799999999999999</v>
      </c>
      <c r="J65" s="48">
        <f t="shared" si="3"/>
        <v>0.26</v>
      </c>
      <c r="K65" s="69"/>
      <c r="L65" s="53"/>
      <c r="M65" s="69"/>
      <c r="N65" s="53"/>
      <c r="O65" s="60"/>
      <c r="P65" s="60"/>
      <c r="Q65" s="60"/>
      <c r="R65" s="60"/>
      <c r="S65" s="60"/>
      <c r="T65" s="60"/>
      <c r="U65" s="79"/>
      <c r="V65" s="79"/>
      <c r="W65" s="79"/>
    </row>
    <row r="66" spans="1:23" s="40" customFormat="1" x14ac:dyDescent="0.35">
      <c r="A66" s="40" t="s">
        <v>63</v>
      </c>
      <c r="B66" s="49" t="s">
        <v>3</v>
      </c>
      <c r="C66" s="49">
        <v>1</v>
      </c>
      <c r="D66" s="49" t="s">
        <v>79</v>
      </c>
      <c r="E66" s="49">
        <v>108.3</v>
      </c>
      <c r="F66" s="49">
        <v>1</v>
      </c>
      <c r="G66" s="40">
        <v>0.108</v>
      </c>
      <c r="H66" s="40">
        <v>0.125</v>
      </c>
      <c r="I66" s="49">
        <f t="shared" si="2"/>
        <v>0.216</v>
      </c>
      <c r="J66" s="49">
        <f t="shared" si="3"/>
        <v>0.25</v>
      </c>
      <c r="K66" s="68">
        <f>AVERAGE(I66:I67)</f>
        <v>0.22999999999999998</v>
      </c>
      <c r="L66" s="52">
        <f>_xlfn.STDEV.S(I66:I67)/K66</f>
        <v>8.6082564666188383E-2</v>
      </c>
      <c r="M66" s="68">
        <f>AVERAGE(J66:J67)</f>
        <v>0.22999999999999998</v>
      </c>
      <c r="N66" s="52">
        <f>_xlfn.STDEV.S(J66:J67)/M66</f>
        <v>0.12297509238026917</v>
      </c>
      <c r="O66" s="61">
        <f>(11.43*K66) + (-0.64*M66)</f>
        <v>2.4817</v>
      </c>
      <c r="P66" s="61">
        <f>(27.09*M66) + (-3.63*K66)</f>
        <v>5.3957999999999995</v>
      </c>
      <c r="Q66" s="61">
        <f t="shared" ref="Q66" si="168">O66+P66</f>
        <v>7.8774999999999995</v>
      </c>
      <c r="R66" s="61">
        <f t="shared" ref="R66" si="169">O66*($F66/$E66)*1000</f>
        <v>22.915050784856881</v>
      </c>
      <c r="S66" s="61">
        <f t="shared" ref="S66" si="170">P66*($F66/$E66)*1000</f>
        <v>49.822714681440445</v>
      </c>
      <c r="T66" s="61">
        <f t="shared" ref="T66" si="171">Q66*($F66/$E66)*1000</f>
        <v>72.737765466297319</v>
      </c>
      <c r="U66" s="80">
        <f t="shared" ref="U66" si="172">AVERAGE(R66:R69)</f>
        <v>23.523586577896889</v>
      </c>
      <c r="V66" s="80">
        <f t="shared" ref="V66" si="173">AVERAGE(S66:S69)</f>
        <v>51.281959635175284</v>
      </c>
      <c r="W66" s="80">
        <f t="shared" ref="W66" si="174">AVERAGE(T66:T69)</f>
        <v>74.805546213072176</v>
      </c>
    </row>
    <row r="67" spans="1:23" s="40" customFormat="1" x14ac:dyDescent="0.35">
      <c r="A67" s="40" t="s">
        <v>63</v>
      </c>
      <c r="B67" s="49" t="s">
        <v>3</v>
      </c>
      <c r="C67" s="49">
        <v>2</v>
      </c>
      <c r="D67" s="49" t="s">
        <v>79</v>
      </c>
      <c r="E67" s="49">
        <v>108.3</v>
      </c>
      <c r="F67" s="49">
        <v>1</v>
      </c>
      <c r="G67" s="41">
        <v>0.122</v>
      </c>
      <c r="H67" s="41">
        <v>0.105</v>
      </c>
      <c r="I67" s="49">
        <f t="shared" ref="I67:I81" si="175">G67/0.5</f>
        <v>0.24399999999999999</v>
      </c>
      <c r="J67" s="49">
        <f t="shared" ref="J67:J81" si="176">H67/0.5</f>
        <v>0.21</v>
      </c>
      <c r="K67" s="68"/>
      <c r="L67" s="52"/>
      <c r="M67" s="68"/>
      <c r="N67" s="52"/>
      <c r="O67" s="61"/>
      <c r="P67" s="61"/>
      <c r="Q67" s="61"/>
      <c r="R67" s="61"/>
      <c r="S67" s="61"/>
      <c r="T67" s="61"/>
      <c r="U67" s="79"/>
      <c r="V67" s="79"/>
      <c r="W67" s="79"/>
    </row>
    <row r="68" spans="1:23" s="40" customFormat="1" x14ac:dyDescent="0.35">
      <c r="A68" s="40" t="s">
        <v>63</v>
      </c>
      <c r="B68" s="49" t="s">
        <v>3</v>
      </c>
      <c r="C68" s="49">
        <v>1</v>
      </c>
      <c r="D68" s="49" t="s">
        <v>80</v>
      </c>
      <c r="E68" s="49">
        <v>104.6</v>
      </c>
      <c r="F68" s="49">
        <v>1</v>
      </c>
      <c r="G68" s="40">
        <v>0.11899999999999999</v>
      </c>
      <c r="H68" s="40">
        <v>0.11700000000000001</v>
      </c>
      <c r="I68" s="49">
        <f t="shared" si="175"/>
        <v>0.23799999999999999</v>
      </c>
      <c r="J68" s="49">
        <f t="shared" si="176"/>
        <v>0.23400000000000001</v>
      </c>
      <c r="K68" s="68">
        <f>AVERAGE(I68:I69)</f>
        <v>0.23399999999999999</v>
      </c>
      <c r="L68" s="52">
        <f>_xlfn.STDEV.S(I68:I69)/K68</f>
        <v>2.4174590809796434E-2</v>
      </c>
      <c r="M68" s="68">
        <f>AVERAGE(J68:J69)</f>
        <v>0.23499999999999999</v>
      </c>
      <c r="N68" s="52">
        <f>_xlfn.STDEV.S(J68:J69)/M68</f>
        <v>6.0179300526513905E-3</v>
      </c>
      <c r="O68" s="61">
        <f>(11.43*K68) + (-0.64*M68)</f>
        <v>2.5242199999999997</v>
      </c>
      <c r="P68" s="61">
        <f>(27.09*M68) + (-3.63*K68)</f>
        <v>5.516729999999999</v>
      </c>
      <c r="Q68" s="61">
        <f t="shared" ref="Q68" si="177">O68+P68</f>
        <v>8.0409499999999987</v>
      </c>
      <c r="R68" s="61">
        <f t="shared" ref="R68" si="178">O68*($F68/$E68)*1000</f>
        <v>24.132122370936898</v>
      </c>
      <c r="S68" s="61">
        <f t="shared" ref="S68" si="179">P68*($F68/$E68)*1000</f>
        <v>52.741204588910122</v>
      </c>
      <c r="T68" s="61">
        <f t="shared" ref="T68" si="180">Q68*($F68/$E68)*1000</f>
        <v>76.87332695984702</v>
      </c>
      <c r="U68" s="79"/>
      <c r="V68" s="79"/>
      <c r="W68" s="79"/>
    </row>
    <row r="69" spans="1:23" s="40" customFormat="1" x14ac:dyDescent="0.35">
      <c r="A69" s="40" t="s">
        <v>63</v>
      </c>
      <c r="B69" s="49" t="s">
        <v>3</v>
      </c>
      <c r="C69" s="49">
        <v>2</v>
      </c>
      <c r="D69" s="49" t="s">
        <v>80</v>
      </c>
      <c r="E69" s="49">
        <v>104.6</v>
      </c>
      <c r="F69" s="49">
        <v>1</v>
      </c>
      <c r="G69" s="41">
        <v>0.115</v>
      </c>
      <c r="H69" s="41">
        <v>0.11799999999999999</v>
      </c>
      <c r="I69" s="49">
        <f t="shared" si="175"/>
        <v>0.23</v>
      </c>
      <c r="J69" s="49">
        <f t="shared" si="176"/>
        <v>0.23599999999999999</v>
      </c>
      <c r="K69" s="68"/>
      <c r="L69" s="52"/>
      <c r="M69" s="68"/>
      <c r="N69" s="52"/>
      <c r="O69" s="61"/>
      <c r="P69" s="61"/>
      <c r="Q69" s="61"/>
      <c r="R69" s="61"/>
      <c r="S69" s="61"/>
      <c r="T69" s="61"/>
      <c r="U69" s="79"/>
      <c r="V69" s="79"/>
      <c r="W69" s="79"/>
    </row>
    <row r="70" spans="1:23" s="38" customFormat="1" x14ac:dyDescent="0.35">
      <c r="A70" s="38" t="s">
        <v>64</v>
      </c>
      <c r="B70" s="48" t="s">
        <v>3</v>
      </c>
      <c r="C70" s="48">
        <v>1</v>
      </c>
      <c r="D70" s="48" t="s">
        <v>79</v>
      </c>
      <c r="E70" s="48">
        <v>102.7</v>
      </c>
      <c r="F70" s="48">
        <v>1</v>
      </c>
      <c r="G70" s="38">
        <v>0.20300000000000001</v>
      </c>
      <c r="H70" s="38">
        <v>0.17</v>
      </c>
      <c r="I70" s="48">
        <f t="shared" si="175"/>
        <v>0.40600000000000003</v>
      </c>
      <c r="J70" s="48">
        <f t="shared" si="176"/>
        <v>0.34</v>
      </c>
      <c r="K70" s="69">
        <f>AVERAGE(I70:I71)</f>
        <v>0.36899999999999999</v>
      </c>
      <c r="L70" s="53">
        <f>_xlfn.STDEV.S(I70:I71)/K70</f>
        <v>0.14180461194526972</v>
      </c>
      <c r="M70" s="69">
        <f>AVERAGE(J70:J71)</f>
        <v>0.36799999999999999</v>
      </c>
      <c r="N70" s="53">
        <f>_xlfn.STDEV.S(J70:J71)/M70</f>
        <v>0.10760320583273547</v>
      </c>
      <c r="O70" s="60">
        <f>(11.43*K70) + (-0.64*M70)</f>
        <v>3.9821499999999999</v>
      </c>
      <c r="P70" s="60">
        <f>(27.09*M70) + (-3.63*K70)</f>
        <v>8.6296499999999998</v>
      </c>
      <c r="Q70" s="60">
        <f t="shared" ref="Q70" si="181">O70+P70</f>
        <v>12.611799999999999</v>
      </c>
      <c r="R70" s="60">
        <f t="shared" ref="R70" si="182">O70*($F70/$E70)*1000</f>
        <v>38.774586173320344</v>
      </c>
      <c r="S70" s="60">
        <f t="shared" ref="S70" si="183">P70*($F70/$E70)*1000</f>
        <v>84.027750730282364</v>
      </c>
      <c r="T70" s="60">
        <f t="shared" ref="T70" si="184">Q70*($F70/$E70)*1000</f>
        <v>122.80233690360271</v>
      </c>
      <c r="U70" s="80">
        <f t="shared" ref="U70" si="185">AVERAGE(R70:R73)</f>
        <v>38.908695300682311</v>
      </c>
      <c r="V70" s="80">
        <f t="shared" ref="V70" si="186">AVERAGE(S70:S73)</f>
        <v>83.932510051488038</v>
      </c>
      <c r="W70" s="80">
        <f t="shared" ref="W70" si="187">AVERAGE(T70:T73)</f>
        <v>122.84120535217036</v>
      </c>
    </row>
    <row r="71" spans="1:23" s="38" customFormat="1" x14ac:dyDescent="0.35">
      <c r="A71" s="38" t="s">
        <v>64</v>
      </c>
      <c r="B71" s="48" t="s">
        <v>3</v>
      </c>
      <c r="C71" s="48">
        <v>2</v>
      </c>
      <c r="D71" s="48" t="s">
        <v>79</v>
      </c>
      <c r="E71" s="48">
        <v>102.7</v>
      </c>
      <c r="F71" s="48">
        <v>1</v>
      </c>
      <c r="G71" s="39">
        <v>0.16600000000000001</v>
      </c>
      <c r="H71" s="39">
        <v>0.19800000000000001</v>
      </c>
      <c r="I71" s="48">
        <f t="shared" si="175"/>
        <v>0.33200000000000002</v>
      </c>
      <c r="J71" s="48">
        <f t="shared" si="176"/>
        <v>0.39600000000000002</v>
      </c>
      <c r="K71" s="69"/>
      <c r="L71" s="53"/>
      <c r="M71" s="69"/>
      <c r="N71" s="53"/>
      <c r="O71" s="60"/>
      <c r="P71" s="60"/>
      <c r="Q71" s="60"/>
      <c r="R71" s="60"/>
      <c r="S71" s="60"/>
      <c r="T71" s="60"/>
      <c r="U71" s="79"/>
      <c r="V71" s="79"/>
      <c r="W71" s="79"/>
    </row>
    <row r="72" spans="1:23" s="38" customFormat="1" x14ac:dyDescent="0.35">
      <c r="A72" s="38" t="s">
        <v>64</v>
      </c>
      <c r="B72" s="48" t="s">
        <v>3</v>
      </c>
      <c r="C72" s="48">
        <v>1</v>
      </c>
      <c r="D72" s="48" t="s">
        <v>80</v>
      </c>
      <c r="E72" s="48">
        <v>108.4</v>
      </c>
      <c r="F72" s="48">
        <v>1</v>
      </c>
      <c r="G72" s="38">
        <v>0.217</v>
      </c>
      <c r="H72" s="38">
        <v>0.187</v>
      </c>
      <c r="I72" s="48">
        <f t="shared" si="175"/>
        <v>0.434</v>
      </c>
      <c r="J72" s="48">
        <f t="shared" si="176"/>
        <v>0.374</v>
      </c>
      <c r="K72" s="69">
        <f>AVERAGE(I72:I73)</f>
        <v>0.39200000000000002</v>
      </c>
      <c r="L72" s="53">
        <f>_xlfn.STDEV.S(I72:I73)/K72</f>
        <v>0.15152288168282987</v>
      </c>
      <c r="M72" s="69">
        <f>AVERAGE(J72:J73)</f>
        <v>0.38800000000000001</v>
      </c>
      <c r="N72" s="53">
        <f>_xlfn.STDEV.S(J72:J73)/M72</f>
        <v>5.1028324415524087E-2</v>
      </c>
      <c r="O72" s="60">
        <f>(11.43*K72) + (-0.64*M72)</f>
        <v>4.23224</v>
      </c>
      <c r="P72" s="60">
        <f>(27.09*M72) + (-3.63*K72)</f>
        <v>9.0879600000000007</v>
      </c>
      <c r="Q72" s="60">
        <f t="shared" ref="Q72" si="188">O72+P72</f>
        <v>13.3202</v>
      </c>
      <c r="R72" s="60">
        <f t="shared" ref="R72" si="189">O72*($F72/$E72)*1000</f>
        <v>39.042804428044278</v>
      </c>
      <c r="S72" s="60">
        <f t="shared" ref="S72" si="190">P72*($F72/$E72)*1000</f>
        <v>83.837269372693726</v>
      </c>
      <c r="T72" s="60">
        <f t="shared" ref="T72" si="191">Q72*($F72/$E72)*1000</f>
        <v>122.880073800738</v>
      </c>
      <c r="U72" s="79"/>
      <c r="V72" s="79"/>
      <c r="W72" s="79"/>
    </row>
    <row r="73" spans="1:23" s="38" customFormat="1" x14ac:dyDescent="0.35">
      <c r="A73" s="38" t="s">
        <v>64</v>
      </c>
      <c r="B73" s="48" t="s">
        <v>3</v>
      </c>
      <c r="C73" s="48">
        <v>2</v>
      </c>
      <c r="D73" s="48" t="s">
        <v>80</v>
      </c>
      <c r="E73" s="48">
        <v>108.4</v>
      </c>
      <c r="F73" s="48">
        <v>1</v>
      </c>
      <c r="G73" s="39">
        <v>0.17499999999999999</v>
      </c>
      <c r="H73" s="39">
        <v>0.20100000000000001</v>
      </c>
      <c r="I73" s="48">
        <f t="shared" si="175"/>
        <v>0.35</v>
      </c>
      <c r="J73" s="48">
        <f t="shared" si="176"/>
        <v>0.40200000000000002</v>
      </c>
      <c r="K73" s="69"/>
      <c r="L73" s="53"/>
      <c r="M73" s="69"/>
      <c r="N73" s="53"/>
      <c r="O73" s="60"/>
      <c r="P73" s="60"/>
      <c r="Q73" s="60"/>
      <c r="R73" s="60"/>
      <c r="S73" s="60"/>
      <c r="T73" s="60"/>
      <c r="U73" s="79"/>
      <c r="V73" s="79"/>
      <c r="W73" s="79"/>
    </row>
    <row r="74" spans="1:23" s="40" customFormat="1" x14ac:dyDescent="0.35">
      <c r="A74" s="40" t="s">
        <v>65</v>
      </c>
      <c r="B74" s="49" t="s">
        <v>3</v>
      </c>
      <c r="C74" s="49">
        <v>1</v>
      </c>
      <c r="D74" s="49" t="s">
        <v>79</v>
      </c>
      <c r="E74" s="49">
        <v>109.4</v>
      </c>
      <c r="F74" s="49">
        <v>1</v>
      </c>
      <c r="G74" s="40">
        <v>0.27600000000000002</v>
      </c>
      <c r="H74" s="40">
        <v>0.19900000000000001</v>
      </c>
      <c r="I74" s="49">
        <f t="shared" si="175"/>
        <v>0.55200000000000005</v>
      </c>
      <c r="J74" s="49">
        <f t="shared" si="176"/>
        <v>0.39800000000000002</v>
      </c>
      <c r="K74" s="68">
        <f>AVERAGE(I74:I75)</f>
        <v>0.47600000000000003</v>
      </c>
      <c r="L74" s="52">
        <f>_xlfn.STDEV.S(I74:I75)/K74</f>
        <v>0.22579880407637659</v>
      </c>
      <c r="M74" s="68">
        <f>AVERAGE(J74:J75)</f>
        <v>0.47600000000000003</v>
      </c>
      <c r="N74" s="52">
        <f>_xlfn.STDEV.S(J74:J75)/M74</f>
        <v>0.23174087786786021</v>
      </c>
      <c r="O74" s="61">
        <f>(11.43*K74) + (-0.64*M74)</f>
        <v>5.1360400000000004</v>
      </c>
      <c r="P74" s="61">
        <f>(27.09*M74) + (-3.63*K74)</f>
        <v>11.16696</v>
      </c>
      <c r="Q74" s="61">
        <f t="shared" ref="Q74" si="192">O74+P74</f>
        <v>16.303000000000001</v>
      </c>
      <c r="R74" s="61">
        <f t="shared" ref="R74" si="193">O74*($F74/$E74)*1000</f>
        <v>46.947349177330899</v>
      </c>
      <c r="S74" s="61">
        <f t="shared" ref="S74" si="194">P74*($F74/$E74)*1000</f>
        <v>102.07458866544791</v>
      </c>
      <c r="T74" s="61">
        <f t="shared" ref="T74" si="195">Q74*($F74/$E74)*1000</f>
        <v>149.02193784277881</v>
      </c>
      <c r="U74" s="80">
        <f t="shared" ref="U74" si="196">AVERAGE(R74:R77)</f>
        <v>45.608761461252321</v>
      </c>
      <c r="V74" s="80">
        <f t="shared" ref="V74" si="197">AVERAGE(S74:S77)</f>
        <v>99.026724834654459</v>
      </c>
      <c r="W74" s="80">
        <f t="shared" ref="W74" si="198">AVERAGE(T74:T77)</f>
        <v>144.63548629590679</v>
      </c>
    </row>
    <row r="75" spans="1:23" s="40" customFormat="1" x14ac:dyDescent="0.35">
      <c r="A75" s="40" t="s">
        <v>65</v>
      </c>
      <c r="B75" s="49" t="s">
        <v>3</v>
      </c>
      <c r="C75" s="49">
        <v>2</v>
      </c>
      <c r="D75" s="49" t="s">
        <v>79</v>
      </c>
      <c r="E75" s="49">
        <v>109.4</v>
      </c>
      <c r="F75" s="49">
        <v>1</v>
      </c>
      <c r="G75" s="41">
        <v>0.2</v>
      </c>
      <c r="H75" s="41">
        <v>0.27700000000000002</v>
      </c>
      <c r="I75" s="49">
        <f t="shared" si="175"/>
        <v>0.4</v>
      </c>
      <c r="J75" s="49">
        <f t="shared" si="176"/>
        <v>0.55400000000000005</v>
      </c>
      <c r="K75" s="68"/>
      <c r="L75" s="52"/>
      <c r="M75" s="68"/>
      <c r="N75" s="52"/>
      <c r="O75" s="61"/>
      <c r="P75" s="61"/>
      <c r="Q75" s="61"/>
      <c r="R75" s="61"/>
      <c r="S75" s="61"/>
      <c r="T75" s="61"/>
      <c r="U75" s="79"/>
      <c r="V75" s="79"/>
      <c r="W75" s="79"/>
    </row>
    <row r="76" spans="1:23" s="40" customFormat="1" x14ac:dyDescent="0.35">
      <c r="A76" s="40" t="s">
        <v>65</v>
      </c>
      <c r="B76" s="49" t="s">
        <v>3</v>
      </c>
      <c r="C76" s="49">
        <v>1</v>
      </c>
      <c r="D76" s="49" t="s">
        <v>80</v>
      </c>
      <c r="E76" s="49">
        <v>103.6</v>
      </c>
      <c r="F76" s="49">
        <v>1</v>
      </c>
      <c r="G76" s="40">
        <v>0.248</v>
      </c>
      <c r="H76" s="40">
        <v>0.17199999999999999</v>
      </c>
      <c r="I76" s="49">
        <f t="shared" si="175"/>
        <v>0.496</v>
      </c>
      <c r="J76" s="49">
        <f t="shared" si="176"/>
        <v>0.34399999999999997</v>
      </c>
      <c r="K76" s="68">
        <f>AVERAGE(I76:I77)</f>
        <v>0.42499999999999999</v>
      </c>
      <c r="L76" s="52">
        <f>_xlfn.STDEV.S(I76:I77)/K76</f>
        <v>0.23625685394938806</v>
      </c>
      <c r="M76" s="68">
        <f>AVERAGE(J76:J77)</f>
        <v>0.42399999999999999</v>
      </c>
      <c r="N76" s="52">
        <f>_xlfn.STDEV.S(J76:J77)/M76</f>
        <v>0.26683274761756548</v>
      </c>
      <c r="O76" s="61">
        <f>(11.43*K76) + (-0.64*M76)</f>
        <v>4.5863899999999997</v>
      </c>
      <c r="P76" s="61">
        <f>(27.09*M76) + (-3.63*K76)</f>
        <v>9.9434100000000001</v>
      </c>
      <c r="Q76" s="61">
        <f t="shared" ref="Q76" si="199">O76+P76</f>
        <v>14.5298</v>
      </c>
      <c r="R76" s="61">
        <f t="shared" ref="R76" si="200">O76*($F76/$E76)*1000</f>
        <v>44.270173745173743</v>
      </c>
      <c r="S76" s="61">
        <f t="shared" ref="S76" si="201">P76*($F76/$E76)*1000</f>
        <v>95.978861003861013</v>
      </c>
      <c r="T76" s="61">
        <f t="shared" ref="T76" si="202">Q76*($F76/$E76)*1000</f>
        <v>140.24903474903473</v>
      </c>
      <c r="U76" s="79"/>
      <c r="V76" s="79"/>
      <c r="W76" s="79"/>
    </row>
    <row r="77" spans="1:23" s="40" customFormat="1" x14ac:dyDescent="0.35">
      <c r="A77" s="40" t="s">
        <v>65</v>
      </c>
      <c r="B77" s="49" t="s">
        <v>3</v>
      </c>
      <c r="C77" s="49">
        <v>2</v>
      </c>
      <c r="D77" s="49" t="s">
        <v>80</v>
      </c>
      <c r="E77" s="49">
        <v>103.6</v>
      </c>
      <c r="F77" s="49">
        <v>1</v>
      </c>
      <c r="G77" s="41">
        <v>0.17699999999999999</v>
      </c>
      <c r="H77" s="41">
        <v>0.252</v>
      </c>
      <c r="I77" s="49">
        <f t="shared" si="175"/>
        <v>0.35399999999999998</v>
      </c>
      <c r="J77" s="49">
        <f t="shared" si="176"/>
        <v>0.504</v>
      </c>
      <c r="K77" s="68"/>
      <c r="L77" s="52"/>
      <c r="M77" s="68"/>
      <c r="N77" s="52"/>
      <c r="O77" s="61"/>
      <c r="P77" s="61"/>
      <c r="Q77" s="61"/>
      <c r="R77" s="61"/>
      <c r="S77" s="61"/>
      <c r="T77" s="61"/>
      <c r="U77" s="79"/>
      <c r="V77" s="79"/>
      <c r="W77" s="79"/>
    </row>
    <row r="78" spans="1:23" s="38" customFormat="1" x14ac:dyDescent="0.35">
      <c r="A78" s="38" t="s">
        <v>66</v>
      </c>
      <c r="B78" s="48" t="s">
        <v>3</v>
      </c>
      <c r="C78" s="48">
        <v>1</v>
      </c>
      <c r="D78" s="48" t="s">
        <v>79</v>
      </c>
      <c r="E78" s="48">
        <v>102.6</v>
      </c>
      <c r="F78" s="48">
        <v>1</v>
      </c>
      <c r="G78" s="38">
        <v>6.6000000000000003E-2</v>
      </c>
      <c r="H78" s="38">
        <v>8.5000000000000006E-2</v>
      </c>
      <c r="I78" s="48">
        <f t="shared" si="175"/>
        <v>0.13200000000000001</v>
      </c>
      <c r="J78" s="48">
        <f t="shared" si="176"/>
        <v>0.17</v>
      </c>
      <c r="K78" s="69">
        <f>AVERAGE(I78:I79)</f>
        <v>0.15100000000000002</v>
      </c>
      <c r="L78" s="53">
        <f>_xlfn.STDEV.S(I78:I79)/K78</f>
        <v>0.17794740188800451</v>
      </c>
      <c r="M78" s="69">
        <f>AVERAGE(J78:J79)</f>
        <v>0.15100000000000002</v>
      </c>
      <c r="N78" s="53">
        <f>_xlfn.STDEV.S(J78:J79)/M78</f>
        <v>0.17794740188800451</v>
      </c>
      <c r="O78" s="60">
        <f>(11.43*K78) + (-0.64*M78)</f>
        <v>1.6292900000000001</v>
      </c>
      <c r="P78" s="60">
        <f>(27.09*M78) + (-3.63*K78)</f>
        <v>3.5424600000000006</v>
      </c>
      <c r="Q78" s="60">
        <f t="shared" ref="Q78" si="203">O78+P78</f>
        <v>5.1717500000000012</v>
      </c>
      <c r="R78" s="60">
        <f t="shared" ref="R78" si="204">O78*($F78/$E78)*1000</f>
        <v>15.880019493177389</v>
      </c>
      <c r="S78" s="60">
        <f t="shared" ref="S78" si="205">P78*($F78/$E78)*1000</f>
        <v>34.526900584795328</v>
      </c>
      <c r="T78" s="60">
        <f t="shared" ref="T78" si="206">Q78*($F78/$E78)*1000</f>
        <v>50.406920077972728</v>
      </c>
      <c r="U78" s="80">
        <f t="shared" ref="U78" si="207">AVERAGE(R78:R81)</f>
        <v>22.595527980753758</v>
      </c>
      <c r="V78" s="80">
        <f t="shared" ref="V78" si="208">AVERAGE(S78:S81)</f>
        <v>48.99132937109249</v>
      </c>
      <c r="W78" s="80">
        <f t="shared" ref="W78" si="209">AVERAGE(T78:T81)</f>
        <v>71.586857351846248</v>
      </c>
    </row>
    <row r="79" spans="1:23" s="38" customFormat="1" x14ac:dyDescent="0.35">
      <c r="A79" s="38" t="s">
        <v>66</v>
      </c>
      <c r="B79" s="48" t="s">
        <v>3</v>
      </c>
      <c r="C79" s="48">
        <v>2</v>
      </c>
      <c r="D79" s="48" t="s">
        <v>79</v>
      </c>
      <c r="E79" s="48">
        <v>102.6</v>
      </c>
      <c r="F79" s="48">
        <v>1</v>
      </c>
      <c r="G79" s="39">
        <v>8.5000000000000006E-2</v>
      </c>
      <c r="H79" s="39">
        <v>6.6000000000000003E-2</v>
      </c>
      <c r="I79" s="48">
        <f t="shared" si="175"/>
        <v>0.17</v>
      </c>
      <c r="J79" s="48">
        <f t="shared" si="176"/>
        <v>0.13200000000000001</v>
      </c>
      <c r="K79" s="69"/>
      <c r="L79" s="53"/>
      <c r="M79" s="69"/>
      <c r="N79" s="53"/>
      <c r="O79" s="60"/>
      <c r="P79" s="60"/>
      <c r="Q79" s="60"/>
      <c r="R79" s="60"/>
      <c r="S79" s="60"/>
      <c r="T79" s="60"/>
      <c r="U79" s="79"/>
      <c r="V79" s="79"/>
      <c r="W79" s="79"/>
    </row>
    <row r="80" spans="1:23" s="38" customFormat="1" x14ac:dyDescent="0.35">
      <c r="A80" s="38" t="s">
        <v>66</v>
      </c>
      <c r="B80" s="48" t="s">
        <v>3</v>
      </c>
      <c r="C80" s="48">
        <v>1</v>
      </c>
      <c r="D80" s="48" t="s">
        <v>80</v>
      </c>
      <c r="E80" s="48">
        <v>104.2</v>
      </c>
      <c r="F80" s="48">
        <v>1</v>
      </c>
      <c r="G80" s="38">
        <v>0.14599999999999999</v>
      </c>
      <c r="H80" s="38">
        <v>0.13600000000000001</v>
      </c>
      <c r="I80" s="48">
        <f t="shared" si="175"/>
        <v>0.29199999999999998</v>
      </c>
      <c r="J80" s="48">
        <f t="shared" si="176"/>
        <v>0.27200000000000002</v>
      </c>
      <c r="K80" s="69">
        <f>AVERAGE(I80:I81)</f>
        <v>0.28300000000000003</v>
      </c>
      <c r="L80" s="53">
        <f>_xlfn.STDEV.S(I80:I81)/K80</f>
        <v>4.4974989616105396E-2</v>
      </c>
      <c r="M80" s="69">
        <f>AVERAGE(J80:J81)</f>
        <v>0.28200000000000003</v>
      </c>
      <c r="N80" s="53">
        <f>_xlfn.STDEV.S(J80:J81)/M80</f>
        <v>5.0149417105428806E-2</v>
      </c>
      <c r="O80" s="60">
        <f>(11.43*K80) + (-0.64*M80)</f>
        <v>3.0542099999999999</v>
      </c>
      <c r="P80" s="60">
        <f>(27.09*M80) + (-3.63*K80)</f>
        <v>6.6120900000000011</v>
      </c>
      <c r="Q80" s="60">
        <f t="shared" ref="Q80" si="210">O80+P80</f>
        <v>9.6663000000000014</v>
      </c>
      <c r="R80" s="60">
        <f t="shared" ref="R80" si="211">O80*($F80/$E80)*1000</f>
        <v>29.31103646833013</v>
      </c>
      <c r="S80" s="60">
        <f t="shared" ref="S80" si="212">P80*($F80/$E80)*1000</f>
        <v>63.455758157389646</v>
      </c>
      <c r="T80" s="60">
        <f t="shared" ref="T80" si="213">Q80*($F80/$E80)*1000</f>
        <v>92.766794625719783</v>
      </c>
      <c r="U80" s="79"/>
      <c r="V80" s="79"/>
      <c r="W80" s="79"/>
    </row>
    <row r="81" spans="1:23" s="38" customFormat="1" x14ac:dyDescent="0.35">
      <c r="A81" s="38" t="s">
        <v>66</v>
      </c>
      <c r="B81" s="48" t="s">
        <v>3</v>
      </c>
      <c r="C81" s="48">
        <v>2</v>
      </c>
      <c r="D81" s="48" t="s">
        <v>80</v>
      </c>
      <c r="E81" s="48">
        <v>104.2</v>
      </c>
      <c r="F81" s="48">
        <v>1</v>
      </c>
      <c r="G81" s="39">
        <v>0.13700000000000001</v>
      </c>
      <c r="H81" s="39">
        <v>0.14599999999999999</v>
      </c>
      <c r="I81" s="48">
        <f t="shared" si="175"/>
        <v>0.27400000000000002</v>
      </c>
      <c r="J81" s="48">
        <f t="shared" si="176"/>
        <v>0.29199999999999998</v>
      </c>
      <c r="K81" s="69"/>
      <c r="L81" s="53"/>
      <c r="M81" s="69"/>
      <c r="N81" s="53"/>
      <c r="O81" s="60"/>
      <c r="P81" s="60"/>
      <c r="Q81" s="60"/>
      <c r="R81" s="60"/>
      <c r="S81" s="60"/>
      <c r="T81" s="60"/>
      <c r="U81" s="79"/>
      <c r="V81" s="79"/>
      <c r="W81" s="79"/>
    </row>
    <row r="84" spans="1:23" x14ac:dyDescent="0.35">
      <c r="B84" s="14" t="s">
        <v>13</v>
      </c>
      <c r="C84" s="14" t="s">
        <v>82</v>
      </c>
      <c r="D84" s="14" t="s">
        <v>84</v>
      </c>
      <c r="E84" s="14" t="s">
        <v>83</v>
      </c>
    </row>
    <row r="85" spans="1:23" x14ac:dyDescent="0.35">
      <c r="B85" s="14" t="s">
        <v>10</v>
      </c>
      <c r="C85" s="14">
        <v>127.03637915115462</v>
      </c>
      <c r="D85" s="14">
        <v>40.231743583747864</v>
      </c>
      <c r="E85" s="14">
        <v>86.804635567406777</v>
      </c>
    </row>
    <row r="86" spans="1:23" x14ac:dyDescent="0.35">
      <c r="B86" s="14" t="s">
        <v>3</v>
      </c>
      <c r="C86" s="14">
        <v>88.3014241843957</v>
      </c>
      <c r="D86" s="14">
        <v>27.866780765078147</v>
      </c>
      <c r="E86" s="14">
        <v>60.434643419317581</v>
      </c>
    </row>
    <row r="87" spans="1:23" x14ac:dyDescent="0.35">
      <c r="B87" s="14" t="s">
        <v>7</v>
      </c>
      <c r="C87" s="14">
        <v>141.13762224291591</v>
      </c>
      <c r="D87" s="14">
        <v>44.591093700441334</v>
      </c>
      <c r="E87" s="14">
        <v>96.546528542474576</v>
      </c>
    </row>
    <row r="88" spans="1:23" x14ac:dyDescent="0.35">
      <c r="B88" s="14" t="s">
        <v>4</v>
      </c>
      <c r="C88" s="14">
        <v>109.64810019279589</v>
      </c>
      <c r="D88" s="14">
        <v>34.786591732121408</v>
      </c>
      <c r="E88" s="14">
        <v>74.8615084606745</v>
      </c>
    </row>
    <row r="89" spans="1:23" x14ac:dyDescent="0.35">
      <c r="B89" s="14" t="s">
        <v>14</v>
      </c>
      <c r="C89" s="14">
        <v>116.53088144281556</v>
      </c>
      <c r="D89" s="14">
        <v>36.869052445347194</v>
      </c>
      <c r="E89" s="14">
        <v>79.661828997468348</v>
      </c>
    </row>
  </sheetData>
  <mergeCells count="460">
    <mergeCell ref="U74:U77"/>
    <mergeCell ref="V74:V77"/>
    <mergeCell ref="W74:W77"/>
    <mergeCell ref="U78:U81"/>
    <mergeCell ref="V78:V81"/>
    <mergeCell ref="W78:W81"/>
    <mergeCell ref="U62:U65"/>
    <mergeCell ref="V62:V65"/>
    <mergeCell ref="W62:W65"/>
    <mergeCell ref="U66:U69"/>
    <mergeCell ref="V66:V69"/>
    <mergeCell ref="W66:W69"/>
    <mergeCell ref="U70:U73"/>
    <mergeCell ref="V70:V73"/>
    <mergeCell ref="W70:W73"/>
    <mergeCell ref="U50:U53"/>
    <mergeCell ref="V50:V53"/>
    <mergeCell ref="W50:W53"/>
    <mergeCell ref="U54:U57"/>
    <mergeCell ref="V54:V57"/>
    <mergeCell ref="W54:W57"/>
    <mergeCell ref="U58:U61"/>
    <mergeCell ref="V58:V61"/>
    <mergeCell ref="W58:W61"/>
    <mergeCell ref="U38:U41"/>
    <mergeCell ref="V38:V41"/>
    <mergeCell ref="W38:W41"/>
    <mergeCell ref="U42:U45"/>
    <mergeCell ref="V42:V45"/>
    <mergeCell ref="W42:W45"/>
    <mergeCell ref="U46:U49"/>
    <mergeCell ref="V46:V49"/>
    <mergeCell ref="W46:W49"/>
    <mergeCell ref="U26:U29"/>
    <mergeCell ref="V26:V29"/>
    <mergeCell ref="W26:W29"/>
    <mergeCell ref="U30:U33"/>
    <mergeCell ref="V30:V33"/>
    <mergeCell ref="W30:W33"/>
    <mergeCell ref="U34:U37"/>
    <mergeCell ref="V34:V37"/>
    <mergeCell ref="W34:W37"/>
    <mergeCell ref="U14:U17"/>
    <mergeCell ref="V14:V17"/>
    <mergeCell ref="W14:W17"/>
    <mergeCell ref="U18:U21"/>
    <mergeCell ref="V18:V21"/>
    <mergeCell ref="W18:W21"/>
    <mergeCell ref="U22:U25"/>
    <mergeCell ref="V22:V25"/>
    <mergeCell ref="W22:W25"/>
    <mergeCell ref="K2:K3"/>
    <mergeCell ref="K4:K5"/>
    <mergeCell ref="K6:K7"/>
    <mergeCell ref="K8:K9"/>
    <mergeCell ref="K10:K11"/>
    <mergeCell ref="K12:K13"/>
    <mergeCell ref="U2:U5"/>
    <mergeCell ref="V2:V5"/>
    <mergeCell ref="W2:W5"/>
    <mergeCell ref="U6:U9"/>
    <mergeCell ref="V6:V9"/>
    <mergeCell ref="W6:W9"/>
    <mergeCell ref="U10:U13"/>
    <mergeCell ref="V10:V13"/>
    <mergeCell ref="W10:W13"/>
    <mergeCell ref="K80:K81"/>
    <mergeCell ref="M2:M3"/>
    <mergeCell ref="M4:M5"/>
    <mergeCell ref="M6:M7"/>
    <mergeCell ref="M8:M9"/>
    <mergeCell ref="M10:M11"/>
    <mergeCell ref="M12:M13"/>
    <mergeCell ref="K62:K63"/>
    <mergeCell ref="K64:K65"/>
    <mergeCell ref="K66:K67"/>
    <mergeCell ref="K68:K69"/>
    <mergeCell ref="K70:K71"/>
    <mergeCell ref="K72:K73"/>
    <mergeCell ref="K50:K51"/>
    <mergeCell ref="K52:K53"/>
    <mergeCell ref="K54:K55"/>
    <mergeCell ref="K56:K57"/>
    <mergeCell ref="K58:K59"/>
    <mergeCell ref="K60:K61"/>
    <mergeCell ref="K38:K39"/>
    <mergeCell ref="K40:K41"/>
    <mergeCell ref="K42:K43"/>
    <mergeCell ref="K44:K45"/>
    <mergeCell ref="K46:K47"/>
    <mergeCell ref="M14:M15"/>
    <mergeCell ref="M16:M17"/>
    <mergeCell ref="M18:M19"/>
    <mergeCell ref="M20:M21"/>
    <mergeCell ref="M22:M23"/>
    <mergeCell ref="M24:M25"/>
    <mergeCell ref="K74:K75"/>
    <mergeCell ref="K76:K77"/>
    <mergeCell ref="K78:K79"/>
    <mergeCell ref="K48:K49"/>
    <mergeCell ref="K26:K27"/>
    <mergeCell ref="K28:K29"/>
    <mergeCell ref="K30:K31"/>
    <mergeCell ref="K32:K33"/>
    <mergeCell ref="K34:K35"/>
    <mergeCell ref="K36:K37"/>
    <mergeCell ref="K14:K15"/>
    <mergeCell ref="K16:K17"/>
    <mergeCell ref="K18:K19"/>
    <mergeCell ref="K20:K21"/>
    <mergeCell ref="K22:K23"/>
    <mergeCell ref="K24:K25"/>
    <mergeCell ref="M42:M43"/>
    <mergeCell ref="M44:M45"/>
    <mergeCell ref="M46:M47"/>
    <mergeCell ref="M48:M49"/>
    <mergeCell ref="M26:M27"/>
    <mergeCell ref="M28:M29"/>
    <mergeCell ref="M30:M31"/>
    <mergeCell ref="M32:M33"/>
    <mergeCell ref="M34:M35"/>
    <mergeCell ref="M36:M37"/>
    <mergeCell ref="M74:M75"/>
    <mergeCell ref="M76:M77"/>
    <mergeCell ref="M78:M79"/>
    <mergeCell ref="M80:M81"/>
    <mergeCell ref="O2:O3"/>
    <mergeCell ref="P2:P3"/>
    <mergeCell ref="O6:O7"/>
    <mergeCell ref="P6:P7"/>
    <mergeCell ref="O10:O11"/>
    <mergeCell ref="P10:P11"/>
    <mergeCell ref="M62:M63"/>
    <mergeCell ref="M64:M65"/>
    <mergeCell ref="M66:M67"/>
    <mergeCell ref="M68:M69"/>
    <mergeCell ref="M70:M71"/>
    <mergeCell ref="M72:M73"/>
    <mergeCell ref="M50:M51"/>
    <mergeCell ref="M52:M53"/>
    <mergeCell ref="M54:M55"/>
    <mergeCell ref="M56:M57"/>
    <mergeCell ref="M58:M59"/>
    <mergeCell ref="M60:M61"/>
    <mergeCell ref="M38:M39"/>
    <mergeCell ref="M40:M41"/>
    <mergeCell ref="Q2:Q3"/>
    <mergeCell ref="R2:R3"/>
    <mergeCell ref="S2:S3"/>
    <mergeCell ref="T2:T3"/>
    <mergeCell ref="O4:O5"/>
    <mergeCell ref="P4:P5"/>
    <mergeCell ref="Q4:Q5"/>
    <mergeCell ref="R4:R5"/>
    <mergeCell ref="S4:S5"/>
    <mergeCell ref="T4:T5"/>
    <mergeCell ref="Q6:Q7"/>
    <mergeCell ref="R6:R7"/>
    <mergeCell ref="S6:S7"/>
    <mergeCell ref="T6:T7"/>
    <mergeCell ref="O8:O9"/>
    <mergeCell ref="P8:P9"/>
    <mergeCell ref="Q8:Q9"/>
    <mergeCell ref="R8:R9"/>
    <mergeCell ref="S8:S9"/>
    <mergeCell ref="T8:T9"/>
    <mergeCell ref="Q10:Q11"/>
    <mergeCell ref="R10:R11"/>
    <mergeCell ref="S10:S11"/>
    <mergeCell ref="T10:T11"/>
    <mergeCell ref="O12:O13"/>
    <mergeCell ref="P12:P13"/>
    <mergeCell ref="Q12:Q13"/>
    <mergeCell ref="R12:R13"/>
    <mergeCell ref="S12:S13"/>
    <mergeCell ref="T12:T13"/>
    <mergeCell ref="O16:O17"/>
    <mergeCell ref="P16:P17"/>
    <mergeCell ref="Q16:Q17"/>
    <mergeCell ref="R16:R17"/>
    <mergeCell ref="S16:S17"/>
    <mergeCell ref="T16:T17"/>
    <mergeCell ref="O14:O15"/>
    <mergeCell ref="P14:P15"/>
    <mergeCell ref="Q14:Q15"/>
    <mergeCell ref="R14:R15"/>
    <mergeCell ref="S14:S15"/>
    <mergeCell ref="T14:T15"/>
    <mergeCell ref="O20:O21"/>
    <mergeCell ref="P20:P21"/>
    <mergeCell ref="Q20:Q21"/>
    <mergeCell ref="R20:R21"/>
    <mergeCell ref="S20:S21"/>
    <mergeCell ref="T20:T21"/>
    <mergeCell ref="O18:O19"/>
    <mergeCell ref="P18:P19"/>
    <mergeCell ref="Q18:Q19"/>
    <mergeCell ref="R18:R19"/>
    <mergeCell ref="S18:S19"/>
    <mergeCell ref="T18:T19"/>
    <mergeCell ref="O24:O25"/>
    <mergeCell ref="P24:P25"/>
    <mergeCell ref="Q24:Q25"/>
    <mergeCell ref="R24:R25"/>
    <mergeCell ref="S24:S25"/>
    <mergeCell ref="T24:T25"/>
    <mergeCell ref="O22:O23"/>
    <mergeCell ref="P22:P23"/>
    <mergeCell ref="Q22:Q23"/>
    <mergeCell ref="R22:R23"/>
    <mergeCell ref="S22:S23"/>
    <mergeCell ref="T22:T23"/>
    <mergeCell ref="O28:O29"/>
    <mergeCell ref="P28:P29"/>
    <mergeCell ref="Q28:Q29"/>
    <mergeCell ref="R28:R29"/>
    <mergeCell ref="S28:S29"/>
    <mergeCell ref="T28:T29"/>
    <mergeCell ref="O26:O27"/>
    <mergeCell ref="P26:P27"/>
    <mergeCell ref="Q26:Q27"/>
    <mergeCell ref="R26:R27"/>
    <mergeCell ref="S26:S27"/>
    <mergeCell ref="T26:T27"/>
    <mergeCell ref="O32:O33"/>
    <mergeCell ref="P32:P33"/>
    <mergeCell ref="Q32:Q33"/>
    <mergeCell ref="R32:R33"/>
    <mergeCell ref="S32:S33"/>
    <mergeCell ref="T32:T33"/>
    <mergeCell ref="O30:O31"/>
    <mergeCell ref="P30:P31"/>
    <mergeCell ref="Q30:Q31"/>
    <mergeCell ref="R30:R31"/>
    <mergeCell ref="S30:S31"/>
    <mergeCell ref="T30:T31"/>
    <mergeCell ref="O36:O37"/>
    <mergeCell ref="P36:P37"/>
    <mergeCell ref="Q36:Q37"/>
    <mergeCell ref="R36:R37"/>
    <mergeCell ref="S36:S37"/>
    <mergeCell ref="T36:T37"/>
    <mergeCell ref="O34:O35"/>
    <mergeCell ref="P34:P35"/>
    <mergeCell ref="Q34:Q35"/>
    <mergeCell ref="R34:R35"/>
    <mergeCell ref="S34:S35"/>
    <mergeCell ref="T34:T35"/>
    <mergeCell ref="O40:O41"/>
    <mergeCell ref="P40:P41"/>
    <mergeCell ref="Q40:Q41"/>
    <mergeCell ref="R40:R41"/>
    <mergeCell ref="S40:S41"/>
    <mergeCell ref="T40:T41"/>
    <mergeCell ref="O38:O39"/>
    <mergeCell ref="P38:P39"/>
    <mergeCell ref="Q38:Q39"/>
    <mergeCell ref="R38:R39"/>
    <mergeCell ref="S38:S39"/>
    <mergeCell ref="T38:T39"/>
    <mergeCell ref="O44:O45"/>
    <mergeCell ref="P44:P45"/>
    <mergeCell ref="Q44:Q45"/>
    <mergeCell ref="R44:R45"/>
    <mergeCell ref="S44:S45"/>
    <mergeCell ref="T44:T45"/>
    <mergeCell ref="O42:O43"/>
    <mergeCell ref="P42:P43"/>
    <mergeCell ref="Q42:Q43"/>
    <mergeCell ref="R42:R43"/>
    <mergeCell ref="S42:S43"/>
    <mergeCell ref="T42:T43"/>
    <mergeCell ref="O48:O49"/>
    <mergeCell ref="P48:P49"/>
    <mergeCell ref="Q48:Q49"/>
    <mergeCell ref="R48:R49"/>
    <mergeCell ref="S48:S49"/>
    <mergeCell ref="T48:T49"/>
    <mergeCell ref="O46:O47"/>
    <mergeCell ref="P46:P47"/>
    <mergeCell ref="Q46:Q47"/>
    <mergeCell ref="R46:R47"/>
    <mergeCell ref="S46:S47"/>
    <mergeCell ref="T46:T47"/>
    <mergeCell ref="O52:O53"/>
    <mergeCell ref="P52:P53"/>
    <mergeCell ref="Q52:Q53"/>
    <mergeCell ref="R52:R53"/>
    <mergeCell ref="S52:S53"/>
    <mergeCell ref="T52:T53"/>
    <mergeCell ref="O50:O51"/>
    <mergeCell ref="P50:P51"/>
    <mergeCell ref="Q50:Q51"/>
    <mergeCell ref="R50:R51"/>
    <mergeCell ref="S50:S51"/>
    <mergeCell ref="T50:T51"/>
    <mergeCell ref="O56:O57"/>
    <mergeCell ref="P56:P57"/>
    <mergeCell ref="Q56:Q57"/>
    <mergeCell ref="R56:R57"/>
    <mergeCell ref="S56:S57"/>
    <mergeCell ref="T56:T57"/>
    <mergeCell ref="O54:O55"/>
    <mergeCell ref="P54:P55"/>
    <mergeCell ref="Q54:Q55"/>
    <mergeCell ref="R54:R55"/>
    <mergeCell ref="S54:S55"/>
    <mergeCell ref="T54:T55"/>
    <mergeCell ref="O60:O61"/>
    <mergeCell ref="P60:P61"/>
    <mergeCell ref="Q60:Q61"/>
    <mergeCell ref="R60:R61"/>
    <mergeCell ref="S60:S61"/>
    <mergeCell ref="T60:T61"/>
    <mergeCell ref="O58:O59"/>
    <mergeCell ref="P58:P59"/>
    <mergeCell ref="Q58:Q59"/>
    <mergeCell ref="R58:R59"/>
    <mergeCell ref="S58:S59"/>
    <mergeCell ref="T58:T59"/>
    <mergeCell ref="O64:O65"/>
    <mergeCell ref="P64:P65"/>
    <mergeCell ref="Q64:Q65"/>
    <mergeCell ref="R64:R65"/>
    <mergeCell ref="S64:S65"/>
    <mergeCell ref="T64:T65"/>
    <mergeCell ref="O62:O63"/>
    <mergeCell ref="P62:P63"/>
    <mergeCell ref="Q62:Q63"/>
    <mergeCell ref="R62:R63"/>
    <mergeCell ref="S62:S63"/>
    <mergeCell ref="T62:T63"/>
    <mergeCell ref="O68:O69"/>
    <mergeCell ref="P68:P69"/>
    <mergeCell ref="Q68:Q69"/>
    <mergeCell ref="R68:R69"/>
    <mergeCell ref="S68:S69"/>
    <mergeCell ref="T68:T69"/>
    <mergeCell ref="O66:O67"/>
    <mergeCell ref="P66:P67"/>
    <mergeCell ref="Q66:Q67"/>
    <mergeCell ref="R66:R67"/>
    <mergeCell ref="S66:S67"/>
    <mergeCell ref="T66:T67"/>
    <mergeCell ref="O72:O73"/>
    <mergeCell ref="P72:P73"/>
    <mergeCell ref="Q72:Q73"/>
    <mergeCell ref="R72:R73"/>
    <mergeCell ref="S72:S73"/>
    <mergeCell ref="T72:T73"/>
    <mergeCell ref="O70:O71"/>
    <mergeCell ref="P70:P71"/>
    <mergeCell ref="Q70:Q71"/>
    <mergeCell ref="R70:R71"/>
    <mergeCell ref="S70:S71"/>
    <mergeCell ref="T70:T71"/>
    <mergeCell ref="O76:O77"/>
    <mergeCell ref="P76:P77"/>
    <mergeCell ref="Q76:Q77"/>
    <mergeCell ref="R76:R77"/>
    <mergeCell ref="S76:S77"/>
    <mergeCell ref="T76:T77"/>
    <mergeCell ref="O74:O75"/>
    <mergeCell ref="P74:P75"/>
    <mergeCell ref="Q74:Q75"/>
    <mergeCell ref="R74:R75"/>
    <mergeCell ref="S74:S75"/>
    <mergeCell ref="T74:T75"/>
    <mergeCell ref="O80:O81"/>
    <mergeCell ref="P80:P81"/>
    <mergeCell ref="Q80:Q81"/>
    <mergeCell ref="R80:R81"/>
    <mergeCell ref="S80:S81"/>
    <mergeCell ref="T80:T81"/>
    <mergeCell ref="O78:O79"/>
    <mergeCell ref="P78:P79"/>
    <mergeCell ref="Q78:Q79"/>
    <mergeCell ref="R78:R79"/>
    <mergeCell ref="S78:S79"/>
    <mergeCell ref="T78:T79"/>
    <mergeCell ref="L14:L15"/>
    <mergeCell ref="L16:L17"/>
    <mergeCell ref="L18:L19"/>
    <mergeCell ref="L20:L21"/>
    <mergeCell ref="L22:L23"/>
    <mergeCell ref="L24:L25"/>
    <mergeCell ref="L2:L3"/>
    <mergeCell ref="L4:L5"/>
    <mergeCell ref="L6:L7"/>
    <mergeCell ref="L8:L9"/>
    <mergeCell ref="L10:L11"/>
    <mergeCell ref="L12:L13"/>
    <mergeCell ref="L42:L43"/>
    <mergeCell ref="L44:L45"/>
    <mergeCell ref="L46:L47"/>
    <mergeCell ref="L48:L49"/>
    <mergeCell ref="L26:L27"/>
    <mergeCell ref="L28:L29"/>
    <mergeCell ref="L30:L31"/>
    <mergeCell ref="L32:L33"/>
    <mergeCell ref="L34:L35"/>
    <mergeCell ref="L36:L37"/>
    <mergeCell ref="L74:L75"/>
    <mergeCell ref="L76:L77"/>
    <mergeCell ref="L78:L79"/>
    <mergeCell ref="L80:L81"/>
    <mergeCell ref="N2:N3"/>
    <mergeCell ref="N4:N5"/>
    <mergeCell ref="N6:N7"/>
    <mergeCell ref="N8:N9"/>
    <mergeCell ref="N10:N11"/>
    <mergeCell ref="N12:N13"/>
    <mergeCell ref="L62:L63"/>
    <mergeCell ref="L64:L65"/>
    <mergeCell ref="L66:L67"/>
    <mergeCell ref="L68:L69"/>
    <mergeCell ref="L70:L71"/>
    <mergeCell ref="L72:L73"/>
    <mergeCell ref="L50:L51"/>
    <mergeCell ref="L52:L53"/>
    <mergeCell ref="L54:L55"/>
    <mergeCell ref="L56:L57"/>
    <mergeCell ref="L58:L59"/>
    <mergeCell ref="L60:L61"/>
    <mergeCell ref="L38:L39"/>
    <mergeCell ref="L40:L41"/>
    <mergeCell ref="N26:N27"/>
    <mergeCell ref="N28:N29"/>
    <mergeCell ref="N30:N31"/>
    <mergeCell ref="N32:N33"/>
    <mergeCell ref="N34:N35"/>
    <mergeCell ref="N36:N37"/>
    <mergeCell ref="N14:N15"/>
    <mergeCell ref="N16:N17"/>
    <mergeCell ref="N18:N19"/>
    <mergeCell ref="N20:N21"/>
    <mergeCell ref="N22:N23"/>
    <mergeCell ref="N24:N25"/>
    <mergeCell ref="N50:N51"/>
    <mergeCell ref="N52:N53"/>
    <mergeCell ref="N54:N55"/>
    <mergeCell ref="N56:N57"/>
    <mergeCell ref="N58:N59"/>
    <mergeCell ref="N60:N61"/>
    <mergeCell ref="N38:N39"/>
    <mergeCell ref="N40:N41"/>
    <mergeCell ref="N42:N43"/>
    <mergeCell ref="N44:N45"/>
    <mergeCell ref="N46:N47"/>
    <mergeCell ref="N48:N49"/>
    <mergeCell ref="N74:N75"/>
    <mergeCell ref="N76:N77"/>
    <mergeCell ref="N78:N79"/>
    <mergeCell ref="N80:N81"/>
    <mergeCell ref="N62:N63"/>
    <mergeCell ref="N64:N65"/>
    <mergeCell ref="N66:N67"/>
    <mergeCell ref="N68:N69"/>
    <mergeCell ref="N70:N71"/>
    <mergeCell ref="N72:N73"/>
  </mergeCells>
  <conditionalFormatting sqref="L1:L1048576 N1:N1048576">
    <cfRule type="cellIs" dxfId="1" priority="1" operator="greaterThan">
      <formula>0.2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BD25-E572-48F1-B982-1C757B3E91F1}">
  <dimension ref="A1:T89"/>
  <sheetViews>
    <sheetView zoomScale="55" zoomScaleNormal="55" workbookViewId="0">
      <pane ySplit="1" topLeftCell="A2" activePane="bottomLeft" state="frozen"/>
      <selection pane="bottomLeft" activeCell="J20" sqref="J20"/>
    </sheetView>
  </sheetViews>
  <sheetFormatPr baseColWidth="10" defaultRowHeight="14.5" x14ac:dyDescent="0.35"/>
  <cols>
    <col min="1" max="1" width="7.81640625" style="23" bestFit="1" customWidth="1"/>
    <col min="2" max="2" width="13.26953125" style="14" customWidth="1"/>
    <col min="3" max="3" width="10" style="14" customWidth="1"/>
    <col min="4" max="4" width="11" style="14" customWidth="1"/>
    <col min="5" max="5" width="11.1796875" style="14" customWidth="1"/>
    <col min="6" max="6" width="19.08984375" style="14" bestFit="1" customWidth="1"/>
    <col min="7" max="8" width="6.26953125" style="23" bestFit="1" customWidth="1"/>
    <col min="9" max="9" width="13.54296875" style="14" bestFit="1" customWidth="1"/>
    <col min="10" max="10" width="14" style="14" bestFit="1" customWidth="1"/>
    <col min="11" max="14" width="14" style="23" customWidth="1"/>
    <col min="15" max="15" width="15.6328125" style="23" bestFit="1" customWidth="1"/>
    <col min="16" max="16" width="16.1796875" style="23" bestFit="1" customWidth="1"/>
    <col min="17" max="17" width="18.1796875" style="23" bestFit="1" customWidth="1"/>
    <col min="18" max="18" width="20.26953125" style="23" bestFit="1" customWidth="1"/>
    <col min="19" max="19" width="20.81640625" style="23" bestFit="1" customWidth="1"/>
    <col min="20" max="20" width="22.90625" style="23" bestFit="1" customWidth="1"/>
    <col min="21" max="16384" width="10.90625" style="23"/>
  </cols>
  <sheetData>
    <row r="1" spans="1:20" s="25" customFormat="1" ht="25" customHeight="1" x14ac:dyDescent="0.35">
      <c r="A1" s="24" t="s">
        <v>31</v>
      </c>
      <c r="B1" s="24" t="s">
        <v>18</v>
      </c>
      <c r="C1" s="24" t="s">
        <v>72</v>
      </c>
      <c r="D1" s="24" t="s">
        <v>78</v>
      </c>
      <c r="E1" s="24" t="s">
        <v>81</v>
      </c>
      <c r="F1" s="24" t="s">
        <v>75</v>
      </c>
      <c r="G1" s="24" t="s">
        <v>73</v>
      </c>
      <c r="H1" s="24" t="s">
        <v>74</v>
      </c>
      <c r="I1" s="24" t="s">
        <v>76</v>
      </c>
      <c r="J1" s="24" t="s">
        <v>77</v>
      </c>
      <c r="K1" s="24" t="s">
        <v>87</v>
      </c>
      <c r="L1" s="24" t="s">
        <v>93</v>
      </c>
      <c r="M1" s="24" t="s">
        <v>88</v>
      </c>
      <c r="N1" s="24" t="s">
        <v>93</v>
      </c>
      <c r="O1" s="24" t="s">
        <v>85</v>
      </c>
      <c r="P1" s="24" t="s">
        <v>89</v>
      </c>
      <c r="Q1" s="24" t="s">
        <v>90</v>
      </c>
      <c r="R1" s="24" t="s">
        <v>86</v>
      </c>
      <c r="S1" s="24" t="s">
        <v>91</v>
      </c>
      <c r="T1" s="24" t="s">
        <v>92</v>
      </c>
    </row>
    <row r="2" spans="1:20" s="26" customFormat="1" x14ac:dyDescent="0.35">
      <c r="A2" s="26" t="s">
        <v>32</v>
      </c>
      <c r="B2" s="42" t="s">
        <v>10</v>
      </c>
      <c r="C2" s="42">
        <v>1</v>
      </c>
      <c r="D2" s="42" t="s">
        <v>79</v>
      </c>
      <c r="E2" s="42">
        <v>108.5</v>
      </c>
      <c r="F2" s="42">
        <v>1</v>
      </c>
      <c r="G2" s="26">
        <v>0.16300000000000001</v>
      </c>
      <c r="H2" s="26">
        <v>9.8000000000000004E-2</v>
      </c>
      <c r="I2" s="15">
        <f>G2/0.6</f>
        <v>0.27166666666666667</v>
      </c>
      <c r="J2" s="15">
        <f>H2/0.6</f>
        <v>0.16333333333333336</v>
      </c>
      <c r="K2" s="27">
        <f>AVERAGE(I2:I3)</f>
        <v>0.22416666666666668</v>
      </c>
      <c r="L2" s="103">
        <f>_xlfn.STDEV.S(I2:I3)/K2</f>
        <v>0.29966607083742081</v>
      </c>
      <c r="M2" s="27">
        <f>AVERAGE(J2:J3)</f>
        <v>0.22916666666666669</v>
      </c>
      <c r="N2" s="103">
        <f>_xlfn.STDEV.S(J2:J3)/M2</f>
        <v>0.40626498700899782</v>
      </c>
      <c r="O2" s="104">
        <f>(11.43*K2) + (-0.64*M2)</f>
        <v>2.4155583333333337</v>
      </c>
      <c r="P2" s="104">
        <f>(27.09*M2) + (-3.63*K2)</f>
        <v>5.394400000000001</v>
      </c>
      <c r="Q2" s="104">
        <f>O2+P2</f>
        <v>7.8099583333333342</v>
      </c>
      <c r="R2" s="104">
        <f>O2*($F2/$E2)*1000</f>
        <v>22.263210445468516</v>
      </c>
      <c r="S2" s="104">
        <f t="shared" ref="S2:T2" si="0">P2*($F2/$E2)*1000</f>
        <v>49.717972350230418</v>
      </c>
      <c r="T2" s="104">
        <f t="shared" si="0"/>
        <v>71.981182795698928</v>
      </c>
    </row>
    <row r="3" spans="1:20" s="26" customFormat="1" x14ac:dyDescent="0.35">
      <c r="A3" s="26" t="s">
        <v>32</v>
      </c>
      <c r="B3" s="42" t="s">
        <v>10</v>
      </c>
      <c r="C3" s="42">
        <v>2</v>
      </c>
      <c r="D3" s="42" t="s">
        <v>79</v>
      </c>
      <c r="E3" s="42">
        <v>108.5</v>
      </c>
      <c r="F3" s="42">
        <v>1</v>
      </c>
      <c r="G3" s="26">
        <v>0.106</v>
      </c>
      <c r="H3" s="26">
        <v>0.17699999999999999</v>
      </c>
      <c r="I3" s="15">
        <f>G3/0.6</f>
        <v>0.17666666666666667</v>
      </c>
      <c r="J3" s="15">
        <f>H3/0.6</f>
        <v>0.29499999999999998</v>
      </c>
      <c r="K3" s="27"/>
      <c r="L3" s="103"/>
      <c r="M3" s="27"/>
      <c r="N3" s="103"/>
      <c r="O3" s="104"/>
      <c r="P3" s="104"/>
      <c r="Q3" s="104"/>
      <c r="R3" s="104"/>
      <c r="S3" s="104"/>
      <c r="T3" s="104"/>
    </row>
    <row r="4" spans="1:20" s="26" customFormat="1" x14ac:dyDescent="0.35">
      <c r="A4" s="26" t="s">
        <v>32</v>
      </c>
      <c r="B4" s="42" t="s">
        <v>10</v>
      </c>
      <c r="C4" s="42">
        <v>1</v>
      </c>
      <c r="D4" s="42" t="s">
        <v>80</v>
      </c>
      <c r="E4" s="42">
        <v>102.5</v>
      </c>
      <c r="F4" s="42">
        <v>1</v>
      </c>
      <c r="G4" s="50">
        <v>0.439</v>
      </c>
      <c r="H4" s="26">
        <v>0.22500000000000001</v>
      </c>
      <c r="I4" s="15">
        <f>G4/0.6</f>
        <v>0.73166666666666669</v>
      </c>
      <c r="J4" s="15">
        <f>H4/0.6</f>
        <v>0.375</v>
      </c>
      <c r="K4" s="27">
        <f>AVERAGE(I4:I5)</f>
        <v>0.54583333333333339</v>
      </c>
      <c r="L4" s="103">
        <f>_xlfn.STDEV.S(I4:I5)/K4</f>
        <v>0.48148034260946576</v>
      </c>
      <c r="M4" s="27">
        <f>AVERAGE(J4:J5)</f>
        <v>0.53416666666666668</v>
      </c>
      <c r="N4" s="103">
        <f>_xlfn.STDEV.S(J4:J5)/M4</f>
        <v>0.42139592888184257</v>
      </c>
      <c r="O4" s="104">
        <f>(11.43*K4) + (-0.64*M4)</f>
        <v>5.8970083333333339</v>
      </c>
      <c r="P4" s="104">
        <f>(27.09*M4) + (-3.63*K4)</f>
        <v>12.4892</v>
      </c>
      <c r="Q4" s="104">
        <f t="shared" ref="Q4" si="1">O4+P4</f>
        <v>18.386208333333336</v>
      </c>
      <c r="R4" s="104">
        <f t="shared" ref="R4:T4" si="2">O4*($F4/$E4)*1000</f>
        <v>57.531788617886185</v>
      </c>
      <c r="S4" s="104">
        <f t="shared" si="2"/>
        <v>121.84585365853658</v>
      </c>
      <c r="T4" s="104">
        <f t="shared" si="2"/>
        <v>179.37764227642279</v>
      </c>
    </row>
    <row r="5" spans="1:20" s="26" customFormat="1" x14ac:dyDescent="0.35">
      <c r="A5" s="26" t="s">
        <v>32</v>
      </c>
      <c r="B5" s="42" t="s">
        <v>10</v>
      </c>
      <c r="C5" s="42">
        <v>2</v>
      </c>
      <c r="D5" s="42" t="s">
        <v>80</v>
      </c>
      <c r="E5" s="42">
        <v>102.5</v>
      </c>
      <c r="F5" s="42">
        <v>1</v>
      </c>
      <c r="G5" s="26">
        <v>0.216</v>
      </c>
      <c r="H5" s="50">
        <v>0.41599999999999998</v>
      </c>
      <c r="I5" s="15">
        <f>G5/0.6</f>
        <v>0.36</v>
      </c>
      <c r="J5" s="15">
        <f>H5/0.6</f>
        <v>0.69333333333333336</v>
      </c>
      <c r="K5" s="27"/>
      <c r="L5" s="103"/>
      <c r="M5" s="27"/>
      <c r="N5" s="103"/>
      <c r="O5" s="104"/>
      <c r="P5" s="104"/>
      <c r="Q5" s="104"/>
      <c r="R5" s="104"/>
      <c r="S5" s="104"/>
      <c r="T5" s="104"/>
    </row>
    <row r="6" spans="1:20" s="28" customFormat="1" x14ac:dyDescent="0.35">
      <c r="A6" s="28" t="s">
        <v>33</v>
      </c>
      <c r="B6" s="43" t="s">
        <v>10</v>
      </c>
      <c r="C6" s="43">
        <v>1</v>
      </c>
      <c r="D6" s="43" t="s">
        <v>79</v>
      </c>
      <c r="E6" s="43">
        <v>102.5</v>
      </c>
      <c r="F6" s="43">
        <v>1</v>
      </c>
      <c r="G6" s="28">
        <v>0.20899999999999999</v>
      </c>
      <c r="H6" s="28">
        <v>0.152</v>
      </c>
      <c r="I6" s="16">
        <f>G6/0.6</f>
        <v>0.34833333333333333</v>
      </c>
      <c r="J6" s="16">
        <f>H6/0.6</f>
        <v>0.25333333333333335</v>
      </c>
      <c r="K6" s="29">
        <f>AVERAGE(I6:I7)</f>
        <v>0.30166666666666664</v>
      </c>
      <c r="L6" s="105">
        <f>_xlfn.STDEV.S(I6:I7)/K6</f>
        <v>0.21877336876489875</v>
      </c>
      <c r="M6" s="29">
        <f>AVERAGE(J6:J7)</f>
        <v>0.30083333333333334</v>
      </c>
      <c r="N6" s="105">
        <f>_xlfn.STDEV.S(J6:J7)/M6</f>
        <v>0.22329687826943614</v>
      </c>
      <c r="O6" s="106">
        <f>(11.43*K6) + (-0.64*M6)</f>
        <v>3.2555166666666659</v>
      </c>
      <c r="P6" s="106">
        <f>(27.09*M6) + (-3.63*K6)</f>
        <v>7.0545250000000008</v>
      </c>
      <c r="Q6" s="106">
        <f t="shared" ref="Q6" si="3">O6+P6</f>
        <v>10.310041666666667</v>
      </c>
      <c r="R6" s="106">
        <f t="shared" ref="R6:T6" si="4">O6*($F6/$E6)*1000</f>
        <v>31.761138211382107</v>
      </c>
      <c r="S6" s="106">
        <f t="shared" si="4"/>
        <v>68.824634146341481</v>
      </c>
      <c r="T6" s="106">
        <f t="shared" si="4"/>
        <v>100.58577235772357</v>
      </c>
    </row>
    <row r="7" spans="1:20" s="28" customFormat="1" x14ac:dyDescent="0.35">
      <c r="A7" s="28" t="s">
        <v>33</v>
      </c>
      <c r="B7" s="43" t="s">
        <v>10</v>
      </c>
      <c r="C7" s="43">
        <v>2</v>
      </c>
      <c r="D7" s="43" t="s">
        <v>79</v>
      </c>
      <c r="E7" s="43">
        <v>102.5</v>
      </c>
      <c r="F7" s="43">
        <v>1</v>
      </c>
      <c r="G7" s="28">
        <v>0.153</v>
      </c>
      <c r="H7" s="28">
        <v>0.20899999999999999</v>
      </c>
      <c r="I7" s="16">
        <f>G7/0.6</f>
        <v>0.255</v>
      </c>
      <c r="J7" s="16">
        <f>H7/0.6</f>
        <v>0.34833333333333333</v>
      </c>
      <c r="K7" s="29"/>
      <c r="L7" s="105"/>
      <c r="M7" s="29"/>
      <c r="N7" s="105"/>
      <c r="O7" s="106"/>
      <c r="P7" s="106"/>
      <c r="Q7" s="106"/>
      <c r="R7" s="106"/>
      <c r="S7" s="106"/>
      <c r="T7" s="106"/>
    </row>
    <row r="8" spans="1:20" s="28" customFormat="1" x14ac:dyDescent="0.35">
      <c r="A8" s="28" t="s">
        <v>33</v>
      </c>
      <c r="B8" s="43" t="s">
        <v>10</v>
      </c>
      <c r="C8" s="43">
        <v>1</v>
      </c>
      <c r="D8" s="43" t="s">
        <v>80</v>
      </c>
      <c r="E8" s="43">
        <v>109.9</v>
      </c>
      <c r="F8" s="43">
        <v>1</v>
      </c>
      <c r="G8" s="28">
        <v>9.7000000000000003E-2</v>
      </c>
      <c r="H8" s="28">
        <v>0.121</v>
      </c>
      <c r="I8" s="16">
        <f>G8/0.6</f>
        <v>0.16166666666666668</v>
      </c>
      <c r="J8" s="16">
        <f>H8/0.6</f>
        <v>0.20166666666666666</v>
      </c>
      <c r="K8" s="29">
        <f>AVERAGE(I8:I9)</f>
        <v>0.18</v>
      </c>
      <c r="L8" s="105">
        <f>_xlfn.STDEV.S(I8:I9)/K8</f>
        <v>0.1440402702417061</v>
      </c>
      <c r="M8" s="29">
        <f>AVERAGE(J8:J9)</f>
        <v>0.18</v>
      </c>
      <c r="N8" s="105">
        <f>_xlfn.STDEV.S(J8:J9)/M8</f>
        <v>0.17022941028565061</v>
      </c>
      <c r="O8" s="106">
        <f>(11.43*K8) + (-0.64*M8)</f>
        <v>1.9421999999999999</v>
      </c>
      <c r="P8" s="106">
        <f>(27.09*M8) + (-3.63*K8)</f>
        <v>4.2227999999999994</v>
      </c>
      <c r="Q8" s="106">
        <f t="shared" ref="Q8" si="5">O8+P8</f>
        <v>6.1649999999999991</v>
      </c>
      <c r="R8" s="106">
        <f t="shared" ref="R8:T8" si="6">O8*($F8/$E8)*1000</f>
        <v>17.672429481346679</v>
      </c>
      <c r="S8" s="106">
        <f t="shared" si="6"/>
        <v>38.424021838034569</v>
      </c>
      <c r="T8" s="106">
        <f t="shared" si="6"/>
        <v>56.096451319381245</v>
      </c>
    </row>
    <row r="9" spans="1:20" s="28" customFormat="1" x14ac:dyDescent="0.35">
      <c r="A9" s="28" t="s">
        <v>33</v>
      </c>
      <c r="B9" s="43" t="s">
        <v>10</v>
      </c>
      <c r="C9" s="43">
        <v>2</v>
      </c>
      <c r="D9" s="43" t="s">
        <v>80</v>
      </c>
      <c r="E9" s="43">
        <v>109.9</v>
      </c>
      <c r="F9" s="43">
        <v>1</v>
      </c>
      <c r="G9" s="28">
        <v>0.11899999999999999</v>
      </c>
      <c r="H9" s="28">
        <v>9.5000000000000001E-2</v>
      </c>
      <c r="I9" s="16">
        <f>G9/0.6</f>
        <v>0.19833333333333333</v>
      </c>
      <c r="J9" s="16">
        <f>H9/0.6</f>
        <v>0.15833333333333335</v>
      </c>
      <c r="K9" s="29"/>
      <c r="L9" s="105"/>
      <c r="M9" s="29"/>
      <c r="N9" s="105"/>
      <c r="O9" s="106"/>
      <c r="P9" s="106"/>
      <c r="Q9" s="106"/>
      <c r="R9" s="106"/>
      <c r="S9" s="106"/>
      <c r="T9" s="106"/>
    </row>
    <row r="10" spans="1:20" s="26" customFormat="1" x14ac:dyDescent="0.35">
      <c r="A10" s="26" t="s">
        <v>34</v>
      </c>
      <c r="B10" s="42" t="s">
        <v>10</v>
      </c>
      <c r="C10" s="42">
        <v>1</v>
      </c>
      <c r="D10" s="42" t="s">
        <v>79</v>
      </c>
      <c r="E10" s="42">
        <v>98.2</v>
      </c>
      <c r="F10" s="42">
        <v>1</v>
      </c>
      <c r="G10" s="26">
        <v>0.2</v>
      </c>
      <c r="H10" s="26">
        <v>0.13</v>
      </c>
      <c r="I10" s="15">
        <f>G10/0.6</f>
        <v>0.33333333333333337</v>
      </c>
      <c r="J10" s="15">
        <f>H10/0.6</f>
        <v>0.21666666666666667</v>
      </c>
      <c r="K10" s="27">
        <f>AVERAGE(I10:I11)</f>
        <v>0.27083333333333337</v>
      </c>
      <c r="L10" s="103">
        <f>_xlfn.STDEV.S(I10:I11)/K10</f>
        <v>0.32635697593225266</v>
      </c>
      <c r="M10" s="27">
        <f>AVERAGE(J10:J11)</f>
        <v>0.26666666666666672</v>
      </c>
      <c r="N10" s="103">
        <f>_xlfn.STDEV.S(J10:J11)/M10</f>
        <v>0.26516504294495463</v>
      </c>
      <c r="O10" s="104">
        <f>(11.43*K10) + (-0.64*M10)</f>
        <v>2.924958333333334</v>
      </c>
      <c r="P10" s="104">
        <f>(27.09*M10) + (-3.63*K10)</f>
        <v>6.2408750000000008</v>
      </c>
      <c r="Q10" s="104">
        <f t="shared" ref="Q10" si="7">O10+P10</f>
        <v>9.1658333333333353</v>
      </c>
      <c r="R10" s="104">
        <f t="shared" ref="R10:T10" si="8">O10*($F10/$E10)*1000</f>
        <v>29.785726408689758</v>
      </c>
      <c r="S10" s="104">
        <f t="shared" si="8"/>
        <v>63.552698574338095</v>
      </c>
      <c r="T10" s="104">
        <f t="shared" si="8"/>
        <v>93.338424983027863</v>
      </c>
    </row>
    <row r="11" spans="1:20" s="26" customFormat="1" x14ac:dyDescent="0.35">
      <c r="A11" s="26" t="s">
        <v>34</v>
      </c>
      <c r="B11" s="42" t="s">
        <v>10</v>
      </c>
      <c r="C11" s="42">
        <v>2</v>
      </c>
      <c r="D11" s="42" t="s">
        <v>79</v>
      </c>
      <c r="E11" s="42">
        <v>98.2</v>
      </c>
      <c r="F11" s="42">
        <v>1</v>
      </c>
      <c r="G11" s="27">
        <v>0.125</v>
      </c>
      <c r="H11" s="27">
        <v>0.19</v>
      </c>
      <c r="I11" s="15">
        <f>G11/0.6</f>
        <v>0.20833333333333334</v>
      </c>
      <c r="J11" s="15">
        <f>H11/0.6</f>
        <v>0.31666666666666671</v>
      </c>
      <c r="K11" s="27"/>
      <c r="L11" s="103"/>
      <c r="M11" s="27"/>
      <c r="N11" s="103"/>
      <c r="O11" s="104"/>
      <c r="P11" s="104"/>
      <c r="Q11" s="104"/>
      <c r="R11" s="104"/>
      <c r="S11" s="104"/>
      <c r="T11" s="104"/>
    </row>
    <row r="12" spans="1:20" s="26" customFormat="1" x14ac:dyDescent="0.35">
      <c r="A12" s="26" t="s">
        <v>34</v>
      </c>
      <c r="B12" s="42" t="s">
        <v>10</v>
      </c>
      <c r="C12" s="42">
        <v>1</v>
      </c>
      <c r="D12" s="42" t="s">
        <v>80</v>
      </c>
      <c r="E12" s="42">
        <v>106.4</v>
      </c>
      <c r="F12" s="42">
        <v>1</v>
      </c>
      <c r="G12" s="50">
        <v>0.44500000000000001</v>
      </c>
      <c r="H12" s="26">
        <v>0.21</v>
      </c>
      <c r="I12" s="15">
        <f>G12/0.6</f>
        <v>0.7416666666666667</v>
      </c>
      <c r="J12" s="15">
        <f>H12/0.6</f>
        <v>0.35</v>
      </c>
      <c r="K12" s="27">
        <f>AVERAGE(I12:I13)</f>
        <v>0.54416666666666669</v>
      </c>
      <c r="L12" s="103">
        <f>_xlfn.STDEV.S(I12:I13)/K12</f>
        <v>0.51327506015685087</v>
      </c>
      <c r="M12" s="27">
        <f>AVERAGE(J12:J13)</f>
        <v>0.53916666666666668</v>
      </c>
      <c r="N12" s="103">
        <f>_xlfn.STDEV.S(J12:J13)/M12</f>
        <v>0.49617693764867482</v>
      </c>
      <c r="O12" s="104">
        <f>(11.43*K12) + (-0.64*M12)</f>
        <v>5.8747583333333333</v>
      </c>
      <c r="P12" s="104">
        <f>(27.09*M12) + (-3.63*K12)</f>
        <v>12.630700000000001</v>
      </c>
      <c r="Q12" s="104">
        <f t="shared" ref="Q12" si="9">O12+P12</f>
        <v>18.505458333333333</v>
      </c>
      <c r="R12" s="104">
        <f t="shared" ref="R12:T12" si="10">O12*($F12/$E12)*1000</f>
        <v>55.213894110275682</v>
      </c>
      <c r="S12" s="104">
        <f t="shared" si="10"/>
        <v>118.70958646616542</v>
      </c>
      <c r="T12" s="104">
        <f t="shared" si="10"/>
        <v>173.92348057644108</v>
      </c>
    </row>
    <row r="13" spans="1:20" s="26" customFormat="1" x14ac:dyDescent="0.35">
      <c r="A13" s="26" t="s">
        <v>34</v>
      </c>
      <c r="B13" s="42" t="s">
        <v>10</v>
      </c>
      <c r="C13" s="42">
        <v>2</v>
      </c>
      <c r="D13" s="42" t="s">
        <v>80</v>
      </c>
      <c r="E13" s="42">
        <v>106.4</v>
      </c>
      <c r="F13" s="42">
        <v>1</v>
      </c>
      <c r="G13" s="27">
        <v>0.20799999999999999</v>
      </c>
      <c r="H13" s="51">
        <v>0.437</v>
      </c>
      <c r="I13" s="15">
        <f>G13/0.6</f>
        <v>0.34666666666666668</v>
      </c>
      <c r="J13" s="15">
        <f>H13/0.6</f>
        <v>0.72833333333333339</v>
      </c>
      <c r="K13" s="27"/>
      <c r="L13" s="103"/>
      <c r="M13" s="27"/>
      <c r="N13" s="103"/>
      <c r="O13" s="104"/>
      <c r="P13" s="104"/>
      <c r="Q13" s="104"/>
      <c r="R13" s="104"/>
      <c r="S13" s="104"/>
      <c r="T13" s="104"/>
    </row>
    <row r="14" spans="1:20" s="28" customFormat="1" x14ac:dyDescent="0.35">
      <c r="A14" s="28" t="s">
        <v>35</v>
      </c>
      <c r="B14" s="43" t="s">
        <v>10</v>
      </c>
      <c r="C14" s="43">
        <v>1</v>
      </c>
      <c r="D14" s="43" t="s">
        <v>79</v>
      </c>
      <c r="E14" s="43">
        <v>86.9</v>
      </c>
      <c r="F14" s="43">
        <v>0.9</v>
      </c>
      <c r="G14" s="28">
        <v>0.27200000000000002</v>
      </c>
      <c r="H14" s="28">
        <v>0.159</v>
      </c>
      <c r="I14" s="16">
        <f>G14/0.6</f>
        <v>0.45333333333333337</v>
      </c>
      <c r="J14" s="16">
        <f>H14/0.6</f>
        <v>0.26500000000000001</v>
      </c>
      <c r="K14" s="29">
        <f>AVERAGE(I14:I15)</f>
        <v>0.35833333333333339</v>
      </c>
      <c r="L14" s="105">
        <f>_xlfn.STDEV.S(I14:I15)/K14</f>
        <v>0.37493103746635553</v>
      </c>
      <c r="M14" s="29">
        <f>AVERAGE(J14:J15)</f>
        <v>0.35416666666666669</v>
      </c>
      <c r="N14" s="105">
        <f>_xlfn.STDEV.S(J14:J15)/M14</f>
        <v>0.35604906158569721</v>
      </c>
      <c r="O14" s="106">
        <f>(11.43*K14) + (-0.64*M14)</f>
        <v>3.8690833333333341</v>
      </c>
      <c r="P14" s="106">
        <f>(27.09*M14) + (-3.63*K14)</f>
        <v>8.2936250000000005</v>
      </c>
      <c r="Q14" s="106">
        <f t="shared" ref="Q14" si="11">O14+P14</f>
        <v>12.162708333333335</v>
      </c>
      <c r="R14" s="106">
        <f t="shared" ref="R14:T14" si="12">O14*($F14/$E14)*1000</f>
        <v>40.071058688147303</v>
      </c>
      <c r="S14" s="106">
        <f t="shared" si="12"/>
        <v>85.89485040276179</v>
      </c>
      <c r="T14" s="106">
        <f t="shared" si="12"/>
        <v>125.96590909090909</v>
      </c>
    </row>
    <row r="15" spans="1:20" s="28" customFormat="1" x14ac:dyDescent="0.35">
      <c r="A15" s="28" t="s">
        <v>35</v>
      </c>
      <c r="B15" s="43" t="s">
        <v>10</v>
      </c>
      <c r="C15" s="43">
        <v>2</v>
      </c>
      <c r="D15" s="43" t="s">
        <v>79</v>
      </c>
      <c r="E15" s="43">
        <v>86.9</v>
      </c>
      <c r="F15" s="43">
        <v>0.9</v>
      </c>
      <c r="G15" s="29">
        <v>0.158</v>
      </c>
      <c r="H15" s="29">
        <v>0.26600000000000001</v>
      </c>
      <c r="I15" s="16">
        <f>G15/0.6</f>
        <v>0.26333333333333336</v>
      </c>
      <c r="J15" s="16">
        <f>H15/0.6</f>
        <v>0.44333333333333336</v>
      </c>
      <c r="K15" s="29"/>
      <c r="L15" s="105"/>
      <c r="M15" s="29"/>
      <c r="N15" s="105"/>
      <c r="O15" s="106"/>
      <c r="P15" s="106"/>
      <c r="Q15" s="106"/>
      <c r="R15" s="106"/>
      <c r="S15" s="106"/>
      <c r="T15" s="106"/>
    </row>
    <row r="16" spans="1:20" s="28" customFormat="1" x14ac:dyDescent="0.35">
      <c r="A16" s="28" t="s">
        <v>35</v>
      </c>
      <c r="B16" s="43" t="s">
        <v>10</v>
      </c>
      <c r="C16" s="43">
        <v>1</v>
      </c>
      <c r="D16" s="43" t="s">
        <v>80</v>
      </c>
      <c r="E16" s="43">
        <v>93</v>
      </c>
      <c r="F16" s="43">
        <v>1</v>
      </c>
      <c r="G16" s="28">
        <v>0.23499999999999999</v>
      </c>
      <c r="H16" s="28">
        <v>0.121</v>
      </c>
      <c r="I16" s="16">
        <f>G16/0.6</f>
        <v>0.39166666666666666</v>
      </c>
      <c r="J16" s="16">
        <f>H16/0.6</f>
        <v>0.20166666666666666</v>
      </c>
      <c r="K16" s="29">
        <f>AVERAGE(I16:I17)</f>
        <v>0.29499999999999998</v>
      </c>
      <c r="L16" s="105">
        <f>_xlfn.STDEV.S(I16:I17)/K16</f>
        <v>0.46341461365898073</v>
      </c>
      <c r="M16" s="29">
        <f>AVERAGE(J16:J17)</f>
        <v>0.29166666666666669</v>
      </c>
      <c r="N16" s="105">
        <f>_xlfn.STDEV.S(J16:J17)/M16</f>
        <v>0.4363858992465553</v>
      </c>
      <c r="O16" s="106">
        <f>(11.43*K16) + (-0.64*M16)</f>
        <v>3.1851833333333333</v>
      </c>
      <c r="P16" s="106">
        <f>(27.09*M16) + (-3.63*K16)</f>
        <v>6.8304</v>
      </c>
      <c r="Q16" s="106">
        <f t="shared" ref="Q16" si="13">O16+P16</f>
        <v>10.015583333333334</v>
      </c>
      <c r="R16" s="106">
        <f t="shared" ref="R16:T16" si="14">O16*($F16/$E16)*1000</f>
        <v>34.249283154121869</v>
      </c>
      <c r="S16" s="106">
        <f t="shared" si="14"/>
        <v>73.445161290322574</v>
      </c>
      <c r="T16" s="106">
        <f t="shared" si="14"/>
        <v>107.69444444444446</v>
      </c>
    </row>
    <row r="17" spans="1:20" s="28" customFormat="1" x14ac:dyDescent="0.35">
      <c r="A17" s="28" t="s">
        <v>35</v>
      </c>
      <c r="B17" s="43" t="s">
        <v>10</v>
      </c>
      <c r="C17" s="43">
        <v>2</v>
      </c>
      <c r="D17" s="43" t="s">
        <v>80</v>
      </c>
      <c r="E17" s="43">
        <v>93</v>
      </c>
      <c r="F17" s="43">
        <v>1</v>
      </c>
      <c r="G17" s="29">
        <v>0.11899999999999999</v>
      </c>
      <c r="H17" s="29">
        <v>0.22900000000000001</v>
      </c>
      <c r="I17" s="16">
        <f>G17/0.6</f>
        <v>0.19833333333333333</v>
      </c>
      <c r="J17" s="16">
        <f>H17/0.6</f>
        <v>0.38166666666666671</v>
      </c>
      <c r="K17" s="29"/>
      <c r="L17" s="105"/>
      <c r="M17" s="29"/>
      <c r="N17" s="105"/>
      <c r="O17" s="106"/>
      <c r="P17" s="106"/>
      <c r="Q17" s="106"/>
      <c r="R17" s="106"/>
      <c r="S17" s="106"/>
      <c r="T17" s="106"/>
    </row>
    <row r="18" spans="1:20" s="26" customFormat="1" x14ac:dyDescent="0.35">
      <c r="A18" s="26" t="s">
        <v>36</v>
      </c>
      <c r="B18" s="42" t="s">
        <v>10</v>
      </c>
      <c r="C18" s="42">
        <v>1</v>
      </c>
      <c r="D18" s="42" t="s">
        <v>79</v>
      </c>
      <c r="E18" s="42">
        <v>97</v>
      </c>
      <c r="F18" s="42">
        <v>1</v>
      </c>
      <c r="G18" s="26">
        <v>0.48399999999999999</v>
      </c>
      <c r="H18" s="26">
        <v>0.25</v>
      </c>
      <c r="I18" s="88">
        <f>G18/0.6</f>
        <v>0.80666666666666664</v>
      </c>
      <c r="J18" s="15">
        <f>H18/0.6</f>
        <v>0.41666666666666669</v>
      </c>
      <c r="K18" s="27">
        <f>AVERAGE(I18:I19)</f>
        <v>0.61499999999999999</v>
      </c>
      <c r="L18" s="103">
        <f>_xlfn.STDEV.S(I18:I19)/K18</f>
        <v>0.44074406415421641</v>
      </c>
      <c r="M18" s="27">
        <f>AVERAGE(J18:J19)</f>
        <v>0.61916666666666664</v>
      </c>
      <c r="N18" s="103">
        <f>_xlfn.STDEV.S(J18:J19)/M18</f>
        <v>0.46252206683265434</v>
      </c>
      <c r="O18" s="104">
        <f>(11.43*K18) + (-0.64*M18)</f>
        <v>6.6331833333333332</v>
      </c>
      <c r="P18" s="104">
        <f>(27.09*M18) + (-3.63*K18)</f>
        <v>14.540775</v>
      </c>
      <c r="Q18" s="104">
        <f t="shared" ref="Q18" si="15">O18+P18</f>
        <v>21.173958333333331</v>
      </c>
      <c r="R18" s="104">
        <f t="shared" ref="R18:T18" si="16">O18*($F18/$E18)*1000</f>
        <v>68.38333333333334</v>
      </c>
      <c r="S18" s="104">
        <f t="shared" si="16"/>
        <v>149.90489690721648</v>
      </c>
      <c r="T18" s="104">
        <f t="shared" si="16"/>
        <v>218.28823024054981</v>
      </c>
    </row>
    <row r="19" spans="1:20" s="26" customFormat="1" x14ac:dyDescent="0.35">
      <c r="A19" s="26" t="s">
        <v>36</v>
      </c>
      <c r="B19" s="42" t="s">
        <v>10</v>
      </c>
      <c r="C19" s="42">
        <v>2</v>
      </c>
      <c r="D19" s="42" t="s">
        <v>79</v>
      </c>
      <c r="E19" s="42">
        <v>97</v>
      </c>
      <c r="F19" s="42">
        <v>1</v>
      </c>
      <c r="G19" s="27">
        <v>0.254</v>
      </c>
      <c r="H19" s="27">
        <v>0.49299999999999999</v>
      </c>
      <c r="I19" s="15">
        <f>G19/0.6</f>
        <v>0.42333333333333334</v>
      </c>
      <c r="J19" s="88">
        <f>H19/0.6</f>
        <v>0.82166666666666666</v>
      </c>
      <c r="K19" s="27"/>
      <c r="L19" s="103"/>
      <c r="M19" s="27"/>
      <c r="N19" s="103"/>
      <c r="O19" s="104"/>
      <c r="P19" s="104"/>
      <c r="Q19" s="104"/>
      <c r="R19" s="104"/>
      <c r="S19" s="104"/>
      <c r="T19" s="104"/>
    </row>
    <row r="20" spans="1:20" s="26" customFormat="1" x14ac:dyDescent="0.35">
      <c r="A20" s="26" t="s">
        <v>36</v>
      </c>
      <c r="B20" s="42" t="s">
        <v>10</v>
      </c>
      <c r="C20" s="42">
        <v>1</v>
      </c>
      <c r="D20" s="42" t="s">
        <v>80</v>
      </c>
      <c r="E20" s="42">
        <v>99.7</v>
      </c>
      <c r="F20" s="42">
        <v>1</v>
      </c>
      <c r="G20" s="26">
        <v>0.307</v>
      </c>
      <c r="H20" s="26">
        <v>0.20300000000000001</v>
      </c>
      <c r="I20" s="15">
        <f>G20/0.6</f>
        <v>0.51166666666666671</v>
      </c>
      <c r="J20" s="15">
        <f>H20/0.6</f>
        <v>0.33833333333333337</v>
      </c>
      <c r="K20" s="27">
        <f>AVERAGE(I20:I21)</f>
        <v>0.41916666666666669</v>
      </c>
      <c r="L20" s="103">
        <f>_xlfn.STDEV.S(I20:I21)/K20</f>
        <v>0.31208291336662758</v>
      </c>
      <c r="M20" s="27">
        <f>AVERAGE(J20:J21)</f>
        <v>0.41583333333333339</v>
      </c>
      <c r="N20" s="103">
        <f>_xlfn.STDEV.S(J20:J21)/M20</f>
        <v>0.26357086433005494</v>
      </c>
      <c r="O20" s="104">
        <f>(11.43*K20) + (-0.64*M20)</f>
        <v>4.5249416666666669</v>
      </c>
      <c r="P20" s="104">
        <f>(27.09*M20) + (-3.63*K20)</f>
        <v>9.7433500000000013</v>
      </c>
      <c r="Q20" s="104">
        <f t="shared" ref="Q20" si="17">O20+P20</f>
        <v>14.268291666666668</v>
      </c>
      <c r="R20" s="104">
        <f t="shared" ref="R20:T20" si="18">O20*($F20/$E20)*1000</f>
        <v>45.385573386827147</v>
      </c>
      <c r="S20" s="104">
        <f t="shared" si="18"/>
        <v>97.726680040120371</v>
      </c>
      <c r="T20" s="104">
        <f t="shared" si="18"/>
        <v>143.11225342694752</v>
      </c>
    </row>
    <row r="21" spans="1:20" s="26" customFormat="1" x14ac:dyDescent="0.35">
      <c r="A21" s="26" t="s">
        <v>36</v>
      </c>
      <c r="B21" s="42" t="s">
        <v>10</v>
      </c>
      <c r="C21" s="42">
        <v>2</v>
      </c>
      <c r="D21" s="42" t="s">
        <v>80</v>
      </c>
      <c r="E21" s="42">
        <v>99.7</v>
      </c>
      <c r="F21" s="42">
        <v>1</v>
      </c>
      <c r="G21" s="27">
        <v>0.19600000000000001</v>
      </c>
      <c r="H21" s="27">
        <v>0.29599999999999999</v>
      </c>
      <c r="I21" s="15">
        <f>G21/0.6</f>
        <v>0.32666666666666672</v>
      </c>
      <c r="J21" s="15">
        <f>H21/0.6</f>
        <v>0.49333333333333335</v>
      </c>
      <c r="K21" s="27"/>
      <c r="L21" s="103"/>
      <c r="M21" s="27"/>
      <c r="N21" s="103"/>
      <c r="O21" s="104"/>
      <c r="P21" s="104"/>
      <c r="Q21" s="104"/>
      <c r="R21" s="104"/>
      <c r="S21" s="104"/>
      <c r="T21" s="104"/>
    </row>
    <row r="22" spans="1:20" s="30" customFormat="1" x14ac:dyDescent="0.35">
      <c r="A22" s="30" t="s">
        <v>42</v>
      </c>
      <c r="B22" s="44" t="s">
        <v>7</v>
      </c>
      <c r="C22" s="44">
        <v>1</v>
      </c>
      <c r="D22" s="44" t="s">
        <v>79</v>
      </c>
      <c r="E22" s="44">
        <v>106.7</v>
      </c>
      <c r="F22" s="44">
        <v>1</v>
      </c>
      <c r="G22" s="30">
        <v>0.14000000000000001</v>
      </c>
      <c r="H22" s="30">
        <v>0.20499999999999999</v>
      </c>
      <c r="I22" s="17">
        <f>G22/0.6</f>
        <v>0.23333333333333336</v>
      </c>
      <c r="J22" s="17">
        <f>H22/0.6</f>
        <v>0.34166666666666667</v>
      </c>
      <c r="K22" s="31">
        <f>AVERAGE(I22:I23)</f>
        <v>0.28583333333333338</v>
      </c>
      <c r="L22" s="97">
        <f>_xlfn.STDEV.S(I22:I23)/K22</f>
        <v>0.25975351145628212</v>
      </c>
      <c r="M22" s="31">
        <f>AVERAGE(J22:J23)</f>
        <v>0.28666666666666668</v>
      </c>
      <c r="N22" s="97">
        <f>_xlfn.STDEV.S(J22:J23)/M22</f>
        <v>0.27133167185065193</v>
      </c>
      <c r="O22" s="98">
        <f>(11.43*K22) + (-0.64*M22)</f>
        <v>3.0836083333333342</v>
      </c>
      <c r="P22" s="98">
        <f>(27.09*M22) + (-3.63*K22)</f>
        <v>6.7282250000000001</v>
      </c>
      <c r="Q22" s="98">
        <f t="shared" ref="Q22" si="19">O22+P22</f>
        <v>9.8118333333333343</v>
      </c>
      <c r="R22" s="98">
        <f t="shared" ref="R22:T22" si="20">O22*($F22/$E22)*1000</f>
        <v>28.899796938456738</v>
      </c>
      <c r="S22" s="98">
        <f t="shared" si="20"/>
        <v>63.057403936269907</v>
      </c>
      <c r="T22" s="98">
        <f t="shared" si="20"/>
        <v>91.957200874726652</v>
      </c>
    </row>
    <row r="23" spans="1:20" s="30" customFormat="1" x14ac:dyDescent="0.35">
      <c r="A23" s="30" t="s">
        <v>42</v>
      </c>
      <c r="B23" s="44" t="s">
        <v>7</v>
      </c>
      <c r="C23" s="44">
        <v>2</v>
      </c>
      <c r="D23" s="44" t="s">
        <v>79</v>
      </c>
      <c r="E23" s="44">
        <v>106.7</v>
      </c>
      <c r="F23" s="44">
        <v>1</v>
      </c>
      <c r="G23" s="31">
        <v>0.20300000000000001</v>
      </c>
      <c r="H23" s="31">
        <v>0.13900000000000001</v>
      </c>
      <c r="I23" s="17">
        <f>G23/0.6</f>
        <v>0.33833333333333337</v>
      </c>
      <c r="J23" s="17">
        <f>H23/0.6</f>
        <v>0.23166666666666669</v>
      </c>
      <c r="K23" s="31"/>
      <c r="L23" s="97"/>
      <c r="M23" s="31"/>
      <c r="N23" s="97"/>
      <c r="O23" s="98"/>
      <c r="P23" s="98"/>
      <c r="Q23" s="98"/>
      <c r="R23" s="98"/>
      <c r="S23" s="98"/>
      <c r="T23" s="98"/>
    </row>
    <row r="24" spans="1:20" s="30" customFormat="1" x14ac:dyDescent="0.35">
      <c r="A24" s="30" t="s">
        <v>42</v>
      </c>
      <c r="B24" s="44" t="s">
        <v>7</v>
      </c>
      <c r="C24" s="44">
        <v>1</v>
      </c>
      <c r="D24" s="44" t="s">
        <v>80</v>
      </c>
      <c r="E24" s="44">
        <v>102</v>
      </c>
      <c r="F24" s="44">
        <v>1</v>
      </c>
      <c r="G24" s="30">
        <v>0.222</v>
      </c>
      <c r="H24" s="30">
        <v>0.161</v>
      </c>
      <c r="I24" s="17">
        <f>G24/0.6</f>
        <v>0.37</v>
      </c>
      <c r="J24" s="17">
        <f>H24/0.6</f>
        <v>0.26833333333333337</v>
      </c>
      <c r="K24" s="31">
        <f>AVERAGE(I24:I25)</f>
        <v>0.3175</v>
      </c>
      <c r="L24" s="97">
        <f>_xlfn.STDEV.S(I24:I25)/K24</f>
        <v>0.23384633708531502</v>
      </c>
      <c r="M24" s="31">
        <f>AVERAGE(J24:J25)</f>
        <v>0.31500000000000006</v>
      </c>
      <c r="N24" s="97">
        <f>_xlfn.STDEV.S(J24:J25)/M24</f>
        <v>0.20951312035156827</v>
      </c>
      <c r="O24" s="98">
        <f>(11.43*K24) + (-0.64*M24)</f>
        <v>3.4274249999999999</v>
      </c>
      <c r="P24" s="98">
        <f>(27.09*M24) + (-3.63*K24)</f>
        <v>7.3808250000000024</v>
      </c>
      <c r="Q24" s="98">
        <f t="shared" ref="Q24" si="21">O24+P24</f>
        <v>10.808250000000003</v>
      </c>
      <c r="R24" s="98">
        <f t="shared" ref="R24:T24" si="22">O24*($F24/$E24)*1000</f>
        <v>33.602205882352933</v>
      </c>
      <c r="S24" s="98">
        <f t="shared" si="22"/>
        <v>72.361029411764733</v>
      </c>
      <c r="T24" s="98">
        <f t="shared" si="22"/>
        <v>105.96323529411768</v>
      </c>
    </row>
    <row r="25" spans="1:20" s="30" customFormat="1" x14ac:dyDescent="0.35">
      <c r="A25" s="30" t="s">
        <v>42</v>
      </c>
      <c r="B25" s="44" t="s">
        <v>7</v>
      </c>
      <c r="C25" s="44">
        <v>2</v>
      </c>
      <c r="D25" s="44" t="s">
        <v>80</v>
      </c>
      <c r="E25" s="44">
        <v>102</v>
      </c>
      <c r="F25" s="44">
        <v>1</v>
      </c>
      <c r="G25" s="31">
        <v>0.159</v>
      </c>
      <c r="H25" s="31">
        <v>0.217</v>
      </c>
      <c r="I25" s="17">
        <f>G25/0.6</f>
        <v>0.26500000000000001</v>
      </c>
      <c r="J25" s="17">
        <f>H25/0.6</f>
        <v>0.36166666666666669</v>
      </c>
      <c r="K25" s="31"/>
      <c r="L25" s="97"/>
      <c r="M25" s="31"/>
      <c r="N25" s="97"/>
      <c r="O25" s="98"/>
      <c r="P25" s="98"/>
      <c r="Q25" s="98"/>
      <c r="R25" s="98"/>
      <c r="S25" s="98"/>
      <c r="T25" s="98"/>
    </row>
    <row r="26" spans="1:20" s="32" customFormat="1" x14ac:dyDescent="0.35">
      <c r="A26" s="32" t="s">
        <v>43</v>
      </c>
      <c r="B26" s="45" t="s">
        <v>7</v>
      </c>
      <c r="C26" s="45">
        <v>1</v>
      </c>
      <c r="D26" s="45" t="s">
        <v>79</v>
      </c>
      <c r="E26" s="45">
        <v>106.7</v>
      </c>
      <c r="F26" s="45">
        <v>1</v>
      </c>
      <c r="G26" s="32">
        <v>0.23699999999999999</v>
      </c>
      <c r="H26" s="32">
        <v>0.20499999999999999</v>
      </c>
      <c r="I26" s="18">
        <f>G26/0.6</f>
        <v>0.39500000000000002</v>
      </c>
      <c r="J26" s="18">
        <f>H26/0.6</f>
        <v>0.34166666666666667</v>
      </c>
      <c r="K26" s="33">
        <f>AVERAGE(I26:I27)</f>
        <v>0.36749999999999999</v>
      </c>
      <c r="L26" s="99">
        <f>_xlfn.STDEV.S(I26:I27)/K26</f>
        <v>0.10582550466737456</v>
      </c>
      <c r="M26" s="33">
        <f>AVERAGE(J26:J27)</f>
        <v>0.3666666666666667</v>
      </c>
      <c r="N26" s="99">
        <f>_xlfn.STDEV.S(J26:J27)/M26</f>
        <v>9.6423651979983732E-2</v>
      </c>
      <c r="O26" s="100">
        <f>(11.43*K26) + (-0.64*M26)</f>
        <v>3.9658583333333333</v>
      </c>
      <c r="P26" s="100">
        <f>(27.09*M26) + (-3.63*K26)</f>
        <v>8.5989750000000011</v>
      </c>
      <c r="Q26" s="100">
        <f t="shared" ref="Q26" si="23">O26+P26</f>
        <v>12.564833333333334</v>
      </c>
      <c r="R26" s="100">
        <f t="shared" ref="R26:T26" si="24">O26*($F26/$E26)*1000</f>
        <v>37.16830677913152</v>
      </c>
      <c r="S26" s="100">
        <f t="shared" si="24"/>
        <v>80.590206185567013</v>
      </c>
      <c r="T26" s="100">
        <f t="shared" si="24"/>
        <v>117.75851296469854</v>
      </c>
    </row>
    <row r="27" spans="1:20" s="32" customFormat="1" x14ac:dyDescent="0.35">
      <c r="A27" s="32" t="s">
        <v>43</v>
      </c>
      <c r="B27" s="45" t="s">
        <v>7</v>
      </c>
      <c r="C27" s="45">
        <v>2</v>
      </c>
      <c r="D27" s="45" t="s">
        <v>79</v>
      </c>
      <c r="E27" s="45">
        <v>106.7</v>
      </c>
      <c r="F27" s="45">
        <v>1</v>
      </c>
      <c r="G27" s="33">
        <v>0.20399999999999999</v>
      </c>
      <c r="H27" s="33">
        <v>0.23499999999999999</v>
      </c>
      <c r="I27" s="18">
        <f>G27/0.6</f>
        <v>0.33999999999999997</v>
      </c>
      <c r="J27" s="18">
        <f>H27/0.6</f>
        <v>0.39166666666666666</v>
      </c>
      <c r="K27" s="33"/>
      <c r="L27" s="99"/>
      <c r="M27" s="33"/>
      <c r="N27" s="99"/>
      <c r="O27" s="100"/>
      <c r="P27" s="100"/>
      <c r="Q27" s="100"/>
      <c r="R27" s="100"/>
      <c r="S27" s="100"/>
      <c r="T27" s="100"/>
    </row>
    <row r="28" spans="1:20" s="32" customFormat="1" x14ac:dyDescent="0.35">
      <c r="A28" s="32" t="s">
        <v>43</v>
      </c>
      <c r="B28" s="45" t="s">
        <v>7</v>
      </c>
      <c r="C28" s="45">
        <v>1</v>
      </c>
      <c r="D28" s="45" t="s">
        <v>80</v>
      </c>
      <c r="E28" s="45">
        <v>103.5</v>
      </c>
      <c r="F28" s="45">
        <v>1</v>
      </c>
      <c r="G28" s="32">
        <v>0.17199999999999999</v>
      </c>
      <c r="H28" s="32">
        <v>0.158</v>
      </c>
      <c r="I28" s="18">
        <f>G28/0.6</f>
        <v>0.28666666666666668</v>
      </c>
      <c r="J28" s="18">
        <f>H28/0.6</f>
        <v>0.26333333333333336</v>
      </c>
      <c r="K28" s="33">
        <f>AVERAGE(I28:I29)</f>
        <v>0.27333333333333332</v>
      </c>
      <c r="L28" s="99">
        <f>_xlfn.STDEV.S(I28:I29)/K28</f>
        <v>6.8986027432833913E-2</v>
      </c>
      <c r="M28" s="33">
        <f>AVERAGE(J28:J29)</f>
        <v>0.27166666666666672</v>
      </c>
      <c r="N28" s="99">
        <f>_xlfn.STDEV.S(J28:J29)/M28</f>
        <v>4.3380784121874065E-2</v>
      </c>
      <c r="O28" s="100">
        <f>(11.43*K28) + (-0.64*M28)</f>
        <v>2.950333333333333</v>
      </c>
      <c r="P28" s="100">
        <f>(27.09*M28) + (-3.63*K28)</f>
        <v>6.3672500000000021</v>
      </c>
      <c r="Q28" s="100">
        <f t="shared" ref="Q28" si="25">O28+P28</f>
        <v>9.3175833333333351</v>
      </c>
      <c r="R28" s="100">
        <f t="shared" ref="R28:T28" si="26">O28*($F28/$E28)*1000</f>
        <v>28.505636070853459</v>
      </c>
      <c r="S28" s="100">
        <f t="shared" si="26"/>
        <v>61.519323671497602</v>
      </c>
      <c r="T28" s="100">
        <f t="shared" si="26"/>
        <v>90.024959742351058</v>
      </c>
    </row>
    <row r="29" spans="1:20" s="32" customFormat="1" x14ac:dyDescent="0.35">
      <c r="A29" s="32" t="s">
        <v>43</v>
      </c>
      <c r="B29" s="45" t="s">
        <v>7</v>
      </c>
      <c r="C29" s="45">
        <v>2</v>
      </c>
      <c r="D29" s="45" t="s">
        <v>80</v>
      </c>
      <c r="E29" s="45">
        <v>103.5</v>
      </c>
      <c r="F29" s="45">
        <v>1</v>
      </c>
      <c r="G29" s="33">
        <v>0.156</v>
      </c>
      <c r="H29" s="33">
        <v>0.16800000000000001</v>
      </c>
      <c r="I29" s="18">
        <f>G29/0.6</f>
        <v>0.26</v>
      </c>
      <c r="J29" s="18">
        <f>H29/0.6</f>
        <v>0.28000000000000003</v>
      </c>
      <c r="K29" s="33"/>
      <c r="L29" s="99"/>
      <c r="M29" s="33"/>
      <c r="N29" s="99"/>
      <c r="O29" s="100"/>
      <c r="P29" s="100"/>
      <c r="Q29" s="100"/>
      <c r="R29" s="100"/>
      <c r="S29" s="100"/>
      <c r="T29" s="100"/>
    </row>
    <row r="30" spans="1:20" s="30" customFormat="1" x14ac:dyDescent="0.35">
      <c r="A30" s="30" t="s">
        <v>45</v>
      </c>
      <c r="B30" s="44" t="s">
        <v>7</v>
      </c>
      <c r="C30" s="44">
        <v>1</v>
      </c>
      <c r="D30" s="44" t="s">
        <v>79</v>
      </c>
      <c r="E30" s="44">
        <v>107.8</v>
      </c>
      <c r="F30" s="44">
        <v>1</v>
      </c>
      <c r="G30" s="30">
        <v>0.24299999999999999</v>
      </c>
      <c r="H30" s="30">
        <v>0.214</v>
      </c>
      <c r="I30" s="17">
        <f>G30/0.6</f>
        <v>0.40500000000000003</v>
      </c>
      <c r="J30" s="17">
        <f>H30/0.6</f>
        <v>0.35666666666666669</v>
      </c>
      <c r="K30" s="31">
        <f>AVERAGE(I30:I31)</f>
        <v>0.38583333333333336</v>
      </c>
      <c r="L30" s="97">
        <f>_xlfn.STDEV.S(I30:I31)/K30</f>
        <v>7.0252509577929112E-2</v>
      </c>
      <c r="M30" s="31">
        <f>AVERAGE(J30:J31)</f>
        <v>0.38666666666666671</v>
      </c>
      <c r="N30" s="97">
        <f>_xlfn.STDEV.S(J30:J31)/M30</f>
        <v>0.10972346604618841</v>
      </c>
      <c r="O30" s="98">
        <f>(11.43*K30) + (-0.64*M30)</f>
        <v>4.162608333333333</v>
      </c>
      <c r="P30" s="98">
        <f>(27.09*M30) + (-3.63*K30)</f>
        <v>9.074225000000002</v>
      </c>
      <c r="Q30" s="98">
        <f t="shared" ref="Q30" si="27">O30+P30</f>
        <v>13.236833333333335</v>
      </c>
      <c r="R30" s="98">
        <f t="shared" ref="R30:T30" si="28">O30*($F30/$E30)*1000</f>
        <v>38.614177489177493</v>
      </c>
      <c r="S30" s="98">
        <f t="shared" si="28"/>
        <v>84.176484230055678</v>
      </c>
      <c r="T30" s="98">
        <f t="shared" si="28"/>
        <v>122.79066171923317</v>
      </c>
    </row>
    <row r="31" spans="1:20" s="30" customFormat="1" x14ac:dyDescent="0.35">
      <c r="A31" s="30" t="s">
        <v>45</v>
      </c>
      <c r="B31" s="44" t="s">
        <v>7</v>
      </c>
      <c r="C31" s="44">
        <v>2</v>
      </c>
      <c r="D31" s="44" t="s">
        <v>79</v>
      </c>
      <c r="E31" s="44">
        <v>107.8</v>
      </c>
      <c r="F31" s="44">
        <v>1</v>
      </c>
      <c r="G31" s="31">
        <v>0.22</v>
      </c>
      <c r="H31" s="31">
        <v>0.25</v>
      </c>
      <c r="I31" s="17">
        <f>G31/0.6</f>
        <v>0.3666666666666667</v>
      </c>
      <c r="J31" s="17">
        <f>H31/0.6</f>
        <v>0.41666666666666669</v>
      </c>
      <c r="K31" s="31"/>
      <c r="L31" s="97"/>
      <c r="M31" s="31"/>
      <c r="N31" s="97"/>
      <c r="O31" s="98"/>
      <c r="P31" s="98"/>
      <c r="Q31" s="98"/>
      <c r="R31" s="98"/>
      <c r="S31" s="98"/>
      <c r="T31" s="98"/>
    </row>
    <row r="32" spans="1:20" s="30" customFormat="1" x14ac:dyDescent="0.35">
      <c r="A32" s="83" t="s">
        <v>45</v>
      </c>
      <c r="B32" s="84" t="s">
        <v>7</v>
      </c>
      <c r="C32" s="84">
        <v>1</v>
      </c>
      <c r="D32" s="84" t="s">
        <v>80</v>
      </c>
      <c r="E32" s="84">
        <v>102</v>
      </c>
      <c r="F32" s="84">
        <v>1</v>
      </c>
      <c r="G32" s="83">
        <v>0.86199999999999999</v>
      </c>
      <c r="H32" s="83">
        <v>0.48199999999999998</v>
      </c>
      <c r="I32" s="82">
        <f>G32/0.6</f>
        <v>1.4366666666666668</v>
      </c>
      <c r="J32" s="82">
        <f>H32/0.6</f>
        <v>0.80333333333333334</v>
      </c>
      <c r="K32" s="87">
        <f>AVERAGE(I32:I33)</f>
        <v>1.1191666666666666</v>
      </c>
      <c r="L32" s="101">
        <f>_xlfn.STDEV.S(I32:I33)/K32</f>
        <v>0.40120280511105721</v>
      </c>
      <c r="M32" s="87">
        <f>AVERAGE(J32:J33)</f>
        <v>1.1174999999999999</v>
      </c>
      <c r="N32" s="101">
        <f>_xlfn.STDEV.S(J32:J33)/M32</f>
        <v>0.3975827837544052</v>
      </c>
      <c r="O32" s="102">
        <f>(11.43*K32) + (-0.64*M32)</f>
        <v>12.076874999999999</v>
      </c>
      <c r="P32" s="102">
        <f>(27.09*M32) + (-3.63*K32)</f>
        <v>26.2105</v>
      </c>
      <c r="Q32" s="102">
        <f t="shared" ref="Q32" si="29">O32+P32</f>
        <v>38.287374999999997</v>
      </c>
      <c r="R32" s="102">
        <f t="shared" ref="R32:T32" si="30">O32*($F32/$E32)*1000</f>
        <v>118.40073529411764</v>
      </c>
      <c r="S32" s="102">
        <f t="shared" si="30"/>
        <v>256.96568627450978</v>
      </c>
      <c r="T32" s="102">
        <f t="shared" si="30"/>
        <v>375.3664215686274</v>
      </c>
    </row>
    <row r="33" spans="1:20" s="30" customFormat="1" x14ac:dyDescent="0.35">
      <c r="A33" s="83" t="s">
        <v>45</v>
      </c>
      <c r="B33" s="84" t="s">
        <v>7</v>
      </c>
      <c r="C33" s="84">
        <v>2</v>
      </c>
      <c r="D33" s="84" t="s">
        <v>80</v>
      </c>
      <c r="E33" s="84">
        <v>102</v>
      </c>
      <c r="F33" s="84">
        <v>1</v>
      </c>
      <c r="G33" s="87">
        <v>0.48099999999999998</v>
      </c>
      <c r="H33" s="87">
        <v>0.85899999999999999</v>
      </c>
      <c r="I33" s="82">
        <f>G33/0.6</f>
        <v>0.80166666666666664</v>
      </c>
      <c r="J33" s="82">
        <f>H33/0.6</f>
        <v>1.4316666666666666</v>
      </c>
      <c r="K33" s="87"/>
      <c r="L33" s="101"/>
      <c r="M33" s="87"/>
      <c r="N33" s="101"/>
      <c r="O33" s="102"/>
      <c r="P33" s="102"/>
      <c r="Q33" s="102"/>
      <c r="R33" s="102"/>
      <c r="S33" s="102"/>
      <c r="T33" s="102"/>
    </row>
    <row r="34" spans="1:20" s="32" customFormat="1" x14ac:dyDescent="0.35">
      <c r="A34" s="32" t="s">
        <v>46</v>
      </c>
      <c r="B34" s="45" t="s">
        <v>7</v>
      </c>
      <c r="C34" s="45">
        <v>1</v>
      </c>
      <c r="D34" s="45" t="s">
        <v>79</v>
      </c>
      <c r="E34" s="45">
        <v>101.8</v>
      </c>
      <c r="F34" s="45">
        <v>1</v>
      </c>
      <c r="G34" s="32">
        <v>0.156</v>
      </c>
      <c r="H34" s="32">
        <v>0.16700000000000001</v>
      </c>
      <c r="I34" s="18">
        <f>G34/0.6</f>
        <v>0.26</v>
      </c>
      <c r="J34" s="18">
        <f>H34/0.6</f>
        <v>0.27833333333333338</v>
      </c>
      <c r="K34" s="33">
        <f>AVERAGE(I34:I35)</f>
        <v>0.26583333333333337</v>
      </c>
      <c r="L34" s="99">
        <f>_xlfn.STDEV.S(I34:I35)/K34</f>
        <v>3.103289948781084E-2</v>
      </c>
      <c r="M34" s="33">
        <f>AVERAGE(J34:J35)</f>
        <v>0.26500000000000001</v>
      </c>
      <c r="N34" s="99">
        <f>_xlfn.STDEV.S(J34:J35)/M34</f>
        <v>7.1155399364684194E-2</v>
      </c>
      <c r="O34" s="100">
        <f>(11.43*K34) + (-0.64*M34)</f>
        <v>2.8688750000000005</v>
      </c>
      <c r="P34" s="100">
        <f>(27.09*M34) + (-3.63*K34)</f>
        <v>6.2138750000000007</v>
      </c>
      <c r="Q34" s="100">
        <f t="shared" ref="Q34" si="31">O34+P34</f>
        <v>9.0827500000000008</v>
      </c>
      <c r="R34" s="100">
        <f t="shared" ref="R34:T34" si="32">O34*($F34/$E34)*1000</f>
        <v>28.181483300589395</v>
      </c>
      <c r="S34" s="100">
        <f t="shared" si="32"/>
        <v>61.040029469548138</v>
      </c>
      <c r="T34" s="100">
        <f t="shared" si="32"/>
        <v>89.221512770137522</v>
      </c>
    </row>
    <row r="35" spans="1:20" s="32" customFormat="1" x14ac:dyDescent="0.35">
      <c r="A35" s="32" t="s">
        <v>46</v>
      </c>
      <c r="B35" s="45" t="s">
        <v>7</v>
      </c>
      <c r="C35" s="45">
        <v>2</v>
      </c>
      <c r="D35" s="45" t="s">
        <v>79</v>
      </c>
      <c r="E35" s="45">
        <v>101.8</v>
      </c>
      <c r="F35" s="45">
        <v>1</v>
      </c>
      <c r="G35" s="33">
        <v>0.16300000000000001</v>
      </c>
      <c r="H35" s="33">
        <v>0.151</v>
      </c>
      <c r="I35" s="18">
        <f>G35/0.6</f>
        <v>0.27166666666666667</v>
      </c>
      <c r="J35" s="18">
        <f>H35/0.6</f>
        <v>0.25166666666666665</v>
      </c>
      <c r="K35" s="33"/>
      <c r="L35" s="99"/>
      <c r="M35" s="33"/>
      <c r="N35" s="99"/>
      <c r="O35" s="100"/>
      <c r="P35" s="100"/>
      <c r="Q35" s="100"/>
      <c r="R35" s="100"/>
      <c r="S35" s="100"/>
      <c r="T35" s="100"/>
    </row>
    <row r="36" spans="1:20" s="32" customFormat="1" x14ac:dyDescent="0.35">
      <c r="A36" s="32" t="s">
        <v>46</v>
      </c>
      <c r="B36" s="45" t="s">
        <v>7</v>
      </c>
      <c r="C36" s="45">
        <v>1</v>
      </c>
      <c r="D36" s="45" t="s">
        <v>80</v>
      </c>
      <c r="E36" s="45">
        <v>103.1</v>
      </c>
      <c r="F36" s="45">
        <v>1</v>
      </c>
      <c r="G36" s="32">
        <v>0.21</v>
      </c>
      <c r="H36" s="32">
        <v>0.247</v>
      </c>
      <c r="I36" s="18">
        <f>G36/0.6</f>
        <v>0.35</v>
      </c>
      <c r="J36" s="18">
        <f>H36/0.6</f>
        <v>0.41166666666666668</v>
      </c>
      <c r="K36" s="33">
        <f>AVERAGE(I36:I37)</f>
        <v>0.37583333333333335</v>
      </c>
      <c r="L36" s="99">
        <f>_xlfn.STDEV.S(I36:I37)/K36</f>
        <v>9.7207584109902379E-2</v>
      </c>
      <c r="M36" s="33">
        <f>AVERAGE(J36:J37)</f>
        <v>0.37583333333333335</v>
      </c>
      <c r="N36" s="99">
        <f>_xlfn.STDEV.S(J36:J37)/M36</f>
        <v>0.1348363263459936</v>
      </c>
      <c r="O36" s="100">
        <f>(11.43*K36) + (-0.64*M36)</f>
        <v>4.0552416666666664</v>
      </c>
      <c r="P36" s="100">
        <f>(27.09*M36) + (-3.63*K36)</f>
        <v>8.8170500000000018</v>
      </c>
      <c r="Q36" s="100">
        <f t="shared" ref="Q36" si="33">O36+P36</f>
        <v>12.872291666666669</v>
      </c>
      <c r="R36" s="100">
        <f t="shared" ref="R36:T36" si="34">O36*($F36/$E36)*1000</f>
        <v>39.333090850307144</v>
      </c>
      <c r="S36" s="100">
        <f t="shared" si="34"/>
        <v>85.519398642095084</v>
      </c>
      <c r="T36" s="100">
        <f t="shared" si="34"/>
        <v>124.85248949240223</v>
      </c>
    </row>
    <row r="37" spans="1:20" s="32" customFormat="1" x14ac:dyDescent="0.35">
      <c r="A37" s="32" t="s">
        <v>46</v>
      </c>
      <c r="B37" s="45" t="s">
        <v>7</v>
      </c>
      <c r="C37" s="45">
        <v>2</v>
      </c>
      <c r="D37" s="45" t="s">
        <v>80</v>
      </c>
      <c r="E37" s="45">
        <v>103.1</v>
      </c>
      <c r="F37" s="45">
        <v>1</v>
      </c>
      <c r="G37" s="33">
        <v>0.24099999999999999</v>
      </c>
      <c r="H37" s="33">
        <v>0.20399999999999999</v>
      </c>
      <c r="I37" s="18">
        <f>G37/0.6</f>
        <v>0.40166666666666667</v>
      </c>
      <c r="J37" s="18">
        <f>H37/0.6</f>
        <v>0.33999999999999997</v>
      </c>
      <c r="K37" s="33"/>
      <c r="L37" s="99"/>
      <c r="M37" s="33"/>
      <c r="N37" s="99"/>
      <c r="O37" s="100"/>
      <c r="P37" s="100"/>
      <c r="Q37" s="100"/>
      <c r="R37" s="100"/>
      <c r="S37" s="100"/>
      <c r="T37" s="100"/>
    </row>
    <row r="38" spans="1:20" s="30" customFormat="1" x14ac:dyDescent="0.35">
      <c r="A38" s="30" t="s">
        <v>47</v>
      </c>
      <c r="B38" s="44" t="s">
        <v>7</v>
      </c>
      <c r="C38" s="44">
        <v>1</v>
      </c>
      <c r="D38" s="44" t="s">
        <v>79</v>
      </c>
      <c r="E38" s="44">
        <v>108</v>
      </c>
      <c r="F38" s="44">
        <v>1</v>
      </c>
      <c r="G38" s="30">
        <v>0.442</v>
      </c>
      <c r="H38" s="30">
        <v>0.30499999999999999</v>
      </c>
      <c r="I38" s="17">
        <f>G38/0.6</f>
        <v>0.73666666666666669</v>
      </c>
      <c r="J38" s="17">
        <f>H38/0.6</f>
        <v>0.5083333333333333</v>
      </c>
      <c r="K38" s="31">
        <f>AVERAGE(I38:I39)</f>
        <v>0.61</v>
      </c>
      <c r="L38" s="97">
        <f>_xlfn.STDEV.S(I38:I39)/K38</f>
        <v>0.29366183262392159</v>
      </c>
      <c r="M38" s="31">
        <f>AVERAGE(J38:J39)</f>
        <v>0.60250000000000004</v>
      </c>
      <c r="N38" s="97">
        <f>_xlfn.STDEV.S(J38:J39)/M38</f>
        <v>0.22103199522566938</v>
      </c>
      <c r="O38" s="98">
        <f>(11.43*K38) + (-0.64*M38)</f>
        <v>6.5866999999999996</v>
      </c>
      <c r="P38" s="98">
        <f>(27.09*M38) + (-3.63*K38)</f>
        <v>14.107425000000001</v>
      </c>
      <c r="Q38" s="98">
        <f t="shared" ref="Q38" si="35">O38+P38</f>
        <v>20.694125</v>
      </c>
      <c r="R38" s="98">
        <f t="shared" ref="R38:T38" si="36">O38*($F38/$E38)*1000</f>
        <v>60.987962962962953</v>
      </c>
      <c r="S38" s="98">
        <f t="shared" si="36"/>
        <v>130.62430555555557</v>
      </c>
      <c r="T38" s="98">
        <f t="shared" si="36"/>
        <v>191.6122685185185</v>
      </c>
    </row>
    <row r="39" spans="1:20" s="30" customFormat="1" x14ac:dyDescent="0.35">
      <c r="A39" s="30" t="s">
        <v>47</v>
      </c>
      <c r="B39" s="44" t="s">
        <v>7</v>
      </c>
      <c r="C39" s="44">
        <v>2</v>
      </c>
      <c r="D39" s="44" t="s">
        <v>79</v>
      </c>
      <c r="E39" s="44">
        <v>108</v>
      </c>
      <c r="F39" s="44">
        <v>1</v>
      </c>
      <c r="G39" s="31">
        <v>0.28999999999999998</v>
      </c>
      <c r="H39" s="31">
        <v>0.41799999999999998</v>
      </c>
      <c r="I39" s="17">
        <f>G39/0.6</f>
        <v>0.48333333333333334</v>
      </c>
      <c r="J39" s="17">
        <f>H39/0.6</f>
        <v>0.69666666666666666</v>
      </c>
      <c r="K39" s="31"/>
      <c r="L39" s="97"/>
      <c r="M39" s="31"/>
      <c r="N39" s="97"/>
      <c r="O39" s="98"/>
      <c r="P39" s="98"/>
      <c r="Q39" s="98"/>
      <c r="R39" s="98"/>
      <c r="S39" s="98"/>
      <c r="T39" s="98"/>
    </row>
    <row r="40" spans="1:20" s="30" customFormat="1" x14ac:dyDescent="0.35">
      <c r="A40" s="30" t="s">
        <v>47</v>
      </c>
      <c r="B40" s="44" t="s">
        <v>7</v>
      </c>
      <c r="C40" s="44">
        <v>1</v>
      </c>
      <c r="D40" s="44" t="s">
        <v>80</v>
      </c>
      <c r="E40" s="44">
        <v>108.6</v>
      </c>
      <c r="F40" s="44">
        <v>1</v>
      </c>
      <c r="G40" s="30">
        <v>0.22500000000000001</v>
      </c>
      <c r="H40" s="30">
        <v>0.16500000000000001</v>
      </c>
      <c r="I40" s="17">
        <f>G40/0.6</f>
        <v>0.375</v>
      </c>
      <c r="J40" s="17">
        <f>H40/0.6</f>
        <v>0.27500000000000002</v>
      </c>
      <c r="K40" s="31">
        <f>AVERAGE(I40:I41)</f>
        <v>0.32416666666666671</v>
      </c>
      <c r="L40" s="97">
        <f>_xlfn.STDEV.S(I40:I41)/K40</f>
        <v>0.22176613703022693</v>
      </c>
      <c r="M40" s="31">
        <f>AVERAGE(J40:J41)</f>
        <v>0.32250000000000001</v>
      </c>
      <c r="N40" s="97">
        <f>_xlfn.STDEV.S(J40:J41)/M40</f>
        <v>0.20829502081464199</v>
      </c>
      <c r="O40" s="98">
        <f>(11.43*K40) + (-0.64*M40)</f>
        <v>3.4988250000000005</v>
      </c>
      <c r="P40" s="98">
        <f>(27.09*M40) + (-3.63*K40)</f>
        <v>7.5598000000000001</v>
      </c>
      <c r="Q40" s="98">
        <f t="shared" ref="Q40" si="37">O40+P40</f>
        <v>11.058625000000001</v>
      </c>
      <c r="R40" s="98">
        <f t="shared" ref="R40:T40" si="38">O40*($F40/$E40)*1000</f>
        <v>32.217541436464096</v>
      </c>
      <c r="S40" s="98">
        <f t="shared" si="38"/>
        <v>69.61141804788214</v>
      </c>
      <c r="T40" s="98">
        <f t="shared" si="38"/>
        <v>101.82895948434624</v>
      </c>
    </row>
    <row r="41" spans="1:20" s="30" customFormat="1" x14ac:dyDescent="0.35">
      <c r="A41" s="30" t="s">
        <v>47</v>
      </c>
      <c r="B41" s="44" t="s">
        <v>7</v>
      </c>
      <c r="C41" s="44">
        <v>2</v>
      </c>
      <c r="D41" s="44" t="s">
        <v>80</v>
      </c>
      <c r="E41" s="44">
        <v>108.6</v>
      </c>
      <c r="F41" s="44">
        <v>1</v>
      </c>
      <c r="G41" s="31">
        <v>0.16400000000000001</v>
      </c>
      <c r="H41" s="31">
        <v>0.222</v>
      </c>
      <c r="I41" s="17">
        <f>G41/0.6</f>
        <v>0.27333333333333337</v>
      </c>
      <c r="J41" s="17">
        <f>H41/0.6</f>
        <v>0.37</v>
      </c>
      <c r="K41" s="31"/>
      <c r="L41" s="97"/>
      <c r="M41" s="31"/>
      <c r="N41" s="97"/>
      <c r="O41" s="98"/>
      <c r="P41" s="98"/>
      <c r="Q41" s="98"/>
      <c r="R41" s="98"/>
      <c r="S41" s="98"/>
      <c r="T41" s="98"/>
    </row>
    <row r="42" spans="1:20" s="34" customFormat="1" x14ac:dyDescent="0.35">
      <c r="A42" s="34" t="s">
        <v>52</v>
      </c>
      <c r="B42" s="46" t="s">
        <v>4</v>
      </c>
      <c r="C42" s="46">
        <v>1</v>
      </c>
      <c r="D42" s="46" t="s">
        <v>79</v>
      </c>
      <c r="E42" s="46">
        <v>102.3</v>
      </c>
      <c r="F42" s="46">
        <v>1</v>
      </c>
      <c r="G42" s="34">
        <v>0.17499999999999999</v>
      </c>
      <c r="H42" s="34">
        <v>0.13100000000000001</v>
      </c>
      <c r="I42" s="19">
        <f>G42/0.6</f>
        <v>0.29166666666666669</v>
      </c>
      <c r="J42" s="19">
        <f>H42/0.6</f>
        <v>0.21833333333333335</v>
      </c>
      <c r="K42" s="35">
        <f>AVERAGE(I42:I43)</f>
        <v>0.25333333333333335</v>
      </c>
      <c r="L42" s="93">
        <f>_xlfn.STDEV.S(I42:I43)/K42</f>
        <v>0.21399284167487589</v>
      </c>
      <c r="M42" s="35">
        <f>AVERAGE(J42:J43)</f>
        <v>0.25</v>
      </c>
      <c r="N42" s="93">
        <f>_xlfn.STDEV.S(J42:J43)/M42</f>
        <v>0.17913371790059252</v>
      </c>
      <c r="O42" s="94">
        <f>(11.43*K42) + (-0.64*M42)</f>
        <v>2.7355999999999998</v>
      </c>
      <c r="P42" s="94">
        <f>(27.09*M42) + (-3.63*K42)</f>
        <v>5.8529</v>
      </c>
      <c r="Q42" s="94">
        <f t="shared" ref="Q42" si="39">O42+P42</f>
        <v>8.5884999999999998</v>
      </c>
      <c r="R42" s="94">
        <f t="shared" ref="R42:T42" si="40">O42*($F42/$E42)*1000</f>
        <v>26.740957966764419</v>
      </c>
      <c r="S42" s="94">
        <f t="shared" si="40"/>
        <v>57.21309872922776</v>
      </c>
      <c r="T42" s="94">
        <f t="shared" si="40"/>
        <v>83.954056695992179</v>
      </c>
    </row>
    <row r="43" spans="1:20" s="34" customFormat="1" x14ac:dyDescent="0.35">
      <c r="A43" s="34" t="s">
        <v>52</v>
      </c>
      <c r="B43" s="46" t="s">
        <v>4</v>
      </c>
      <c r="C43" s="46">
        <v>2</v>
      </c>
      <c r="D43" s="46" t="s">
        <v>79</v>
      </c>
      <c r="E43" s="46">
        <v>102.3</v>
      </c>
      <c r="F43" s="46">
        <v>1</v>
      </c>
      <c r="G43" s="35">
        <v>0.129</v>
      </c>
      <c r="H43" s="35">
        <v>0.16900000000000001</v>
      </c>
      <c r="I43" s="19">
        <f>G43/0.6</f>
        <v>0.21500000000000002</v>
      </c>
      <c r="J43" s="19">
        <f>H43/0.6</f>
        <v>0.28166666666666668</v>
      </c>
      <c r="K43" s="35"/>
      <c r="L43" s="93"/>
      <c r="M43" s="35"/>
      <c r="N43" s="93"/>
      <c r="O43" s="94"/>
      <c r="P43" s="94"/>
      <c r="Q43" s="94"/>
      <c r="R43" s="94"/>
      <c r="S43" s="94"/>
      <c r="T43" s="94"/>
    </row>
    <row r="44" spans="1:20" s="34" customFormat="1" x14ac:dyDescent="0.35">
      <c r="A44" s="34" t="s">
        <v>52</v>
      </c>
      <c r="B44" s="46" t="s">
        <v>4</v>
      </c>
      <c r="C44" s="46">
        <v>1</v>
      </c>
      <c r="D44" s="46" t="s">
        <v>80</v>
      </c>
      <c r="E44" s="46">
        <v>103.5</v>
      </c>
      <c r="F44" s="46">
        <v>1</v>
      </c>
      <c r="G44" s="34">
        <v>0.22800000000000001</v>
      </c>
      <c r="H44" s="34">
        <v>0.157</v>
      </c>
      <c r="I44" s="19">
        <f>G44/0.6</f>
        <v>0.38</v>
      </c>
      <c r="J44" s="19">
        <f>H44/0.6</f>
        <v>0.26166666666666666</v>
      </c>
      <c r="K44" s="35">
        <f>AVERAGE(I44:I45)</f>
        <v>0.31833333333333336</v>
      </c>
      <c r="L44" s="93">
        <f>_xlfn.STDEV.S(I44:I45)/K44</f>
        <v>0.27395760108798134</v>
      </c>
      <c r="M44" s="35">
        <f>AVERAGE(J44:J45)</f>
        <v>0.315</v>
      </c>
      <c r="N44" s="93">
        <f>_xlfn.STDEV.S(J44:J45)/M44</f>
        <v>0.23944356611607945</v>
      </c>
      <c r="O44" s="94">
        <f>(11.43*K44) + (-0.64*M44)</f>
        <v>3.4369500000000004</v>
      </c>
      <c r="P44" s="94">
        <f>(27.09*M44) + (-3.63*K44)</f>
        <v>7.3778000000000006</v>
      </c>
      <c r="Q44" s="94">
        <f t="shared" ref="Q44" si="41">O44+P44</f>
        <v>10.81475</v>
      </c>
      <c r="R44" s="94">
        <f t="shared" ref="R44:T44" si="42">O44*($F44/$E44)*1000</f>
        <v>33.207246376811597</v>
      </c>
      <c r="S44" s="94">
        <f t="shared" si="42"/>
        <v>71.283091787439616</v>
      </c>
      <c r="T44" s="94">
        <f t="shared" si="42"/>
        <v>104.4903381642512</v>
      </c>
    </row>
    <row r="45" spans="1:20" s="34" customFormat="1" x14ac:dyDescent="0.35">
      <c r="A45" s="34" t="s">
        <v>52</v>
      </c>
      <c r="B45" s="46" t="s">
        <v>4</v>
      </c>
      <c r="C45" s="46">
        <v>2</v>
      </c>
      <c r="D45" s="46" t="s">
        <v>80</v>
      </c>
      <c r="E45" s="46">
        <v>103.5</v>
      </c>
      <c r="F45" s="46">
        <v>1</v>
      </c>
      <c r="G45" s="35">
        <v>0.154</v>
      </c>
      <c r="H45" s="35">
        <v>0.221</v>
      </c>
      <c r="I45" s="19">
        <f>G45/0.6</f>
        <v>0.25666666666666665</v>
      </c>
      <c r="J45" s="19">
        <f>H45/0.6</f>
        <v>0.36833333333333335</v>
      </c>
      <c r="K45" s="35"/>
      <c r="L45" s="93"/>
      <c r="M45" s="35"/>
      <c r="N45" s="93"/>
      <c r="O45" s="94"/>
      <c r="P45" s="94"/>
      <c r="Q45" s="94"/>
      <c r="R45" s="94"/>
      <c r="S45" s="94"/>
      <c r="T45" s="94"/>
    </row>
    <row r="46" spans="1:20" s="36" customFormat="1" x14ac:dyDescent="0.35">
      <c r="A46" s="36" t="s">
        <v>58</v>
      </c>
      <c r="B46" s="47" t="s">
        <v>4</v>
      </c>
      <c r="C46" s="47">
        <v>1</v>
      </c>
      <c r="D46" s="47" t="s">
        <v>79</v>
      </c>
      <c r="E46" s="47">
        <v>102.2</v>
      </c>
      <c r="F46" s="47">
        <v>1</v>
      </c>
      <c r="G46" s="36">
        <v>0.38800000000000001</v>
      </c>
      <c r="H46" s="36">
        <v>0.222</v>
      </c>
      <c r="I46" s="20">
        <f>G46/0.6</f>
        <v>0.64666666666666672</v>
      </c>
      <c r="J46" s="20">
        <f>H46/0.6</f>
        <v>0.37</v>
      </c>
      <c r="K46" s="37">
        <f>AVERAGE(I46:I47)</f>
        <v>0.50666666666666671</v>
      </c>
      <c r="L46" s="95">
        <f>_xlfn.STDEV.S(I46:I47)/K46</f>
        <v>0.39076953697151312</v>
      </c>
      <c r="M46" s="37">
        <f>AVERAGE(J46:J47)</f>
        <v>0.50333333333333341</v>
      </c>
      <c r="N46" s="95">
        <f>_xlfn.STDEV.S(J46:J47)/M46</f>
        <v>0.37462610923790535</v>
      </c>
      <c r="O46" s="96">
        <f>(11.43*K46) + (-0.64*M46)</f>
        <v>5.4690666666666665</v>
      </c>
      <c r="P46" s="96">
        <f>(27.09*M46) + (-3.63*K46)</f>
        <v>11.796100000000003</v>
      </c>
      <c r="Q46" s="96">
        <f t="shared" ref="Q46" si="43">O46+P46</f>
        <v>17.265166666666669</v>
      </c>
      <c r="R46" s="96">
        <f t="shared" ref="R46:T46" si="44">O46*($F46/$E46)*1000</f>
        <v>53.513372472276572</v>
      </c>
      <c r="S46" s="96">
        <f t="shared" si="44"/>
        <v>115.42172211350297</v>
      </c>
      <c r="T46" s="96">
        <f t="shared" si="44"/>
        <v>168.93509458577955</v>
      </c>
    </row>
    <row r="47" spans="1:20" s="36" customFormat="1" x14ac:dyDescent="0.35">
      <c r="A47" s="36" t="s">
        <v>58</v>
      </c>
      <c r="B47" s="47" t="s">
        <v>4</v>
      </c>
      <c r="C47" s="47">
        <v>2</v>
      </c>
      <c r="D47" s="47" t="s">
        <v>79</v>
      </c>
      <c r="E47" s="47">
        <v>102.2</v>
      </c>
      <c r="F47" s="47">
        <v>1</v>
      </c>
      <c r="G47" s="37">
        <v>0.22</v>
      </c>
      <c r="H47" s="37">
        <v>0.38200000000000001</v>
      </c>
      <c r="I47" s="20">
        <f>G47/0.6</f>
        <v>0.3666666666666667</v>
      </c>
      <c r="J47" s="20">
        <f>H47/0.6</f>
        <v>0.63666666666666671</v>
      </c>
      <c r="K47" s="37"/>
      <c r="L47" s="95"/>
      <c r="M47" s="37"/>
      <c r="N47" s="95"/>
      <c r="O47" s="96"/>
      <c r="P47" s="96"/>
      <c r="Q47" s="96"/>
      <c r="R47" s="96"/>
      <c r="S47" s="96"/>
      <c r="T47" s="96"/>
    </row>
    <row r="48" spans="1:20" s="36" customFormat="1" x14ac:dyDescent="0.35">
      <c r="A48" s="36" t="s">
        <v>58</v>
      </c>
      <c r="B48" s="47" t="s">
        <v>4</v>
      </c>
      <c r="C48" s="47">
        <v>1</v>
      </c>
      <c r="D48" s="47" t="s">
        <v>80</v>
      </c>
      <c r="E48" s="47">
        <v>99.5</v>
      </c>
      <c r="F48" s="47">
        <v>1</v>
      </c>
      <c r="G48" s="36">
        <v>0.14499999999999999</v>
      </c>
      <c r="H48" s="36">
        <v>0.125</v>
      </c>
      <c r="I48" s="20">
        <f>G48/0.6</f>
        <v>0.24166666666666667</v>
      </c>
      <c r="J48" s="20">
        <f>H48/0.6</f>
        <v>0.20833333333333334</v>
      </c>
      <c r="K48" s="37">
        <f>AVERAGE(I48:I49)</f>
        <v>0.22500000000000001</v>
      </c>
      <c r="L48" s="95">
        <f>_xlfn.STDEV.S(I48:I49)/K48</f>
        <v>0.1047565601757848</v>
      </c>
      <c r="M48" s="37">
        <f>AVERAGE(J48:J49)</f>
        <v>0.22416666666666668</v>
      </c>
      <c r="N48" s="95">
        <f>_xlfn.STDEV.S(J48:J49)/M48</f>
        <v>9.9888690279140477E-2</v>
      </c>
      <c r="O48" s="96">
        <f>(11.43*K48) + (-0.64*M48)</f>
        <v>2.4282833333333333</v>
      </c>
      <c r="P48" s="96">
        <f>(27.09*M48) + (-3.63*K48)</f>
        <v>5.2559250000000004</v>
      </c>
      <c r="Q48" s="96">
        <f t="shared" ref="Q48" si="45">O48+P48</f>
        <v>7.6842083333333342</v>
      </c>
      <c r="R48" s="96">
        <f t="shared" ref="R48:T48" si="46">O48*($F48/$E48)*1000</f>
        <v>24.404857621440538</v>
      </c>
      <c r="S48" s="96">
        <f t="shared" si="46"/>
        <v>52.823366834170862</v>
      </c>
      <c r="T48" s="96">
        <f t="shared" si="46"/>
        <v>77.228224455611397</v>
      </c>
    </row>
    <row r="49" spans="1:20" s="36" customFormat="1" x14ac:dyDescent="0.35">
      <c r="A49" s="36" t="s">
        <v>58</v>
      </c>
      <c r="B49" s="47" t="s">
        <v>4</v>
      </c>
      <c r="C49" s="47">
        <v>2</v>
      </c>
      <c r="D49" s="47" t="s">
        <v>80</v>
      </c>
      <c r="E49" s="47">
        <v>99.5</v>
      </c>
      <c r="F49" s="47">
        <v>1</v>
      </c>
      <c r="G49" s="37">
        <v>0.125</v>
      </c>
      <c r="H49" s="37">
        <v>0.14399999999999999</v>
      </c>
      <c r="I49" s="20">
        <f>G49/0.6</f>
        <v>0.20833333333333334</v>
      </c>
      <c r="J49" s="20">
        <f>H49/0.6</f>
        <v>0.24</v>
      </c>
      <c r="K49" s="37"/>
      <c r="L49" s="95"/>
      <c r="M49" s="37"/>
      <c r="N49" s="95"/>
      <c r="O49" s="96"/>
      <c r="P49" s="96"/>
      <c r="Q49" s="96"/>
      <c r="R49" s="96"/>
      <c r="S49" s="96"/>
      <c r="T49" s="96"/>
    </row>
    <row r="50" spans="1:20" s="34" customFormat="1" x14ac:dyDescent="0.35">
      <c r="A50" s="34" t="s">
        <v>54</v>
      </c>
      <c r="B50" s="46" t="s">
        <v>4</v>
      </c>
      <c r="C50" s="46">
        <v>1</v>
      </c>
      <c r="D50" s="46" t="s">
        <v>79</v>
      </c>
      <c r="E50" s="46">
        <v>106.6</v>
      </c>
      <c r="F50" s="46">
        <v>1</v>
      </c>
      <c r="G50" s="34">
        <v>0.28299999999999997</v>
      </c>
      <c r="H50" s="34">
        <v>0.182</v>
      </c>
      <c r="I50" s="19">
        <f>G50/0.6</f>
        <v>0.47166666666666662</v>
      </c>
      <c r="J50" s="19">
        <f>H50/0.6</f>
        <v>0.30333333333333334</v>
      </c>
      <c r="K50" s="35">
        <f>AVERAGE(I50:I51)</f>
        <v>0.38916666666666666</v>
      </c>
      <c r="L50" s="93">
        <f>_xlfn.STDEV.S(I50:I51)/K50</f>
        <v>0.29980116204483143</v>
      </c>
      <c r="M50" s="35">
        <f>AVERAGE(J50:J51)</f>
        <v>0.38833333333333331</v>
      </c>
      <c r="N50" s="93">
        <f>_xlfn.STDEV.S(J50:J51)/M50</f>
        <v>0.30954889133488367</v>
      </c>
      <c r="O50" s="94">
        <f>(11.43*K50) + (-0.64*M50)</f>
        <v>4.1996416666666665</v>
      </c>
      <c r="P50" s="94">
        <f>(27.09*M50) + (-3.63*K50)</f>
        <v>9.1072749999999996</v>
      </c>
      <c r="Q50" s="94">
        <f t="shared" ref="Q50" si="47">O50+P50</f>
        <v>13.306916666666666</v>
      </c>
      <c r="R50" s="94">
        <f t="shared" ref="R50:T50" si="48">O50*($F50/$E50)*1000</f>
        <v>39.396263289555975</v>
      </c>
      <c r="S50" s="94">
        <f t="shared" si="48"/>
        <v>85.43409943714822</v>
      </c>
      <c r="T50" s="94">
        <f t="shared" si="48"/>
        <v>124.83036272670419</v>
      </c>
    </row>
    <row r="51" spans="1:20" s="34" customFormat="1" x14ac:dyDescent="0.35">
      <c r="A51" s="34" t="s">
        <v>54</v>
      </c>
      <c r="B51" s="46" t="s">
        <v>4</v>
      </c>
      <c r="C51" s="46">
        <v>2</v>
      </c>
      <c r="D51" s="46" t="s">
        <v>79</v>
      </c>
      <c r="E51" s="46">
        <v>106.6</v>
      </c>
      <c r="F51" s="46">
        <v>1</v>
      </c>
      <c r="G51" s="35">
        <v>0.184</v>
      </c>
      <c r="H51" s="35">
        <v>0.28399999999999997</v>
      </c>
      <c r="I51" s="19">
        <f>G51/0.6</f>
        <v>0.3066666666666667</v>
      </c>
      <c r="J51" s="19">
        <f>H51/0.6</f>
        <v>0.47333333333333333</v>
      </c>
      <c r="K51" s="35"/>
      <c r="L51" s="93"/>
      <c r="M51" s="35"/>
      <c r="N51" s="93"/>
      <c r="O51" s="94"/>
      <c r="P51" s="94"/>
      <c r="Q51" s="94"/>
      <c r="R51" s="94"/>
      <c r="S51" s="94"/>
      <c r="T51" s="94"/>
    </row>
    <row r="52" spans="1:20" s="34" customFormat="1" x14ac:dyDescent="0.35">
      <c r="A52" s="34" t="s">
        <v>54</v>
      </c>
      <c r="B52" s="46" t="s">
        <v>4</v>
      </c>
      <c r="C52" s="46">
        <v>1</v>
      </c>
      <c r="D52" s="46" t="s">
        <v>80</v>
      </c>
      <c r="E52" s="46">
        <v>99.9</v>
      </c>
      <c r="F52" s="46">
        <v>1</v>
      </c>
      <c r="G52" s="34">
        <v>0.19900000000000001</v>
      </c>
      <c r="H52" s="34">
        <v>0.13400000000000001</v>
      </c>
      <c r="I52" s="19">
        <f>G52/0.6</f>
        <v>0.33166666666666672</v>
      </c>
      <c r="J52" s="19">
        <f>H52/0.6</f>
        <v>0.22333333333333336</v>
      </c>
      <c r="K52" s="35">
        <f>AVERAGE(I52:I53)</f>
        <v>0.27750000000000002</v>
      </c>
      <c r="L52" s="93">
        <f>_xlfn.STDEV.S(I52:I53)/K52</f>
        <v>0.27604769235510862</v>
      </c>
      <c r="M52" s="35">
        <f>AVERAGE(J52:J53)</f>
        <v>0.27583333333333337</v>
      </c>
      <c r="N52" s="93">
        <f>_xlfn.STDEV.S(J52:J53)/M52</f>
        <v>0.26917055718883687</v>
      </c>
      <c r="O52" s="94">
        <f>(11.43*K52) + (-0.64*M52)</f>
        <v>2.9952916666666667</v>
      </c>
      <c r="P52" s="94">
        <f>(27.09*M52) + (-3.63*K52)</f>
        <v>6.4650000000000016</v>
      </c>
      <c r="Q52" s="94">
        <f t="shared" ref="Q52" si="49">O52+P52</f>
        <v>9.4602916666666683</v>
      </c>
      <c r="R52" s="94">
        <f t="shared" ref="R52:T52" si="50">O52*($F52/$E52)*1000</f>
        <v>29.982899566232902</v>
      </c>
      <c r="S52" s="94">
        <f t="shared" si="50"/>
        <v>64.714714714714731</v>
      </c>
      <c r="T52" s="94">
        <f t="shared" si="50"/>
        <v>94.697614280947619</v>
      </c>
    </row>
    <row r="53" spans="1:20" s="34" customFormat="1" x14ac:dyDescent="0.35">
      <c r="A53" s="34" t="s">
        <v>54</v>
      </c>
      <c r="B53" s="46" t="s">
        <v>4</v>
      </c>
      <c r="C53" s="46">
        <v>2</v>
      </c>
      <c r="D53" s="46" t="s">
        <v>80</v>
      </c>
      <c r="E53" s="46">
        <v>99.9</v>
      </c>
      <c r="F53" s="46">
        <v>1</v>
      </c>
      <c r="G53" s="35">
        <v>0.13400000000000001</v>
      </c>
      <c r="H53" s="35">
        <v>0.19700000000000001</v>
      </c>
      <c r="I53" s="19">
        <f>G53/0.6</f>
        <v>0.22333333333333336</v>
      </c>
      <c r="J53" s="19">
        <f>H53/0.6</f>
        <v>0.32833333333333337</v>
      </c>
      <c r="K53" s="35"/>
      <c r="L53" s="93"/>
      <c r="M53" s="35"/>
      <c r="N53" s="93"/>
      <c r="O53" s="94"/>
      <c r="P53" s="94"/>
      <c r="Q53" s="94"/>
      <c r="R53" s="94"/>
      <c r="S53" s="94"/>
      <c r="T53" s="94"/>
    </row>
    <row r="54" spans="1:20" s="36" customFormat="1" x14ac:dyDescent="0.35">
      <c r="A54" s="36" t="s">
        <v>55</v>
      </c>
      <c r="B54" s="47" t="s">
        <v>4</v>
      </c>
      <c r="C54" s="47">
        <v>1</v>
      </c>
      <c r="D54" s="47" t="s">
        <v>79</v>
      </c>
      <c r="E54" s="47">
        <v>107</v>
      </c>
      <c r="F54" s="47">
        <v>1</v>
      </c>
      <c r="G54" s="36">
        <v>0.36599999999999999</v>
      </c>
      <c r="H54" s="36">
        <v>0.224</v>
      </c>
      <c r="I54" s="20">
        <f>G54/0.6</f>
        <v>0.61</v>
      </c>
      <c r="J54" s="20">
        <f>H54/0.6</f>
        <v>0.37333333333333335</v>
      </c>
      <c r="K54" s="37">
        <f>AVERAGE(I54:I55)</f>
        <v>0.47749999999999998</v>
      </c>
      <c r="L54" s="95">
        <f>_xlfn.STDEV.S(I54:I55)/K54</f>
        <v>0.39242575290981169</v>
      </c>
      <c r="M54" s="37">
        <f>AVERAGE(J54:J55)</f>
        <v>0.46500000000000008</v>
      </c>
      <c r="N54" s="95">
        <f>_xlfn.STDEV.S(J54:J55)/M54</f>
        <v>0.27878761982265232</v>
      </c>
      <c r="O54" s="96">
        <f>(11.43*K54) + (-0.64*M54)</f>
        <v>5.1602249999999996</v>
      </c>
      <c r="P54" s="96">
        <f>(27.09*M54) + (-3.63*K54)</f>
        <v>10.863525000000003</v>
      </c>
      <c r="Q54" s="96">
        <f t="shared" ref="Q54" si="51">O54+P54</f>
        <v>16.023750000000003</v>
      </c>
      <c r="R54" s="96">
        <f t="shared" ref="R54:T54" si="52">O54*($F54/$E54)*1000</f>
        <v>48.22640186915887</v>
      </c>
      <c r="S54" s="96">
        <f t="shared" si="52"/>
        <v>101.52827102803739</v>
      </c>
      <c r="T54" s="96">
        <f t="shared" si="52"/>
        <v>149.75467289719629</v>
      </c>
    </row>
    <row r="55" spans="1:20" s="36" customFormat="1" x14ac:dyDescent="0.35">
      <c r="A55" s="36" t="s">
        <v>55</v>
      </c>
      <c r="B55" s="47" t="s">
        <v>4</v>
      </c>
      <c r="C55" s="47">
        <v>2</v>
      </c>
      <c r="D55" s="47" t="s">
        <v>79</v>
      </c>
      <c r="E55" s="47">
        <v>107</v>
      </c>
      <c r="F55" s="47">
        <v>1</v>
      </c>
      <c r="G55" s="37">
        <v>0.20699999999999999</v>
      </c>
      <c r="H55" s="37">
        <v>0.33400000000000002</v>
      </c>
      <c r="I55" s="20">
        <f>G55/0.6</f>
        <v>0.34499999999999997</v>
      </c>
      <c r="J55" s="20">
        <f>H55/0.6</f>
        <v>0.55666666666666675</v>
      </c>
      <c r="K55" s="37"/>
      <c r="L55" s="95"/>
      <c r="M55" s="37"/>
      <c r="N55" s="95"/>
      <c r="O55" s="96"/>
      <c r="P55" s="96"/>
      <c r="Q55" s="96"/>
      <c r="R55" s="96"/>
      <c r="S55" s="96"/>
      <c r="T55" s="96"/>
    </row>
    <row r="56" spans="1:20" s="36" customFormat="1" x14ac:dyDescent="0.35">
      <c r="A56" s="36" t="s">
        <v>55</v>
      </c>
      <c r="B56" s="47" t="s">
        <v>4</v>
      </c>
      <c r="C56" s="47">
        <v>1</v>
      </c>
      <c r="D56" s="47" t="s">
        <v>80</v>
      </c>
      <c r="E56" s="47">
        <v>106.6</v>
      </c>
      <c r="F56" s="47">
        <v>1</v>
      </c>
      <c r="G56" s="36">
        <v>0.23400000000000001</v>
      </c>
      <c r="H56" s="36">
        <v>0.155</v>
      </c>
      <c r="I56" s="20">
        <f>G56/0.6</f>
        <v>0.39</v>
      </c>
      <c r="J56" s="20">
        <f>H56/0.6</f>
        <v>0.25833333333333336</v>
      </c>
      <c r="K56" s="37">
        <f>AVERAGE(I56:I57)</f>
        <v>0.32416666666666671</v>
      </c>
      <c r="L56" s="95">
        <f>_xlfn.STDEV.S(I56:I57)/K56</f>
        <v>0.28720532500636026</v>
      </c>
      <c r="M56" s="37">
        <f>AVERAGE(J56:J57)</f>
        <v>0.32333333333333336</v>
      </c>
      <c r="N56" s="95">
        <f>_xlfn.STDEV.S(J56:J57)/M56</f>
        <v>0.28430066460077708</v>
      </c>
      <c r="O56" s="96">
        <f>(11.43*K56) + (-0.64*M56)</f>
        <v>3.4982916666666672</v>
      </c>
      <c r="P56" s="96">
        <f>(27.09*M56) + (-3.63*K56)</f>
        <v>7.5823749999999999</v>
      </c>
      <c r="Q56" s="96">
        <f t="shared" ref="Q56" si="53">O56+P56</f>
        <v>11.080666666666668</v>
      </c>
      <c r="R56" s="96">
        <f t="shared" ref="R56:T56" si="54">O56*($F56/$E56)*1000</f>
        <v>32.816994996873049</v>
      </c>
      <c r="S56" s="96">
        <f t="shared" si="54"/>
        <v>71.129221388367739</v>
      </c>
      <c r="T56" s="96">
        <f t="shared" si="54"/>
        <v>103.94621638524079</v>
      </c>
    </row>
    <row r="57" spans="1:20" s="36" customFormat="1" x14ac:dyDescent="0.35">
      <c r="A57" s="36" t="s">
        <v>55</v>
      </c>
      <c r="B57" s="47" t="s">
        <v>4</v>
      </c>
      <c r="C57" s="47">
        <v>2</v>
      </c>
      <c r="D57" s="47" t="s">
        <v>80</v>
      </c>
      <c r="E57" s="47">
        <v>106.6</v>
      </c>
      <c r="F57" s="47">
        <v>1</v>
      </c>
      <c r="G57" s="37">
        <v>0.155</v>
      </c>
      <c r="H57" s="37">
        <v>0.23300000000000001</v>
      </c>
      <c r="I57" s="20">
        <f>G57/0.6</f>
        <v>0.25833333333333336</v>
      </c>
      <c r="J57" s="20">
        <f>H57/0.6</f>
        <v>0.38833333333333336</v>
      </c>
      <c r="K57" s="37"/>
      <c r="L57" s="95"/>
      <c r="M57" s="37"/>
      <c r="N57" s="95"/>
      <c r="O57" s="96"/>
      <c r="P57" s="96"/>
      <c r="Q57" s="96"/>
      <c r="R57" s="96"/>
      <c r="S57" s="96"/>
      <c r="T57" s="96"/>
    </row>
    <row r="58" spans="1:20" s="34" customFormat="1" x14ac:dyDescent="0.35">
      <c r="A58" s="34" t="s">
        <v>56</v>
      </c>
      <c r="B58" s="46" t="s">
        <v>4</v>
      </c>
      <c r="C58" s="46">
        <v>1</v>
      </c>
      <c r="D58" s="46" t="s">
        <v>79</v>
      </c>
      <c r="E58" s="46">
        <v>96.2</v>
      </c>
      <c r="F58" s="46">
        <v>1</v>
      </c>
      <c r="G58" s="34">
        <v>0.17100000000000001</v>
      </c>
      <c r="H58" s="34">
        <v>0.17299999999999999</v>
      </c>
      <c r="I58" s="19">
        <f>G58/0.6</f>
        <v>0.28500000000000003</v>
      </c>
      <c r="J58" s="19">
        <f>H58/0.6</f>
        <v>0.28833333333333333</v>
      </c>
      <c r="K58" s="35">
        <f>AVERAGE(I58:I59)</f>
        <v>0.28749999999999998</v>
      </c>
      <c r="L58" s="93">
        <f>_xlfn.STDEV.S(I58:I59)/K58</f>
        <v>1.2297509238026789E-2</v>
      </c>
      <c r="M58" s="35">
        <f>AVERAGE(J58:J59)</f>
        <v>0.28749999999999998</v>
      </c>
      <c r="N58" s="93">
        <f>_xlfn.STDEV.S(J58:J59)/M58</f>
        <v>4.0991697460089297E-3</v>
      </c>
      <c r="O58" s="94">
        <f>(11.43*K58) + (-0.64*M58)</f>
        <v>3.1021249999999996</v>
      </c>
      <c r="P58" s="94">
        <f>(27.09*M58) + (-3.63*K58)</f>
        <v>6.7447499999999998</v>
      </c>
      <c r="Q58" s="94">
        <f t="shared" ref="Q58" si="55">O58+P58</f>
        <v>9.8468749999999989</v>
      </c>
      <c r="R58" s="94">
        <f t="shared" ref="R58:T58" si="56">O58*($F58/$E58)*1000</f>
        <v>32.246621621621614</v>
      </c>
      <c r="S58" s="94">
        <f t="shared" si="56"/>
        <v>70.111746361746356</v>
      </c>
      <c r="T58" s="94">
        <f t="shared" si="56"/>
        <v>102.35836798336796</v>
      </c>
    </row>
    <row r="59" spans="1:20" s="34" customFormat="1" x14ac:dyDescent="0.35">
      <c r="A59" s="34" t="s">
        <v>56</v>
      </c>
      <c r="B59" s="46" t="s">
        <v>4</v>
      </c>
      <c r="C59" s="46">
        <v>2</v>
      </c>
      <c r="D59" s="46" t="s">
        <v>79</v>
      </c>
      <c r="E59" s="46">
        <v>96.2</v>
      </c>
      <c r="F59" s="46">
        <v>1</v>
      </c>
      <c r="G59" s="35">
        <v>0.17399999999999999</v>
      </c>
      <c r="H59" s="35">
        <v>0.17199999999999999</v>
      </c>
      <c r="I59" s="19">
        <f>G59/0.6</f>
        <v>0.28999999999999998</v>
      </c>
      <c r="J59" s="19">
        <f>H59/0.6</f>
        <v>0.28666666666666668</v>
      </c>
      <c r="K59" s="35"/>
      <c r="L59" s="93"/>
      <c r="M59" s="35"/>
      <c r="N59" s="93"/>
      <c r="O59" s="94"/>
      <c r="P59" s="94"/>
      <c r="Q59" s="94"/>
      <c r="R59" s="94"/>
      <c r="S59" s="94"/>
      <c r="T59" s="94"/>
    </row>
    <row r="60" spans="1:20" s="34" customFormat="1" x14ac:dyDescent="0.35">
      <c r="A60" s="34" t="s">
        <v>56</v>
      </c>
      <c r="B60" s="46" t="s">
        <v>4</v>
      </c>
      <c r="C60" s="46">
        <v>1</v>
      </c>
      <c r="D60" s="46" t="s">
        <v>80</v>
      </c>
      <c r="E60" s="46">
        <v>101.7</v>
      </c>
      <c r="F60" s="46">
        <v>1</v>
      </c>
      <c r="G60" s="34">
        <v>0.16700000000000001</v>
      </c>
      <c r="H60" s="34">
        <v>0.14699999999999999</v>
      </c>
      <c r="I60" s="19">
        <f>G60/0.6</f>
        <v>0.27833333333333338</v>
      </c>
      <c r="J60" s="19">
        <f>H60/0.6</f>
        <v>0.245</v>
      </c>
      <c r="K60" s="35">
        <f>AVERAGE(I60:I61)</f>
        <v>0.25750000000000001</v>
      </c>
      <c r="L60" s="93">
        <f>_xlfn.STDEV.S(I60:I61)/K60</f>
        <v>0.11441857300753208</v>
      </c>
      <c r="M60" s="35">
        <f>AVERAGE(J60:J61)</f>
        <v>0.25583333333333336</v>
      </c>
      <c r="N60" s="93">
        <f>_xlfn.STDEV.S(J60:J61)/M60</f>
        <v>5.9885264856189689E-2</v>
      </c>
      <c r="O60" s="94">
        <f>(11.43*K60) + (-0.64*M60)</f>
        <v>2.7794916666666665</v>
      </c>
      <c r="P60" s="94">
        <f>(27.09*M60) + (-3.63*K60)</f>
        <v>5.9958</v>
      </c>
      <c r="Q60" s="94">
        <f t="shared" ref="Q60" si="57">O60+P60</f>
        <v>8.775291666666666</v>
      </c>
      <c r="R60" s="94">
        <f t="shared" ref="R60:T60" si="58">O60*($F60/$E60)*1000</f>
        <v>27.330301540478526</v>
      </c>
      <c r="S60" s="94">
        <f t="shared" si="58"/>
        <v>58.955752212389378</v>
      </c>
      <c r="T60" s="94">
        <f t="shared" si="58"/>
        <v>86.2860537528679</v>
      </c>
    </row>
    <row r="61" spans="1:20" s="34" customFormat="1" x14ac:dyDescent="0.35">
      <c r="A61" s="34" t="s">
        <v>56</v>
      </c>
      <c r="B61" s="46" t="s">
        <v>4</v>
      </c>
      <c r="C61" s="46">
        <v>2</v>
      </c>
      <c r="D61" s="46" t="s">
        <v>80</v>
      </c>
      <c r="E61" s="46">
        <v>101.7</v>
      </c>
      <c r="F61" s="46">
        <v>1</v>
      </c>
      <c r="G61" s="35">
        <v>0.14199999999999999</v>
      </c>
      <c r="H61" s="35">
        <v>0.16</v>
      </c>
      <c r="I61" s="19">
        <f>G61/0.6</f>
        <v>0.23666666666666666</v>
      </c>
      <c r="J61" s="19">
        <f>H61/0.6</f>
        <v>0.26666666666666666</v>
      </c>
      <c r="K61" s="35"/>
      <c r="L61" s="93"/>
      <c r="M61" s="35"/>
      <c r="N61" s="93"/>
      <c r="O61" s="94"/>
      <c r="P61" s="94"/>
      <c r="Q61" s="94"/>
      <c r="R61" s="94"/>
      <c r="S61" s="94"/>
      <c r="T61" s="94"/>
    </row>
    <row r="62" spans="1:20" s="38" customFormat="1" x14ac:dyDescent="0.35">
      <c r="A62" s="38" t="s">
        <v>62</v>
      </c>
      <c r="B62" s="48" t="s">
        <v>3</v>
      </c>
      <c r="C62" s="48">
        <v>1</v>
      </c>
      <c r="D62" s="48" t="s">
        <v>79</v>
      </c>
      <c r="E62" s="48">
        <v>103.1</v>
      </c>
      <c r="F62" s="48">
        <v>1</v>
      </c>
      <c r="G62" s="38">
        <v>0.23100000000000001</v>
      </c>
      <c r="H62" s="38">
        <v>0.21099999999999999</v>
      </c>
      <c r="I62" s="21">
        <f>G62/0.6</f>
        <v>0.38500000000000001</v>
      </c>
      <c r="J62" s="21">
        <f>H62/0.6</f>
        <v>0.35166666666666668</v>
      </c>
      <c r="K62" s="39">
        <f>AVERAGE(I62:I63)</f>
        <v>0.3666666666666667</v>
      </c>
      <c r="L62" s="89">
        <f>_xlfn.STDEV.S(I62:I63)/K62</f>
        <v>7.0710678118654766E-2</v>
      </c>
      <c r="M62" s="39">
        <f>AVERAGE(J62:J63)</f>
        <v>0.36750000000000005</v>
      </c>
      <c r="N62" s="89">
        <f>_xlfn.STDEV.S(J62:J63)/M62</f>
        <v>6.092983602060955E-2</v>
      </c>
      <c r="O62" s="90">
        <f>(11.43*K62) + (-0.64*M62)</f>
        <v>3.9558</v>
      </c>
      <c r="P62" s="90">
        <f>(27.09*M62) + (-3.63*K62)</f>
        <v>8.6245750000000019</v>
      </c>
      <c r="Q62" s="90">
        <f t="shared" ref="Q62" si="59">O62+P62</f>
        <v>12.580375000000002</v>
      </c>
      <c r="R62" s="90">
        <f t="shared" ref="R62:T62" si="60">O62*($F62/$E62)*1000</f>
        <v>38.368574199806012</v>
      </c>
      <c r="S62" s="90">
        <f t="shared" si="60"/>
        <v>83.652521823472384</v>
      </c>
      <c r="T62" s="90">
        <f t="shared" si="60"/>
        <v>122.0210960232784</v>
      </c>
    </row>
    <row r="63" spans="1:20" s="38" customFormat="1" x14ac:dyDescent="0.35">
      <c r="A63" s="38" t="s">
        <v>62</v>
      </c>
      <c r="B63" s="48" t="s">
        <v>3</v>
      </c>
      <c r="C63" s="48">
        <v>2</v>
      </c>
      <c r="D63" s="48" t="s">
        <v>79</v>
      </c>
      <c r="E63" s="48">
        <v>103.1</v>
      </c>
      <c r="F63" s="48">
        <v>1</v>
      </c>
      <c r="G63" s="39">
        <v>0.20899999999999999</v>
      </c>
      <c r="H63" s="39">
        <v>0.23</v>
      </c>
      <c r="I63" s="21">
        <f>G63/0.6</f>
        <v>0.34833333333333333</v>
      </c>
      <c r="J63" s="21">
        <f>H63/0.6</f>
        <v>0.38333333333333336</v>
      </c>
      <c r="K63" s="39"/>
      <c r="L63" s="89"/>
      <c r="M63" s="39"/>
      <c r="N63" s="89"/>
      <c r="O63" s="90"/>
      <c r="P63" s="90"/>
      <c r="Q63" s="90"/>
      <c r="R63" s="90"/>
      <c r="S63" s="90"/>
      <c r="T63" s="90"/>
    </row>
    <row r="64" spans="1:20" s="38" customFormat="1" x14ac:dyDescent="0.35">
      <c r="A64" s="38" t="s">
        <v>62</v>
      </c>
      <c r="B64" s="48" t="s">
        <v>3</v>
      </c>
      <c r="C64" s="48">
        <v>1</v>
      </c>
      <c r="D64" s="48" t="s">
        <v>80</v>
      </c>
      <c r="E64" s="48">
        <v>108.8</v>
      </c>
      <c r="F64" s="48">
        <v>1</v>
      </c>
      <c r="G64" s="38">
        <v>0.124</v>
      </c>
      <c r="H64" s="38">
        <v>0.14099999999999999</v>
      </c>
      <c r="I64" s="21">
        <f>G64/0.6</f>
        <v>0.20666666666666667</v>
      </c>
      <c r="J64" s="21">
        <f>H64/0.6</f>
        <v>0.23499999999999999</v>
      </c>
      <c r="K64" s="39">
        <f>AVERAGE(I64:I65)</f>
        <v>0.22749999999999998</v>
      </c>
      <c r="L64" s="89">
        <f>_xlfn.STDEV.S(I64:I65)/K64</f>
        <v>0.12950673648105265</v>
      </c>
      <c r="M64" s="39">
        <f>AVERAGE(J64:J65)</f>
        <v>0.22583333333333333</v>
      </c>
      <c r="N64" s="89">
        <f>_xlfn.STDEV.S(J64:J65)/M64</f>
        <v>5.7403502531749181E-2</v>
      </c>
      <c r="O64" s="90">
        <f>(11.43*K64) + (-0.64*M64)</f>
        <v>2.4557916666666664</v>
      </c>
      <c r="P64" s="90">
        <f>(27.09*M64) + (-3.63*K64)</f>
        <v>5.2919999999999998</v>
      </c>
      <c r="Q64" s="90">
        <f t="shared" ref="Q64" si="61">O64+P64</f>
        <v>7.7477916666666662</v>
      </c>
      <c r="R64" s="90">
        <f t="shared" ref="R64:T64" si="62">O64*($F64/$E64)*1000</f>
        <v>22.571614583333329</v>
      </c>
      <c r="S64" s="90">
        <f t="shared" si="62"/>
        <v>48.639705882352942</v>
      </c>
      <c r="T64" s="90">
        <f t="shared" si="62"/>
        <v>71.211320465686271</v>
      </c>
    </row>
    <row r="65" spans="1:20" s="38" customFormat="1" x14ac:dyDescent="0.35">
      <c r="A65" s="38" t="s">
        <v>62</v>
      </c>
      <c r="B65" s="48" t="s">
        <v>3</v>
      </c>
      <c r="C65" s="48">
        <v>2</v>
      </c>
      <c r="D65" s="48" t="s">
        <v>80</v>
      </c>
      <c r="E65" s="48">
        <v>108.8</v>
      </c>
      <c r="F65" s="48">
        <v>1</v>
      </c>
      <c r="G65" s="39">
        <v>0.14899999999999999</v>
      </c>
      <c r="H65" s="39">
        <v>0.13</v>
      </c>
      <c r="I65" s="21">
        <f>G65/0.6</f>
        <v>0.24833333333333332</v>
      </c>
      <c r="J65" s="21">
        <f>H65/0.6</f>
        <v>0.21666666666666667</v>
      </c>
      <c r="K65" s="39"/>
      <c r="L65" s="89"/>
      <c r="M65" s="39"/>
      <c r="N65" s="89"/>
      <c r="O65" s="90"/>
      <c r="P65" s="90"/>
      <c r="Q65" s="90"/>
      <c r="R65" s="90"/>
      <c r="S65" s="90"/>
      <c r="T65" s="90"/>
    </row>
    <row r="66" spans="1:20" s="40" customFormat="1" x14ac:dyDescent="0.35">
      <c r="A66" s="40" t="s">
        <v>63</v>
      </c>
      <c r="B66" s="49" t="s">
        <v>3</v>
      </c>
      <c r="C66" s="49">
        <v>1</v>
      </c>
      <c r="D66" s="49" t="s">
        <v>79</v>
      </c>
      <c r="E66" s="49">
        <v>108.3</v>
      </c>
      <c r="F66" s="49">
        <v>1</v>
      </c>
      <c r="G66" s="40">
        <v>0.108</v>
      </c>
      <c r="H66" s="40">
        <v>0.125</v>
      </c>
      <c r="I66" s="22">
        <f>G66/0.6</f>
        <v>0.18</v>
      </c>
      <c r="J66" s="22">
        <f>H66/0.6</f>
        <v>0.20833333333333334</v>
      </c>
      <c r="K66" s="41">
        <f>AVERAGE(I66:I67)</f>
        <v>0.19166666666666665</v>
      </c>
      <c r="L66" s="91">
        <f>_xlfn.STDEV.S(I66:I67)/K66</f>
        <v>8.6082564666188438E-2</v>
      </c>
      <c r="M66" s="41">
        <f>AVERAGE(J66:J67)</f>
        <v>0.19166666666666665</v>
      </c>
      <c r="N66" s="91">
        <f>_xlfn.STDEV.S(J66:J67)/M66</f>
        <v>0.12297509238026923</v>
      </c>
      <c r="O66" s="92">
        <f>(11.43*K66) + (-0.64*M66)</f>
        <v>2.0680833333333335</v>
      </c>
      <c r="P66" s="92">
        <f>(27.09*M66) + (-3.63*K66)</f>
        <v>4.4964999999999993</v>
      </c>
      <c r="Q66" s="92">
        <f t="shared" ref="Q66" si="63">O66+P66</f>
        <v>6.5645833333333332</v>
      </c>
      <c r="R66" s="92">
        <f t="shared" ref="R66:T66" si="64">O66*($F66/$E66)*1000</f>
        <v>19.095875654047401</v>
      </c>
      <c r="S66" s="92">
        <f t="shared" si="64"/>
        <v>41.518928901200361</v>
      </c>
      <c r="T66" s="92">
        <f t="shared" si="64"/>
        <v>60.614804555247773</v>
      </c>
    </row>
    <row r="67" spans="1:20" s="40" customFormat="1" x14ac:dyDescent="0.35">
      <c r="A67" s="40" t="s">
        <v>63</v>
      </c>
      <c r="B67" s="49" t="s">
        <v>3</v>
      </c>
      <c r="C67" s="49">
        <v>2</v>
      </c>
      <c r="D67" s="49" t="s">
        <v>79</v>
      </c>
      <c r="E67" s="49">
        <v>108.3</v>
      </c>
      <c r="F67" s="49">
        <v>1</v>
      </c>
      <c r="G67" s="41">
        <v>0.122</v>
      </c>
      <c r="H67" s="41">
        <v>0.105</v>
      </c>
      <c r="I67" s="22">
        <f>G67/0.6</f>
        <v>0.20333333333333334</v>
      </c>
      <c r="J67" s="22">
        <f>H67/0.6</f>
        <v>0.17499999999999999</v>
      </c>
      <c r="K67" s="41"/>
      <c r="L67" s="91"/>
      <c r="M67" s="41"/>
      <c r="N67" s="91"/>
      <c r="O67" s="92"/>
      <c r="P67" s="92"/>
      <c r="Q67" s="92"/>
      <c r="R67" s="92"/>
      <c r="S67" s="92"/>
      <c r="T67" s="92"/>
    </row>
    <row r="68" spans="1:20" s="40" customFormat="1" x14ac:dyDescent="0.35">
      <c r="A68" s="40" t="s">
        <v>63</v>
      </c>
      <c r="B68" s="49" t="s">
        <v>3</v>
      </c>
      <c r="C68" s="49">
        <v>1</v>
      </c>
      <c r="D68" s="49" t="s">
        <v>80</v>
      </c>
      <c r="E68" s="49">
        <v>104.6</v>
      </c>
      <c r="F68" s="49">
        <v>1</v>
      </c>
      <c r="G68" s="40">
        <v>0.11899999999999999</v>
      </c>
      <c r="H68" s="40">
        <v>0.11700000000000001</v>
      </c>
      <c r="I68" s="22">
        <f>G68/0.6</f>
        <v>0.19833333333333333</v>
      </c>
      <c r="J68" s="22">
        <f>H68/0.6</f>
        <v>0.19500000000000001</v>
      </c>
      <c r="K68" s="41">
        <f>AVERAGE(I68:I69)</f>
        <v>0.19500000000000001</v>
      </c>
      <c r="L68" s="91">
        <f>_xlfn.STDEV.S(I68:I69)/K68</f>
        <v>2.4174590809796451E-2</v>
      </c>
      <c r="M68" s="41">
        <f>AVERAGE(J68:J69)</f>
        <v>0.19583333333333333</v>
      </c>
      <c r="N68" s="91">
        <f>_xlfn.STDEV.S(J68:J69)/M68</f>
        <v>6.017930052651407E-3</v>
      </c>
      <c r="O68" s="92">
        <f>(11.43*K68) + (-0.64*M68)</f>
        <v>2.1035166666666667</v>
      </c>
      <c r="P68" s="92">
        <f>(27.09*M68) + (-3.63*K68)</f>
        <v>4.5972750000000007</v>
      </c>
      <c r="Q68" s="92">
        <f t="shared" ref="Q68" si="65">O68+P68</f>
        <v>6.7007916666666674</v>
      </c>
      <c r="R68" s="92">
        <f t="shared" ref="R68:T68" si="66">O68*($F68/$E68)*1000</f>
        <v>20.110101975780754</v>
      </c>
      <c r="S68" s="92">
        <f t="shared" si="66"/>
        <v>43.951003824091785</v>
      </c>
      <c r="T68" s="92">
        <f t="shared" si="66"/>
        <v>64.061105799872536</v>
      </c>
    </row>
    <row r="69" spans="1:20" s="40" customFormat="1" x14ac:dyDescent="0.35">
      <c r="A69" s="40" t="s">
        <v>63</v>
      </c>
      <c r="B69" s="49" t="s">
        <v>3</v>
      </c>
      <c r="C69" s="49">
        <v>2</v>
      </c>
      <c r="D69" s="49" t="s">
        <v>80</v>
      </c>
      <c r="E69" s="49">
        <v>104.6</v>
      </c>
      <c r="F69" s="49">
        <v>1</v>
      </c>
      <c r="G69" s="41">
        <v>0.115</v>
      </c>
      <c r="H69" s="41">
        <v>0.11799999999999999</v>
      </c>
      <c r="I69" s="22">
        <f>G69/0.6</f>
        <v>0.19166666666666668</v>
      </c>
      <c r="J69" s="22">
        <f>H69/0.6</f>
        <v>0.19666666666666666</v>
      </c>
      <c r="K69" s="41"/>
      <c r="L69" s="91"/>
      <c r="M69" s="41"/>
      <c r="N69" s="91"/>
      <c r="O69" s="92"/>
      <c r="P69" s="92"/>
      <c r="Q69" s="92"/>
      <c r="R69" s="92"/>
      <c r="S69" s="92"/>
      <c r="T69" s="92"/>
    </row>
    <row r="70" spans="1:20" s="38" customFormat="1" x14ac:dyDescent="0.35">
      <c r="A70" s="38" t="s">
        <v>64</v>
      </c>
      <c r="B70" s="48" t="s">
        <v>3</v>
      </c>
      <c r="C70" s="48">
        <v>1</v>
      </c>
      <c r="D70" s="48" t="s">
        <v>79</v>
      </c>
      <c r="E70" s="48">
        <v>102.7</v>
      </c>
      <c r="F70" s="48">
        <v>1</v>
      </c>
      <c r="G70" s="38">
        <v>0.20300000000000001</v>
      </c>
      <c r="H70" s="38">
        <v>0.17</v>
      </c>
      <c r="I70" s="21">
        <f>G70/0.6</f>
        <v>0.33833333333333337</v>
      </c>
      <c r="J70" s="21">
        <f>H70/0.6</f>
        <v>0.28333333333333338</v>
      </c>
      <c r="K70" s="39">
        <f>AVERAGE(I70:I71)</f>
        <v>0.3075</v>
      </c>
      <c r="L70" s="89">
        <f>_xlfn.STDEV.S(I70:I71)/K70</f>
        <v>0.14180461194526978</v>
      </c>
      <c r="M70" s="39">
        <f>AVERAGE(J70:J71)</f>
        <v>0.3066666666666667</v>
      </c>
      <c r="N70" s="89">
        <f>_xlfn.STDEV.S(J70:J71)/M70</f>
        <v>0.10760320583273539</v>
      </c>
      <c r="O70" s="90">
        <f>(11.43*K70) + (-0.64*M70)</f>
        <v>3.3184583333333331</v>
      </c>
      <c r="P70" s="90">
        <f>(27.09*M70) + (-3.63*K70)</f>
        <v>7.1913750000000007</v>
      </c>
      <c r="Q70" s="90">
        <f t="shared" ref="Q70" si="67">O70+P70</f>
        <v>10.509833333333333</v>
      </c>
      <c r="R70" s="90">
        <f t="shared" ref="R70:T70" si="68">O70*($F70/$E70)*1000</f>
        <v>32.312155144433618</v>
      </c>
      <c r="S70" s="90">
        <f t="shared" si="68"/>
        <v>70.023125608568648</v>
      </c>
      <c r="T70" s="90">
        <f t="shared" si="68"/>
        <v>102.33528075300225</v>
      </c>
    </row>
    <row r="71" spans="1:20" s="38" customFormat="1" x14ac:dyDescent="0.35">
      <c r="A71" s="38" t="s">
        <v>64</v>
      </c>
      <c r="B71" s="48" t="s">
        <v>3</v>
      </c>
      <c r="C71" s="48">
        <v>2</v>
      </c>
      <c r="D71" s="48" t="s">
        <v>79</v>
      </c>
      <c r="E71" s="48">
        <v>102.7</v>
      </c>
      <c r="F71" s="48">
        <v>1</v>
      </c>
      <c r="G71" s="39">
        <v>0.16600000000000001</v>
      </c>
      <c r="H71" s="39">
        <v>0.19800000000000001</v>
      </c>
      <c r="I71" s="21">
        <f>G71/0.6</f>
        <v>0.27666666666666667</v>
      </c>
      <c r="J71" s="21">
        <f>H71/0.6</f>
        <v>0.33</v>
      </c>
      <c r="K71" s="39"/>
      <c r="L71" s="89"/>
      <c r="M71" s="39"/>
      <c r="N71" s="89"/>
      <c r="O71" s="90"/>
      <c r="P71" s="90"/>
      <c r="Q71" s="90"/>
      <c r="R71" s="90"/>
      <c r="S71" s="90"/>
      <c r="T71" s="90"/>
    </row>
    <row r="72" spans="1:20" s="38" customFormat="1" x14ac:dyDescent="0.35">
      <c r="A72" s="38" t="s">
        <v>64</v>
      </c>
      <c r="B72" s="48" t="s">
        <v>3</v>
      </c>
      <c r="C72" s="48">
        <v>1</v>
      </c>
      <c r="D72" s="48" t="s">
        <v>80</v>
      </c>
      <c r="E72" s="48">
        <v>108.4</v>
      </c>
      <c r="F72" s="48">
        <v>1</v>
      </c>
      <c r="G72" s="38">
        <v>0.217</v>
      </c>
      <c r="H72" s="38">
        <v>0.187</v>
      </c>
      <c r="I72" s="21">
        <f>G72/0.6</f>
        <v>0.36166666666666669</v>
      </c>
      <c r="J72" s="21">
        <f>H72/0.6</f>
        <v>0.3116666666666667</v>
      </c>
      <c r="K72" s="39">
        <f>AVERAGE(I72:I73)</f>
        <v>0.32666666666666666</v>
      </c>
      <c r="L72" s="89">
        <f>_xlfn.STDEV.S(I72:I73)/K72</f>
        <v>0.15152288168283271</v>
      </c>
      <c r="M72" s="39">
        <f>AVERAGE(J72:J73)</f>
        <v>0.32333333333333336</v>
      </c>
      <c r="N72" s="89">
        <f>_xlfn.STDEV.S(J72:J73)/M72</f>
        <v>5.1028324415524004E-2</v>
      </c>
      <c r="O72" s="90">
        <f>(11.43*K72) + (-0.64*M72)</f>
        <v>3.5268666666666668</v>
      </c>
      <c r="P72" s="90">
        <f>(27.09*M72) + (-3.63*K72)</f>
        <v>7.5732999999999997</v>
      </c>
      <c r="Q72" s="90">
        <f t="shared" ref="Q72" si="69">O72+P72</f>
        <v>11.100166666666667</v>
      </c>
      <c r="R72" s="90">
        <f t="shared" ref="R72:T72" si="70">O72*($F72/$E72)*1000</f>
        <v>32.535670356703562</v>
      </c>
      <c r="S72" s="90">
        <f t="shared" si="70"/>
        <v>69.864391143911433</v>
      </c>
      <c r="T72" s="90">
        <f t="shared" si="70"/>
        <v>102.40006150061501</v>
      </c>
    </row>
    <row r="73" spans="1:20" s="38" customFormat="1" x14ac:dyDescent="0.35">
      <c r="A73" s="38" t="s">
        <v>64</v>
      </c>
      <c r="B73" s="48" t="s">
        <v>3</v>
      </c>
      <c r="C73" s="48">
        <v>2</v>
      </c>
      <c r="D73" s="48" t="s">
        <v>80</v>
      </c>
      <c r="E73" s="48">
        <v>108.4</v>
      </c>
      <c r="F73" s="48">
        <v>1</v>
      </c>
      <c r="G73" s="39">
        <v>0.17499999999999999</v>
      </c>
      <c r="H73" s="39">
        <v>0.20100000000000001</v>
      </c>
      <c r="I73" s="21">
        <f>G73/0.6</f>
        <v>0.29166666666666669</v>
      </c>
      <c r="J73" s="21">
        <f>H73/0.6</f>
        <v>0.33500000000000002</v>
      </c>
      <c r="K73" s="39"/>
      <c r="L73" s="89"/>
      <c r="M73" s="39"/>
      <c r="N73" s="89"/>
      <c r="O73" s="90"/>
      <c r="P73" s="90"/>
      <c r="Q73" s="90"/>
      <c r="R73" s="90"/>
      <c r="S73" s="90"/>
      <c r="T73" s="90"/>
    </row>
    <row r="74" spans="1:20" s="40" customFormat="1" x14ac:dyDescent="0.35">
      <c r="A74" s="40" t="s">
        <v>65</v>
      </c>
      <c r="B74" s="49" t="s">
        <v>3</v>
      </c>
      <c r="C74" s="49">
        <v>1</v>
      </c>
      <c r="D74" s="49" t="s">
        <v>79</v>
      </c>
      <c r="E74" s="49">
        <v>109.4</v>
      </c>
      <c r="F74" s="49">
        <v>1</v>
      </c>
      <c r="G74" s="40">
        <v>0.27600000000000002</v>
      </c>
      <c r="H74" s="40">
        <v>0.19900000000000001</v>
      </c>
      <c r="I74" s="22">
        <f>G74/0.6</f>
        <v>0.46000000000000008</v>
      </c>
      <c r="J74" s="22">
        <f>H74/0.6</f>
        <v>0.33166666666666672</v>
      </c>
      <c r="K74" s="41">
        <f>AVERAGE(I74:I75)</f>
        <v>0.39666666666666672</v>
      </c>
      <c r="L74" s="91">
        <f>_xlfn.STDEV.S(I74:I75)/K74</f>
        <v>0.22579880407637629</v>
      </c>
      <c r="M74" s="41">
        <f>AVERAGE(J74:J75)</f>
        <v>0.39666666666666672</v>
      </c>
      <c r="N74" s="91">
        <f>_xlfn.STDEV.S(J74:J75)/M74</f>
        <v>0.23174087786786027</v>
      </c>
      <c r="O74" s="92">
        <f>(11.43*K74) + (-0.64*M74)</f>
        <v>4.2800333333333338</v>
      </c>
      <c r="P74" s="92">
        <f>(27.09*M74) + (-3.63*K74)</f>
        <v>9.3058000000000014</v>
      </c>
      <c r="Q74" s="92">
        <f t="shared" ref="Q74" si="71">O74+P74</f>
        <v>13.585833333333335</v>
      </c>
      <c r="R74" s="92">
        <f t="shared" ref="R74:T74" si="72">O74*($F74/$E74)*1000</f>
        <v>39.122790981109084</v>
      </c>
      <c r="S74" s="92">
        <f t="shared" si="72"/>
        <v>85.06215722120659</v>
      </c>
      <c r="T74" s="92">
        <f t="shared" si="72"/>
        <v>124.18494820231568</v>
      </c>
    </row>
    <row r="75" spans="1:20" s="40" customFormat="1" x14ac:dyDescent="0.35">
      <c r="A75" s="40" t="s">
        <v>65</v>
      </c>
      <c r="B75" s="49" t="s">
        <v>3</v>
      </c>
      <c r="C75" s="49">
        <v>2</v>
      </c>
      <c r="D75" s="49" t="s">
        <v>79</v>
      </c>
      <c r="E75" s="49">
        <v>109.4</v>
      </c>
      <c r="F75" s="49">
        <v>1</v>
      </c>
      <c r="G75" s="41">
        <v>0.2</v>
      </c>
      <c r="H75" s="41">
        <v>0.27700000000000002</v>
      </c>
      <c r="I75" s="22">
        <f>G75/0.6</f>
        <v>0.33333333333333337</v>
      </c>
      <c r="J75" s="22">
        <f>H75/0.6</f>
        <v>0.46166666666666673</v>
      </c>
      <c r="K75" s="41"/>
      <c r="L75" s="91"/>
      <c r="M75" s="41"/>
      <c r="N75" s="91"/>
      <c r="O75" s="92"/>
      <c r="P75" s="92"/>
      <c r="Q75" s="92"/>
      <c r="R75" s="92"/>
      <c r="S75" s="92"/>
      <c r="T75" s="92"/>
    </row>
    <row r="76" spans="1:20" s="40" customFormat="1" x14ac:dyDescent="0.35">
      <c r="A76" s="40" t="s">
        <v>65</v>
      </c>
      <c r="B76" s="49" t="s">
        <v>3</v>
      </c>
      <c r="C76" s="49">
        <v>1</v>
      </c>
      <c r="D76" s="49" t="s">
        <v>80</v>
      </c>
      <c r="E76" s="49">
        <v>103.6</v>
      </c>
      <c r="F76" s="49">
        <v>1</v>
      </c>
      <c r="G76" s="40">
        <v>0.248</v>
      </c>
      <c r="H76" s="40">
        <v>0.17199999999999999</v>
      </c>
      <c r="I76" s="22">
        <f>G76/0.6</f>
        <v>0.41333333333333333</v>
      </c>
      <c r="J76" s="22">
        <f>H76/0.6</f>
        <v>0.28666666666666668</v>
      </c>
      <c r="K76" s="41">
        <f>AVERAGE(I76:I77)</f>
        <v>0.35416666666666663</v>
      </c>
      <c r="L76" s="91">
        <f>_xlfn.STDEV.S(I76:I77)/K76</f>
        <v>0.23625685394938792</v>
      </c>
      <c r="M76" s="41">
        <f>AVERAGE(J76:J77)</f>
        <v>0.35333333333333339</v>
      </c>
      <c r="N76" s="91">
        <f>_xlfn.STDEV.S(J76:J77)/M76</f>
        <v>0.26683274761756426</v>
      </c>
      <c r="O76" s="92">
        <f>(11.43*K76) + (-0.64*M76)</f>
        <v>3.8219916666666665</v>
      </c>
      <c r="P76" s="92">
        <f>(27.09*M76) + (-3.63*K76)</f>
        <v>8.2861750000000018</v>
      </c>
      <c r="Q76" s="92">
        <f t="shared" ref="Q76" si="73">O76+P76</f>
        <v>12.108166666666669</v>
      </c>
      <c r="R76" s="92">
        <f t="shared" ref="R76:T76" si="74">O76*($F76/$E76)*1000</f>
        <v>36.891811454311451</v>
      </c>
      <c r="S76" s="92">
        <f t="shared" si="74"/>
        <v>79.982384169884185</v>
      </c>
      <c r="T76" s="92">
        <f t="shared" si="74"/>
        <v>116.87419562419564</v>
      </c>
    </row>
    <row r="77" spans="1:20" s="40" customFormat="1" x14ac:dyDescent="0.35">
      <c r="A77" s="40" t="s">
        <v>65</v>
      </c>
      <c r="B77" s="49" t="s">
        <v>3</v>
      </c>
      <c r="C77" s="49">
        <v>2</v>
      </c>
      <c r="D77" s="49" t="s">
        <v>80</v>
      </c>
      <c r="E77" s="49">
        <v>103.6</v>
      </c>
      <c r="F77" s="49">
        <v>1</v>
      </c>
      <c r="G77" s="41">
        <v>0.17699999999999999</v>
      </c>
      <c r="H77" s="41">
        <v>0.252</v>
      </c>
      <c r="I77" s="22">
        <f>G77/0.6</f>
        <v>0.29499999999999998</v>
      </c>
      <c r="J77" s="22">
        <f>H77/0.6</f>
        <v>0.42000000000000004</v>
      </c>
      <c r="K77" s="41"/>
      <c r="L77" s="91"/>
      <c r="M77" s="41"/>
      <c r="N77" s="91"/>
      <c r="O77" s="92"/>
      <c r="P77" s="92"/>
      <c r="Q77" s="92"/>
      <c r="R77" s="92"/>
      <c r="S77" s="92"/>
      <c r="T77" s="92"/>
    </row>
    <row r="78" spans="1:20" s="38" customFormat="1" x14ac:dyDescent="0.35">
      <c r="A78" s="38" t="s">
        <v>66</v>
      </c>
      <c r="B78" s="48" t="s">
        <v>3</v>
      </c>
      <c r="C78" s="48">
        <v>1</v>
      </c>
      <c r="D78" s="48" t="s">
        <v>79</v>
      </c>
      <c r="E78" s="48">
        <v>102.6</v>
      </c>
      <c r="F78" s="48">
        <v>1</v>
      </c>
      <c r="G78" s="38">
        <v>6.6000000000000003E-2</v>
      </c>
      <c r="H78" s="38">
        <v>8.5000000000000006E-2</v>
      </c>
      <c r="I78" s="21">
        <f>G78/0.6</f>
        <v>0.11000000000000001</v>
      </c>
      <c r="J78" s="21">
        <f>H78/0.6</f>
        <v>0.14166666666666669</v>
      </c>
      <c r="K78" s="39">
        <f>AVERAGE(I78:I79)</f>
        <v>0.12583333333333335</v>
      </c>
      <c r="L78" s="89">
        <f>_xlfn.STDEV.S(I78:I79)/K78</f>
        <v>0.17794740188800579</v>
      </c>
      <c r="M78" s="39">
        <f>AVERAGE(J78:J79)</f>
        <v>0.12583333333333335</v>
      </c>
      <c r="N78" s="89">
        <f>_xlfn.STDEV.S(J78:J79)/M78</f>
        <v>0.17794740188800579</v>
      </c>
      <c r="O78" s="90">
        <f>(11.43*K78) + (-0.64*M78)</f>
        <v>1.3577416666666668</v>
      </c>
      <c r="P78" s="90">
        <f>(27.09*M78) + (-3.63*K78)</f>
        <v>2.9520500000000007</v>
      </c>
      <c r="Q78" s="90">
        <f t="shared" ref="Q78" si="75">O78+P78</f>
        <v>4.3097916666666674</v>
      </c>
      <c r="R78" s="90">
        <f t="shared" ref="R78:T78" si="76">O78*($F78/$E78)*1000</f>
        <v>13.233349577647827</v>
      </c>
      <c r="S78" s="90">
        <f t="shared" si="76"/>
        <v>28.772417153996113</v>
      </c>
      <c r="T78" s="90">
        <f t="shared" si="76"/>
        <v>42.005766731643938</v>
      </c>
    </row>
    <row r="79" spans="1:20" s="38" customFormat="1" x14ac:dyDescent="0.35">
      <c r="A79" s="38" t="s">
        <v>66</v>
      </c>
      <c r="B79" s="48" t="s">
        <v>3</v>
      </c>
      <c r="C79" s="48">
        <v>2</v>
      </c>
      <c r="D79" s="48" t="s">
        <v>79</v>
      </c>
      <c r="E79" s="48">
        <v>102.6</v>
      </c>
      <c r="F79" s="48">
        <v>1</v>
      </c>
      <c r="G79" s="39">
        <v>8.5000000000000006E-2</v>
      </c>
      <c r="H79" s="39">
        <v>6.6000000000000003E-2</v>
      </c>
      <c r="I79" s="21">
        <f>G79/0.6</f>
        <v>0.14166666666666669</v>
      </c>
      <c r="J79" s="21">
        <f>H79/0.6</f>
        <v>0.11000000000000001</v>
      </c>
      <c r="K79" s="39"/>
      <c r="L79" s="89"/>
      <c r="M79" s="39"/>
      <c r="N79" s="89"/>
      <c r="O79" s="90"/>
      <c r="P79" s="90"/>
      <c r="Q79" s="90"/>
      <c r="R79" s="90"/>
      <c r="S79" s="90"/>
      <c r="T79" s="90"/>
    </row>
    <row r="80" spans="1:20" s="38" customFormat="1" x14ac:dyDescent="0.35">
      <c r="A80" s="38" t="s">
        <v>66</v>
      </c>
      <c r="B80" s="48" t="s">
        <v>3</v>
      </c>
      <c r="C80" s="48">
        <v>1</v>
      </c>
      <c r="D80" s="48" t="s">
        <v>80</v>
      </c>
      <c r="E80" s="48">
        <v>104.2</v>
      </c>
      <c r="F80" s="48">
        <v>1</v>
      </c>
      <c r="G80" s="38">
        <v>0.14599999999999999</v>
      </c>
      <c r="H80" s="38">
        <v>0.13600000000000001</v>
      </c>
      <c r="I80" s="21">
        <f>G80/0.6</f>
        <v>0.24333333333333332</v>
      </c>
      <c r="J80" s="21">
        <f>H80/0.6</f>
        <v>0.22666666666666668</v>
      </c>
      <c r="K80" s="39">
        <f>AVERAGE(I80:I81)</f>
        <v>0.23583333333333334</v>
      </c>
      <c r="L80" s="89">
        <f>_xlfn.STDEV.S(I80:I81)/K80</f>
        <v>4.4974989616105375E-2</v>
      </c>
      <c r="M80" s="39">
        <f>AVERAGE(J80:J81)</f>
        <v>0.23499999999999999</v>
      </c>
      <c r="N80" s="89">
        <f>_xlfn.STDEV.S(J80:J81)/M80</f>
        <v>5.0149417105428806E-2</v>
      </c>
      <c r="O80" s="90">
        <f>(11.43*K80) + (-0.64*M80)</f>
        <v>2.545175</v>
      </c>
      <c r="P80" s="90">
        <f>(27.09*M80) + (-3.63*K80)</f>
        <v>5.5100749999999996</v>
      </c>
      <c r="Q80" s="90">
        <f t="shared" ref="Q80" si="77">O80+P80</f>
        <v>8.0552499999999991</v>
      </c>
      <c r="R80" s="90">
        <f t="shared" ref="R80:T80" si="78">O80*($F80/$E80)*1000</f>
        <v>24.425863723608444</v>
      </c>
      <c r="S80" s="90">
        <f t="shared" si="78"/>
        <v>52.879798464491351</v>
      </c>
      <c r="T80" s="90">
        <f t="shared" si="78"/>
        <v>77.305662188099802</v>
      </c>
    </row>
    <row r="81" spans="1:20" s="38" customFormat="1" x14ac:dyDescent="0.35">
      <c r="A81" s="38" t="s">
        <v>66</v>
      </c>
      <c r="B81" s="48" t="s">
        <v>3</v>
      </c>
      <c r="C81" s="48">
        <v>2</v>
      </c>
      <c r="D81" s="48" t="s">
        <v>80</v>
      </c>
      <c r="E81" s="48">
        <v>104.2</v>
      </c>
      <c r="F81" s="48">
        <v>1</v>
      </c>
      <c r="G81" s="39">
        <v>0.13700000000000001</v>
      </c>
      <c r="H81" s="39">
        <v>0.14599999999999999</v>
      </c>
      <c r="I81" s="21">
        <f>G81/0.6</f>
        <v>0.22833333333333336</v>
      </c>
      <c r="J81" s="21">
        <f>H81/0.6</f>
        <v>0.24333333333333332</v>
      </c>
      <c r="K81" s="39"/>
      <c r="L81" s="89"/>
      <c r="M81" s="39"/>
      <c r="N81" s="89"/>
      <c r="O81" s="90"/>
      <c r="P81" s="90"/>
      <c r="Q81" s="90"/>
      <c r="R81" s="90"/>
      <c r="S81" s="90"/>
      <c r="T81" s="90"/>
    </row>
    <row r="84" spans="1:20" x14ac:dyDescent="0.35">
      <c r="B84" s="14" t="s">
        <v>13</v>
      </c>
      <c r="C84" s="14" t="s">
        <v>82</v>
      </c>
      <c r="D84" s="14" t="s">
        <v>84</v>
      </c>
      <c r="E84" s="14" t="s">
        <v>83</v>
      </c>
    </row>
    <row r="85" spans="1:20" x14ac:dyDescent="0.35">
      <c r="B85" s="14" t="s">
        <v>10</v>
      </c>
      <c r="C85" s="14">
        <v>127.03637915115462</v>
      </c>
      <c r="D85" s="14">
        <v>40.231743583747864</v>
      </c>
      <c r="E85" s="14">
        <v>86.804635567406777</v>
      </c>
    </row>
    <row r="86" spans="1:20" x14ac:dyDescent="0.35">
      <c r="B86" s="14" t="s">
        <v>3</v>
      </c>
      <c r="C86" s="14">
        <v>88.3014241843957</v>
      </c>
      <c r="D86" s="14">
        <v>27.866780765078147</v>
      </c>
      <c r="E86" s="14">
        <v>60.434643419317581</v>
      </c>
    </row>
    <row r="87" spans="1:20" x14ac:dyDescent="0.35">
      <c r="B87" s="14" t="s">
        <v>7</v>
      </c>
      <c r="C87" s="14">
        <v>141.13762224291591</v>
      </c>
      <c r="D87" s="14">
        <v>44.591093700441334</v>
      </c>
      <c r="E87" s="14">
        <v>96.546528542474576</v>
      </c>
    </row>
    <row r="88" spans="1:20" x14ac:dyDescent="0.35">
      <c r="B88" s="14" t="s">
        <v>4</v>
      </c>
      <c r="C88" s="14">
        <v>109.64810019279589</v>
      </c>
      <c r="D88" s="14">
        <v>34.786591732121408</v>
      </c>
      <c r="E88" s="14">
        <v>74.8615084606745</v>
      </c>
    </row>
    <row r="89" spans="1:20" x14ac:dyDescent="0.35">
      <c r="B89" s="14" t="s">
        <v>14</v>
      </c>
      <c r="C89" s="14">
        <v>116.53088144281556</v>
      </c>
      <c r="D89" s="14">
        <v>36.869052445347194</v>
      </c>
      <c r="E89" s="14">
        <v>79.661828997468348</v>
      </c>
    </row>
  </sheetData>
  <conditionalFormatting sqref="L1:L1048576 N1:N1048576">
    <cfRule type="cellIs" dxfId="0" priority="1" operator="greaterThan">
      <formula>0.2</formula>
    </cfRule>
  </conditionalFormatting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TFG</vt:lpstr>
      <vt:lpstr>Pesos inicial y final</vt:lpstr>
      <vt:lpstr>Calculos clorofila</vt:lpstr>
      <vt:lpstr>Calculos clorofila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2023-06-13T09:24:24Z</dcterms:modified>
</cp:coreProperties>
</file>