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 activeTab="2"/>
  </bookViews>
  <sheets>
    <sheet name="trend" sheetId="5" r:id="rId1"/>
    <sheet name="_settings" sheetId="2" r:id="rId2"/>
    <sheet name="_input" sheetId="1" r:id="rId3"/>
    <sheet name="_input2" sheetId="6" r:id="rId4"/>
    <sheet name="_input3" sheetId="7" r:id="rId5"/>
  </sheets>
  <calcPr calcId="125725"/>
</workbook>
</file>

<file path=xl/calcChain.xml><?xml version="1.0" encoding="utf-8"?>
<calcChain xmlns="http://schemas.openxmlformats.org/spreadsheetml/2006/main">
  <c r="AA29" i="5"/>
  <c r="AA30"/>
  <c r="AA31"/>
  <c r="AA28"/>
  <c r="Y29"/>
  <c r="Y30"/>
  <c r="Y31"/>
  <c r="Y28"/>
  <c r="U29"/>
  <c r="U30"/>
  <c r="U31"/>
  <c r="U28"/>
  <c r="T29"/>
  <c r="T30"/>
  <c r="T31"/>
  <c r="T28"/>
  <c r="R29"/>
  <c r="R30"/>
  <c r="R31"/>
  <c r="R28"/>
  <c r="N29"/>
  <c r="N30"/>
  <c r="N31"/>
  <c r="N28"/>
  <c r="K16" i="1"/>
  <c r="K17"/>
  <c r="K18"/>
  <c r="K19"/>
  <c r="K20"/>
  <c r="K21"/>
  <c r="K22"/>
  <c r="K23"/>
  <c r="K24"/>
  <c r="K15"/>
  <c r="J16"/>
  <c r="J17"/>
  <c r="J18"/>
  <c r="J19"/>
  <c r="J20"/>
  <c r="J21"/>
  <c r="J22"/>
  <c r="J23"/>
  <c r="J24"/>
  <c r="J15"/>
  <c r="H28" i="5"/>
  <c r="C29"/>
  <c r="C30"/>
  <c r="C31"/>
  <c r="C28"/>
  <c r="C16" i="1"/>
  <c r="C17"/>
  <c r="C18"/>
  <c r="C19"/>
  <c r="C20"/>
  <c r="C21"/>
  <c r="C22"/>
  <c r="C23"/>
  <c r="C24"/>
  <c r="C15"/>
  <c r="F24"/>
  <c r="H24" s="1"/>
  <c r="D23"/>
  <c r="E23"/>
  <c r="G23" s="1"/>
  <c r="F23"/>
  <c r="H23" s="1"/>
  <c r="D24"/>
  <c r="E24"/>
  <c r="G24" s="1"/>
  <c r="F16"/>
  <c r="F17"/>
  <c r="F18"/>
  <c r="F19"/>
  <c r="H19" s="1"/>
  <c r="F20"/>
  <c r="H20" s="1"/>
  <c r="F21"/>
  <c r="H21" s="1"/>
  <c r="F22"/>
  <c r="H22" s="1"/>
  <c r="F15"/>
  <c r="N15" s="1"/>
  <c r="E16"/>
  <c r="E17"/>
  <c r="E18"/>
  <c r="E19"/>
  <c r="G19" s="1"/>
  <c r="E20"/>
  <c r="G20" s="1"/>
  <c r="E21"/>
  <c r="G21" s="1"/>
  <c r="E22"/>
  <c r="G22" s="1"/>
  <c r="E15"/>
  <c r="D22"/>
  <c r="D16"/>
  <c r="H29" i="5" s="1"/>
  <c r="D17" i="1"/>
  <c r="H30" i="5" s="1"/>
  <c r="D18" i="1"/>
  <c r="H31" i="5" s="1"/>
  <c r="D19" i="1"/>
  <c r="D20"/>
  <c r="D21"/>
  <c r="D15"/>
  <c r="G15" l="1"/>
  <c r="H15"/>
  <c r="G18"/>
  <c r="G16"/>
  <c r="H18"/>
  <c r="H16"/>
  <c r="G17"/>
  <c r="H17"/>
  <c r="L15"/>
  <c r="I16" s="1"/>
  <c r="M15"/>
  <c r="I17" l="1"/>
  <c r="I15"/>
  <c r="I20"/>
  <c r="I18"/>
  <c r="I23"/>
  <c r="I24"/>
  <c r="I21"/>
  <c r="I22"/>
  <c r="I19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<sst xmlns="http://schemas.openxmlformats.org/spreadsheetml/2006/main" count="77" uniqueCount="49">
  <si>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</si>
  <si>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</si>
  <si>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</si>
  <si>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</si>
  <si>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</si>
  <si>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</si>
  <si>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</si>
  <si>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</si>
  <si>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</si>
  <si>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</si>
  <si>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</si>
  <si>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</si>
  <si>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 xml:space="preserve">    </t>
    <phoneticPr fontId="1" type="noConversion"/>
  </si>
  <si>
    <t>当天数据</t>
    <phoneticPr fontId="1" type="noConversion"/>
  </si>
  <si>
    <t>环比</t>
    <phoneticPr fontId="1" type="noConversion"/>
  </si>
  <si>
    <t>同比</t>
    <phoneticPr fontId="1" type="noConversion"/>
  </si>
  <si>
    <t>(</t>
    <phoneticPr fontId="1" type="noConversion"/>
  </si>
  <si>
    <t>)</t>
    <phoneticPr fontId="1" type="noConversion"/>
  </si>
  <si>
    <t xml:space="preserve"> </t>
    <phoneticPr fontId="1" type="noConversion"/>
  </si>
  <si>
    <t>访问量</t>
    <phoneticPr fontId="1" type="noConversion"/>
  </si>
  <si>
    <t>jdbc</t>
    <phoneticPr fontId="1" type="noConversion"/>
  </si>
  <si>
    <t>机器名</t>
    <phoneticPr fontId="1" type="noConversion"/>
  </si>
  <si>
    <t>今日访问量</t>
    <phoneticPr fontId="1" type="noConversion"/>
  </si>
  <si>
    <t>db-crm-pss00.db01</t>
    <phoneticPr fontId="1" type="noConversion"/>
  </si>
  <si>
    <t>db-crm-pss01.db01</t>
    <phoneticPr fontId="1" type="noConversion"/>
  </si>
  <si>
    <t>yf-crm-pss00.yf01</t>
    <phoneticPr fontId="1" type="noConversion"/>
  </si>
  <si>
    <t>yf-crm-pss01.yf01</t>
    <phoneticPr fontId="1" type="noConversion"/>
  </si>
  <si>
    <t>SELECT hostname as '机器名', count(*) as '今日访问量' from crm_tomcat_pangu where ts &gt; DATE_FORMAT(DATE_ADD(NOW(),INTERVAL -2 DAY), '%Y-%m-%d 00:00:00') and ts &lt; DATE_FORMAT(DATE_FORMAT(DATE_ADD(NOW(),INTERVAL -1 DAY), '%Y-%m-%d 00:00:00') group by hostname;</t>
    <phoneticPr fontId="1" type="noConversion"/>
  </si>
  <si>
    <t>今日访问量</t>
    <phoneticPr fontId="1" type="noConversion"/>
  </si>
  <si>
    <t>SELECT hostname as '机器名', count(*) as '今日访问量' from crm_tomcat_pangu where ts &gt; DATE_FORMAT(DATE_ADD(NOW(),INTERVAL -8 DAY), '%Y-%m-%d 00:00:00') and ts &lt; DATE_FORMAT(DATE_FORMAT(DATE_ADD(NOW(),INTERVAL -7 DAY), '%Y-%m-%d 00:00:00') group by hostname;</t>
    <phoneticPr fontId="1" type="noConversion"/>
  </si>
  <si>
    <t>今日访问量</t>
    <phoneticPr fontId="1" type="noConversion"/>
  </si>
  <si>
    <t>昨日访问量</t>
    <phoneticPr fontId="1" type="noConversion"/>
  </si>
  <si>
    <t>同比</t>
    <phoneticPr fontId="1" type="noConversion"/>
  </si>
  <si>
    <t>上周同期访问量</t>
    <phoneticPr fontId="1" type="noConversion"/>
  </si>
  <si>
    <t>环比</t>
    <phoneticPr fontId="1" type="noConversion"/>
  </si>
  <si>
    <t>当天占比</t>
    <phoneticPr fontId="1" type="noConversion"/>
  </si>
  <si>
    <t>今日总</t>
    <phoneticPr fontId="1" type="noConversion"/>
  </si>
  <si>
    <t>昨日总</t>
    <phoneticPr fontId="1" type="noConversion"/>
  </si>
  <si>
    <t>上周总</t>
    <phoneticPr fontId="1" type="noConversion"/>
  </si>
  <si>
    <t>机器名</t>
    <phoneticPr fontId="1" type="noConversion"/>
  </si>
  <si>
    <t>日访问量趋势图</t>
    <phoneticPr fontId="1" type="noConversion"/>
  </si>
  <si>
    <t>访问量数据表</t>
    <phoneticPr fontId="1" type="noConversion"/>
  </si>
  <si>
    <t>机器名</t>
    <phoneticPr fontId="1" type="noConversion"/>
  </si>
  <si>
    <t>环比差</t>
    <phoneticPr fontId="1" type="noConversion"/>
  </si>
  <si>
    <t>同比差</t>
    <phoneticPr fontId="1" type="noConversion"/>
  </si>
  <si>
    <t>dummy</t>
    <phoneticPr fontId="1" type="noConversion"/>
  </si>
  <si>
    <t>admin</t>
    <phoneticPr fontId="1" type="noConversion"/>
  </si>
  <si>
    <t>admin</t>
    <phoneticPr fontId="1" type="noConversion"/>
  </si>
  <si>
    <t>SELECT hostname, count(*) from crm_tomcat_pangu where ts &gt; DATEADD('DAY', -1, NOW()) and ts &lt; NOW() group by hostname;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</si>
</sst>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3" tint="0.3999450666829432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3" tint="0.79998168889431442"/>
      </top>
      <bottom/>
      <diagonal/>
    </border>
    <border>
      <left/>
      <right style="thin">
        <color theme="0" tint="-0.14993743705557422"/>
      </right>
      <top style="thin">
        <color theme="3" tint="0.79998168889431442"/>
      </top>
      <bottom/>
      <diagonal/>
    </border>
    <border>
      <left style="thin">
        <color theme="0" tint="-0.14990691854609822"/>
      </left>
      <right/>
      <top style="thin">
        <color theme="3" tint="0.79998168889431442"/>
      </top>
      <bottom/>
      <diagonal/>
    </border>
    <border>
      <left/>
      <right style="thin">
        <color theme="0" tint="-0.1498764000366222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3" tint="0.79998168889431442"/>
      </top>
      <bottom style="thin">
        <color theme="0" tint="-0.14993743705557422"/>
      </bottom>
      <diagonal/>
    </border>
    <border>
      <left/>
      <right/>
      <top style="thin">
        <color theme="3" tint="0.7999816888943144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3" tint="0.7999816888943144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3" tint="0.79998168889431442"/>
      </top>
      <bottom style="thin">
        <color theme="0" tint="-0.14990691854609822"/>
      </bottom>
      <diagonal/>
    </border>
    <border>
      <left/>
      <right/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6795556505021"/>
      </right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0" fillId="5" borderId="0" xfId="0" applyFill="1">
      <alignment vertical="center"/>
    </xf>
    <xf numFmtId="0" fontId="0" fillId="0" borderId="17" xfId="0" applyBorder="1" applyAlignment="1">
      <alignment vertical="center"/>
    </xf>
    <xf numFmtId="10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vertical="center"/>
    </xf>
    <xf numFmtId="10" fontId="0" fillId="0" borderId="18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7" xfId="0" applyBorder="1">
      <alignment vertical="center"/>
    </xf>
    <xf numFmtId="20" fontId="5" fillId="2" borderId="1" xfId="0" applyNumberFormat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8" xfId="0" applyNumberForma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3" fontId="0" fillId="0" borderId="17" xfId="0" applyNumberFormat="1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8" fillId="6" borderId="12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3" fontId="0" fillId="0" borderId="16" xfId="0" applyNumberFormat="1" applyBorder="1" applyAlignment="1">
      <alignment horizontal="right" vertical="center"/>
    </xf>
    <xf numFmtId="3" fontId="0" fillId="0" borderId="14" xfId="0" applyNumberFormat="1" applyBorder="1" applyAlignment="1">
      <alignment horizontal="right" vertical="center"/>
    </xf>
    <xf numFmtId="3" fontId="0" fillId="0" borderId="15" xfId="0" applyNumberFormat="1" applyBorder="1" applyAlignment="1">
      <alignment horizontal="right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8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_input!$D$14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_input!$C$15:$C$18</c:f>
              <c:strCache>
                <c:ptCount val="4"/>
                <c:pt idx="0">
                  <c:v>db-crm-pss00.db01</c:v>
                </c:pt>
                <c:pt idx="1">
                  <c:v>db-crm-pss01.db01</c:v>
                </c:pt>
                <c:pt idx="2">
                  <c:v>yf-crm-pss00.yf01</c:v>
                </c:pt>
                <c:pt idx="3">
                  <c:v>yf-crm-pss01.yf01</c:v>
                </c:pt>
              </c:strCache>
            </c:strRef>
          </c:cat>
          <c:val>
            <c:numRef>
              <c:f>_input!$D$15:$D$18</c:f>
              <c:numCache>
                <c:formatCode>#,##0</c:formatCode>
                <c:ptCount val="4"/>
                <c:pt idx="0">
                  <c:v>47952</c:v>
                </c:pt>
                <c:pt idx="1">
                  <c:v>58035</c:v>
                </c:pt>
                <c:pt idx="2">
                  <c:v>48398</c:v>
                </c:pt>
                <c:pt idx="3">
                  <c:v>47624</c:v>
                </c:pt>
              </c:numCache>
            </c:numRef>
          </c:val>
        </c:ser>
        <c:ser>
          <c:idx val="1"/>
          <c:order val="1"/>
          <c:tx>
            <c:strRef>
              <c:f>_input!$E$14</c:f>
              <c:strCache>
                <c:ptCount val="1"/>
                <c:pt idx="0">
                  <c:v>昨日访问量</c:v>
                </c:pt>
              </c:strCache>
            </c:strRef>
          </c:tx>
          <c:cat>
            <c:strRef>
              <c:f>_input!$C$15:$C$18</c:f>
              <c:strCache>
                <c:ptCount val="4"/>
                <c:pt idx="0">
                  <c:v>db-crm-pss00.db01</c:v>
                </c:pt>
                <c:pt idx="1">
                  <c:v>db-crm-pss01.db01</c:v>
                </c:pt>
                <c:pt idx="2">
                  <c:v>yf-crm-pss00.yf01</c:v>
                </c:pt>
                <c:pt idx="3">
                  <c:v>yf-crm-pss01.yf01</c:v>
                </c:pt>
              </c:strCache>
            </c:strRef>
          </c:cat>
          <c:val>
            <c:numRef>
              <c:f>_input!$E$15:$E$18</c:f>
              <c:numCache>
                <c:formatCode>#,##0</c:formatCode>
                <c:ptCount val="4"/>
                <c:pt idx="0">
                  <c:v>45583</c:v>
                </c:pt>
                <c:pt idx="1">
                  <c:v>44037</c:v>
                </c:pt>
                <c:pt idx="2">
                  <c:v>45096</c:v>
                </c:pt>
                <c:pt idx="3">
                  <c:v>45355</c:v>
                </c:pt>
              </c:numCache>
            </c:numRef>
          </c:val>
        </c:ser>
        <c:ser>
          <c:idx val="2"/>
          <c:order val="2"/>
          <c:tx>
            <c:strRef>
              <c:f>_input!$F$14</c:f>
              <c:strCache>
                <c:ptCount val="1"/>
                <c:pt idx="0">
                  <c:v>上周同期访问量</c:v>
                </c:pt>
              </c:strCache>
            </c:strRef>
          </c:tx>
          <c:cat>
            <c:strRef>
              <c:f>_input!$C$15:$C$18</c:f>
              <c:strCache>
                <c:ptCount val="4"/>
                <c:pt idx="0">
                  <c:v>db-crm-pss00.db01</c:v>
                </c:pt>
                <c:pt idx="1">
                  <c:v>db-crm-pss01.db01</c:v>
                </c:pt>
                <c:pt idx="2">
                  <c:v>yf-crm-pss00.yf01</c:v>
                </c:pt>
                <c:pt idx="3">
                  <c:v>yf-crm-pss01.yf01</c:v>
                </c:pt>
              </c:strCache>
            </c:strRef>
          </c:cat>
          <c:val>
            <c:numRef>
              <c:f>_input!$F$15:$F$18</c:f>
              <c:numCache>
                <c:formatCode>#,##0</c:formatCode>
                <c:ptCount val="4"/>
                <c:pt idx="0">
                  <c:v>136</c:v>
                </c:pt>
                <c:pt idx="1">
                  <c:v>13</c:v>
                </c:pt>
                <c:pt idx="2">
                  <c:v>41</c:v>
                </c:pt>
                <c:pt idx="3">
                  <c:v>47</c:v>
                </c:pt>
              </c:numCache>
            </c:numRef>
          </c:val>
        </c:ser>
        <c:marker val="1"/>
        <c:axId val="81740928"/>
        <c:axId val="81742464"/>
      </c:lineChart>
      <c:catAx>
        <c:axId val="81740928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1742464"/>
        <c:crosses val="autoZero"/>
        <c:auto val="1"/>
        <c:lblAlgn val="ctr"/>
        <c:lblOffset val="100"/>
      </c:catAx>
      <c:valAx>
        <c:axId val="81742464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1740928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27</xdr:col>
      <xdr:colOff>47625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9" insertRow="1" totalsRowShown="0" headerRowDxfId="10" headerRowBorderDxfId="9" tableBorderDxfId="8" totalsRowBorderDxfId="7">
  <autoFilter ref="A8:G9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1"/>
  <sheetViews>
    <sheetView showGridLines="0" workbookViewId="0"/>
  </sheetViews>
  <sheetFormatPr defaultColWidth="5.625" defaultRowHeight="13.5"/>
  <cols>
    <col min="1" max="1" width="2.5" customWidth="1"/>
    <col min="2" max="2" width="0.75" customWidth="1"/>
    <col min="3" max="12" width="6.125" customWidth="1"/>
    <col min="13" max="13" width="1.125" customWidth="1"/>
    <col min="14" max="16" width="6.125" customWidth="1"/>
    <col min="17" max="17" width="1.5" customWidth="1"/>
    <col min="18" max="18" width="8.5" bestFit="1" customWidth="1"/>
    <col min="19" max="19" width="1.5" customWidth="1"/>
    <col min="20" max="20" width="2.25" customWidth="1"/>
    <col min="21" max="23" width="6.125" customWidth="1"/>
    <col min="24" max="24" width="1.5" customWidth="1"/>
    <col min="25" max="25" width="13.25" customWidth="1"/>
    <col min="26" max="26" width="1.625" customWidth="1"/>
    <col min="27" max="27" width="2.25" customWidth="1"/>
  </cols>
  <sheetData>
    <row r="1" spans="2:17" ht="3.75" customHeight="1">
      <c r="Q1" s="5"/>
    </row>
    <row r="2" spans="2:17">
      <c r="B2" s="28" t="s">
        <v>40</v>
      </c>
      <c r="C2" s="28"/>
      <c r="D2" s="28"/>
      <c r="E2" s="28"/>
      <c r="F2" s="28"/>
      <c r="G2" s="28"/>
      <c r="H2" s="28"/>
      <c r="I2" s="28"/>
      <c r="Q2" s="5"/>
    </row>
    <row r="3" spans="2:17">
      <c r="Q3" s="5"/>
    </row>
    <row r="4" spans="2:17">
      <c r="B4" s="44" t="s">
        <v>19</v>
      </c>
      <c r="C4" s="44"/>
      <c r="D4" s="44"/>
      <c r="Q4" s="5"/>
    </row>
    <row r="5" spans="2:17" ht="3" customHeight="1">
      <c r="Q5" s="5"/>
    </row>
    <row r="6" spans="2:17">
      <c r="Q6" s="5"/>
    </row>
    <row r="7" spans="2:17">
      <c r="Q7" s="5"/>
    </row>
    <row r="8" spans="2:17">
      <c r="Q8" s="5"/>
    </row>
    <row r="9" spans="2:17">
      <c r="Q9" s="5"/>
    </row>
    <row r="10" spans="2:17">
      <c r="Q10" s="5"/>
    </row>
    <row r="11" spans="2:17">
      <c r="Q11" s="5"/>
    </row>
    <row r="12" spans="2:17">
      <c r="Q12" s="5"/>
    </row>
    <row r="13" spans="2:17">
      <c r="Q13" s="5"/>
    </row>
    <row r="14" spans="2:17">
      <c r="Q14" s="5"/>
    </row>
    <row r="15" spans="2:17">
      <c r="Q15" s="5"/>
    </row>
    <row r="16" spans="2:17">
      <c r="Q16" s="5"/>
    </row>
    <row r="17" spans="1:27">
      <c r="Q17" s="5"/>
    </row>
    <row r="18" spans="1:27">
      <c r="Q18" s="5"/>
    </row>
    <row r="19" spans="1:27">
      <c r="Q19" s="5"/>
    </row>
    <row r="20" spans="1:27">
      <c r="Q20" s="5"/>
    </row>
    <row r="21" spans="1:27">
      <c r="Q21" s="5"/>
    </row>
    <row r="22" spans="1:27">
      <c r="Q22" s="5"/>
    </row>
    <row r="23" spans="1:27">
      <c r="Q23" s="5"/>
    </row>
    <row r="24" spans="1:27">
      <c r="B24" s="28" t="s">
        <v>41</v>
      </c>
      <c r="C24" s="28"/>
      <c r="D24" s="28"/>
      <c r="E24" s="28"/>
      <c r="F24" s="28"/>
      <c r="G24" s="28"/>
      <c r="H24" s="28"/>
      <c r="I24" s="28"/>
      <c r="Q24" s="5"/>
      <c r="V24" t="s">
        <v>12</v>
      </c>
    </row>
    <row r="25" spans="1:27" ht="3.75" customHeight="1"/>
    <row r="26" spans="1:27" ht="3" customHeight="1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35.25" customHeight="1">
      <c r="B27" s="29" t="s">
        <v>42</v>
      </c>
      <c r="C27" s="30"/>
      <c r="D27" s="31"/>
      <c r="E27" s="31"/>
      <c r="F27" s="31"/>
      <c r="G27" s="32"/>
      <c r="H27" s="47" t="s">
        <v>13</v>
      </c>
      <c r="I27" s="36"/>
      <c r="J27" s="36"/>
      <c r="K27" s="36"/>
      <c r="L27" s="36"/>
      <c r="M27" s="48"/>
      <c r="N27" s="41" t="s">
        <v>14</v>
      </c>
      <c r="O27" s="42"/>
      <c r="P27" s="42"/>
      <c r="Q27" s="42"/>
      <c r="R27" s="42"/>
      <c r="S27" s="42"/>
      <c r="T27" s="43"/>
      <c r="U27" s="35" t="s">
        <v>15</v>
      </c>
      <c r="V27" s="36"/>
      <c r="W27" s="36"/>
      <c r="X27" s="36"/>
      <c r="Y27" s="36"/>
      <c r="Z27" s="36"/>
      <c r="AA27" s="37"/>
    </row>
    <row r="28" spans="1:27" ht="16.5" customHeight="1">
      <c r="A28" s="22" t="s">
        <v>18</v>
      </c>
      <c r="B28" s="21"/>
      <c r="C28" s="45" t="str">
        <f>_input!$C15</f>
        <v>db-crm-pss00.db01</v>
      </c>
      <c r="D28" s="45"/>
      <c r="E28" s="45"/>
      <c r="F28" s="45"/>
      <c r="G28" s="46"/>
      <c r="H28" s="39">
        <f>_input!$D15</f>
        <v>47952</v>
      </c>
      <c r="I28" s="40"/>
      <c r="J28" s="40"/>
      <c r="K28" s="40"/>
      <c r="L28" s="40"/>
      <c r="M28" s="19"/>
      <c r="N28" s="38">
        <f>_input!$J15</f>
        <v>2369</v>
      </c>
      <c r="O28" s="34"/>
      <c r="P28" s="34"/>
      <c r="Q28" s="17" t="s">
        <v>16</v>
      </c>
      <c r="R28" s="18">
        <f>_input!$G15</f>
        <v>5.1971129587784937E-2</v>
      </c>
      <c r="S28" s="18" t="s">
        <v>17</v>
      </c>
      <c r="T28" s="27">
        <f>_input!$J15</f>
        <v>2369</v>
      </c>
      <c r="U28" s="33">
        <f>_input!$K15</f>
        <v>47816</v>
      </c>
      <c r="V28" s="34"/>
      <c r="W28" s="34"/>
      <c r="X28" s="17" t="s">
        <v>16</v>
      </c>
      <c r="Y28" s="18">
        <f>_input!$H15</f>
        <v>351.58823529411762</v>
      </c>
      <c r="Z28" s="18" t="s">
        <v>17</v>
      </c>
      <c r="AA28" s="20">
        <f>_input!$K15</f>
        <v>47816</v>
      </c>
    </row>
    <row r="29" spans="1:27" ht="16.5" customHeight="1">
      <c r="A29" s="22" t="s">
        <v>18</v>
      </c>
      <c r="B29" s="21"/>
      <c r="C29" s="45" t="str">
        <f>_input!$C16</f>
        <v>db-crm-pss01.db01</v>
      </c>
      <c r="D29" s="45"/>
      <c r="E29" s="45"/>
      <c r="F29" s="45"/>
      <c r="G29" s="46"/>
      <c r="H29" s="39">
        <f>_input!$D16</f>
        <v>58035</v>
      </c>
      <c r="I29" s="40"/>
      <c r="J29" s="40"/>
      <c r="K29" s="40"/>
      <c r="L29" s="40"/>
      <c r="M29" s="19"/>
      <c r="N29" s="38">
        <f>_input!$J16</f>
        <v>13998</v>
      </c>
      <c r="O29" s="34"/>
      <c r="P29" s="34"/>
      <c r="Q29" s="17" t="s">
        <v>16</v>
      </c>
      <c r="R29" s="18">
        <f>_input!$G16</f>
        <v>0.3178690646501805</v>
      </c>
      <c r="S29" s="18" t="s">
        <v>17</v>
      </c>
      <c r="T29" s="27">
        <f>_input!$J16</f>
        <v>13998</v>
      </c>
      <c r="U29" s="33">
        <f>_input!$K16</f>
        <v>58022</v>
      </c>
      <c r="V29" s="34"/>
      <c r="W29" s="34"/>
      <c r="X29" s="17" t="s">
        <v>16</v>
      </c>
      <c r="Y29" s="18">
        <f>_input!$H16</f>
        <v>4463.2307692307695</v>
      </c>
      <c r="Z29" s="18" t="s">
        <v>17</v>
      </c>
      <c r="AA29" s="20">
        <f>_input!$K16</f>
        <v>58022</v>
      </c>
    </row>
    <row r="30" spans="1:27" ht="16.5" customHeight="1">
      <c r="A30" s="22" t="s">
        <v>18</v>
      </c>
      <c r="B30" s="21"/>
      <c r="C30" s="45" t="str">
        <f>_input!$C17</f>
        <v>yf-crm-pss00.yf01</v>
      </c>
      <c r="D30" s="45"/>
      <c r="E30" s="45"/>
      <c r="F30" s="45"/>
      <c r="G30" s="46"/>
      <c r="H30" s="39">
        <f>_input!$D17</f>
        <v>48398</v>
      </c>
      <c r="I30" s="40"/>
      <c r="J30" s="40"/>
      <c r="K30" s="40"/>
      <c r="L30" s="40"/>
      <c r="M30" s="19"/>
      <c r="N30" s="38">
        <f>_input!$J17</f>
        <v>3302</v>
      </c>
      <c r="O30" s="34"/>
      <c r="P30" s="34"/>
      <c r="Q30" s="17" t="s">
        <v>16</v>
      </c>
      <c r="R30" s="18">
        <f>_input!$G17</f>
        <v>7.3221571758027348E-2</v>
      </c>
      <c r="S30" s="18" t="s">
        <v>17</v>
      </c>
      <c r="T30" s="27">
        <f>_input!$J17</f>
        <v>3302</v>
      </c>
      <c r="U30" s="33">
        <f>_input!$K17</f>
        <v>48357</v>
      </c>
      <c r="V30" s="34"/>
      <c r="W30" s="34"/>
      <c r="X30" s="17" t="s">
        <v>16</v>
      </c>
      <c r="Y30" s="18">
        <f>_input!$H17</f>
        <v>1179.439024390244</v>
      </c>
      <c r="Z30" s="18" t="s">
        <v>17</v>
      </c>
      <c r="AA30" s="20">
        <f>_input!$K17</f>
        <v>48357</v>
      </c>
    </row>
    <row r="31" spans="1:27" ht="16.5" customHeight="1">
      <c r="A31" s="22" t="s">
        <v>18</v>
      </c>
      <c r="B31" s="21"/>
      <c r="C31" s="45" t="str">
        <f>_input!$C18</f>
        <v>yf-crm-pss01.yf01</v>
      </c>
      <c r="D31" s="45"/>
      <c r="E31" s="45"/>
      <c r="F31" s="45"/>
      <c r="G31" s="46"/>
      <c r="H31" s="39">
        <f>_input!$D18</f>
        <v>47624</v>
      </c>
      <c r="I31" s="40"/>
      <c r="J31" s="40"/>
      <c r="K31" s="40"/>
      <c r="L31" s="40"/>
      <c r="M31" s="19"/>
      <c r="N31" s="38">
        <f>_input!$J18</f>
        <v>2269</v>
      </c>
      <c r="O31" s="34"/>
      <c r="P31" s="34"/>
      <c r="Q31" s="17" t="s">
        <v>16</v>
      </c>
      <c r="R31" s="18">
        <f>_input!$G18</f>
        <v>5.0027560357182255E-2</v>
      </c>
      <c r="S31" s="18" t="s">
        <v>17</v>
      </c>
      <c r="T31" s="27">
        <f>_input!$J18</f>
        <v>2269</v>
      </c>
      <c r="U31" s="33">
        <f>_input!$K18</f>
        <v>47577</v>
      </c>
      <c r="V31" s="34"/>
      <c r="W31" s="34"/>
      <c r="X31" s="17" t="s">
        <v>16</v>
      </c>
      <c r="Y31" s="18">
        <f>_input!$H18</f>
        <v>1012.2765957446809</v>
      </c>
      <c r="Z31" s="18" t="s">
        <v>17</v>
      </c>
      <c r="AA31" s="20">
        <f>_input!$K18</f>
        <v>47577</v>
      </c>
    </row>
  </sheetData>
  <mergeCells count="23">
    <mergeCell ref="N30:P30"/>
    <mergeCell ref="N31:P31"/>
    <mergeCell ref="C31:G31"/>
    <mergeCell ref="U30:W30"/>
    <mergeCell ref="U31:W31"/>
    <mergeCell ref="H30:L30"/>
    <mergeCell ref="H31:L31"/>
    <mergeCell ref="C30:G30"/>
    <mergeCell ref="B2:I2"/>
    <mergeCell ref="B24:I24"/>
    <mergeCell ref="B27:G27"/>
    <mergeCell ref="U28:W28"/>
    <mergeCell ref="U29:W29"/>
    <mergeCell ref="U27:AA27"/>
    <mergeCell ref="N28:P28"/>
    <mergeCell ref="N29:P29"/>
    <mergeCell ref="H29:L29"/>
    <mergeCell ref="N27:T27"/>
    <mergeCell ref="B4:D4"/>
    <mergeCell ref="C28:G28"/>
    <mergeCell ref="C29:G29"/>
    <mergeCell ref="H27:M27"/>
    <mergeCell ref="H28:L28"/>
  </mergeCells>
  <phoneticPr fontId="1" type="noConversion"/>
  <conditionalFormatting sqref="AA28:AA31">
    <cfRule type="iconSet" priority="6">
      <iconSet iconSet="3Arrows" showValue="0">
        <cfvo type="percent" val="0"/>
        <cfvo type="num" val="0"/>
        <cfvo type="num" val="0" gte="0"/>
      </iconSet>
    </cfRule>
  </conditionalFormatting>
  <conditionalFormatting sqref="T28:T31">
    <cfRule type="iconSet" priority="7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9"/>
  <sheetViews>
    <sheetView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t="s">
        <v>45</v>
      </c>
    </row>
    <row r="2" spans="1:7">
      <c r="A2" s="15" t="s">
        <v>1</v>
      </c>
      <c r="B2" s="15" t="s">
        <v>46</v>
      </c>
    </row>
    <row r="3" spans="1:7">
      <c r="A3" s="14" t="s">
        <v>2</v>
      </c>
      <c r="B3" s="1" t="s">
        <v>47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20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6"/>
      <c r="B9" s="4"/>
      <c r="C9" s="4"/>
      <c r="D9" s="1"/>
      <c r="E9" s="12"/>
      <c r="F9" s="11"/>
      <c r="G9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N27"/>
  <sheetViews>
    <sheetView tabSelected="1"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12.875" customWidth="1"/>
    <col min="6" max="6" width="15.625" customWidth="1"/>
    <col min="9" max="9" width="12.75" bestFit="1" customWidth="1"/>
    <col min="10" max="11" width="12.75" customWidth="1"/>
    <col min="12" max="14" width="9.25" bestFit="1" customWidth="1"/>
    <col min="16" max="16" width="9.25" bestFit="1" customWidth="1"/>
  </cols>
  <sheetData>
    <row r="1" spans="1:14" ht="18" customHeight="1">
      <c r="A1" t="s">
        <v>48</v>
      </c>
    </row>
    <row r="2" spans="1:14" ht="14.25" thickBot="1">
      <c r="A2" s="2" t="s">
        <v>21</v>
      </c>
      <c r="B2" t="s">
        <v>22</v>
      </c>
    </row>
    <row r="3" spans="1:14" ht="14.25" thickBot="1">
      <c r="A3" s="23" t="s">
        <v>23</v>
      </c>
      <c r="B3" s="3">
        <v>47952</v>
      </c>
    </row>
    <row r="4" spans="1:14" ht="14.25" thickBot="1">
      <c r="A4" s="23" t="s">
        <v>24</v>
      </c>
      <c r="B4" s="3">
        <v>58035</v>
      </c>
    </row>
    <row r="5" spans="1:14" ht="14.25" thickBot="1">
      <c r="A5" s="23" t="s">
        <v>25</v>
      </c>
      <c r="B5" s="3">
        <v>48398</v>
      </c>
    </row>
    <row r="6" spans="1:14" ht="14.25" thickBot="1">
      <c r="A6" s="23" t="s">
        <v>26</v>
      </c>
      <c r="B6" s="3">
        <v>47624</v>
      </c>
    </row>
    <row r="14" spans="1:14">
      <c r="C14" t="s">
        <v>39</v>
      </c>
      <c r="D14" t="s">
        <v>30</v>
      </c>
      <c r="E14" t="s">
        <v>31</v>
      </c>
      <c r="F14" t="s">
        <v>33</v>
      </c>
      <c r="G14" t="s">
        <v>34</v>
      </c>
      <c r="H14" t="s">
        <v>32</v>
      </c>
      <c r="I14" t="s">
        <v>35</v>
      </c>
      <c r="J14" t="s">
        <v>43</v>
      </c>
      <c r="K14" t="s">
        <v>44</v>
      </c>
      <c r="L14" t="s">
        <v>36</v>
      </c>
      <c r="M14" t="s">
        <v>37</v>
      </c>
      <c r="N14" t="s">
        <v>38</v>
      </c>
    </row>
    <row r="15" spans="1:14">
      <c r="C15" s="26" t="str">
        <f>$A3</f>
        <v>db-crm-pss00.db01</v>
      </c>
      <c r="D15" s="24">
        <f>$B3</f>
        <v>47952</v>
      </c>
      <c r="E15" s="24">
        <f>_input2!$B3</f>
        <v>45583</v>
      </c>
      <c r="F15" s="24">
        <f>_input3!$B3</f>
        <v>136</v>
      </c>
      <c r="G15">
        <f>IF($E15=0,0,$D15/$E15-1)</f>
        <v>5.1971129587784937E-2</v>
      </c>
      <c r="H15">
        <f t="shared" ref="H15:H24" si="0">IF($F15=0,0,$D15/$F15-1)</f>
        <v>351.58823529411762</v>
      </c>
      <c r="I15">
        <f>$D15/$L15</f>
        <v>0.23737556247493924</v>
      </c>
      <c r="J15" s="24">
        <f>$D15-$E15</f>
        <v>2369</v>
      </c>
      <c r="K15" s="24">
        <f>$D15-$F15</f>
        <v>47816</v>
      </c>
      <c r="L15">
        <f>SUMIF($D15:$D200,"&gt;0")</f>
        <v>202009</v>
      </c>
      <c r="M15">
        <f>SUMIF($E15:$E200,"&gt;0")</f>
        <v>180071</v>
      </c>
      <c r="N15">
        <f>SUMIF($F15:$F200,"&gt;0")</f>
        <v>237</v>
      </c>
    </row>
    <row r="16" spans="1:14">
      <c r="C16" s="26" t="str">
        <f t="shared" ref="C16:C24" si="1">$A4</f>
        <v>db-crm-pss01.db01</v>
      </c>
      <c r="D16" s="24">
        <f t="shared" ref="D16:D24" si="2">$B4</f>
        <v>58035</v>
      </c>
      <c r="E16" s="24">
        <f>_input2!$B4</f>
        <v>44037</v>
      </c>
      <c r="F16" s="24">
        <f>_input3!$B4</f>
        <v>13</v>
      </c>
      <c r="G16">
        <f t="shared" ref="G16:G24" si="3">IF($E16=0,0,$D16/$E16-1)</f>
        <v>0.3178690646501805</v>
      </c>
      <c r="H16">
        <f t="shared" si="0"/>
        <v>4463.2307692307695</v>
      </c>
      <c r="I16">
        <f>$D16/$L15</f>
        <v>0.28728918018504124</v>
      </c>
      <c r="J16" s="24">
        <f t="shared" ref="J16:J24" si="4">$D16-$E16</f>
        <v>13998</v>
      </c>
      <c r="K16" s="24">
        <f t="shared" ref="K16:K24" si="5">$D16-$F16</f>
        <v>58022</v>
      </c>
    </row>
    <row r="17" spans="3:11">
      <c r="C17" s="26" t="str">
        <f t="shared" si="1"/>
        <v>yf-crm-pss00.yf01</v>
      </c>
      <c r="D17" s="24">
        <f t="shared" si="2"/>
        <v>48398</v>
      </c>
      <c r="E17" s="24">
        <f>_input2!$B5</f>
        <v>45096</v>
      </c>
      <c r="F17" s="24">
        <f>_input3!$B5</f>
        <v>41</v>
      </c>
      <c r="G17">
        <f t="shared" si="3"/>
        <v>7.3221571758027348E-2</v>
      </c>
      <c r="H17">
        <f t="shared" si="0"/>
        <v>1179.439024390244</v>
      </c>
      <c r="I17">
        <f>$D17/$L15</f>
        <v>0.23958338489869263</v>
      </c>
      <c r="J17" s="24">
        <f t="shared" si="4"/>
        <v>3302</v>
      </c>
      <c r="K17" s="24">
        <f t="shared" si="5"/>
        <v>48357</v>
      </c>
    </row>
    <row r="18" spans="3:11">
      <c r="C18" s="26" t="str">
        <f t="shared" si="1"/>
        <v>yf-crm-pss01.yf01</v>
      </c>
      <c r="D18" s="24">
        <f t="shared" si="2"/>
        <v>47624</v>
      </c>
      <c r="E18" s="24">
        <f>_input2!$B6</f>
        <v>45355</v>
      </c>
      <c r="F18" s="24">
        <f>_input3!$B6</f>
        <v>47</v>
      </c>
      <c r="G18">
        <f t="shared" si="3"/>
        <v>5.0027560357182255E-2</v>
      </c>
      <c r="H18">
        <f t="shared" si="0"/>
        <v>1012.2765957446809</v>
      </c>
      <c r="I18">
        <f>$D18/$L15</f>
        <v>0.23575187244132687</v>
      </c>
      <c r="J18" s="24">
        <f t="shared" si="4"/>
        <v>2269</v>
      </c>
      <c r="K18" s="24">
        <f t="shared" si="5"/>
        <v>47577</v>
      </c>
    </row>
    <row r="19" spans="3:11">
      <c r="C19" s="26">
        <f t="shared" si="1"/>
        <v>0</v>
      </c>
      <c r="D19" s="24">
        <f t="shared" si="2"/>
        <v>0</v>
      </c>
      <c r="E19" s="24">
        <f>_input2!$B7</f>
        <v>0</v>
      </c>
      <c r="F19" s="24">
        <f>_input3!$B7</f>
        <v>0</v>
      </c>
      <c r="G19">
        <f t="shared" si="3"/>
        <v>0</v>
      </c>
      <c r="H19">
        <f t="shared" si="0"/>
        <v>0</v>
      </c>
      <c r="I19">
        <f>$D19/$L15</f>
        <v>0</v>
      </c>
      <c r="J19" s="24">
        <f t="shared" si="4"/>
        <v>0</v>
      </c>
      <c r="K19" s="24">
        <f t="shared" si="5"/>
        <v>0</v>
      </c>
    </row>
    <row r="20" spans="3:11">
      <c r="C20" s="26">
        <f t="shared" si="1"/>
        <v>0</v>
      </c>
      <c r="D20" s="24">
        <f t="shared" si="2"/>
        <v>0</v>
      </c>
      <c r="E20" s="24">
        <f>_input2!$B8</f>
        <v>0</v>
      </c>
      <c r="F20" s="24">
        <f>_input3!$B8</f>
        <v>0</v>
      </c>
      <c r="G20">
        <f t="shared" si="3"/>
        <v>0</v>
      </c>
      <c r="H20">
        <f t="shared" si="0"/>
        <v>0</v>
      </c>
      <c r="I20">
        <f>$D20/$L15</f>
        <v>0</v>
      </c>
      <c r="J20" s="24">
        <f t="shared" si="4"/>
        <v>0</v>
      </c>
      <c r="K20" s="24">
        <f t="shared" si="5"/>
        <v>0</v>
      </c>
    </row>
    <row r="21" spans="3:11">
      <c r="C21" s="26">
        <f t="shared" si="1"/>
        <v>0</v>
      </c>
      <c r="D21" s="24">
        <f t="shared" si="2"/>
        <v>0</v>
      </c>
      <c r="E21" s="24">
        <f>_input2!$B9</f>
        <v>0</v>
      </c>
      <c r="F21" s="24">
        <f>_input3!$B9</f>
        <v>0</v>
      </c>
      <c r="G21">
        <f t="shared" si="3"/>
        <v>0</v>
      </c>
      <c r="H21">
        <f t="shared" si="0"/>
        <v>0</v>
      </c>
      <c r="I21">
        <f>$D21/$L15</f>
        <v>0</v>
      </c>
      <c r="J21" s="24">
        <f t="shared" si="4"/>
        <v>0</v>
      </c>
      <c r="K21" s="24">
        <f t="shared" si="5"/>
        <v>0</v>
      </c>
    </row>
    <row r="22" spans="3:11">
      <c r="C22" s="26">
        <f t="shared" si="1"/>
        <v>0</v>
      </c>
      <c r="D22" s="24">
        <f>$B10</f>
        <v>0</v>
      </c>
      <c r="E22" s="24">
        <f>_input2!$B10</f>
        <v>0</v>
      </c>
      <c r="F22" s="24">
        <f>_input3!$B10</f>
        <v>0</v>
      </c>
      <c r="G22">
        <f t="shared" si="3"/>
        <v>0</v>
      </c>
      <c r="H22">
        <f t="shared" si="0"/>
        <v>0</v>
      </c>
      <c r="I22">
        <f>$D22/$L15</f>
        <v>0</v>
      </c>
      <c r="J22" s="24">
        <f t="shared" si="4"/>
        <v>0</v>
      </c>
      <c r="K22" s="24">
        <f t="shared" si="5"/>
        <v>0</v>
      </c>
    </row>
    <row r="23" spans="3:11">
      <c r="C23" s="26">
        <f t="shared" si="1"/>
        <v>0</v>
      </c>
      <c r="D23" s="24">
        <f>$B11</f>
        <v>0</v>
      </c>
      <c r="E23" s="24">
        <f>_input2!$B11</f>
        <v>0</v>
      </c>
      <c r="F23" s="24">
        <f>_input3!$B11</f>
        <v>0</v>
      </c>
      <c r="G23">
        <f t="shared" si="3"/>
        <v>0</v>
      </c>
      <c r="H23">
        <f t="shared" si="0"/>
        <v>0</v>
      </c>
      <c r="I23">
        <f>$D23/$L15</f>
        <v>0</v>
      </c>
      <c r="J23" s="24">
        <f t="shared" si="4"/>
        <v>0</v>
      </c>
      <c r="K23" s="24">
        <f t="shared" si="5"/>
        <v>0</v>
      </c>
    </row>
    <row r="24" spans="3:11">
      <c r="C24" s="26">
        <f t="shared" si="1"/>
        <v>0</v>
      </c>
      <c r="D24" s="24">
        <f t="shared" si="2"/>
        <v>0</v>
      </c>
      <c r="E24" s="24">
        <f>_input2!$B12</f>
        <v>0</v>
      </c>
      <c r="F24" s="24">
        <f>_input3!$B12</f>
        <v>0</v>
      </c>
      <c r="G24">
        <f t="shared" si="3"/>
        <v>0</v>
      </c>
      <c r="H24">
        <f t="shared" si="0"/>
        <v>0</v>
      </c>
      <c r="I24">
        <f>$D24/$L15</f>
        <v>0</v>
      </c>
      <c r="J24" s="24">
        <f t="shared" si="4"/>
        <v>0</v>
      </c>
      <c r="K24" s="24">
        <f t="shared" si="5"/>
        <v>0</v>
      </c>
    </row>
    <row r="25" spans="3:11">
      <c r="C25" s="25"/>
    </row>
    <row r="26" spans="3:11">
      <c r="C26" s="25"/>
    </row>
    <row r="27" spans="3:11">
      <c r="C27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B6"/>
  <sheetViews>
    <sheetView workbookViewId="0">
      <selection activeCell="B7" sqref="B7"/>
    </sheetView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2" ht="18" customHeight="1">
      <c r="A1" t="s">
        <v>27</v>
      </c>
    </row>
    <row r="2" spans="1:2" ht="14.25" thickBot="1">
      <c r="A2" s="2" t="s">
        <v>21</v>
      </c>
      <c r="B2" t="s">
        <v>28</v>
      </c>
    </row>
    <row r="3" spans="1:2" ht="14.25" thickBot="1">
      <c r="A3" s="23" t="s">
        <v>23</v>
      </c>
      <c r="B3" s="3">
        <v>45583</v>
      </c>
    </row>
    <row r="4" spans="1:2" ht="14.25" thickBot="1">
      <c r="A4" s="23" t="s">
        <v>24</v>
      </c>
      <c r="B4" s="3">
        <v>44037</v>
      </c>
    </row>
    <row r="5" spans="1:2" ht="14.25" thickBot="1">
      <c r="A5" s="23" t="s">
        <v>25</v>
      </c>
      <c r="B5" s="3">
        <v>45096</v>
      </c>
    </row>
    <row r="6" spans="1:2" ht="14.25" thickBot="1">
      <c r="A6" s="23" t="s">
        <v>26</v>
      </c>
      <c r="B6" s="3">
        <v>45355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B6"/>
  <sheetViews>
    <sheetView workbookViewId="0">
      <selection activeCell="A7" sqref="A7"/>
    </sheetView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2" ht="18" customHeight="1">
      <c r="A1" t="s">
        <v>29</v>
      </c>
    </row>
    <row r="2" spans="1:2" ht="14.25" thickBot="1">
      <c r="A2" s="2" t="s">
        <v>21</v>
      </c>
      <c r="B2" t="s">
        <v>28</v>
      </c>
    </row>
    <row r="3" spans="1:2" ht="14.25" thickBot="1">
      <c r="A3" s="23" t="s">
        <v>23</v>
      </c>
      <c r="B3" s="3">
        <v>136</v>
      </c>
    </row>
    <row r="4" spans="1:2" ht="14.25" thickBot="1">
      <c r="A4" s="23" t="s">
        <v>24</v>
      </c>
      <c r="B4" s="3">
        <v>13</v>
      </c>
    </row>
    <row r="5" spans="1:2" ht="14.25" thickBot="1">
      <c r="A5" s="23" t="s">
        <v>25</v>
      </c>
      <c r="B5" s="3">
        <v>41</v>
      </c>
    </row>
    <row r="6" spans="1:2" ht="14.25" thickBot="1">
      <c r="A6" s="23" t="s">
        <v>26</v>
      </c>
      <c r="B6" s="3">
        <v>47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trend</vt:lpstr>
      <vt:lpstr>_settings</vt:lpstr>
      <vt:lpstr>_input</vt:lpstr>
      <vt:lpstr>_input2</vt:lpstr>
      <vt:lpstr>_input3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2012-11-01T02:29:03Z</dcterms:modified>
</cp:coreProperties>
</file>