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7F783E08-0FF3-44E2-B970-1DF732F0E158}" xr6:coauthVersionLast="47" xr6:coauthVersionMax="47" xr10:uidLastSave="{00000000-0000-0000-0000-000000000000}"/>
  <bookViews>
    <workbookView xWindow="-108" yWindow="-108" windowWidth="23256" windowHeight="12456" activeTab="2" xr2:uid="{8DD245C3-878A-4585-B1DE-A5C50C3A8F4C}"/>
  </bookViews>
  <sheets>
    <sheet name="Legge_Malus" sheetId="1" r:id="rId1"/>
    <sheet name="Lambda_mezzi" sheetId="2" r:id="rId2"/>
    <sheet name="Lambda_quarti" sheetId="3" r:id="rId3"/>
    <sheet name="Stok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3" l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" i="3"/>
  <c r="E3" i="3"/>
  <c r="E4" i="3"/>
  <c r="E2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J2" i="1" s="1"/>
  <c r="K2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" i="3"/>
  <c r="N3" i="3"/>
  <c r="N4" i="3"/>
  <c r="N5" i="3"/>
  <c r="N6" i="3"/>
  <c r="N7" i="3"/>
  <c r="N8" i="3"/>
  <c r="N9" i="3"/>
  <c r="N10" i="3"/>
  <c r="N11" i="3"/>
  <c r="N2" i="3"/>
  <c r="O11" i="3"/>
  <c r="O10" i="3"/>
  <c r="O9" i="3"/>
  <c r="O8" i="3"/>
  <c r="O7" i="3"/>
  <c r="O6" i="3"/>
  <c r="O5" i="3"/>
  <c r="O4" i="3"/>
  <c r="O3" i="3"/>
  <c r="O2" i="3"/>
  <c r="I3" i="3"/>
  <c r="I4" i="3"/>
  <c r="I2" i="3"/>
  <c r="E4" i="2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E21" i="1"/>
  <c r="C21" i="1"/>
  <c r="E20" i="1"/>
  <c r="C20" i="1" s="1"/>
  <c r="E19" i="1"/>
  <c r="C19" i="1"/>
  <c r="E18" i="1"/>
  <c r="C18" i="1" s="1"/>
  <c r="E17" i="1"/>
  <c r="C17" i="1"/>
  <c r="E16" i="1"/>
  <c r="C16" i="1" s="1"/>
  <c r="E15" i="1"/>
  <c r="C15" i="1"/>
  <c r="E14" i="1"/>
  <c r="C14" i="1" s="1"/>
  <c r="E13" i="1"/>
  <c r="C13" i="1"/>
  <c r="E12" i="1"/>
  <c r="C12" i="1" s="1"/>
  <c r="E11" i="1"/>
  <c r="C11" i="1"/>
  <c r="E10" i="1"/>
  <c r="C10" i="1" s="1"/>
  <c r="E9" i="1"/>
  <c r="C9" i="1"/>
  <c r="E8" i="1"/>
  <c r="C8" i="1" s="1"/>
  <c r="E7" i="1"/>
  <c r="C7" i="1"/>
  <c r="E6" i="1"/>
  <c r="C6" i="1" s="1"/>
  <c r="E5" i="1"/>
  <c r="C5" i="1"/>
  <c r="E4" i="1"/>
  <c r="C4" i="1" s="1"/>
  <c r="E3" i="1"/>
  <c r="C3" i="1"/>
  <c r="E2" i="1"/>
  <c r="C2" i="1" s="1"/>
</calcChain>
</file>

<file path=xl/sharedStrings.xml><?xml version="1.0" encoding="utf-8"?>
<sst xmlns="http://schemas.openxmlformats.org/spreadsheetml/2006/main" count="47" uniqueCount="40">
  <si>
    <t>angolo</t>
  </si>
  <si>
    <t>V/V(0)</t>
  </si>
  <si>
    <r>
      <rPr>
        <sz val="10"/>
        <color theme="1"/>
        <rFont val="Arial"/>
        <family val="2"/>
      </rPr>
      <t>cos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(θ)</t>
    </r>
  </si>
  <si>
    <t>V(mV)</t>
  </si>
  <si>
    <t>angolo rad</t>
  </si>
  <si>
    <t>V_in</t>
  </si>
  <si>
    <t>5,44</t>
  </si>
  <si>
    <t>angolo_new</t>
  </si>
  <si>
    <t>angolo_new_rad</t>
  </si>
  <si>
    <t>cos_quad</t>
  </si>
  <si>
    <t>massimo</t>
  </si>
  <si>
    <t>minimo</t>
  </si>
  <si>
    <t>θ1 (deg)</t>
  </si>
  <si>
    <t>Vmax (mV)</t>
  </si>
  <si>
    <t>θ2 (deg)</t>
  </si>
  <si>
    <t>Vmin (mV)</t>
  </si>
  <si>
    <r>
      <rPr>
        <sz val="10"/>
        <color theme="1"/>
        <rFont val="Arial"/>
        <family val="2"/>
      </rPr>
      <t>Θ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= 0</t>
    </r>
  </si>
  <si>
    <r>
      <rPr>
        <sz val="10"/>
        <color theme="1"/>
        <rFont val="Arial"/>
        <family val="2"/>
      </rPr>
      <t>Θ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= 90</t>
    </r>
  </si>
  <si>
    <r>
      <rPr>
        <sz val="10"/>
        <color theme="1"/>
        <rFont val="Arial"/>
        <family val="2"/>
      </rPr>
      <t>θ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</t>
    </r>
  </si>
  <si>
    <t>V</t>
  </si>
  <si>
    <t>V/V(0,0)</t>
  </si>
  <si>
    <r>
      <rPr>
        <sz val="10"/>
        <color theme="1"/>
        <rFont val="Arial"/>
        <family val="2"/>
      </rPr>
      <t>Θ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= 45</t>
    </r>
  </si>
  <si>
    <r>
      <rPr>
        <sz val="10"/>
        <color theme="1"/>
        <rFont val="Arial"/>
        <family val="2"/>
      </rPr>
      <t>mettere in grafico la tabella relativa a θ</t>
    </r>
    <r>
      <rPr>
        <sz val="9"/>
        <color theme="1"/>
        <rFont val="Arial"/>
        <family val="2"/>
      </rPr>
      <t>1</t>
    </r>
    <r>
      <rPr>
        <sz val="10"/>
        <color theme="1"/>
        <rFont val="Arial"/>
        <family val="2"/>
      </rPr>
      <t>=45°</t>
    </r>
  </si>
  <si>
    <t>θ1 diverso da 0, 45, 90</t>
  </si>
  <si>
    <t>mettere in grafico usando un plot polare (i numeri già scritti vanno sostituiti)</t>
  </si>
  <si>
    <t>Θ1 = 32</t>
  </si>
  <si>
    <t>Θ1 = 62</t>
  </si>
  <si>
    <t>PARAMETRI DI STOKES</t>
  </si>
  <si>
    <t>gradi</t>
  </si>
  <si>
    <t>mV</t>
  </si>
  <si>
    <t>Fare solo tabella</t>
  </si>
  <si>
    <r>
      <t>q = popt</t>
    </r>
    <r>
      <rPr>
        <sz val="8"/>
        <color rgb="FFDCDCDC"/>
        <rFont val="Courier New"/>
        <family val="3"/>
      </rPr>
      <t>[</t>
    </r>
    <r>
      <rPr>
        <sz val="8"/>
        <color rgb="FFB5CEA8"/>
        <rFont val="Courier New"/>
        <family val="3"/>
      </rPr>
      <t>0</t>
    </r>
    <r>
      <rPr>
        <sz val="8"/>
        <color rgb="FFDCDCDC"/>
        <rFont val="Courier New"/>
        <family val="3"/>
      </rPr>
      <t>]</t>
    </r>
  </si>
  <si>
    <t>V/V(0,0)_32</t>
  </si>
  <si>
    <t>V/V(0,0)_62</t>
  </si>
  <si>
    <t>θ2_32_62</t>
  </si>
  <si>
    <r>
      <t>θ</t>
    </r>
    <r>
      <rPr>
        <vertAlign val="subscript"/>
        <sz val="11"/>
        <color theme="1"/>
        <rFont val="Calibri"/>
        <family val="2"/>
        <scheme val="minor"/>
      </rPr>
      <t>2</t>
    </r>
  </si>
  <si>
    <t>θ2_32_62 (rad)</t>
  </si>
  <si>
    <t>V/V(0,0)_45</t>
  </si>
  <si>
    <t>θ2_45 (rad)</t>
  </si>
  <si>
    <r>
      <t>θ</t>
    </r>
    <r>
      <rPr>
        <vertAlign val="subscript"/>
        <sz val="10"/>
        <color theme="1"/>
        <rFont val="Arial"/>
        <family val="2"/>
      </rPr>
      <t>2_45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</si>
</sst>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</font>
    <font>
      <vertAlign val="subscript"/>
      <sz val="10"/>
      <color theme="1"/>
      <name val="Arial"/>
      <family val="2"/>
    </font>
    <font>
      <sz val="9"/>
      <color theme="1"/>
      <name val="Arial"/>
      <family val="2"/>
    </font>
    <font>
      <sz val="8"/>
      <color rgb="FFD4D4D4"/>
      <name val="Courier New"/>
      <family val="3"/>
    </font>
    <font>
      <sz val="8"/>
      <color rgb="FFDCDCDC"/>
      <name val="Courier New"/>
      <family val="3"/>
    </font>
    <font>
      <sz val="8"/>
      <color rgb="FFB5CEA8"/>
      <name val="Courier New"/>
      <family val="3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5" fillId="0" borderId="3" xfId="0" applyFont="1" applyBorder="1"/>
    <xf numFmtId="0" fontId="1" fillId="0" borderId="4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5" fillId="0" borderId="3" xfId="0" applyFont="1" applyBorder="1"/>
    <xf numFmtId="0" fontId="1" fillId="0" borderId="0" xfId="0" applyFont="1" applyFill="1" applyBorder="1" applyAlignment="1">
      <alignment horizontal="left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9D34C-D32C-487E-8FCC-26D880E3B404}">
  <dimension ref="A1:L21"/>
  <sheetViews>
    <sheetView workbookViewId="0">
      <selection activeCell="P12" sqref="P12"/>
    </sheetView>
  </sheetViews>
  <sheetFormatPr defaultRowHeight="14.4" x14ac:dyDescent="0.3"/>
  <cols>
    <col min="5" max="5" width="12" bestFit="1" customWidth="1"/>
    <col min="9" max="9" width="12" bestFit="1" customWidth="1"/>
    <col min="10" max="10" width="13.88671875" bestFit="1" customWidth="1"/>
    <col min="11" max="12" width="12" bestFit="1" customWidth="1"/>
  </cols>
  <sheetData>
    <row r="1" spans="1:12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I1" s="3" t="s">
        <v>7</v>
      </c>
      <c r="J1" s="3" t="s">
        <v>8</v>
      </c>
      <c r="K1" s="3" t="s">
        <v>9</v>
      </c>
      <c r="L1" s="1" t="s">
        <v>1</v>
      </c>
    </row>
    <row r="2" spans="1:12" x14ac:dyDescent="0.3">
      <c r="A2" s="1">
        <v>0</v>
      </c>
      <c r="B2" s="1">
        <f>D2/$D$21</f>
        <v>1</v>
      </c>
      <c r="C2" s="1">
        <f t="shared" ref="C2:C21" si="0">(COS(E2))^2</f>
        <v>1</v>
      </c>
      <c r="D2" s="1">
        <v>432</v>
      </c>
      <c r="E2" s="2">
        <f t="shared" ref="E2:E21" si="1">A2*2*PI()/360</f>
        <v>0</v>
      </c>
      <c r="F2" s="2" t="s">
        <v>6</v>
      </c>
      <c r="I2" s="3">
        <f>A2+3.2</f>
        <v>3.2</v>
      </c>
      <c r="J2" s="3">
        <f t="shared" ref="J2:J21" si="2">I2*PI()/180</f>
        <v>5.5850536063818547E-2</v>
      </c>
      <c r="K2" s="3">
        <f t="shared" ref="K2:K21" si="3">(COS(J2))^2</f>
        <v>0.99688395958029818</v>
      </c>
      <c r="L2" s="1">
        <f>D2/$D$21</f>
        <v>1</v>
      </c>
    </row>
    <row r="3" spans="1:12" x14ac:dyDescent="0.3">
      <c r="A3" s="1">
        <v>10</v>
      </c>
      <c r="B3" s="1">
        <f t="shared" ref="B3:B21" si="4">D3/$D$21</f>
        <v>1</v>
      </c>
      <c r="C3" s="1">
        <f t="shared" si="0"/>
        <v>0.9698463103929541</v>
      </c>
      <c r="D3" s="1">
        <v>432</v>
      </c>
      <c r="E3" s="2">
        <f t="shared" si="1"/>
        <v>0.17453292519943295</v>
      </c>
      <c r="F3" s="2"/>
      <c r="I3" s="3">
        <f t="shared" ref="I3:I21" si="5">A3+3.2</f>
        <v>13.2</v>
      </c>
      <c r="J3" s="3">
        <f t="shared" si="2"/>
        <v>0.23038346126325149</v>
      </c>
      <c r="K3" s="3">
        <f t="shared" si="3"/>
        <v>0.94785588011970645</v>
      </c>
      <c r="L3" s="1">
        <f t="shared" ref="L3:L21" si="6">D3/$D$21</f>
        <v>1</v>
      </c>
    </row>
    <row r="4" spans="1:12" x14ac:dyDescent="0.3">
      <c r="A4" s="1">
        <v>20</v>
      </c>
      <c r="B4" s="1">
        <f t="shared" si="4"/>
        <v>0.94444444444444442</v>
      </c>
      <c r="C4" s="1">
        <f t="shared" si="0"/>
        <v>0.88302222155948906</v>
      </c>
      <c r="D4" s="1">
        <v>408</v>
      </c>
      <c r="E4" s="2">
        <f t="shared" si="1"/>
        <v>0.3490658503988659</v>
      </c>
      <c r="F4" s="2"/>
      <c r="I4" s="3">
        <f t="shared" si="5"/>
        <v>23.2</v>
      </c>
      <c r="J4" s="3">
        <f t="shared" si="2"/>
        <v>0.40491638646268446</v>
      </c>
      <c r="K4" s="3">
        <f t="shared" si="3"/>
        <v>0.84480977186783479</v>
      </c>
      <c r="L4" s="1">
        <f t="shared" si="6"/>
        <v>0.94444444444444442</v>
      </c>
    </row>
    <row r="5" spans="1:12" x14ac:dyDescent="0.3">
      <c r="A5" s="1">
        <v>30</v>
      </c>
      <c r="B5" s="1">
        <f t="shared" si="4"/>
        <v>0.83333333333333337</v>
      </c>
      <c r="C5" s="1">
        <f t="shared" si="0"/>
        <v>0.75000000000000011</v>
      </c>
      <c r="D5" s="1">
        <v>360</v>
      </c>
      <c r="E5" s="2">
        <f t="shared" si="1"/>
        <v>0.52359877559829882</v>
      </c>
      <c r="F5" s="2"/>
      <c r="I5" s="3">
        <f t="shared" si="5"/>
        <v>33.200000000000003</v>
      </c>
      <c r="J5" s="3">
        <f t="shared" si="2"/>
        <v>0.57944931166211744</v>
      </c>
      <c r="K5" s="3">
        <f t="shared" si="3"/>
        <v>0.7001745162784474</v>
      </c>
      <c r="L5" s="1">
        <f t="shared" si="6"/>
        <v>0.83333333333333337</v>
      </c>
    </row>
    <row r="6" spans="1:12" x14ac:dyDescent="0.3">
      <c r="A6" s="1">
        <v>40</v>
      </c>
      <c r="B6" s="1">
        <f t="shared" si="4"/>
        <v>0.68981481481481477</v>
      </c>
      <c r="C6" s="1">
        <f t="shared" si="0"/>
        <v>0.58682408883346515</v>
      </c>
      <c r="D6" s="1">
        <v>298</v>
      </c>
      <c r="E6" s="2">
        <f t="shared" si="1"/>
        <v>0.69813170079773179</v>
      </c>
      <c r="F6" s="2"/>
      <c r="I6" s="3">
        <f t="shared" si="5"/>
        <v>43.2</v>
      </c>
      <c r="J6" s="3">
        <f t="shared" si="2"/>
        <v>0.7539822368615503</v>
      </c>
      <c r="K6" s="3">
        <f t="shared" si="3"/>
        <v>0.53139525976465674</v>
      </c>
      <c r="L6" s="1">
        <f t="shared" si="6"/>
        <v>0.68981481481481477</v>
      </c>
    </row>
    <row r="7" spans="1:12" x14ac:dyDescent="0.3">
      <c r="A7" s="1">
        <v>45</v>
      </c>
      <c r="B7" s="1">
        <f t="shared" si="4"/>
        <v>0.60185185185185186</v>
      </c>
      <c r="C7" s="1">
        <f t="shared" si="0"/>
        <v>0.50000000000000011</v>
      </c>
      <c r="D7" s="1">
        <v>260</v>
      </c>
      <c r="E7" s="2">
        <f t="shared" si="1"/>
        <v>0.78539816339744828</v>
      </c>
      <c r="F7" s="2"/>
      <c r="I7" s="3">
        <f t="shared" si="5"/>
        <v>48.2</v>
      </c>
      <c r="J7" s="3">
        <f t="shared" si="2"/>
        <v>0.84124869946126679</v>
      </c>
      <c r="K7" s="3">
        <f t="shared" si="3"/>
        <v>0.44426553389683726</v>
      </c>
      <c r="L7" s="1">
        <f t="shared" si="6"/>
        <v>0.60185185185185186</v>
      </c>
    </row>
    <row r="8" spans="1:12" x14ac:dyDescent="0.3">
      <c r="A8" s="1">
        <v>50</v>
      </c>
      <c r="B8" s="1">
        <f t="shared" si="4"/>
        <v>0.54166666666666663</v>
      </c>
      <c r="C8" s="1">
        <f t="shared" si="0"/>
        <v>0.41317591116653485</v>
      </c>
      <c r="D8" s="1">
        <v>234</v>
      </c>
      <c r="E8" s="2">
        <f t="shared" si="1"/>
        <v>0.87266462599716477</v>
      </c>
      <c r="F8" s="2"/>
      <c r="I8" s="3">
        <f t="shared" si="5"/>
        <v>53.2</v>
      </c>
      <c r="J8" s="3">
        <f t="shared" si="2"/>
        <v>0.92851516206098339</v>
      </c>
      <c r="K8" s="3">
        <f t="shared" si="3"/>
        <v>0.35882927157856176</v>
      </c>
      <c r="L8" s="1">
        <f t="shared" si="6"/>
        <v>0.54166666666666663</v>
      </c>
    </row>
    <row r="9" spans="1:12" x14ac:dyDescent="0.3">
      <c r="A9" s="1">
        <v>60</v>
      </c>
      <c r="B9" s="1">
        <f t="shared" si="4"/>
        <v>0.38425925925925924</v>
      </c>
      <c r="C9" s="1">
        <f t="shared" si="0"/>
        <v>0.25000000000000011</v>
      </c>
      <c r="D9" s="1">
        <v>166</v>
      </c>
      <c r="E9" s="2">
        <f t="shared" si="1"/>
        <v>1.0471975511965976</v>
      </c>
      <c r="F9" s="2"/>
      <c r="I9" s="3">
        <f t="shared" si="5"/>
        <v>63.2</v>
      </c>
      <c r="J9" s="3">
        <f t="shared" si="2"/>
        <v>1.1030480872604163</v>
      </c>
      <c r="K9" s="3">
        <f t="shared" si="3"/>
        <v>0.20329055669814933</v>
      </c>
      <c r="L9" s="1">
        <f t="shared" si="6"/>
        <v>0.38425925925925924</v>
      </c>
    </row>
    <row r="10" spans="1:12" x14ac:dyDescent="0.3">
      <c r="A10" s="1">
        <v>70</v>
      </c>
      <c r="B10" s="1">
        <f t="shared" si="4"/>
        <v>0.24537037037037038</v>
      </c>
      <c r="C10" s="1">
        <f t="shared" si="0"/>
        <v>0.11697777844051105</v>
      </c>
      <c r="D10" s="1">
        <v>106</v>
      </c>
      <c r="E10" s="2">
        <f t="shared" si="1"/>
        <v>1.2217304763960306</v>
      </c>
      <c r="F10" s="2"/>
      <c r="I10" s="3">
        <f t="shared" si="5"/>
        <v>73.2</v>
      </c>
      <c r="J10" s="3">
        <f t="shared" si="2"/>
        <v>1.2775810124598492</v>
      </c>
      <c r="K10" s="3">
        <f t="shared" si="3"/>
        <v>8.3539379644950271E-2</v>
      </c>
      <c r="L10" s="1">
        <f t="shared" si="6"/>
        <v>0.24537037037037038</v>
      </c>
    </row>
    <row r="11" spans="1:12" x14ac:dyDescent="0.3">
      <c r="A11" s="1">
        <v>80</v>
      </c>
      <c r="B11" s="1">
        <f t="shared" si="4"/>
        <v>0.14629629629629631</v>
      </c>
      <c r="C11" s="1">
        <f t="shared" si="0"/>
        <v>3.0153689607045831E-2</v>
      </c>
      <c r="D11" s="1">
        <v>63.2</v>
      </c>
      <c r="E11" s="2">
        <f t="shared" si="1"/>
        <v>1.3962634015954636</v>
      </c>
      <c r="F11" s="2"/>
      <c r="I11" s="3">
        <f t="shared" si="5"/>
        <v>83.2</v>
      </c>
      <c r="J11" s="3">
        <f t="shared" si="2"/>
        <v>1.4521139376592822</v>
      </c>
      <c r="K11" s="3">
        <f t="shared" si="3"/>
        <v>1.4019499710726881E-2</v>
      </c>
      <c r="L11" s="1">
        <f t="shared" si="6"/>
        <v>0.14629629629629631</v>
      </c>
    </row>
    <row r="12" spans="1:12" x14ac:dyDescent="0.3">
      <c r="A12" s="1">
        <v>90</v>
      </c>
      <c r="B12" s="1">
        <f t="shared" si="4"/>
        <v>0.10185185185185185</v>
      </c>
      <c r="C12" s="1">
        <f t="shared" si="0"/>
        <v>3.7524718414124473E-33</v>
      </c>
      <c r="D12" s="1">
        <v>44</v>
      </c>
      <c r="E12" s="2">
        <f t="shared" si="1"/>
        <v>1.5707963267948966</v>
      </c>
      <c r="F12" s="2"/>
      <c r="I12" s="3">
        <f t="shared" si="5"/>
        <v>93.2</v>
      </c>
      <c r="J12" s="3">
        <f t="shared" si="2"/>
        <v>1.6266468628587152</v>
      </c>
      <c r="K12" s="3">
        <f t="shared" si="3"/>
        <v>3.1160404197018128E-3</v>
      </c>
      <c r="L12" s="1">
        <f t="shared" si="6"/>
        <v>0.10185185185185185</v>
      </c>
    </row>
    <row r="13" spans="1:12" x14ac:dyDescent="0.3">
      <c r="A13" s="1">
        <v>100</v>
      </c>
      <c r="B13" s="1">
        <f t="shared" si="4"/>
        <v>0.10185185185185185</v>
      </c>
      <c r="C13" s="1">
        <f t="shared" si="0"/>
        <v>3.0153689607045793E-2</v>
      </c>
      <c r="D13" s="1">
        <v>44</v>
      </c>
      <c r="E13" s="2">
        <f t="shared" si="1"/>
        <v>1.7453292519943295</v>
      </c>
      <c r="F13" s="2"/>
      <c r="I13" s="3">
        <f t="shared" si="5"/>
        <v>103.2</v>
      </c>
      <c r="J13" s="3">
        <f t="shared" si="2"/>
        <v>1.8011797880581482</v>
      </c>
      <c r="K13" s="3">
        <f t="shared" si="3"/>
        <v>5.2144119880293584E-2</v>
      </c>
      <c r="L13" s="1">
        <f t="shared" si="6"/>
        <v>0.10185185185185185</v>
      </c>
    </row>
    <row r="14" spans="1:12" x14ac:dyDescent="0.3">
      <c r="A14" s="1">
        <v>110</v>
      </c>
      <c r="B14" s="1">
        <f t="shared" si="4"/>
        <v>0.1537037037037037</v>
      </c>
      <c r="C14" s="1">
        <f t="shared" si="0"/>
        <v>0.11697777844051097</v>
      </c>
      <c r="D14" s="1">
        <v>66.400000000000006</v>
      </c>
      <c r="E14" s="2">
        <f t="shared" si="1"/>
        <v>1.9198621771937625</v>
      </c>
      <c r="F14" s="2"/>
      <c r="I14" s="3">
        <f t="shared" si="5"/>
        <v>113.2</v>
      </c>
      <c r="J14" s="3">
        <f t="shared" si="2"/>
        <v>1.9757127132575811</v>
      </c>
      <c r="K14" s="3">
        <f t="shared" si="3"/>
        <v>0.15519022813216513</v>
      </c>
      <c r="L14" s="1">
        <f t="shared" si="6"/>
        <v>0.1537037037037037</v>
      </c>
    </row>
    <row r="15" spans="1:12" x14ac:dyDescent="0.3">
      <c r="A15" s="1">
        <v>120</v>
      </c>
      <c r="B15" s="1">
        <f t="shared" si="4"/>
        <v>0.25231481481481483</v>
      </c>
      <c r="C15" s="1">
        <f t="shared" si="0"/>
        <v>0.24999999999999978</v>
      </c>
      <c r="D15" s="1">
        <v>109</v>
      </c>
      <c r="E15" s="2">
        <f t="shared" si="1"/>
        <v>2.0943951023931953</v>
      </c>
      <c r="F15" s="2"/>
      <c r="I15" s="3">
        <f t="shared" si="5"/>
        <v>123.2</v>
      </c>
      <c r="J15" s="3">
        <f t="shared" si="2"/>
        <v>2.1502456384570143</v>
      </c>
      <c r="K15" s="3">
        <f t="shared" si="3"/>
        <v>0.29982548372155282</v>
      </c>
      <c r="L15" s="1">
        <f t="shared" si="6"/>
        <v>0.25231481481481483</v>
      </c>
    </row>
    <row r="16" spans="1:12" x14ac:dyDescent="0.3">
      <c r="A16" s="1">
        <v>130</v>
      </c>
      <c r="B16" s="1">
        <f t="shared" si="4"/>
        <v>0.39351851851851855</v>
      </c>
      <c r="C16" s="1">
        <f t="shared" si="0"/>
        <v>0.41317591116653485</v>
      </c>
      <c r="D16" s="1">
        <v>170</v>
      </c>
      <c r="E16" s="2">
        <f t="shared" si="1"/>
        <v>2.2689280275926285</v>
      </c>
      <c r="F16" s="2"/>
      <c r="I16" s="3">
        <f t="shared" si="5"/>
        <v>133.19999999999999</v>
      </c>
      <c r="J16" s="3">
        <f t="shared" si="2"/>
        <v>2.3247785636564466</v>
      </c>
      <c r="K16" s="3">
        <f t="shared" si="3"/>
        <v>0.46860474023534293</v>
      </c>
      <c r="L16" s="1">
        <f t="shared" si="6"/>
        <v>0.39351851851851855</v>
      </c>
    </row>
    <row r="17" spans="1:12" x14ac:dyDescent="0.3">
      <c r="A17" s="1">
        <v>140</v>
      </c>
      <c r="B17" s="1">
        <f t="shared" si="4"/>
        <v>0.54166666666666663</v>
      </c>
      <c r="C17" s="1">
        <f t="shared" si="0"/>
        <v>0.58682408883346493</v>
      </c>
      <c r="D17" s="1">
        <v>234</v>
      </c>
      <c r="E17" s="2">
        <f t="shared" si="1"/>
        <v>2.4434609527920612</v>
      </c>
      <c r="F17" s="2"/>
      <c r="I17" s="3">
        <f t="shared" si="5"/>
        <v>143.19999999999999</v>
      </c>
      <c r="J17" s="3">
        <f t="shared" si="2"/>
        <v>2.4993114888558798</v>
      </c>
      <c r="K17" s="3">
        <f t="shared" si="3"/>
        <v>0.64117072842143807</v>
      </c>
      <c r="L17" s="1">
        <f t="shared" si="6"/>
        <v>0.54166666666666663</v>
      </c>
    </row>
    <row r="18" spans="1:12" x14ac:dyDescent="0.3">
      <c r="A18" s="1">
        <v>150</v>
      </c>
      <c r="B18" s="1">
        <f t="shared" si="4"/>
        <v>0.67129629629629628</v>
      </c>
      <c r="C18" s="1">
        <f t="shared" si="0"/>
        <v>0.75000000000000011</v>
      </c>
      <c r="D18" s="1">
        <v>290</v>
      </c>
      <c r="E18" s="2">
        <f t="shared" si="1"/>
        <v>2.6179938779914944</v>
      </c>
      <c r="F18" s="2"/>
      <c r="I18" s="3">
        <f t="shared" si="5"/>
        <v>153.19999999999999</v>
      </c>
      <c r="J18" s="3">
        <f t="shared" si="2"/>
        <v>2.6738444140553126</v>
      </c>
      <c r="K18" s="3">
        <f t="shared" si="3"/>
        <v>0.79670944330185056</v>
      </c>
      <c r="L18" s="1">
        <f t="shared" si="6"/>
        <v>0.67129629629629628</v>
      </c>
    </row>
    <row r="19" spans="1:12" x14ac:dyDescent="0.3">
      <c r="A19" s="1">
        <v>160</v>
      </c>
      <c r="B19" s="1">
        <f t="shared" si="4"/>
        <v>0.82407407407407407</v>
      </c>
      <c r="C19" s="1">
        <f t="shared" si="0"/>
        <v>0.88302222155948884</v>
      </c>
      <c r="D19" s="1">
        <v>356</v>
      </c>
      <c r="E19" s="2">
        <f t="shared" si="1"/>
        <v>2.7925268031909272</v>
      </c>
      <c r="F19" s="2"/>
      <c r="I19" s="3">
        <f t="shared" si="5"/>
        <v>163.19999999999999</v>
      </c>
      <c r="J19" s="3">
        <f t="shared" si="2"/>
        <v>2.8483773392547453</v>
      </c>
      <c r="K19" s="3">
        <f t="shared" si="3"/>
        <v>0.91646062035504949</v>
      </c>
      <c r="L19" s="1">
        <f t="shared" si="6"/>
        <v>0.82407407407407407</v>
      </c>
    </row>
    <row r="20" spans="1:12" x14ac:dyDescent="0.3">
      <c r="A20" s="1">
        <v>170</v>
      </c>
      <c r="B20" s="1">
        <f t="shared" si="4"/>
        <v>0.93518518518518523</v>
      </c>
      <c r="C20" s="1">
        <f t="shared" si="0"/>
        <v>0.9698463103929541</v>
      </c>
      <c r="D20" s="1">
        <v>404</v>
      </c>
      <c r="E20" s="2">
        <f t="shared" si="1"/>
        <v>2.9670597283903604</v>
      </c>
      <c r="F20" s="2"/>
      <c r="I20" s="3">
        <f t="shared" si="5"/>
        <v>173.2</v>
      </c>
      <c r="J20" s="3">
        <f t="shared" si="2"/>
        <v>3.0229102644541785</v>
      </c>
      <c r="K20" s="3">
        <f t="shared" si="3"/>
        <v>0.98598050028927309</v>
      </c>
      <c r="L20" s="1">
        <f t="shared" si="6"/>
        <v>0.93518518518518523</v>
      </c>
    </row>
    <row r="21" spans="1:12" x14ac:dyDescent="0.3">
      <c r="A21" s="1">
        <v>180</v>
      </c>
      <c r="B21" s="1">
        <f t="shared" si="4"/>
        <v>1</v>
      </c>
      <c r="C21" s="1">
        <f t="shared" si="0"/>
        <v>1</v>
      </c>
      <c r="D21" s="1">
        <v>432</v>
      </c>
      <c r="E21" s="2">
        <f t="shared" si="1"/>
        <v>3.1415926535897931</v>
      </c>
      <c r="F21" s="2"/>
      <c r="I21" s="3">
        <f t="shared" si="5"/>
        <v>183.2</v>
      </c>
      <c r="J21" s="3">
        <f t="shared" si="2"/>
        <v>3.1974431896536113</v>
      </c>
      <c r="K21" s="3">
        <f t="shared" si="3"/>
        <v>0.99688395958029818</v>
      </c>
      <c r="L21" s="1">
        <f t="shared" si="6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6DD14-60D7-4697-A692-F5E00BD40F33}">
  <dimension ref="A1:G9"/>
  <sheetViews>
    <sheetView workbookViewId="0">
      <selection activeCell="G3" sqref="G3"/>
    </sheetView>
  </sheetViews>
  <sheetFormatPr defaultRowHeight="14.4" x14ac:dyDescent="0.3"/>
  <cols>
    <col min="2" max="2" width="10" bestFit="1" customWidth="1"/>
    <col min="3" max="3" width="7.88671875" bestFit="1" customWidth="1"/>
    <col min="4" max="4" width="9.6640625" bestFit="1" customWidth="1"/>
    <col min="7" max="7" width="14.33203125" bestFit="1" customWidth="1"/>
  </cols>
  <sheetData>
    <row r="1" spans="1:7" x14ac:dyDescent="0.3">
      <c r="A1" s="1"/>
      <c r="B1" s="9" t="s">
        <v>10</v>
      </c>
      <c r="C1" s="10"/>
      <c r="D1" s="9" t="s">
        <v>11</v>
      </c>
      <c r="E1" s="10"/>
    </row>
    <row r="2" spans="1:7" x14ac:dyDescent="0.3">
      <c r="A2" s="1" t="s">
        <v>12</v>
      </c>
      <c r="B2" s="1" t="s">
        <v>13</v>
      </c>
      <c r="C2" s="1" t="s">
        <v>14</v>
      </c>
      <c r="D2" s="1" t="s">
        <v>15</v>
      </c>
      <c r="E2" s="1" t="s">
        <v>14</v>
      </c>
      <c r="G2" s="7" t="s">
        <v>30</v>
      </c>
    </row>
    <row r="3" spans="1:7" x14ac:dyDescent="0.3">
      <c r="A3" s="1">
        <v>2</v>
      </c>
      <c r="B3" s="1">
        <v>284</v>
      </c>
      <c r="C3" s="1">
        <v>0</v>
      </c>
      <c r="D3" s="1">
        <v>26.2</v>
      </c>
      <c r="E3" s="1">
        <v>94</v>
      </c>
    </row>
    <row r="4" spans="1:7" x14ac:dyDescent="0.3">
      <c r="A4" s="1">
        <v>32</v>
      </c>
      <c r="B4" s="1">
        <v>286</v>
      </c>
      <c r="C4" s="1">
        <v>62</v>
      </c>
      <c r="D4" s="1">
        <v>31.8</v>
      </c>
      <c r="E4" s="1">
        <f>338</f>
        <v>338</v>
      </c>
    </row>
    <row r="5" spans="1:7" x14ac:dyDescent="0.3">
      <c r="A5" s="1">
        <v>62</v>
      </c>
      <c r="B5" s="1">
        <v>288</v>
      </c>
      <c r="C5" s="1">
        <v>302</v>
      </c>
      <c r="D5" s="1">
        <v>30.8</v>
      </c>
      <c r="E5" s="1">
        <v>34</v>
      </c>
    </row>
    <row r="6" spans="1:7" x14ac:dyDescent="0.3">
      <c r="A6" s="1">
        <v>92</v>
      </c>
      <c r="B6" s="1">
        <v>316</v>
      </c>
      <c r="C6" s="1">
        <v>2</v>
      </c>
      <c r="D6" s="1">
        <v>27.6</v>
      </c>
      <c r="E6" s="1">
        <v>92</v>
      </c>
    </row>
    <row r="7" spans="1:7" x14ac:dyDescent="0.3">
      <c r="A7" s="1">
        <v>122</v>
      </c>
      <c r="B7" s="1">
        <v>40</v>
      </c>
      <c r="C7" s="1">
        <v>62</v>
      </c>
      <c r="D7" s="1">
        <v>34.799999999999997</v>
      </c>
      <c r="E7" s="1">
        <v>152</v>
      </c>
    </row>
    <row r="8" spans="1:7" x14ac:dyDescent="0.3">
      <c r="A8" s="1">
        <v>152</v>
      </c>
      <c r="B8" s="1"/>
      <c r="C8" s="1">
        <v>122</v>
      </c>
      <c r="D8" s="1"/>
      <c r="E8" s="1">
        <v>32</v>
      </c>
    </row>
    <row r="9" spans="1:7" x14ac:dyDescent="0.3">
      <c r="A9" s="2">
        <v>182</v>
      </c>
      <c r="B9" s="2"/>
      <c r="C9" s="2">
        <v>92</v>
      </c>
      <c r="D9" s="2"/>
      <c r="E9" s="2">
        <v>2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62267-F17F-4617-8F39-71D091F28486}">
  <dimension ref="A1:AA25"/>
  <sheetViews>
    <sheetView tabSelected="1" workbookViewId="0">
      <selection activeCell="O1" sqref="O1"/>
    </sheetView>
  </sheetViews>
  <sheetFormatPr defaultRowHeight="14.4" x14ac:dyDescent="0.3"/>
  <cols>
    <col min="2" max="2" width="5.21875" customWidth="1"/>
    <col min="4" max="4" width="9.77734375" customWidth="1"/>
    <col min="5" max="5" width="7.88671875" bestFit="1" customWidth="1"/>
    <col min="9" max="9" width="12" bestFit="1" customWidth="1"/>
    <col min="10" max="10" width="9.6640625" customWidth="1"/>
    <col min="14" max="14" width="12" bestFit="1" customWidth="1"/>
    <col min="15" max="15" width="19.88671875" bestFit="1" customWidth="1"/>
    <col min="16" max="16" width="7.5546875" bestFit="1" customWidth="1"/>
    <col min="17" max="18" width="12" bestFit="1" customWidth="1"/>
    <col min="19" max="19" width="13.6640625" bestFit="1" customWidth="1"/>
    <col min="20" max="20" width="7.5546875" bestFit="1" customWidth="1"/>
    <col min="21" max="22" width="12" bestFit="1" customWidth="1"/>
    <col min="25" max="25" width="12" bestFit="1" customWidth="1"/>
  </cols>
  <sheetData>
    <row r="1" spans="1:27" ht="15.6" x14ac:dyDescent="0.35">
      <c r="A1" s="9" t="s">
        <v>16</v>
      </c>
      <c r="B1" s="10"/>
      <c r="C1" s="1" t="s">
        <v>18</v>
      </c>
      <c r="D1" s="1" t="s">
        <v>19</v>
      </c>
      <c r="E1" s="1" t="s">
        <v>20</v>
      </c>
      <c r="F1" s="9" t="s">
        <v>17</v>
      </c>
      <c r="G1" s="10"/>
      <c r="H1" s="1" t="s">
        <v>19</v>
      </c>
      <c r="I1" s="1" t="s">
        <v>20</v>
      </c>
      <c r="J1" s="5" t="s">
        <v>21</v>
      </c>
      <c r="K1" s="6"/>
      <c r="L1" s="1" t="s">
        <v>39</v>
      </c>
      <c r="M1" s="1" t="s">
        <v>19</v>
      </c>
      <c r="N1" s="1" t="s">
        <v>37</v>
      </c>
      <c r="O1" t="s">
        <v>38</v>
      </c>
      <c r="P1" s="2"/>
      <c r="R1" s="1" t="s">
        <v>34</v>
      </c>
      <c r="S1" s="11" t="s">
        <v>36</v>
      </c>
      <c r="T1" s="5" t="s">
        <v>25</v>
      </c>
      <c r="U1" s="1" t="s">
        <v>19</v>
      </c>
      <c r="V1" s="1" t="s">
        <v>32</v>
      </c>
      <c r="W1" s="5" t="s">
        <v>26</v>
      </c>
      <c r="X1" s="1" t="s">
        <v>19</v>
      </c>
      <c r="Y1" s="1" t="s">
        <v>33</v>
      </c>
      <c r="AA1" t="s">
        <v>35</v>
      </c>
    </row>
    <row r="2" spans="1:27" x14ac:dyDescent="0.3">
      <c r="C2" s="1">
        <v>0</v>
      </c>
      <c r="D2" s="1">
        <v>312</v>
      </c>
      <c r="E2" s="1">
        <f>D2/$D$2</f>
        <v>1</v>
      </c>
      <c r="H2" s="1">
        <v>310</v>
      </c>
      <c r="I2" s="1">
        <f>H2/$D$2</f>
        <v>0.99358974358974361</v>
      </c>
      <c r="L2" s="1">
        <v>2</v>
      </c>
      <c r="M2" s="1">
        <v>174</v>
      </c>
      <c r="N2" s="1">
        <f>M2/$M$11</f>
        <v>0.97752808988764039</v>
      </c>
      <c r="O2" s="4">
        <f>L2*2*PI()/360</f>
        <v>3.4906585039886591E-2</v>
      </c>
      <c r="P2" s="2"/>
      <c r="R2" s="1">
        <v>2</v>
      </c>
      <c r="S2">
        <f>(PI()*R2)/180</f>
        <v>3.4906585039886591E-2</v>
      </c>
      <c r="U2" s="1">
        <v>270</v>
      </c>
      <c r="V2" s="1">
        <f>U2/$U$16</f>
        <v>0.83333333333333337</v>
      </c>
      <c r="X2" s="1">
        <v>218</v>
      </c>
      <c r="Y2" s="1">
        <f>X2/MAX($X$2:$X$25)</f>
        <v>0.87903225806451613</v>
      </c>
    </row>
    <row r="3" spans="1:27" x14ac:dyDescent="0.3">
      <c r="C3" s="1">
        <v>90</v>
      </c>
      <c r="D3" s="1">
        <v>28.8</v>
      </c>
      <c r="E3" s="1">
        <f t="shared" ref="E3:E4" si="0">D3/$D$2</f>
        <v>9.2307692307692313E-2</v>
      </c>
      <c r="H3" s="1">
        <v>29.6</v>
      </c>
      <c r="I3" s="1">
        <f>H3/$D$2</f>
        <v>9.4871794871794882E-2</v>
      </c>
      <c r="L3" s="1">
        <v>22</v>
      </c>
      <c r="M3" s="1">
        <v>178</v>
      </c>
      <c r="N3" s="1">
        <f>M3/$M$11</f>
        <v>1</v>
      </c>
      <c r="O3" s="4">
        <f>L3*2*PI()/360</f>
        <v>0.38397243543875248</v>
      </c>
      <c r="P3" s="2"/>
      <c r="R3" s="1">
        <v>16</v>
      </c>
      <c r="S3">
        <f t="shared" ref="S3:S25" si="1">(PI()*R3)/180</f>
        <v>0.27925268031909273</v>
      </c>
      <c r="U3" s="1">
        <v>300</v>
      </c>
      <c r="V3" s="1">
        <f>U3/$U$16</f>
        <v>0.92592592592592593</v>
      </c>
      <c r="X3" s="1">
        <v>180</v>
      </c>
      <c r="Y3" s="1">
        <f>X3/MAX($X$2:$X$25)</f>
        <v>0.72580645161290325</v>
      </c>
    </row>
    <row r="4" spans="1:27" x14ac:dyDescent="0.3">
      <c r="C4" s="1">
        <v>45</v>
      </c>
      <c r="D4" s="1">
        <v>184</v>
      </c>
      <c r="E4" s="1">
        <f t="shared" si="0"/>
        <v>0.58974358974358976</v>
      </c>
      <c r="H4" s="1">
        <v>164</v>
      </c>
      <c r="I4" s="1">
        <f>H4/$D$2</f>
        <v>0.52564102564102566</v>
      </c>
      <c r="L4" s="1">
        <v>42</v>
      </c>
      <c r="M4" s="1">
        <v>178</v>
      </c>
      <c r="N4" s="1">
        <f>M4/$M$11</f>
        <v>1</v>
      </c>
      <c r="O4" s="4">
        <f>L4*2*PI()/360</f>
        <v>0.73303828583761843</v>
      </c>
      <c r="P4" s="2"/>
      <c r="R4" s="1">
        <v>30</v>
      </c>
      <c r="S4">
        <f t="shared" si="1"/>
        <v>0.52359877559829882</v>
      </c>
      <c r="U4" s="1">
        <v>310</v>
      </c>
      <c r="V4" s="1">
        <f>U4/$U$16</f>
        <v>0.95679012345679015</v>
      </c>
      <c r="X4" s="1">
        <v>148</v>
      </c>
      <c r="Y4" s="1">
        <f>X4/MAX($X$2:$X$25)</f>
        <v>0.59677419354838712</v>
      </c>
    </row>
    <row r="5" spans="1:27" x14ac:dyDescent="0.3">
      <c r="L5" s="1">
        <v>62</v>
      </c>
      <c r="M5" s="1">
        <v>172</v>
      </c>
      <c r="N5" s="1">
        <f>M5/$M$11</f>
        <v>0.9662921348314607</v>
      </c>
      <c r="O5" s="4">
        <f>L5*2*PI()/360</f>
        <v>1.0821041362364843</v>
      </c>
      <c r="P5" s="2"/>
      <c r="R5" s="1">
        <v>44</v>
      </c>
      <c r="S5">
        <f t="shared" si="1"/>
        <v>0.76794487087750496</v>
      </c>
      <c r="U5" s="1">
        <v>294</v>
      </c>
      <c r="V5" s="1">
        <f>U5/$U$16</f>
        <v>0.90740740740740744</v>
      </c>
      <c r="X5" s="1">
        <v>124</v>
      </c>
      <c r="Y5" s="1">
        <f>X5/MAX($X$2:$X$25)</f>
        <v>0.5</v>
      </c>
    </row>
    <row r="6" spans="1:27" x14ac:dyDescent="0.3">
      <c r="L6" s="1">
        <v>82</v>
      </c>
      <c r="M6" s="1">
        <v>166</v>
      </c>
      <c r="N6" s="1">
        <f>M6/$M$11</f>
        <v>0.93258426966292129</v>
      </c>
      <c r="O6" s="4">
        <f>L6*2*PI()/360</f>
        <v>1.43116998663535</v>
      </c>
      <c r="P6" s="2"/>
      <c r="R6" s="1">
        <v>60</v>
      </c>
      <c r="S6">
        <f t="shared" si="1"/>
        <v>1.0471975511965976</v>
      </c>
      <c r="U6" s="1">
        <v>256</v>
      </c>
      <c r="V6" s="1">
        <f>U6/$U$16</f>
        <v>0.79012345679012341</v>
      </c>
      <c r="X6" s="1">
        <v>110</v>
      </c>
      <c r="Y6" s="1">
        <f>X6/MAX($X$2:$X$25)</f>
        <v>0.44354838709677419</v>
      </c>
    </row>
    <row r="7" spans="1:27" x14ac:dyDescent="0.3">
      <c r="L7" s="1">
        <v>102</v>
      </c>
      <c r="M7" s="1">
        <v>160</v>
      </c>
      <c r="N7" s="1">
        <f>M7/$M$11</f>
        <v>0.898876404494382</v>
      </c>
      <c r="O7" s="4">
        <f>L7*2*PI()/360</f>
        <v>1.780235837034216</v>
      </c>
      <c r="P7" s="6"/>
      <c r="R7" s="1">
        <v>74</v>
      </c>
      <c r="S7">
        <f t="shared" si="1"/>
        <v>1.2915436464758039</v>
      </c>
      <c r="U7" s="1">
        <v>210</v>
      </c>
      <c r="V7" s="1">
        <f>U7/$U$16</f>
        <v>0.64814814814814814</v>
      </c>
      <c r="X7" s="1">
        <v>112</v>
      </c>
      <c r="Y7" s="1">
        <f>X7/MAX($X$2:$X$25)</f>
        <v>0.45161290322580644</v>
      </c>
    </row>
    <row r="8" spans="1:27" x14ac:dyDescent="0.3">
      <c r="L8" s="1">
        <v>122</v>
      </c>
      <c r="M8" s="1">
        <v>160</v>
      </c>
      <c r="N8" s="1">
        <f>M8/$M$11</f>
        <v>0.898876404494382</v>
      </c>
      <c r="O8" s="4">
        <f>L8*2*PI()/360</f>
        <v>2.1293016874330819</v>
      </c>
      <c r="P8" s="2"/>
      <c r="R8" s="1">
        <v>90</v>
      </c>
      <c r="S8">
        <f t="shared" si="1"/>
        <v>1.5707963267948966</v>
      </c>
      <c r="U8" s="1">
        <v>164</v>
      </c>
      <c r="V8" s="1">
        <f>U8/$U$16</f>
        <v>0.50617283950617287</v>
      </c>
      <c r="X8" s="1">
        <v>134</v>
      </c>
      <c r="Y8" s="1">
        <f>X8/MAX($X$2:$X$25)</f>
        <v>0.54032258064516125</v>
      </c>
    </row>
    <row r="9" spans="1:27" x14ac:dyDescent="0.3">
      <c r="L9" s="1">
        <v>142</v>
      </c>
      <c r="M9" s="1">
        <v>164</v>
      </c>
      <c r="N9" s="1">
        <f>M9/$M$11</f>
        <v>0.9213483146067416</v>
      </c>
      <c r="O9" s="4">
        <f>L9*2*PI()/360</f>
        <v>2.4783675378319479</v>
      </c>
      <c r="P9" s="2"/>
      <c r="R9" s="1">
        <v>104</v>
      </c>
      <c r="S9">
        <f t="shared" si="1"/>
        <v>1.8151424220741028</v>
      </c>
      <c r="U9" s="1">
        <v>128</v>
      </c>
      <c r="V9" s="1">
        <f>U9/$U$16</f>
        <v>0.39506172839506171</v>
      </c>
      <c r="X9" s="1">
        <v>164</v>
      </c>
      <c r="Y9" s="1">
        <f>X9/MAX($X$2:$X$25)</f>
        <v>0.66129032258064513</v>
      </c>
    </row>
    <row r="10" spans="1:27" x14ac:dyDescent="0.3">
      <c r="L10" s="1">
        <v>162</v>
      </c>
      <c r="M10" s="1">
        <v>168</v>
      </c>
      <c r="N10" s="1">
        <f>M10/$M$11</f>
        <v>0.9438202247191011</v>
      </c>
      <c r="O10" s="4">
        <f>L10*2*PI()/360</f>
        <v>2.8274333882308138</v>
      </c>
      <c r="P10" s="2"/>
      <c r="R10" s="1">
        <v>120</v>
      </c>
      <c r="S10">
        <f t="shared" si="1"/>
        <v>2.0943951023931953</v>
      </c>
      <c r="U10" s="1">
        <v>114</v>
      </c>
      <c r="V10" s="1">
        <f>U10/$U$16</f>
        <v>0.35185185185185186</v>
      </c>
      <c r="X10" s="1">
        <v>198</v>
      </c>
      <c r="Y10" s="1">
        <f>X10/MAX($X$2:$X$25)</f>
        <v>0.79838709677419351</v>
      </c>
    </row>
    <row r="11" spans="1:27" x14ac:dyDescent="0.3">
      <c r="L11" s="1">
        <v>182</v>
      </c>
      <c r="M11" s="1">
        <v>178</v>
      </c>
      <c r="N11" s="1">
        <f>M11/$M$11</f>
        <v>1</v>
      </c>
      <c r="O11" s="4">
        <f>L11*2*PI()/360</f>
        <v>3.1764992386296798</v>
      </c>
      <c r="P11" s="2"/>
      <c r="R11" s="1">
        <v>135</v>
      </c>
      <c r="S11">
        <f t="shared" si="1"/>
        <v>2.3561944901923448</v>
      </c>
      <c r="U11" s="1">
        <v>130</v>
      </c>
      <c r="V11" s="1">
        <f>U11/$U$16</f>
        <v>0.40123456790123457</v>
      </c>
      <c r="X11" s="1">
        <v>224</v>
      </c>
      <c r="Y11" s="1">
        <f>X11/MAX($X$2:$X$25)</f>
        <v>0.90322580645161288</v>
      </c>
    </row>
    <row r="12" spans="1:27" x14ac:dyDescent="0.3">
      <c r="O12" s="2"/>
      <c r="P12" s="2"/>
      <c r="R12" s="1">
        <v>150</v>
      </c>
      <c r="S12">
        <f t="shared" si="1"/>
        <v>2.6179938779914944</v>
      </c>
      <c r="U12" s="1">
        <v>166</v>
      </c>
      <c r="V12" s="1">
        <f>U12/$U$16</f>
        <v>0.51234567901234573</v>
      </c>
      <c r="X12" s="1">
        <v>244</v>
      </c>
      <c r="Y12" s="1">
        <f>X12/MAX($X$2:$X$25)</f>
        <v>0.9838709677419355</v>
      </c>
    </row>
    <row r="13" spans="1:27" x14ac:dyDescent="0.3">
      <c r="L13" s="1"/>
      <c r="M13" s="1"/>
      <c r="N13" s="1"/>
      <c r="O13" s="4" t="s">
        <v>22</v>
      </c>
      <c r="P13" s="2"/>
      <c r="R13" s="1">
        <v>164</v>
      </c>
      <c r="S13">
        <f t="shared" si="1"/>
        <v>2.8623399732707</v>
      </c>
      <c r="U13" s="1">
        <v>212</v>
      </c>
      <c r="V13" s="1">
        <f>U13/$U$16</f>
        <v>0.65432098765432101</v>
      </c>
      <c r="X13" s="1">
        <v>242</v>
      </c>
      <c r="Y13" s="1">
        <f>X13/MAX($X$2:$X$25)</f>
        <v>0.97580645161290325</v>
      </c>
    </row>
    <row r="14" spans="1:27" x14ac:dyDescent="0.3">
      <c r="K14" s="1"/>
      <c r="L14" s="1"/>
      <c r="M14" s="1"/>
      <c r="R14" s="1">
        <v>180</v>
      </c>
      <c r="S14">
        <f t="shared" si="1"/>
        <v>3.1415926535897931</v>
      </c>
      <c r="U14" s="1">
        <v>268</v>
      </c>
      <c r="V14" s="1">
        <f>U14/$U$16</f>
        <v>0.8271604938271605</v>
      </c>
      <c r="X14" s="1">
        <v>220</v>
      </c>
      <c r="Y14" s="1">
        <f>X14/MAX($X$2:$X$25)</f>
        <v>0.88709677419354838</v>
      </c>
    </row>
    <row r="15" spans="1:27" x14ac:dyDescent="0.3">
      <c r="K15" s="1"/>
      <c r="L15" s="1"/>
      <c r="M15" s="1"/>
      <c r="N15" s="2"/>
      <c r="O15" s="2"/>
      <c r="P15" s="2"/>
      <c r="R15" s="1">
        <v>194</v>
      </c>
      <c r="S15">
        <f t="shared" si="1"/>
        <v>3.3859387488689991</v>
      </c>
      <c r="U15" s="1">
        <v>304</v>
      </c>
      <c r="V15" s="1">
        <f>U15/$U$16</f>
        <v>0.93827160493827155</v>
      </c>
      <c r="X15" s="1">
        <v>192</v>
      </c>
      <c r="Y15" s="1">
        <f>X15/MAX($X$2:$X$25)</f>
        <v>0.77419354838709675</v>
      </c>
    </row>
    <row r="16" spans="1:27" x14ac:dyDescent="0.3">
      <c r="R16" s="1">
        <v>210</v>
      </c>
      <c r="S16">
        <f t="shared" si="1"/>
        <v>3.6651914291880923</v>
      </c>
      <c r="U16" s="1">
        <v>324</v>
      </c>
      <c r="V16" s="1">
        <f>U16/$U$16</f>
        <v>1</v>
      </c>
      <c r="X16" s="1">
        <v>152</v>
      </c>
      <c r="Y16" s="1">
        <f>X16/MAX($X$2:$X$25)</f>
        <v>0.61290322580645162</v>
      </c>
    </row>
    <row r="17" spans="6:25" x14ac:dyDescent="0.3">
      <c r="R17" s="1">
        <v>224</v>
      </c>
      <c r="S17">
        <f t="shared" si="1"/>
        <v>3.9095375244672983</v>
      </c>
      <c r="U17" s="1">
        <v>320</v>
      </c>
      <c r="V17" s="1">
        <f>U17/$U$16</f>
        <v>0.98765432098765427</v>
      </c>
      <c r="X17" s="1">
        <v>129</v>
      </c>
      <c r="Y17" s="1">
        <f>X17/MAX($X$2:$X$25)</f>
        <v>0.52016129032258063</v>
      </c>
    </row>
    <row r="18" spans="6:25" x14ac:dyDescent="0.3">
      <c r="R18" s="1">
        <v>240</v>
      </c>
      <c r="S18">
        <f t="shared" si="1"/>
        <v>4.1887902047863905</v>
      </c>
      <c r="U18" s="1">
        <v>282</v>
      </c>
      <c r="V18" s="1">
        <f>U18/$U$16</f>
        <v>0.87037037037037035</v>
      </c>
      <c r="X18" s="1">
        <v>112</v>
      </c>
      <c r="Y18" s="1">
        <f>X18/MAX($X$2:$X$25)</f>
        <v>0.45161290322580644</v>
      </c>
    </row>
    <row r="19" spans="6:25" x14ac:dyDescent="0.3">
      <c r="F19" s="2" t="s">
        <v>23</v>
      </c>
      <c r="G19" s="2"/>
      <c r="J19" s="2" t="s">
        <v>24</v>
      </c>
      <c r="R19" s="1">
        <v>254</v>
      </c>
      <c r="S19">
        <f t="shared" si="1"/>
        <v>4.4331363000655974</v>
      </c>
      <c r="U19" s="1">
        <v>236</v>
      </c>
      <c r="V19" s="1">
        <f>U19/$U$16</f>
        <v>0.72839506172839508</v>
      </c>
      <c r="X19" s="1">
        <v>115</v>
      </c>
      <c r="Y19" s="1">
        <f>X19/MAX($X$2:$X$25)</f>
        <v>0.46370967741935482</v>
      </c>
    </row>
    <row r="20" spans="6:25" x14ac:dyDescent="0.3">
      <c r="K20" s="8" t="s">
        <v>31</v>
      </c>
      <c r="R20" s="1">
        <v>270</v>
      </c>
      <c r="S20">
        <f t="shared" si="1"/>
        <v>4.7123889803846897</v>
      </c>
      <c r="U20" s="1">
        <v>180</v>
      </c>
      <c r="V20" s="1">
        <f>U20/$U$16</f>
        <v>0.55555555555555558</v>
      </c>
      <c r="X20" s="1">
        <v>138</v>
      </c>
      <c r="Y20" s="1">
        <f>X20/MAX($X$2:$X$25)</f>
        <v>0.55645161290322576</v>
      </c>
    </row>
    <row r="21" spans="6:25" x14ac:dyDescent="0.3">
      <c r="R21" s="1">
        <v>284</v>
      </c>
      <c r="S21">
        <f t="shared" si="1"/>
        <v>4.9567350756638957</v>
      </c>
      <c r="U21" s="1">
        <v>146</v>
      </c>
      <c r="V21" s="1">
        <f>U21/$U$16</f>
        <v>0.45061728395061729</v>
      </c>
      <c r="X21" s="1">
        <v>166</v>
      </c>
      <c r="Y21" s="1">
        <f>X21/MAX($X$2:$X$25)</f>
        <v>0.66935483870967738</v>
      </c>
    </row>
    <row r="22" spans="6:25" x14ac:dyDescent="0.3">
      <c r="R22" s="1">
        <v>300</v>
      </c>
      <c r="S22">
        <f t="shared" si="1"/>
        <v>5.2359877559829888</v>
      </c>
      <c r="U22" s="1">
        <v>134</v>
      </c>
      <c r="V22" s="1">
        <f>U22/$U$16</f>
        <v>0.41358024691358025</v>
      </c>
      <c r="X22" s="1">
        <v>206</v>
      </c>
      <c r="Y22" s="1">
        <f>X22/MAX($X$2:$X$25)</f>
        <v>0.83064516129032262</v>
      </c>
    </row>
    <row r="23" spans="6:25" x14ac:dyDescent="0.3">
      <c r="R23" s="1">
        <v>314</v>
      </c>
      <c r="S23">
        <f t="shared" si="1"/>
        <v>5.480333851262194</v>
      </c>
      <c r="U23" s="1">
        <v>146</v>
      </c>
      <c r="V23" s="1">
        <f>U23/$U$16</f>
        <v>0.45061728395061729</v>
      </c>
      <c r="X23" s="1">
        <v>234</v>
      </c>
      <c r="Y23" s="1">
        <f>X23/MAX($X$2:$X$25)</f>
        <v>0.94354838709677424</v>
      </c>
    </row>
    <row r="24" spans="6:25" x14ac:dyDescent="0.3">
      <c r="R24" s="1">
        <v>330</v>
      </c>
      <c r="S24">
        <f t="shared" si="1"/>
        <v>5.7595865315812871</v>
      </c>
      <c r="U24" s="1">
        <v>188</v>
      </c>
      <c r="V24" s="1">
        <f>U24/$U$16</f>
        <v>0.58024691358024694</v>
      </c>
      <c r="X24" s="1">
        <v>248</v>
      </c>
      <c r="Y24" s="1">
        <f>X24/MAX($X$2:$X$25)</f>
        <v>1</v>
      </c>
    </row>
    <row r="25" spans="6:25" x14ac:dyDescent="0.3">
      <c r="R25" s="1">
        <v>344</v>
      </c>
      <c r="S25">
        <f t="shared" si="1"/>
        <v>6.0039326268604931</v>
      </c>
      <c r="U25" s="1">
        <v>236</v>
      </c>
      <c r="V25" s="1">
        <f>U25/$U$16</f>
        <v>0.72839506172839508</v>
      </c>
      <c r="X25" s="1">
        <v>244</v>
      </c>
      <c r="Y25" s="1">
        <f>X25/MAX($X$2:$X$25)</f>
        <v>0.9838709677419355</v>
      </c>
    </row>
  </sheetData>
  <mergeCells count="2">
    <mergeCell ref="A1:B1"/>
    <mergeCell ref="F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DA3FE-6D5C-4128-8A82-8FB621D49943}">
  <dimension ref="A1:B5"/>
  <sheetViews>
    <sheetView workbookViewId="0">
      <selection activeCell="J21" sqref="J21"/>
    </sheetView>
  </sheetViews>
  <sheetFormatPr defaultRowHeight="14.4" x14ac:dyDescent="0.3"/>
  <sheetData>
    <row r="1" spans="1:2" x14ac:dyDescent="0.3">
      <c r="A1" s="2" t="s">
        <v>27</v>
      </c>
    </row>
    <row r="2" spans="1:2" x14ac:dyDescent="0.3">
      <c r="A2" s="2" t="s">
        <v>28</v>
      </c>
      <c r="B2" s="3" t="s">
        <v>29</v>
      </c>
    </row>
    <row r="3" spans="1:2" x14ac:dyDescent="0.3">
      <c r="A3" s="2">
        <v>0</v>
      </c>
      <c r="B3" s="3">
        <v>256</v>
      </c>
    </row>
    <row r="4" spans="1:2" x14ac:dyDescent="0.3">
      <c r="A4" s="2">
        <v>45</v>
      </c>
      <c r="B4" s="3">
        <v>115</v>
      </c>
    </row>
    <row r="5" spans="1:2" x14ac:dyDescent="0.3">
      <c r="A5" s="2">
        <v>90</v>
      </c>
      <c r="B5" s="3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Legge_Malus</vt:lpstr>
      <vt:lpstr>Lambda_mezzi</vt:lpstr>
      <vt:lpstr>Lambda_quarti</vt:lpstr>
      <vt:lpstr>Stokes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lbalassone4@gmail.com</dc:creator>
  <cp:lastModifiedBy>Ludovico Balassone</cp:lastModifiedBy>
  <dcterms:created xsi:type="dcterms:W3CDTF">2023-12-12T16:29:15Z</dcterms:created>
  <dcterms:modified xsi:type="dcterms:W3CDTF">2023-12-13T14:42:32Z</dcterms:modified>
</cp:coreProperties>
</file>