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864" activeTab="7"/>
  </bookViews>
  <sheets>
    <sheet name="tipoUsuario" sheetId="1" r:id="rId1"/>
    <sheet name="tipoDocumento" sheetId="3" r:id="rId2"/>
    <sheet name="tipoAmbiente" sheetId="6" r:id="rId3"/>
    <sheet name="distritoPostal" sheetId="5" r:id="rId4"/>
    <sheet name="tipoUbicacion" sheetId="7" r:id="rId5"/>
    <sheet name="tipoVehiculo" sheetId="9" r:id="rId6"/>
    <sheet name="usuario" sheetId="2" r:id="rId7"/>
    <sheet name="local" sheetId="4" r:id="rId8"/>
    <sheet name="estacionamiento" sheetId="8" r:id="rId9"/>
    <sheet name="propietario" sheetId="10" r:id="rId10"/>
    <sheet name="tipoServicio" sheetId="11" r:id="rId11"/>
  </sheets>
  <calcPr calcId="144525"/>
</workbook>
</file>

<file path=xl/calcChain.xml><?xml version="1.0" encoding="utf-8"?>
<calcChain xmlns="http://schemas.openxmlformats.org/spreadsheetml/2006/main">
  <c r="K6" i="4" l="1"/>
  <c r="F31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2" i="11"/>
  <c r="F1" i="1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" i="11"/>
  <c r="C4" i="10"/>
  <c r="C3" i="10"/>
  <c r="C2" i="10"/>
  <c r="C1" i="10"/>
  <c r="O1" i="8"/>
  <c r="O129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2" i="8"/>
  <c r="K1" i="4"/>
  <c r="K5" i="4"/>
  <c r="K4" i="4"/>
  <c r="K3" i="4"/>
  <c r="K2" i="4"/>
  <c r="P1" i="2"/>
  <c r="P7" i="2"/>
  <c r="P6" i="2"/>
  <c r="P5" i="2"/>
  <c r="P4" i="2"/>
  <c r="P3" i="2"/>
  <c r="P2" i="2"/>
  <c r="E3" i="3"/>
  <c r="D1" i="1"/>
  <c r="D4" i="1"/>
  <c r="D3" i="1"/>
  <c r="D2" i="1"/>
  <c r="F4" i="9"/>
  <c r="F3" i="9"/>
  <c r="F2" i="9"/>
  <c r="F1" i="9"/>
  <c r="D8" i="7"/>
  <c r="D5" i="6"/>
  <c r="F1" i="5"/>
  <c r="F50" i="5"/>
  <c r="E6" i="3"/>
  <c r="D7" i="7" l="1"/>
  <c r="D6" i="7"/>
  <c r="D5" i="7"/>
  <c r="D4" i="7"/>
  <c r="D3" i="7"/>
  <c r="D1" i="7"/>
  <c r="D2" i="7"/>
  <c r="D3" i="6"/>
  <c r="D4" i="6"/>
  <c r="D2" i="6"/>
  <c r="D1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2" i="5"/>
  <c r="E5" i="3"/>
  <c r="E4" i="3"/>
  <c r="E2" i="3"/>
  <c r="E1" i="3"/>
  <c r="A110" i="8" l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42" i="8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30" i="8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18" i="8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</calcChain>
</file>

<file path=xl/sharedStrings.xml><?xml version="1.0" encoding="utf-8"?>
<sst xmlns="http://schemas.openxmlformats.org/spreadsheetml/2006/main" count="680" uniqueCount="390">
  <si>
    <t>id_tipoUsuario</t>
  </si>
  <si>
    <t>tus_nombre</t>
  </si>
  <si>
    <t>tus_nivelPrivilegio</t>
  </si>
  <si>
    <t>Propietario</t>
  </si>
  <si>
    <t>Usuario registrado</t>
  </si>
  <si>
    <t>Web master</t>
  </si>
  <si>
    <t>id_usuario</t>
  </si>
  <si>
    <t>id_tipoDocumento</t>
  </si>
  <si>
    <t>usu_apPaterno</t>
  </si>
  <si>
    <t>usu_apMaterno</t>
  </si>
  <si>
    <t>usu_sexo</t>
  </si>
  <si>
    <t>usu_numDocumento</t>
  </si>
  <si>
    <t>usu_email</t>
  </si>
  <si>
    <t>usu_clave</t>
  </si>
  <si>
    <t>usu_fechaNacimiento</t>
  </si>
  <si>
    <t>usu_celular</t>
  </si>
  <si>
    <t>tdo_nombre</t>
  </si>
  <si>
    <t>tdo_cantCaracteres</t>
  </si>
  <si>
    <t>DNI</t>
  </si>
  <si>
    <t>Pasaporte</t>
  </si>
  <si>
    <t>CE</t>
  </si>
  <si>
    <t>tdo_detalle</t>
  </si>
  <si>
    <t>Carnet de Extranjería</t>
  </si>
  <si>
    <t>LC</t>
  </si>
  <si>
    <t>Licencia de conducir</t>
  </si>
  <si>
    <t>Documento Nacional de Identidad</t>
  </si>
  <si>
    <t>id_local</t>
  </si>
  <si>
    <t>id_distrito</t>
  </si>
  <si>
    <t>loc_nombreLocal</t>
  </si>
  <si>
    <t>loc_direccion</t>
  </si>
  <si>
    <t>loc_telefono</t>
  </si>
  <si>
    <t>loc_foto</t>
  </si>
  <si>
    <t>dis_postal</t>
  </si>
  <si>
    <t>dis_nombre</t>
  </si>
  <si>
    <t>dis_pais</t>
  </si>
  <si>
    <t>Callao</t>
  </si>
  <si>
    <t xml:space="preserve">Lima 03 </t>
  </si>
  <si>
    <t xml:space="preserve">Lima 04 </t>
  </si>
  <si>
    <t xml:space="preserve">Lima 05 </t>
  </si>
  <si>
    <t xml:space="preserve">Lima 06 </t>
  </si>
  <si>
    <t xml:space="preserve">Lima 07 </t>
  </si>
  <si>
    <t xml:space="preserve">Lima 08 </t>
  </si>
  <si>
    <t xml:space="preserve">Lima 09 </t>
  </si>
  <si>
    <t xml:space="preserve">Lima 10 </t>
  </si>
  <si>
    <t xml:space="preserve">Lima 11 </t>
  </si>
  <si>
    <t xml:space="preserve">Lima 12 </t>
  </si>
  <si>
    <t xml:space="preserve">Lima 13 </t>
  </si>
  <si>
    <t xml:space="preserve">Lima 14 </t>
  </si>
  <si>
    <t xml:space="preserve">Lima 15 </t>
  </si>
  <si>
    <t xml:space="preserve">Lima 16 </t>
  </si>
  <si>
    <t xml:space="preserve">Lima 17 </t>
  </si>
  <si>
    <t xml:space="preserve">Lima 18 </t>
  </si>
  <si>
    <t xml:space="preserve">Lima 19 </t>
  </si>
  <si>
    <t xml:space="preserve">Lima 20 </t>
  </si>
  <si>
    <t xml:space="preserve">Lima 21 </t>
  </si>
  <si>
    <t xml:space="preserve">Lima 22 </t>
  </si>
  <si>
    <t xml:space="preserve">Lima 23 </t>
  </si>
  <si>
    <t xml:space="preserve">Lima 24 </t>
  </si>
  <si>
    <t xml:space="preserve">Lima 25 </t>
  </si>
  <si>
    <t xml:space="preserve">Lima 26 </t>
  </si>
  <si>
    <t xml:space="preserve">Lima 27 </t>
  </si>
  <si>
    <t xml:space="preserve">Lima 28 </t>
  </si>
  <si>
    <t xml:space="preserve">Lima 29 </t>
  </si>
  <si>
    <t xml:space="preserve">Lima 30 </t>
  </si>
  <si>
    <t xml:space="preserve">Lima 31 </t>
  </si>
  <si>
    <t xml:space="preserve">Lima 32 </t>
  </si>
  <si>
    <t xml:space="preserve">Lima 33 </t>
  </si>
  <si>
    <t xml:space="preserve">Lima 34 </t>
  </si>
  <si>
    <t xml:space="preserve">Lima 35 </t>
  </si>
  <si>
    <t xml:space="preserve">Lima 36 </t>
  </si>
  <si>
    <t xml:space="preserve">Lima 37 </t>
  </si>
  <si>
    <t xml:space="preserve">Lima 38 </t>
  </si>
  <si>
    <t xml:space="preserve">Lima 39 </t>
  </si>
  <si>
    <t xml:space="preserve">Lima 40 </t>
  </si>
  <si>
    <t xml:space="preserve">Lima 41 </t>
  </si>
  <si>
    <t xml:space="preserve">Lima 42 </t>
  </si>
  <si>
    <t xml:space="preserve">Lima 43 </t>
  </si>
  <si>
    <t xml:space="preserve">Callao 1 </t>
  </si>
  <si>
    <t xml:space="preserve">Callao 2 </t>
  </si>
  <si>
    <t xml:space="preserve">Callao 3 </t>
  </si>
  <si>
    <t xml:space="preserve">Callao 4 </t>
  </si>
  <si>
    <t xml:space="preserve">Callao 5 </t>
  </si>
  <si>
    <t xml:space="preserve">Callao 6 </t>
  </si>
  <si>
    <t>Cercado</t>
  </si>
  <si>
    <t>Ancon</t>
  </si>
  <si>
    <t>Ate</t>
  </si>
  <si>
    <t>Barranco</t>
  </si>
  <si>
    <t>Breña</t>
  </si>
  <si>
    <t>Carabayllo</t>
  </si>
  <si>
    <t>Comas</t>
  </si>
  <si>
    <t>Chaclacayo</t>
  </si>
  <si>
    <t>Chorrillos</t>
  </si>
  <si>
    <t>El agustino</t>
  </si>
  <si>
    <t>Jesús María</t>
  </si>
  <si>
    <t>La Molina</t>
  </si>
  <si>
    <t>La Victoria</t>
  </si>
  <si>
    <t>Lince</t>
  </si>
  <si>
    <t>Lurigancho</t>
  </si>
  <si>
    <t>Lurin</t>
  </si>
  <si>
    <t>Magdalena</t>
  </si>
  <si>
    <t>Miraflores</t>
  </si>
  <si>
    <t>Pachacamac</t>
  </si>
  <si>
    <t>Pucusana</t>
  </si>
  <si>
    <t>Pueblo Libre</t>
  </si>
  <si>
    <t>Puente Piedra</t>
  </si>
  <si>
    <t>Punta Negra</t>
  </si>
  <si>
    <t>Punta Hermosa</t>
  </si>
  <si>
    <t>Rimac</t>
  </si>
  <si>
    <t>San Bartolo</t>
  </si>
  <si>
    <t>San Isidro</t>
  </si>
  <si>
    <t>Independencia</t>
  </si>
  <si>
    <t>San Juan de Miraflores</t>
  </si>
  <si>
    <t>San Luis</t>
  </si>
  <si>
    <t>San Martin de Porres</t>
  </si>
  <si>
    <t>San Miguel</t>
  </si>
  <si>
    <t>Santiago de Surco</t>
  </si>
  <si>
    <t>Surquillo</t>
  </si>
  <si>
    <t>Villa María del Triunfo</t>
  </si>
  <si>
    <t>San Juan de Lurigancho</t>
  </si>
  <si>
    <t>Santa María del Mar</t>
  </si>
  <si>
    <t>Santa Rosa</t>
  </si>
  <si>
    <t>Los Olivos</t>
  </si>
  <si>
    <t>Cieneguilla</t>
  </si>
  <si>
    <t>San Borja</t>
  </si>
  <si>
    <t>Villa el Salvador</t>
  </si>
  <si>
    <t>Santa Anita</t>
  </si>
  <si>
    <t>Bellavista</t>
  </si>
  <si>
    <t>Carmen de la Legua</t>
  </si>
  <si>
    <t>La Perla</t>
  </si>
  <si>
    <t>La Punta</t>
  </si>
  <si>
    <t>Ventanilla</t>
  </si>
  <si>
    <t>Perú</t>
  </si>
  <si>
    <t>dis_provincia</t>
  </si>
  <si>
    <t>Lima</t>
  </si>
  <si>
    <t>01479849</t>
  </si>
  <si>
    <t>01481433</t>
  </si>
  <si>
    <t>01480117</t>
  </si>
  <si>
    <t>01484749</t>
  </si>
  <si>
    <t>01486114</t>
  </si>
  <si>
    <t>M</t>
  </si>
  <si>
    <t>F</t>
  </si>
  <si>
    <t>Los Portales</t>
  </si>
  <si>
    <t>loc_dirLatitudMaps</t>
  </si>
  <si>
    <t>loc_dirLongitudMaps</t>
  </si>
  <si>
    <t>Av. Guardia Civil Nro. 497 Urb. San Borja</t>
  </si>
  <si>
    <t>loc_horarioAbre</t>
  </si>
  <si>
    <t>loc_horarioCierra</t>
  </si>
  <si>
    <t>portales001.png</t>
  </si>
  <si>
    <t>RUC</t>
  </si>
  <si>
    <t>Registro Único de Contribuyente</t>
  </si>
  <si>
    <t>Luque</t>
  </si>
  <si>
    <t>Cuestas</t>
  </si>
  <si>
    <t>Espinoza</t>
  </si>
  <si>
    <t>Eder Lizardo</t>
  </si>
  <si>
    <t>Morales</t>
  </si>
  <si>
    <t>Julian Alberto</t>
  </si>
  <si>
    <t>Vilcapoma</t>
  </si>
  <si>
    <t>Luis Antonio</t>
  </si>
  <si>
    <t>Padilla</t>
  </si>
  <si>
    <t>Gonzales</t>
  </si>
  <si>
    <t>Johann</t>
  </si>
  <si>
    <t>Miranda</t>
  </si>
  <si>
    <t>Cardenas</t>
  </si>
  <si>
    <t>Rosangela Yarina</t>
  </si>
  <si>
    <t>Calderon</t>
  </si>
  <si>
    <t>u201821480@upc.edu.pe</t>
  </si>
  <si>
    <t>u201723272@upc.edu.pe</t>
  </si>
  <si>
    <t>u201720902@upc.edu.pe</t>
  </si>
  <si>
    <t>u201821408@upc.edu.pe</t>
  </si>
  <si>
    <t>u201823593@upc.edu.pe</t>
  </si>
  <si>
    <t>985607820</t>
  </si>
  <si>
    <t>990511603</t>
  </si>
  <si>
    <t>957907602</t>
  </si>
  <si>
    <t>964023121</t>
  </si>
  <si>
    <t>940213195</t>
  </si>
  <si>
    <t>corpac001.png</t>
  </si>
  <si>
    <t>Playa Corpac</t>
  </si>
  <si>
    <t>Av. Canaval Moreyra 670, San Isidro</t>
  </si>
  <si>
    <t>943861781</t>
  </si>
  <si>
    <t>carriquiri001.png</t>
  </si>
  <si>
    <t>(01) 2114466</t>
  </si>
  <si>
    <t>Av Pablo Carriquiry 475, San Isidro</t>
  </si>
  <si>
    <t>Los Portales Carriquiry</t>
  </si>
  <si>
    <t>derteano001.png</t>
  </si>
  <si>
    <t>Los Portales Derteano</t>
  </si>
  <si>
    <t>Av Dionisio Derteano 115, San Isidro</t>
  </si>
  <si>
    <t>caminoreal001.png</t>
  </si>
  <si>
    <t>184 Av. Victor Andrés Belaúnde</t>
  </si>
  <si>
    <t>Los Portales Camino Real</t>
  </si>
  <si>
    <t>id_tipoAmbiente</t>
  </si>
  <si>
    <t>tam_nombre</t>
  </si>
  <si>
    <t>tam_descripcion</t>
  </si>
  <si>
    <t>Interior</t>
  </si>
  <si>
    <t>Destro de un ambiente techado y con puertas</t>
  </si>
  <si>
    <t>Exterior</t>
  </si>
  <si>
    <t>Terreno valdío a la interperie</t>
  </si>
  <si>
    <t>Aire libre</t>
  </si>
  <si>
    <t>Terreno cercado con puertas</t>
  </si>
  <si>
    <t>Exterior techado</t>
  </si>
  <si>
    <t>Terreno cercado con puertas techado ligero</t>
  </si>
  <si>
    <t>id_tipoUbicacion</t>
  </si>
  <si>
    <t>tub_nombre</t>
  </si>
  <si>
    <t>tub_descripcion</t>
  </si>
  <si>
    <t>Primer piso</t>
  </si>
  <si>
    <t>Tercer piso</t>
  </si>
  <si>
    <t>Segundo piso</t>
  </si>
  <si>
    <t>Cuarto piso o mas</t>
  </si>
  <si>
    <t>Tercer sótano o más</t>
  </si>
  <si>
    <t>Segundo sótano</t>
  </si>
  <si>
    <t>Primer sótano</t>
  </si>
  <si>
    <t>Igual o iferior al tercer sótano</t>
  </si>
  <si>
    <t>id_estacionamiento</t>
  </si>
  <si>
    <t xml:space="preserve">id_tipoVehiculo </t>
  </si>
  <si>
    <t xml:space="preserve">tve_descripcion </t>
  </si>
  <si>
    <t xml:space="preserve">tve_anchoMaximo </t>
  </si>
  <si>
    <t xml:space="preserve">tve_largoMaximo </t>
  </si>
  <si>
    <t>Auto</t>
  </si>
  <si>
    <t>Automóvil</t>
  </si>
  <si>
    <t>Moto</t>
  </si>
  <si>
    <t>Motocicleta</t>
  </si>
  <si>
    <t>Repartidor</t>
  </si>
  <si>
    <t>Camión repartidor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</si>
  <si>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</si>
  <si>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</si>
  <si>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</si>
  <si>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</si>
  <si>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</si>
  <si>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</si>
  <si>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</si>
  <si>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</si>
  <si>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</si>
  <si>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</si>
  <si>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</si>
  <si>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</si>
  <si>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</si>
  <si>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</si>
  <si>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</si>
  <si>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</si>
  <si>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</si>
  <si>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</si>
  <si>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</si>
  <si>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</si>
  <si>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</si>
  <si>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</si>
  <si>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</si>
  <si>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</si>
  <si>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</si>
  <si>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</si>
  <si>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</si>
  <si>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</si>
  <si>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E</t>
  </si>
  <si>
    <t>portales@gmail.com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</si>
  <si>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</si>
  <si>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</si>
  <si>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</si>
  <si>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</si>
  <si>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</si>
  <si>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</si>
  <si>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</si>
  <si>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</si>
  <si>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</si>
  <si>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</si>
  <si>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</si>
  <si>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</si>
  <si>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</si>
  <si>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</si>
  <si>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</si>
  <si>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</si>
  <si>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</si>
  <si>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</si>
  <si>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</si>
  <si>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</si>
  <si>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</si>
  <si>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</si>
  <si>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</si>
  <si>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</si>
  <si>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</si>
  <si>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</si>
  <si>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</si>
  <si>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</si>
  <si>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</si>
  <si>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</si>
  <si>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</si>
  <si>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</si>
  <si>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</si>
  <si>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</si>
  <si>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</si>
  <si>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</si>
  <si>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</si>
  <si>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</si>
  <si>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</si>
  <si>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</si>
  <si>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</si>
  <si>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</si>
  <si>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</si>
  <si>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</si>
  <si>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</si>
  <si>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</si>
  <si>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</si>
  <si>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</si>
  <si>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</si>
  <si>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</si>
  <si>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</si>
  <si>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</si>
  <si>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</si>
  <si>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</si>
  <si>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</si>
  <si>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</si>
  <si>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</si>
  <si>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</si>
  <si>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</si>
  <si>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</si>
  <si>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</si>
  <si>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</si>
  <si>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</si>
  <si>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</si>
  <si>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</si>
  <si>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</si>
  <si>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</si>
  <si>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</si>
  <si>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</si>
  <si>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</si>
  <si>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</si>
  <si>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</si>
  <si>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</si>
  <si>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</si>
  <si>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</si>
  <si>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</si>
  <si>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</si>
  <si>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</si>
  <si>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</si>
  <si>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</si>
  <si>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</si>
  <si>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</si>
  <si>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</si>
  <si>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</si>
  <si>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</si>
  <si>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</si>
  <si>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</si>
  <si>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</si>
  <si>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Lima 01</t>
  </si>
  <si>
    <t>Lima 02</t>
  </si>
  <si>
    <t>tve_nombre</t>
  </si>
  <si>
    <t xml:space="preserve"> </t>
  </si>
  <si>
    <t>1997-07-10</t>
  </si>
  <si>
    <t>1996-11-15</t>
  </si>
  <si>
    <t>1995-05-09</t>
  </si>
  <si>
    <t>1990-05-24</t>
  </si>
  <si>
    <t>1977-03-23</t>
  </si>
  <si>
    <t>Jr. Los Halcones 333</t>
  </si>
  <si>
    <t>Av. San Carlos 4112</t>
  </si>
  <si>
    <t>Calle Miguel Grau 922</t>
  </si>
  <si>
    <t>Av. Los Cipreces</t>
  </si>
  <si>
    <t>Av. Arequipa 3331</t>
  </si>
  <si>
    <t>Jr. Molinos 222</t>
  </si>
  <si>
    <t>respinoza</t>
  </si>
  <si>
    <t>ecuestas</t>
  </si>
  <si>
    <t>lpadilla</t>
  </si>
  <si>
    <t>aluque</t>
  </si>
  <si>
    <t>jmiranda</t>
  </si>
  <si>
    <t>portales</t>
  </si>
  <si>
    <t>usu_nombres</t>
  </si>
  <si>
    <t>usu_usuario</t>
  </si>
  <si>
    <t>usu_direccion</t>
  </si>
  <si>
    <t>09:00</t>
  </si>
  <si>
    <t>17:00</t>
  </si>
  <si>
    <t>19:00</t>
  </si>
  <si>
    <t>est_precioMinuto</t>
  </si>
  <si>
    <t>0.1250</t>
  </si>
  <si>
    <t>0.1083</t>
  </si>
  <si>
    <t>0.1167</t>
  </si>
  <si>
    <t>id_tipoVehiculo</t>
  </si>
  <si>
    <t>id_propietario</t>
  </si>
  <si>
    <t>est_codigo</t>
  </si>
  <si>
    <t>est_precioHora</t>
  </si>
  <si>
    <t>est_precioDia</t>
  </si>
  <si>
    <t>est_precioMes</t>
  </si>
  <si>
    <t>est_puntuacion</t>
  </si>
  <si>
    <t>est_activo</t>
  </si>
  <si>
    <t>est_preferencial</t>
  </si>
  <si>
    <t>id_tipoServicio</t>
  </si>
  <si>
    <t>tse_detalle</t>
  </si>
  <si>
    <t>tse_precio</t>
  </si>
  <si>
    <t>Encerado somoniz Auto</t>
  </si>
  <si>
    <t>Lavado solo exterior Auto</t>
  </si>
  <si>
    <t>Lavado solo interior Auto</t>
  </si>
  <si>
    <t>Silicona llantas Auto</t>
  </si>
  <si>
    <t>Lavado, silicona FULL Auto</t>
  </si>
  <si>
    <t>Revisión presión llantas</t>
  </si>
  <si>
    <t>tse_activo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</si>
</sst>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"/>
  <sheetViews>
    <sheetView workbookViewId="0">
      <selection activeCell="D1" sqref="D1:D4"/>
    </sheetView>
  </sheetViews>
  <sheetFormatPr baseColWidth="10" defaultRowHeight="15" x14ac:dyDescent="0.25"/>
  <cols>
    <col min="1" max="1" width="14" bestFit="1" customWidth="1"/>
    <col min="2" max="2" width="17.28515625" bestFit="1" customWidth="1"/>
    <col min="3" max="3" width="17.7109375" bestFit="1" customWidth="1"/>
    <col min="4" max="4" width="58" bestFit="1" customWidth="1"/>
  </cols>
  <sheetData>
    <row r="1" spans="1:4" x14ac:dyDescent="0.25">
      <c r="A1" t="s">
        <v>0</v>
      </c>
      <c r="B1" t="s">
        <v>1</v>
      </c>
      <c r="C1" t="s">
        <v>2</v>
      </c>
      <c r="D1" s="5" t="str">
        <f>"insert into tipoUsuario ("&amp;B1&amp;","&amp;C1&amp;") values"</f>
        <v>insert into tipoUsuario (tus_nombre,tus_nivelPrivilegio) values</v>
      </c>
    </row>
    <row r="2" spans="1:4" x14ac:dyDescent="0.25">
      <c r="A2">
        <v>1</v>
      </c>
      <c r="B2" t="s">
        <v>4</v>
      </c>
      <c r="C2">
        <v>1</v>
      </c>
      <c r="D2" s="2" t="str">
        <f>"('"&amp;B2&amp;"',"&amp;C2&amp;"),"</f>
        <v>('Usuario registrado',1),</v>
      </c>
    </row>
    <row r="3" spans="1:4" x14ac:dyDescent="0.25">
      <c r="A3">
        <v>2</v>
      </c>
      <c r="B3" t="s">
        <v>3</v>
      </c>
      <c r="C3">
        <v>2</v>
      </c>
      <c r="D3" s="2" t="str">
        <f t="shared" ref="D3:D4" si="0">"('"&amp;B3&amp;"',"&amp;C3&amp;"),"</f>
        <v>('Propietario',2),</v>
      </c>
    </row>
    <row r="4" spans="1:4" x14ac:dyDescent="0.25">
      <c r="A4">
        <v>3</v>
      </c>
      <c r="B4" t="s">
        <v>5</v>
      </c>
      <c r="C4">
        <v>3</v>
      </c>
      <c r="D4" s="2" t="str">
        <f>"('"&amp;B4&amp;"',"&amp;C4&amp;");"</f>
        <v>('Web master',3);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6"/>
  <sheetViews>
    <sheetView workbookViewId="0">
      <selection activeCell="E1" sqref="E1:E6"/>
    </sheetView>
  </sheetViews>
  <sheetFormatPr baseColWidth="10" defaultRowHeight="15" x14ac:dyDescent="0.25"/>
  <cols>
    <col min="1" max="1" width="17.7109375" bestFit="1" customWidth="1"/>
    <col min="2" max="2" width="12" bestFit="1" customWidth="1"/>
    <col min="3" max="3" width="35.28515625" bestFit="1" customWidth="1"/>
    <col min="4" max="4" width="18.140625" bestFit="1" customWidth="1"/>
    <col min="5" max="5" width="73.5703125" bestFit="1" customWidth="1"/>
  </cols>
  <sheetData>
    <row r="1" spans="1:5" x14ac:dyDescent="0.25">
      <c r="A1" t="s">
        <v>7</v>
      </c>
      <c r="B1" t="s">
        <v>16</v>
      </c>
      <c r="C1" t="s">
        <v>21</v>
      </c>
      <c r="D1" t="s">
        <v>17</v>
      </c>
      <c r="E1" s="5" t="str">
        <f>"insert into tipoDocumento ("&amp;B1&amp;","&amp;C1&amp;","&amp;D1&amp;") values"</f>
        <v>insert into tipoDocumento (tdo_nombre,tdo_detalle,tdo_cantCaracteres) values</v>
      </c>
    </row>
    <row r="2" spans="1:5" x14ac:dyDescent="0.25">
      <c r="A2">
        <v>1</v>
      </c>
      <c r="B2" t="s">
        <v>18</v>
      </c>
      <c r="C2" t="s">
        <v>25</v>
      </c>
      <c r="D2">
        <v>8</v>
      </c>
      <c r="E2" s="2" t="str">
        <f>"('"&amp;B2&amp;"','"&amp;C2&amp;"',"&amp;D2&amp;"),"</f>
        <v>('DNI','Documento Nacional de Identidad',8),</v>
      </c>
    </row>
    <row r="3" spans="1:5" x14ac:dyDescent="0.25">
      <c r="A3">
        <v>2</v>
      </c>
      <c r="B3" t="s">
        <v>19</v>
      </c>
      <c r="C3" t="s">
        <v>19</v>
      </c>
      <c r="D3">
        <v>12</v>
      </c>
      <c r="E3" s="2" t="str">
        <f>"('"&amp;B3&amp;"','"&amp;C3&amp;"',"&amp;D3&amp;"),"</f>
        <v>('Pasaporte','Pasaporte',12),</v>
      </c>
    </row>
    <row r="4" spans="1:5" x14ac:dyDescent="0.25">
      <c r="A4">
        <v>3</v>
      </c>
      <c r="B4" t="s">
        <v>20</v>
      </c>
      <c r="C4" t="s">
        <v>22</v>
      </c>
      <c r="D4">
        <v>9</v>
      </c>
      <c r="E4" s="2" t="str">
        <f t="shared" ref="E3:E6" si="0">"('"&amp;B4&amp;"','"&amp;C4&amp;"',"&amp;D4&amp;"),"</f>
        <v>('CE','Carnet de Extranjería',9),</v>
      </c>
    </row>
    <row r="5" spans="1:5" x14ac:dyDescent="0.25">
      <c r="A5">
        <v>4</v>
      </c>
      <c r="B5" t="s">
        <v>23</v>
      </c>
      <c r="C5" t="s">
        <v>24</v>
      </c>
      <c r="D5">
        <v>9</v>
      </c>
      <c r="E5" s="2" t="str">
        <f t="shared" si="0"/>
        <v>('LC','Licencia de conducir',9),</v>
      </c>
    </row>
    <row r="6" spans="1:5" x14ac:dyDescent="0.25">
      <c r="A6">
        <v>5</v>
      </c>
      <c r="B6" t="s">
        <v>148</v>
      </c>
      <c r="C6" t="s">
        <v>149</v>
      </c>
      <c r="D6">
        <v>11</v>
      </c>
      <c r="E6" s="2" t="str">
        <f>"('"&amp;B6&amp;"','"&amp;C6&amp;"',"&amp;D6&amp;");"</f>
        <v>('RUC','Registro Único de Contribuyente',11);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5"/>
  <sheetViews>
    <sheetView workbookViewId="0">
      <selection activeCell="D1" sqref="D1:D5"/>
    </sheetView>
  </sheetViews>
  <sheetFormatPr baseColWidth="10" defaultRowHeight="15" x14ac:dyDescent="0.25"/>
  <cols>
    <col min="1" max="1" width="19.42578125" customWidth="1"/>
    <col min="2" max="2" width="16.42578125" customWidth="1"/>
    <col min="3" max="3" width="41.85546875" bestFit="1" customWidth="1"/>
    <col min="4" max="4" width="60.42578125" customWidth="1"/>
  </cols>
  <sheetData>
    <row r="1" spans="1:4" x14ac:dyDescent="0.25">
      <c r="A1" t="s">
        <v>189</v>
      </c>
      <c r="B1" t="s">
        <v>190</v>
      </c>
      <c r="C1" t="s">
        <v>191</v>
      </c>
      <c r="D1" s="5" t="str">
        <f>"insert into tipoAmbiente ("&amp;B1&amp;","&amp;C1&amp;") values"</f>
        <v>insert into tipoAmbiente (tam_nombre,tam_descripcion) values</v>
      </c>
    </row>
    <row r="2" spans="1:4" x14ac:dyDescent="0.25">
      <c r="A2">
        <v>1</v>
      </c>
      <c r="B2" t="s">
        <v>192</v>
      </c>
      <c r="C2" t="s">
        <v>193</v>
      </c>
      <c r="D2" s="2" t="str">
        <f>"('"&amp;B2&amp;"','"&amp;C2&amp;"'),"</f>
        <v>('Interior','Destro de un ambiente techado y con puertas'),</v>
      </c>
    </row>
    <row r="3" spans="1:4" x14ac:dyDescent="0.25">
      <c r="A3">
        <v>2</v>
      </c>
      <c r="B3" t="s">
        <v>198</v>
      </c>
      <c r="C3" t="s">
        <v>199</v>
      </c>
      <c r="D3" s="2" t="str">
        <f t="shared" ref="D3:D4" si="0">"('"&amp;B3&amp;"','"&amp;C3&amp;"'),"</f>
        <v>('Exterior techado','Terreno cercado con puertas techado ligero'),</v>
      </c>
    </row>
    <row r="4" spans="1:4" x14ac:dyDescent="0.25">
      <c r="A4">
        <v>3</v>
      </c>
      <c r="B4" t="s">
        <v>194</v>
      </c>
      <c r="C4" t="s">
        <v>197</v>
      </c>
      <c r="D4" s="2" t="str">
        <f t="shared" si="0"/>
        <v>('Exterior','Terreno cercado con puertas'),</v>
      </c>
    </row>
    <row r="5" spans="1:4" x14ac:dyDescent="0.25">
      <c r="A5">
        <v>4</v>
      </c>
      <c r="B5" t="s">
        <v>196</v>
      </c>
      <c r="C5" t="s">
        <v>195</v>
      </c>
      <c r="D5" s="2" t="str">
        <f>"('"&amp;B5&amp;"','"&amp;C5&amp;"');"</f>
        <v>('Aire libre','Terreno valdío a la interperie');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0"/>
  <sheetViews>
    <sheetView topLeftCell="A36" workbookViewId="0">
      <selection activeCell="F1" sqref="F1:F50"/>
    </sheetView>
  </sheetViews>
  <sheetFormatPr baseColWidth="10" defaultRowHeight="15" x14ac:dyDescent="0.25"/>
  <cols>
    <col min="1" max="1" width="10.140625" bestFit="1" customWidth="1"/>
    <col min="2" max="2" width="10" bestFit="1" customWidth="1"/>
    <col min="3" max="3" width="12.7109375" bestFit="1" customWidth="1"/>
    <col min="4" max="4" width="21.5703125" bestFit="1" customWidth="1"/>
    <col min="5" max="5" width="8.140625" bestFit="1" customWidth="1"/>
    <col min="6" max="6" width="72.42578125" customWidth="1"/>
  </cols>
  <sheetData>
    <row r="1" spans="1:8" x14ac:dyDescent="0.25">
      <c r="A1" t="s">
        <v>27</v>
      </c>
      <c r="B1" t="s">
        <v>32</v>
      </c>
      <c r="C1" t="s">
        <v>132</v>
      </c>
      <c r="D1" t="s">
        <v>33</v>
      </c>
      <c r="E1" t="s">
        <v>34</v>
      </c>
      <c r="F1" s="5" t="str">
        <f>"insert into distritoPostal ("&amp;B1&amp;","&amp;C1&amp;","&amp;D1&amp;","&amp;E1&amp;") values"</f>
        <v>insert into distritoPostal (dis_postal,dis_provincia,dis_nombre,dis_pais) values</v>
      </c>
    </row>
    <row r="2" spans="1:8" x14ac:dyDescent="0.25">
      <c r="A2">
        <v>1</v>
      </c>
      <c r="B2" s="1" t="s">
        <v>340</v>
      </c>
      <c r="C2" s="1" t="s">
        <v>133</v>
      </c>
      <c r="D2" t="s">
        <v>83</v>
      </c>
      <c r="E2" t="s">
        <v>131</v>
      </c>
      <c r="F2" s="2" t="str">
        <f>"('"&amp;B2&amp;"','"&amp;C2&amp;"','"&amp;D2&amp;"','"&amp;E2&amp;"'),"</f>
        <v>('Lima 01','Lima','Cercado','Perú'),</v>
      </c>
      <c r="H2" s="1"/>
    </row>
    <row r="3" spans="1:8" x14ac:dyDescent="0.25">
      <c r="A3">
        <v>2</v>
      </c>
      <c r="B3" s="1" t="s">
        <v>341</v>
      </c>
      <c r="C3" s="1" t="s">
        <v>133</v>
      </c>
      <c r="D3" t="s">
        <v>84</v>
      </c>
      <c r="E3" t="s">
        <v>131</v>
      </c>
      <c r="F3" s="2" t="str">
        <f t="shared" ref="F3:F49" si="0">"('"&amp;B3&amp;"','"&amp;C3&amp;"','"&amp;D3&amp;"','"&amp;E3&amp;"'),"</f>
        <v>('Lima 02','Lima','Ancon','Perú'),</v>
      </c>
      <c r="H3" s="1"/>
    </row>
    <row r="4" spans="1:8" x14ac:dyDescent="0.25">
      <c r="A4">
        <v>3</v>
      </c>
      <c r="B4" s="1" t="s">
        <v>36</v>
      </c>
      <c r="C4" s="1" t="s">
        <v>133</v>
      </c>
      <c r="D4" t="s">
        <v>85</v>
      </c>
      <c r="E4" t="s">
        <v>131</v>
      </c>
      <c r="F4" s="2" t="str">
        <f t="shared" si="0"/>
        <v>('Lima 03 ','Lima','Ate','Perú'),</v>
      </c>
      <c r="H4" s="1"/>
    </row>
    <row r="5" spans="1:8" x14ac:dyDescent="0.25">
      <c r="A5">
        <v>4</v>
      </c>
      <c r="B5" s="1" t="s">
        <v>37</v>
      </c>
      <c r="C5" s="1" t="s">
        <v>133</v>
      </c>
      <c r="D5" t="s">
        <v>86</v>
      </c>
      <c r="E5" t="s">
        <v>131</v>
      </c>
      <c r="F5" s="2" t="str">
        <f t="shared" si="0"/>
        <v>('Lima 04 ','Lima','Barranco','Perú'),</v>
      </c>
      <c r="H5" s="1"/>
    </row>
    <row r="6" spans="1:8" x14ac:dyDescent="0.25">
      <c r="A6">
        <v>5</v>
      </c>
      <c r="B6" s="1" t="s">
        <v>38</v>
      </c>
      <c r="C6" s="1" t="s">
        <v>133</v>
      </c>
      <c r="D6" t="s">
        <v>87</v>
      </c>
      <c r="E6" t="s">
        <v>131</v>
      </c>
      <c r="F6" s="2" t="str">
        <f t="shared" si="0"/>
        <v>('Lima 05 ','Lima','Breña','Perú'),</v>
      </c>
      <c r="H6" s="1"/>
    </row>
    <row r="7" spans="1:8" x14ac:dyDescent="0.25">
      <c r="A7">
        <v>6</v>
      </c>
      <c r="B7" s="1" t="s">
        <v>39</v>
      </c>
      <c r="C7" s="1" t="s">
        <v>133</v>
      </c>
      <c r="D7" t="s">
        <v>88</v>
      </c>
      <c r="E7" t="s">
        <v>131</v>
      </c>
      <c r="F7" s="2" t="str">
        <f t="shared" si="0"/>
        <v>('Lima 06 ','Lima','Carabayllo','Perú'),</v>
      </c>
      <c r="H7" s="1"/>
    </row>
    <row r="8" spans="1:8" x14ac:dyDescent="0.25">
      <c r="A8">
        <v>7</v>
      </c>
      <c r="B8" s="1" t="s">
        <v>40</v>
      </c>
      <c r="C8" s="1" t="s">
        <v>133</v>
      </c>
      <c r="D8" t="s">
        <v>89</v>
      </c>
      <c r="E8" t="s">
        <v>131</v>
      </c>
      <c r="F8" s="2" t="str">
        <f t="shared" si="0"/>
        <v>('Lima 07 ','Lima','Comas','Perú'),</v>
      </c>
      <c r="H8" s="1"/>
    </row>
    <row r="9" spans="1:8" x14ac:dyDescent="0.25">
      <c r="A9">
        <v>8</v>
      </c>
      <c r="B9" s="1" t="s">
        <v>41</v>
      </c>
      <c r="C9" s="1" t="s">
        <v>133</v>
      </c>
      <c r="D9" t="s">
        <v>90</v>
      </c>
      <c r="E9" t="s">
        <v>131</v>
      </c>
      <c r="F9" s="2" t="str">
        <f t="shared" si="0"/>
        <v>('Lima 08 ','Lima','Chaclacayo','Perú'),</v>
      </c>
      <c r="H9" s="1"/>
    </row>
    <row r="10" spans="1:8" x14ac:dyDescent="0.25">
      <c r="A10">
        <v>9</v>
      </c>
      <c r="B10" s="1" t="s">
        <v>42</v>
      </c>
      <c r="C10" s="1" t="s">
        <v>133</v>
      </c>
      <c r="D10" t="s">
        <v>91</v>
      </c>
      <c r="E10" t="s">
        <v>131</v>
      </c>
      <c r="F10" s="2" t="str">
        <f t="shared" si="0"/>
        <v>('Lima 09 ','Lima','Chorrillos','Perú'),</v>
      </c>
      <c r="H10" s="1"/>
    </row>
    <row r="11" spans="1:8" x14ac:dyDescent="0.25">
      <c r="A11">
        <v>10</v>
      </c>
      <c r="B11" s="1" t="s">
        <v>43</v>
      </c>
      <c r="C11" s="1" t="s">
        <v>133</v>
      </c>
      <c r="D11" t="s">
        <v>92</v>
      </c>
      <c r="E11" t="s">
        <v>131</v>
      </c>
      <c r="F11" s="2" t="str">
        <f t="shared" si="0"/>
        <v>('Lima 10 ','Lima','El agustino','Perú'),</v>
      </c>
      <c r="H11" s="1"/>
    </row>
    <row r="12" spans="1:8" x14ac:dyDescent="0.25">
      <c r="A12">
        <v>11</v>
      </c>
      <c r="B12" s="1" t="s">
        <v>44</v>
      </c>
      <c r="C12" s="1" t="s">
        <v>133</v>
      </c>
      <c r="D12" t="s">
        <v>93</v>
      </c>
      <c r="E12" t="s">
        <v>131</v>
      </c>
      <c r="F12" s="2" t="str">
        <f t="shared" si="0"/>
        <v>('Lima 11 ','Lima','Jesús María','Perú'),</v>
      </c>
      <c r="H12" s="1"/>
    </row>
    <row r="13" spans="1:8" x14ac:dyDescent="0.25">
      <c r="A13">
        <v>12</v>
      </c>
      <c r="B13" s="1" t="s">
        <v>45</v>
      </c>
      <c r="C13" s="1" t="s">
        <v>133</v>
      </c>
      <c r="D13" t="s">
        <v>94</v>
      </c>
      <c r="E13" t="s">
        <v>131</v>
      </c>
      <c r="F13" s="2" t="str">
        <f t="shared" si="0"/>
        <v>('Lima 12 ','Lima','La Molina','Perú'),</v>
      </c>
      <c r="H13" s="1"/>
    </row>
    <row r="14" spans="1:8" x14ac:dyDescent="0.25">
      <c r="A14">
        <v>13</v>
      </c>
      <c r="B14" s="1" t="s">
        <v>46</v>
      </c>
      <c r="C14" s="1" t="s">
        <v>133</v>
      </c>
      <c r="D14" t="s">
        <v>95</v>
      </c>
      <c r="E14" t="s">
        <v>131</v>
      </c>
      <c r="F14" s="2" t="str">
        <f t="shared" si="0"/>
        <v>('Lima 13 ','Lima','La Victoria','Perú'),</v>
      </c>
      <c r="H14" s="1"/>
    </row>
    <row r="15" spans="1:8" x14ac:dyDescent="0.25">
      <c r="A15">
        <v>14</v>
      </c>
      <c r="B15" s="1" t="s">
        <v>47</v>
      </c>
      <c r="C15" s="1" t="s">
        <v>133</v>
      </c>
      <c r="D15" t="s">
        <v>96</v>
      </c>
      <c r="E15" t="s">
        <v>131</v>
      </c>
      <c r="F15" s="2" t="str">
        <f t="shared" si="0"/>
        <v>('Lima 14 ','Lima','Lince','Perú'),</v>
      </c>
      <c r="H15" s="1"/>
    </row>
    <row r="16" spans="1:8" x14ac:dyDescent="0.25">
      <c r="A16">
        <v>15</v>
      </c>
      <c r="B16" s="1" t="s">
        <v>48</v>
      </c>
      <c r="C16" s="1" t="s">
        <v>133</v>
      </c>
      <c r="D16" t="s">
        <v>97</v>
      </c>
      <c r="E16" t="s">
        <v>131</v>
      </c>
      <c r="F16" s="2" t="str">
        <f t="shared" si="0"/>
        <v>('Lima 15 ','Lima','Lurigancho','Perú'),</v>
      </c>
      <c r="H16" s="1"/>
    </row>
    <row r="17" spans="1:8" x14ac:dyDescent="0.25">
      <c r="A17">
        <v>16</v>
      </c>
      <c r="B17" s="1" t="s">
        <v>49</v>
      </c>
      <c r="C17" s="1" t="s">
        <v>133</v>
      </c>
      <c r="D17" t="s">
        <v>98</v>
      </c>
      <c r="E17" t="s">
        <v>131</v>
      </c>
      <c r="F17" s="2" t="str">
        <f t="shared" si="0"/>
        <v>('Lima 16 ','Lima','Lurin','Perú'),</v>
      </c>
      <c r="H17" s="1"/>
    </row>
    <row r="18" spans="1:8" x14ac:dyDescent="0.25">
      <c r="A18">
        <v>17</v>
      </c>
      <c r="B18" s="1" t="s">
        <v>50</v>
      </c>
      <c r="C18" s="1" t="s">
        <v>133</v>
      </c>
      <c r="D18" t="s">
        <v>99</v>
      </c>
      <c r="E18" t="s">
        <v>131</v>
      </c>
      <c r="F18" s="2" t="str">
        <f t="shared" si="0"/>
        <v>('Lima 17 ','Lima','Magdalena','Perú'),</v>
      </c>
      <c r="H18" s="1"/>
    </row>
    <row r="19" spans="1:8" x14ac:dyDescent="0.25">
      <c r="A19">
        <v>18</v>
      </c>
      <c r="B19" s="1" t="s">
        <v>51</v>
      </c>
      <c r="C19" s="1" t="s">
        <v>133</v>
      </c>
      <c r="D19" t="s">
        <v>100</v>
      </c>
      <c r="E19" t="s">
        <v>131</v>
      </c>
      <c r="F19" s="2" t="str">
        <f t="shared" si="0"/>
        <v>('Lima 18 ','Lima','Miraflores','Perú'),</v>
      </c>
      <c r="H19" s="1"/>
    </row>
    <row r="20" spans="1:8" x14ac:dyDescent="0.25">
      <c r="A20">
        <v>19</v>
      </c>
      <c r="B20" s="1" t="s">
        <v>52</v>
      </c>
      <c r="C20" s="1" t="s">
        <v>133</v>
      </c>
      <c r="D20" t="s">
        <v>101</v>
      </c>
      <c r="E20" t="s">
        <v>131</v>
      </c>
      <c r="F20" s="2" t="str">
        <f t="shared" si="0"/>
        <v>('Lima 19 ','Lima','Pachacamac','Perú'),</v>
      </c>
      <c r="H20" s="1"/>
    </row>
    <row r="21" spans="1:8" x14ac:dyDescent="0.25">
      <c r="A21">
        <v>20</v>
      </c>
      <c r="B21" s="1" t="s">
        <v>53</v>
      </c>
      <c r="C21" s="1" t="s">
        <v>133</v>
      </c>
      <c r="D21" t="s">
        <v>102</v>
      </c>
      <c r="E21" t="s">
        <v>131</v>
      </c>
      <c r="F21" s="2" t="str">
        <f t="shared" si="0"/>
        <v>('Lima 20 ','Lima','Pucusana','Perú'),</v>
      </c>
      <c r="H21" s="1"/>
    </row>
    <row r="22" spans="1:8" x14ac:dyDescent="0.25">
      <c r="A22">
        <v>21</v>
      </c>
      <c r="B22" s="1" t="s">
        <v>54</v>
      </c>
      <c r="C22" s="1" t="s">
        <v>133</v>
      </c>
      <c r="D22" t="s">
        <v>103</v>
      </c>
      <c r="E22" t="s">
        <v>131</v>
      </c>
      <c r="F22" s="2" t="str">
        <f t="shared" si="0"/>
        <v>('Lima 21 ','Lima','Pueblo Libre','Perú'),</v>
      </c>
      <c r="H22" s="1"/>
    </row>
    <row r="23" spans="1:8" x14ac:dyDescent="0.25">
      <c r="A23">
        <v>22</v>
      </c>
      <c r="B23" s="1" t="s">
        <v>55</v>
      </c>
      <c r="C23" s="1" t="s">
        <v>133</v>
      </c>
      <c r="D23" t="s">
        <v>104</v>
      </c>
      <c r="E23" t="s">
        <v>131</v>
      </c>
      <c r="F23" s="2" t="str">
        <f t="shared" si="0"/>
        <v>('Lima 22 ','Lima','Puente Piedra','Perú'),</v>
      </c>
      <c r="H23" s="1"/>
    </row>
    <row r="24" spans="1:8" x14ac:dyDescent="0.25">
      <c r="A24">
        <v>23</v>
      </c>
      <c r="B24" s="1" t="s">
        <v>56</v>
      </c>
      <c r="C24" s="1" t="s">
        <v>133</v>
      </c>
      <c r="D24" t="s">
        <v>105</v>
      </c>
      <c r="E24" t="s">
        <v>131</v>
      </c>
      <c r="F24" s="2" t="str">
        <f t="shared" si="0"/>
        <v>('Lima 23 ','Lima','Punta Negra','Perú'),</v>
      </c>
      <c r="H24" s="1"/>
    </row>
    <row r="25" spans="1:8" x14ac:dyDescent="0.25">
      <c r="A25">
        <v>24</v>
      </c>
      <c r="B25" s="1" t="s">
        <v>57</v>
      </c>
      <c r="C25" s="1" t="s">
        <v>133</v>
      </c>
      <c r="D25" t="s">
        <v>106</v>
      </c>
      <c r="E25" t="s">
        <v>131</v>
      </c>
      <c r="F25" s="2" t="str">
        <f t="shared" si="0"/>
        <v>('Lima 24 ','Lima','Punta Hermosa','Perú'),</v>
      </c>
      <c r="H25" s="1"/>
    </row>
    <row r="26" spans="1:8" x14ac:dyDescent="0.25">
      <c r="A26">
        <v>25</v>
      </c>
      <c r="B26" s="1" t="s">
        <v>58</v>
      </c>
      <c r="C26" s="1" t="s">
        <v>133</v>
      </c>
      <c r="D26" t="s">
        <v>107</v>
      </c>
      <c r="E26" t="s">
        <v>131</v>
      </c>
      <c r="F26" s="2" t="str">
        <f t="shared" si="0"/>
        <v>('Lima 25 ','Lima','Rimac','Perú'),</v>
      </c>
      <c r="H26" s="1"/>
    </row>
    <row r="27" spans="1:8" x14ac:dyDescent="0.25">
      <c r="A27">
        <v>26</v>
      </c>
      <c r="B27" s="1" t="s">
        <v>59</v>
      </c>
      <c r="C27" s="1" t="s">
        <v>133</v>
      </c>
      <c r="D27" t="s">
        <v>108</v>
      </c>
      <c r="E27" t="s">
        <v>131</v>
      </c>
      <c r="F27" s="2" t="str">
        <f t="shared" si="0"/>
        <v>('Lima 26 ','Lima','San Bartolo','Perú'),</v>
      </c>
      <c r="H27" s="1"/>
    </row>
    <row r="28" spans="1:8" x14ac:dyDescent="0.25">
      <c r="A28">
        <v>27</v>
      </c>
      <c r="B28" s="1" t="s">
        <v>60</v>
      </c>
      <c r="C28" s="1" t="s">
        <v>133</v>
      </c>
      <c r="D28" t="s">
        <v>109</v>
      </c>
      <c r="E28" t="s">
        <v>131</v>
      </c>
      <c r="F28" s="2" t="str">
        <f t="shared" si="0"/>
        <v>('Lima 27 ','Lima','San Isidro','Perú'),</v>
      </c>
      <c r="H28" s="1"/>
    </row>
    <row r="29" spans="1:8" x14ac:dyDescent="0.25">
      <c r="A29">
        <v>28</v>
      </c>
      <c r="B29" s="1" t="s">
        <v>61</v>
      </c>
      <c r="C29" s="1" t="s">
        <v>133</v>
      </c>
      <c r="D29" t="s">
        <v>110</v>
      </c>
      <c r="E29" t="s">
        <v>131</v>
      </c>
      <c r="F29" s="2" t="str">
        <f t="shared" si="0"/>
        <v>('Lima 28 ','Lima','Independencia','Perú'),</v>
      </c>
      <c r="H29" s="1"/>
    </row>
    <row r="30" spans="1:8" x14ac:dyDescent="0.25">
      <c r="A30">
        <v>29</v>
      </c>
      <c r="B30" s="1" t="s">
        <v>62</v>
      </c>
      <c r="C30" s="1" t="s">
        <v>133</v>
      </c>
      <c r="D30" t="s">
        <v>111</v>
      </c>
      <c r="E30" t="s">
        <v>131</v>
      </c>
      <c r="F30" s="2" t="str">
        <f t="shared" si="0"/>
        <v>('Lima 29 ','Lima','San Juan de Miraflores','Perú'),</v>
      </c>
      <c r="H30" s="1"/>
    </row>
    <row r="31" spans="1:8" x14ac:dyDescent="0.25">
      <c r="A31">
        <v>30</v>
      </c>
      <c r="B31" s="1" t="s">
        <v>63</v>
      </c>
      <c r="C31" s="1" t="s">
        <v>133</v>
      </c>
      <c r="D31" t="s">
        <v>112</v>
      </c>
      <c r="E31" t="s">
        <v>131</v>
      </c>
      <c r="F31" s="2" t="str">
        <f t="shared" si="0"/>
        <v>('Lima 30 ','Lima','San Luis','Perú'),</v>
      </c>
      <c r="H31" s="1"/>
    </row>
    <row r="32" spans="1:8" x14ac:dyDescent="0.25">
      <c r="A32">
        <v>31</v>
      </c>
      <c r="B32" s="1" t="s">
        <v>64</v>
      </c>
      <c r="C32" s="1" t="s">
        <v>133</v>
      </c>
      <c r="D32" t="s">
        <v>113</v>
      </c>
      <c r="E32" t="s">
        <v>131</v>
      </c>
      <c r="F32" s="2" t="str">
        <f t="shared" si="0"/>
        <v>('Lima 31 ','Lima','San Martin de Porres','Perú'),</v>
      </c>
      <c r="H32" s="1"/>
    </row>
    <row r="33" spans="1:8" x14ac:dyDescent="0.25">
      <c r="A33">
        <v>32</v>
      </c>
      <c r="B33" s="1" t="s">
        <v>65</v>
      </c>
      <c r="C33" s="1" t="s">
        <v>133</v>
      </c>
      <c r="D33" t="s">
        <v>114</v>
      </c>
      <c r="E33" t="s">
        <v>131</v>
      </c>
      <c r="F33" s="2" t="str">
        <f t="shared" si="0"/>
        <v>('Lima 32 ','Lima','San Miguel','Perú'),</v>
      </c>
      <c r="H33" s="1"/>
    </row>
    <row r="34" spans="1:8" x14ac:dyDescent="0.25">
      <c r="A34">
        <v>33</v>
      </c>
      <c r="B34" s="1" t="s">
        <v>66</v>
      </c>
      <c r="C34" s="1" t="s">
        <v>133</v>
      </c>
      <c r="D34" t="s">
        <v>115</v>
      </c>
      <c r="E34" t="s">
        <v>131</v>
      </c>
      <c r="F34" s="2" t="str">
        <f t="shared" si="0"/>
        <v>('Lima 33 ','Lima','Santiago de Surco','Perú'),</v>
      </c>
      <c r="H34" s="1"/>
    </row>
    <row r="35" spans="1:8" x14ac:dyDescent="0.25">
      <c r="A35">
        <v>34</v>
      </c>
      <c r="B35" s="1" t="s">
        <v>67</v>
      </c>
      <c r="C35" s="1" t="s">
        <v>133</v>
      </c>
      <c r="D35" t="s">
        <v>116</v>
      </c>
      <c r="E35" t="s">
        <v>131</v>
      </c>
      <c r="F35" s="2" t="str">
        <f t="shared" si="0"/>
        <v>('Lima 34 ','Lima','Surquillo','Perú'),</v>
      </c>
      <c r="H35" s="1"/>
    </row>
    <row r="36" spans="1:8" x14ac:dyDescent="0.25">
      <c r="A36">
        <v>35</v>
      </c>
      <c r="B36" s="1" t="s">
        <v>68</v>
      </c>
      <c r="C36" s="1" t="s">
        <v>133</v>
      </c>
      <c r="D36" t="s">
        <v>117</v>
      </c>
      <c r="E36" t="s">
        <v>131</v>
      </c>
      <c r="F36" s="2" t="str">
        <f t="shared" si="0"/>
        <v>('Lima 35 ','Lima','Villa María del Triunfo','Perú'),</v>
      </c>
      <c r="H36" s="1"/>
    </row>
    <row r="37" spans="1:8" x14ac:dyDescent="0.25">
      <c r="A37">
        <v>36</v>
      </c>
      <c r="B37" s="1" t="s">
        <v>69</v>
      </c>
      <c r="C37" s="1" t="s">
        <v>133</v>
      </c>
      <c r="D37" t="s">
        <v>118</v>
      </c>
      <c r="E37" t="s">
        <v>131</v>
      </c>
      <c r="F37" s="2" t="str">
        <f t="shared" si="0"/>
        <v>('Lima 36 ','Lima','San Juan de Lurigancho','Perú'),</v>
      </c>
      <c r="H37" s="1"/>
    </row>
    <row r="38" spans="1:8" x14ac:dyDescent="0.25">
      <c r="A38">
        <v>37</v>
      </c>
      <c r="B38" s="1" t="s">
        <v>70</v>
      </c>
      <c r="C38" s="1" t="s">
        <v>133</v>
      </c>
      <c r="D38" t="s">
        <v>119</v>
      </c>
      <c r="E38" t="s">
        <v>131</v>
      </c>
      <c r="F38" s="2" t="str">
        <f t="shared" si="0"/>
        <v>('Lima 37 ','Lima','Santa María del Mar','Perú'),</v>
      </c>
      <c r="H38" s="1"/>
    </row>
    <row r="39" spans="1:8" x14ac:dyDescent="0.25">
      <c r="A39">
        <v>38</v>
      </c>
      <c r="B39" s="1" t="s">
        <v>71</v>
      </c>
      <c r="C39" s="1" t="s">
        <v>133</v>
      </c>
      <c r="D39" t="s">
        <v>120</v>
      </c>
      <c r="E39" t="s">
        <v>131</v>
      </c>
      <c r="F39" s="2" t="str">
        <f t="shared" si="0"/>
        <v>('Lima 38 ','Lima','Santa Rosa','Perú'),</v>
      </c>
      <c r="H39" s="1"/>
    </row>
    <row r="40" spans="1:8" x14ac:dyDescent="0.25">
      <c r="A40">
        <v>39</v>
      </c>
      <c r="B40" s="1" t="s">
        <v>72</v>
      </c>
      <c r="C40" s="1" t="s">
        <v>133</v>
      </c>
      <c r="D40" t="s">
        <v>121</v>
      </c>
      <c r="E40" t="s">
        <v>131</v>
      </c>
      <c r="F40" s="2" t="str">
        <f t="shared" si="0"/>
        <v>('Lima 39 ','Lima','Los Olivos','Perú'),</v>
      </c>
      <c r="H40" s="1"/>
    </row>
    <row r="41" spans="1:8" x14ac:dyDescent="0.25">
      <c r="A41">
        <v>40</v>
      </c>
      <c r="B41" s="1" t="s">
        <v>73</v>
      </c>
      <c r="C41" s="1" t="s">
        <v>133</v>
      </c>
      <c r="D41" t="s">
        <v>122</v>
      </c>
      <c r="E41" t="s">
        <v>131</v>
      </c>
      <c r="F41" s="2" t="str">
        <f t="shared" si="0"/>
        <v>('Lima 40 ','Lima','Cieneguilla','Perú'),</v>
      </c>
      <c r="H41" s="1"/>
    </row>
    <row r="42" spans="1:8" x14ac:dyDescent="0.25">
      <c r="A42">
        <v>41</v>
      </c>
      <c r="B42" s="1" t="s">
        <v>74</v>
      </c>
      <c r="C42" s="1" t="s">
        <v>133</v>
      </c>
      <c r="D42" t="s">
        <v>123</v>
      </c>
      <c r="E42" t="s">
        <v>131</v>
      </c>
      <c r="F42" s="2" t="str">
        <f t="shared" si="0"/>
        <v>('Lima 41 ','Lima','San Borja','Perú'),</v>
      </c>
      <c r="H42" s="1"/>
    </row>
    <row r="43" spans="1:8" x14ac:dyDescent="0.25">
      <c r="A43">
        <v>42</v>
      </c>
      <c r="B43" s="1" t="s">
        <v>75</v>
      </c>
      <c r="C43" s="1" t="s">
        <v>133</v>
      </c>
      <c r="D43" t="s">
        <v>124</v>
      </c>
      <c r="E43" t="s">
        <v>131</v>
      </c>
      <c r="F43" s="2" t="str">
        <f t="shared" si="0"/>
        <v>('Lima 42 ','Lima','Villa el Salvador','Perú'),</v>
      </c>
      <c r="H43" s="1"/>
    </row>
    <row r="44" spans="1:8" x14ac:dyDescent="0.25">
      <c r="A44">
        <v>43</v>
      </c>
      <c r="B44" s="1" t="s">
        <v>76</v>
      </c>
      <c r="C44" s="1" t="s">
        <v>133</v>
      </c>
      <c r="D44" t="s">
        <v>125</v>
      </c>
      <c r="E44" t="s">
        <v>131</v>
      </c>
      <c r="F44" s="2" t="str">
        <f t="shared" si="0"/>
        <v>('Lima 43 ','Lima','Santa Anita','Perú'),</v>
      </c>
      <c r="H44" s="1"/>
    </row>
    <row r="45" spans="1:8" x14ac:dyDescent="0.25">
      <c r="A45">
        <v>44</v>
      </c>
      <c r="B45" s="1" t="s">
        <v>77</v>
      </c>
      <c r="C45" s="1" t="s">
        <v>35</v>
      </c>
      <c r="D45" t="s">
        <v>35</v>
      </c>
      <c r="E45" t="s">
        <v>131</v>
      </c>
      <c r="F45" s="2" t="str">
        <f t="shared" si="0"/>
        <v>('Callao 1 ','Callao','Callao','Perú'),</v>
      </c>
      <c r="H45" s="1"/>
    </row>
    <row r="46" spans="1:8" x14ac:dyDescent="0.25">
      <c r="A46">
        <v>45</v>
      </c>
      <c r="B46" s="1" t="s">
        <v>78</v>
      </c>
      <c r="C46" s="1" t="s">
        <v>35</v>
      </c>
      <c r="D46" t="s">
        <v>126</v>
      </c>
      <c r="E46" t="s">
        <v>131</v>
      </c>
      <c r="F46" s="2" t="str">
        <f t="shared" si="0"/>
        <v>('Callao 2 ','Callao','Bellavista','Perú'),</v>
      </c>
      <c r="H46" s="1"/>
    </row>
    <row r="47" spans="1:8" x14ac:dyDescent="0.25">
      <c r="A47">
        <v>46</v>
      </c>
      <c r="B47" s="1" t="s">
        <v>79</v>
      </c>
      <c r="C47" s="1" t="s">
        <v>35</v>
      </c>
      <c r="D47" t="s">
        <v>127</v>
      </c>
      <c r="E47" t="s">
        <v>131</v>
      </c>
      <c r="F47" s="2" t="str">
        <f t="shared" si="0"/>
        <v>('Callao 3 ','Callao','Carmen de la Legua','Perú'),</v>
      </c>
      <c r="H47" s="1"/>
    </row>
    <row r="48" spans="1:8" x14ac:dyDescent="0.25">
      <c r="A48">
        <v>47</v>
      </c>
      <c r="B48" s="1" t="s">
        <v>80</v>
      </c>
      <c r="C48" s="1" t="s">
        <v>35</v>
      </c>
      <c r="D48" t="s">
        <v>128</v>
      </c>
      <c r="E48" t="s">
        <v>131</v>
      </c>
      <c r="F48" s="2" t="str">
        <f t="shared" si="0"/>
        <v>('Callao 4 ','Callao','La Perla','Perú'),</v>
      </c>
      <c r="H48" s="1"/>
    </row>
    <row r="49" spans="1:8" x14ac:dyDescent="0.25">
      <c r="A49">
        <v>48</v>
      </c>
      <c r="B49" s="1" t="s">
        <v>81</v>
      </c>
      <c r="C49" s="1" t="s">
        <v>35</v>
      </c>
      <c r="D49" t="s">
        <v>129</v>
      </c>
      <c r="E49" t="s">
        <v>131</v>
      </c>
      <c r="F49" s="2" t="str">
        <f t="shared" si="0"/>
        <v>('Callao 5 ','Callao','La Punta','Perú'),</v>
      </c>
      <c r="H49" s="1"/>
    </row>
    <row r="50" spans="1:8" x14ac:dyDescent="0.25">
      <c r="A50">
        <v>49</v>
      </c>
      <c r="B50" s="1" t="s">
        <v>82</v>
      </c>
      <c r="C50" s="1" t="s">
        <v>35</v>
      </c>
      <c r="D50" t="s">
        <v>130</v>
      </c>
      <c r="E50" t="s">
        <v>131</v>
      </c>
      <c r="F50" s="2" t="str">
        <f>"('"&amp;B50&amp;"','"&amp;C50&amp;"','"&amp;D50&amp;"','"&amp;E50&amp;"');"</f>
        <v>('Callao 6 ','Callao','Ventanilla','Perú');</v>
      </c>
      <c r="H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8"/>
  <sheetViews>
    <sheetView workbookViewId="0">
      <selection activeCell="D1" sqref="D1:D8"/>
    </sheetView>
  </sheetViews>
  <sheetFormatPr baseColWidth="10" defaultRowHeight="15" x14ac:dyDescent="0.25"/>
  <cols>
    <col min="1" max="1" width="22.5703125" customWidth="1"/>
    <col min="2" max="2" width="21" customWidth="1"/>
    <col min="3" max="3" width="31.7109375" customWidth="1"/>
    <col min="4" max="4" width="60.42578125" customWidth="1"/>
  </cols>
  <sheetData>
    <row r="1" spans="1:4" x14ac:dyDescent="0.25">
      <c r="A1" t="s">
        <v>200</v>
      </c>
      <c r="B1" t="s">
        <v>201</v>
      </c>
      <c r="C1" t="s">
        <v>202</v>
      </c>
      <c r="D1" s="5" t="str">
        <f>"insert into tipoUbicacion ("&amp;B1&amp;","&amp;C1&amp;") values"</f>
        <v>insert into tipoUbicacion (tub_nombre,tub_descripcion) values</v>
      </c>
    </row>
    <row r="2" spans="1:4" x14ac:dyDescent="0.25">
      <c r="A2">
        <v>1</v>
      </c>
      <c r="B2" t="s">
        <v>207</v>
      </c>
      <c r="C2" t="s">
        <v>210</v>
      </c>
      <c r="D2" s="2" t="str">
        <f>"('"&amp;B2&amp;"','"&amp;C2&amp;"'),"</f>
        <v>('Tercer sótano o más','Igual o iferior al tercer sótano'),</v>
      </c>
    </row>
    <row r="3" spans="1:4" x14ac:dyDescent="0.25">
      <c r="A3">
        <v>2</v>
      </c>
      <c r="B3" t="s">
        <v>208</v>
      </c>
      <c r="C3" t="s">
        <v>208</v>
      </c>
      <c r="D3" s="2" t="str">
        <f t="shared" ref="D3:D7" si="0">"('"&amp;B3&amp;"','"&amp;C3&amp;"'),"</f>
        <v>('Segundo sótano','Segundo sótano'),</v>
      </c>
    </row>
    <row r="4" spans="1:4" x14ac:dyDescent="0.25">
      <c r="A4">
        <v>3</v>
      </c>
      <c r="B4" t="s">
        <v>209</v>
      </c>
      <c r="C4" t="s">
        <v>209</v>
      </c>
      <c r="D4" s="2" t="str">
        <f t="shared" si="0"/>
        <v>('Primer sótano','Primer sótano'),</v>
      </c>
    </row>
    <row r="5" spans="1:4" x14ac:dyDescent="0.25">
      <c r="A5">
        <v>4</v>
      </c>
      <c r="B5" t="s">
        <v>203</v>
      </c>
      <c r="C5" t="s">
        <v>203</v>
      </c>
      <c r="D5" s="2" t="str">
        <f t="shared" si="0"/>
        <v>('Primer piso','Primer piso'),</v>
      </c>
    </row>
    <row r="6" spans="1:4" x14ac:dyDescent="0.25">
      <c r="A6">
        <v>5</v>
      </c>
      <c r="B6" t="s">
        <v>205</v>
      </c>
      <c r="C6" t="s">
        <v>205</v>
      </c>
      <c r="D6" s="2" t="str">
        <f t="shared" si="0"/>
        <v>('Segundo piso','Segundo piso'),</v>
      </c>
    </row>
    <row r="7" spans="1:4" x14ac:dyDescent="0.25">
      <c r="A7">
        <v>6</v>
      </c>
      <c r="B7" t="s">
        <v>204</v>
      </c>
      <c r="C7" t="s">
        <v>204</v>
      </c>
      <c r="D7" s="2" t="str">
        <f t="shared" si="0"/>
        <v>('Tercer piso','Tercer piso'),</v>
      </c>
    </row>
    <row r="8" spans="1:4" x14ac:dyDescent="0.25">
      <c r="A8">
        <v>7</v>
      </c>
      <c r="B8" t="s">
        <v>206</v>
      </c>
      <c r="C8" t="s">
        <v>206</v>
      </c>
      <c r="D8" s="2" t="str">
        <f>"('"&amp;B8&amp;"','"&amp;C8&amp;"');"</f>
        <v>('Cuarto piso o mas','Cuarto piso o mas');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1" sqref="F1:F4"/>
    </sheetView>
  </sheetViews>
  <sheetFormatPr baseColWidth="10" defaultRowHeight="15" x14ac:dyDescent="0.25"/>
  <cols>
    <col min="1" max="1" width="15.5703125" bestFit="1" customWidth="1"/>
    <col min="2" max="2" width="14.42578125" bestFit="1" customWidth="1"/>
    <col min="3" max="3" width="15.42578125" bestFit="1" customWidth="1"/>
    <col min="4" max="4" width="17.85546875" bestFit="1" customWidth="1"/>
    <col min="5" max="5" width="17" bestFit="1" customWidth="1"/>
    <col min="6" max="6" width="82.42578125" bestFit="1" customWidth="1"/>
  </cols>
  <sheetData>
    <row r="1" spans="1:6" x14ac:dyDescent="0.25">
      <c r="A1" t="s">
        <v>212</v>
      </c>
      <c r="B1" t="s">
        <v>342</v>
      </c>
      <c r="C1" t="s">
        <v>213</v>
      </c>
      <c r="D1" t="s">
        <v>214</v>
      </c>
      <c r="E1" t="s">
        <v>215</v>
      </c>
      <c r="F1" s="5" t="str">
        <f>"insert into tipoVehiculo ("&amp;B1&amp;","&amp;C1&amp;","&amp;D1&amp;","&amp;E1&amp;") values"</f>
        <v>insert into tipoVehiculo (tve_nombre,tve_descripcion ,tve_anchoMaximo ,tve_largoMaximo ) values</v>
      </c>
    </row>
    <row r="2" spans="1:6" x14ac:dyDescent="0.25">
      <c r="A2">
        <v>1</v>
      </c>
      <c r="B2" t="s">
        <v>216</v>
      </c>
      <c r="C2" t="s">
        <v>217</v>
      </c>
      <c r="D2">
        <v>2.5</v>
      </c>
      <c r="E2">
        <v>5</v>
      </c>
      <c r="F2" s="2" t="str">
        <f>"('"&amp;B2&amp;"','"&amp;C2&amp;"',"&amp;D2&amp;","&amp;E2&amp;"),"</f>
        <v>('Auto','Automóvil',2.5,5),</v>
      </c>
    </row>
    <row r="3" spans="1:6" x14ac:dyDescent="0.25">
      <c r="A3">
        <v>2</v>
      </c>
      <c r="B3" t="s">
        <v>218</v>
      </c>
      <c r="C3" t="s">
        <v>219</v>
      </c>
      <c r="D3">
        <v>1.5</v>
      </c>
      <c r="E3">
        <v>2.5</v>
      </c>
      <c r="F3" s="2" t="str">
        <f t="shared" ref="F3:F4" si="0">"('"&amp;B3&amp;"','"&amp;C3&amp;"',"&amp;D3&amp;","&amp;E3&amp;"),"</f>
        <v>('Moto','Motocicleta',1.5,2.5),</v>
      </c>
    </row>
    <row r="4" spans="1:6" x14ac:dyDescent="0.25">
      <c r="A4">
        <v>3</v>
      </c>
      <c r="B4" t="s">
        <v>220</v>
      </c>
      <c r="C4" t="s">
        <v>221</v>
      </c>
      <c r="D4">
        <v>3</v>
      </c>
      <c r="E4">
        <v>7</v>
      </c>
      <c r="F4" s="2" t="str">
        <f>"('"&amp;B4&amp;"','"&amp;C4&amp;"',"&amp;D4&amp;","&amp;E4&amp;");"</f>
        <v>('Repartidor','Camión repartidor',3,7);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7"/>
  <sheetViews>
    <sheetView topLeftCell="H1" workbookViewId="0">
      <selection activeCell="P1" sqref="P1:P7"/>
    </sheetView>
  </sheetViews>
  <sheetFormatPr baseColWidth="10" defaultRowHeight="15" x14ac:dyDescent="0.25"/>
  <cols>
    <col min="1" max="1" width="14.140625" bestFit="1" customWidth="1"/>
    <col min="2" max="2" width="16.28515625" bestFit="1" customWidth="1"/>
    <col min="3" max="3" width="19" bestFit="1" customWidth="1"/>
    <col min="4" max="4" width="13.5703125" bestFit="1" customWidth="1"/>
    <col min="5" max="5" width="16.5703125" bestFit="1" customWidth="1"/>
    <col min="6" max="6" width="17" bestFit="1" customWidth="1"/>
    <col min="7" max="7" width="17.5703125" bestFit="1" customWidth="1"/>
    <col min="8" max="8" width="14" bestFit="1" customWidth="1"/>
    <col min="9" max="9" width="20.85546875" bestFit="1" customWidth="1"/>
    <col min="10" max="10" width="23.28515625" bestFit="1" customWidth="1"/>
    <col min="11" max="11" width="15.140625" bestFit="1" customWidth="1"/>
    <col min="12" max="12" width="14" bestFit="1" customWidth="1"/>
    <col min="13" max="13" width="20.42578125" bestFit="1" customWidth="1"/>
    <col min="14" max="14" width="14.5703125" bestFit="1" customWidth="1"/>
    <col min="15" max="15" width="20.140625" bestFit="1" customWidth="1"/>
    <col min="16" max="16" width="134" customWidth="1"/>
  </cols>
  <sheetData>
    <row r="1" spans="1:16" x14ac:dyDescent="0.25">
      <c r="A1" t="s">
        <v>6</v>
      </c>
      <c r="B1" t="s">
        <v>0</v>
      </c>
      <c r="C1" t="s">
        <v>7</v>
      </c>
      <c r="D1" t="s">
        <v>27</v>
      </c>
      <c r="E1" t="s">
        <v>361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362</v>
      </c>
      <c r="L1" t="s">
        <v>13</v>
      </c>
      <c r="M1" t="s">
        <v>14</v>
      </c>
      <c r="N1" t="s">
        <v>15</v>
      </c>
      <c r="O1" t="s">
        <v>363</v>
      </c>
      <c r="P1" s="5" t="str">
        <f>"insert into usuario ("&amp;B1&amp;", "&amp;C1&amp;", "&amp;D1&amp;", "&amp;E1&amp;", "&amp;F1&amp;", "&amp;G1&amp;", "&amp;H1&amp;", "&amp;I1&amp;", "&amp;J1&amp;", "&amp;K1&amp;", "&amp;L1&amp;", "&amp;M1&amp;","&amp;N1&amp;", "&amp;O1&amp;") values"</f>
        <v>insert into usuario (id_tipoUsuario, id_tipoDocumento, id_distrito, usu_nombres, usu_apPaterno, usu_apMaterno, usu_sexo, usu_numDocumento, usu_email, usu_usuario, usu_clave, usu_fechaNacimiento,usu_celular, usu_direccion) values</v>
      </c>
    </row>
    <row r="2" spans="1:16" x14ac:dyDescent="0.25">
      <c r="A2">
        <v>1</v>
      </c>
      <c r="B2">
        <v>1</v>
      </c>
      <c r="C2">
        <v>1</v>
      </c>
      <c r="D2">
        <v>1</v>
      </c>
      <c r="E2" t="s">
        <v>163</v>
      </c>
      <c r="F2" t="s">
        <v>152</v>
      </c>
      <c r="G2" t="s">
        <v>164</v>
      </c>
      <c r="H2" t="s">
        <v>140</v>
      </c>
      <c r="I2" t="s">
        <v>134</v>
      </c>
      <c r="J2" t="s">
        <v>165</v>
      </c>
      <c r="K2" t="s">
        <v>355</v>
      </c>
      <c r="L2" s="2">
        <v>1234</v>
      </c>
      <c r="M2" s="1" t="s">
        <v>344</v>
      </c>
      <c r="N2" s="2" t="s">
        <v>173</v>
      </c>
      <c r="O2" t="s">
        <v>349</v>
      </c>
      <c r="P2" s="2" t="str">
        <f>"("&amp;B2&amp;","&amp;C2&amp;","&amp;D2&amp;",'"&amp;E2&amp;"','"&amp;F2&amp;"','"&amp;G2&amp;"','"&amp;H2&amp;"','"&amp;I2&amp;"','"&amp;J2&amp;"','"&amp;K2&amp;"','"&amp;L2&amp;"','"&amp;M2&amp;"','"&amp;N2&amp;"','"&amp;O2&amp;"'),"</f>
        <v>(1,1,1,'Rosangela Yarina','Espinoza','Calderon','F','01479849','u201821480@upc.edu.pe','respinoza','1234','1997-07-10','964023121','Jr. Los Halcones 333'),</v>
      </c>
    </row>
    <row r="3" spans="1:16" x14ac:dyDescent="0.25">
      <c r="A3">
        <v>2</v>
      </c>
      <c r="B3">
        <v>1</v>
      </c>
      <c r="C3">
        <v>1</v>
      </c>
      <c r="D3">
        <v>2</v>
      </c>
      <c r="E3" t="s">
        <v>153</v>
      </c>
      <c r="F3" t="s">
        <v>151</v>
      </c>
      <c r="G3" t="s">
        <v>154</v>
      </c>
      <c r="H3" t="s">
        <v>139</v>
      </c>
      <c r="I3" t="s">
        <v>135</v>
      </c>
      <c r="J3" t="s">
        <v>168</v>
      </c>
      <c r="K3" t="s">
        <v>356</v>
      </c>
      <c r="L3" s="2">
        <v>1234</v>
      </c>
      <c r="M3" s="1" t="s">
        <v>345</v>
      </c>
      <c r="N3" s="2" t="s">
        <v>171</v>
      </c>
      <c r="O3" t="s">
        <v>350</v>
      </c>
      <c r="P3" s="2" t="str">
        <f t="shared" ref="P3:P7" si="0">"("&amp;B3&amp;","&amp;C3&amp;","&amp;D3&amp;",'"&amp;E3&amp;"','"&amp;F3&amp;"','"&amp;G3&amp;"','"&amp;H3&amp;"','"&amp;I3&amp;"','"&amp;J3&amp;"','"&amp;K3&amp;"','"&amp;L3&amp;"','"&amp;M3&amp;"','"&amp;N3&amp;"','"&amp;O3&amp;"'),"</f>
        <v>(1,1,2,'Eder Lizardo','Cuestas','Morales','M','01481433','u201821408@upc.edu.pe','ecuestas','1234','1996-11-15','990511603','Av. San Carlos 4112'),</v>
      </c>
    </row>
    <row r="4" spans="1:16" x14ac:dyDescent="0.25">
      <c r="A4">
        <v>3</v>
      </c>
      <c r="B4">
        <v>2</v>
      </c>
      <c r="C4">
        <v>1</v>
      </c>
      <c r="D4">
        <v>3</v>
      </c>
      <c r="E4" t="s">
        <v>157</v>
      </c>
      <c r="F4" t="s">
        <v>158</v>
      </c>
      <c r="G4" t="s">
        <v>159</v>
      </c>
      <c r="H4" t="s">
        <v>139</v>
      </c>
      <c r="I4" t="s">
        <v>136</v>
      </c>
      <c r="J4" t="s">
        <v>169</v>
      </c>
      <c r="K4" t="s">
        <v>357</v>
      </c>
      <c r="L4" s="2">
        <v>1234</v>
      </c>
      <c r="M4" s="1" t="s">
        <v>346</v>
      </c>
      <c r="N4" s="2" t="s">
        <v>172</v>
      </c>
      <c r="O4" t="s">
        <v>351</v>
      </c>
      <c r="P4" s="2" t="str">
        <f t="shared" si="0"/>
        <v>(2,1,3,'Luis Antonio','Padilla','Gonzales','M','01480117','u201823593@upc.edu.pe','lpadilla','1234','1995-05-09','957907602','Calle Miguel Grau 922'),</v>
      </c>
    </row>
    <row r="5" spans="1:16" x14ac:dyDescent="0.25">
      <c r="A5">
        <v>4</v>
      </c>
      <c r="B5">
        <v>2</v>
      </c>
      <c r="C5">
        <v>1</v>
      </c>
      <c r="D5">
        <v>4</v>
      </c>
      <c r="E5" t="s">
        <v>155</v>
      </c>
      <c r="F5" t="s">
        <v>150</v>
      </c>
      <c r="G5" t="s">
        <v>156</v>
      </c>
      <c r="H5" t="s">
        <v>139</v>
      </c>
      <c r="I5" t="s">
        <v>137</v>
      </c>
      <c r="J5" t="s">
        <v>166</v>
      </c>
      <c r="K5" t="s">
        <v>358</v>
      </c>
      <c r="L5" s="2">
        <v>1234</v>
      </c>
      <c r="M5" s="1" t="s">
        <v>347</v>
      </c>
      <c r="N5" s="2" t="s">
        <v>170</v>
      </c>
      <c r="O5" t="s">
        <v>352</v>
      </c>
      <c r="P5" s="2" t="str">
        <f t="shared" si="0"/>
        <v>(2,1,4,'Julian Alberto','Luque','Vilcapoma','M','01484749','u201723272@upc.edu.pe','aluque','1234','1990-05-24','985607820','Av. Los Cipreces'),</v>
      </c>
    </row>
    <row r="6" spans="1:16" x14ac:dyDescent="0.25">
      <c r="A6">
        <v>5</v>
      </c>
      <c r="B6">
        <v>3</v>
      </c>
      <c r="C6">
        <v>1</v>
      </c>
      <c r="D6">
        <v>5</v>
      </c>
      <c r="E6" t="s">
        <v>160</v>
      </c>
      <c r="F6" t="s">
        <v>161</v>
      </c>
      <c r="G6" t="s">
        <v>162</v>
      </c>
      <c r="H6" t="s">
        <v>139</v>
      </c>
      <c r="I6" t="s">
        <v>138</v>
      </c>
      <c r="J6" t="s">
        <v>167</v>
      </c>
      <c r="K6" t="s">
        <v>359</v>
      </c>
      <c r="L6" s="2">
        <v>1234</v>
      </c>
      <c r="M6" s="1" t="s">
        <v>348</v>
      </c>
      <c r="N6" s="2" t="s">
        <v>174</v>
      </c>
      <c r="O6" t="s">
        <v>354</v>
      </c>
      <c r="P6" s="2" t="str">
        <f t="shared" si="0"/>
        <v>(3,1,5,'Johann','Miranda','Cardenas','M','01486114','u201720902@upc.edu.pe','jmiranda','1234','1977-03-23','940213195','Jr. Molinos 222'),</v>
      </c>
    </row>
    <row r="7" spans="1:16" x14ac:dyDescent="0.25">
      <c r="A7">
        <v>6</v>
      </c>
      <c r="B7">
        <v>2</v>
      </c>
      <c r="C7">
        <v>5</v>
      </c>
      <c r="D7">
        <v>6</v>
      </c>
      <c r="E7" t="s">
        <v>141</v>
      </c>
      <c r="F7" t="s">
        <v>343</v>
      </c>
      <c r="G7" t="s">
        <v>343</v>
      </c>
      <c r="H7" t="s">
        <v>250</v>
      </c>
      <c r="I7">
        <v>2020384776</v>
      </c>
      <c r="J7" t="s">
        <v>251</v>
      </c>
      <c r="K7" t="s">
        <v>360</v>
      </c>
      <c r="L7">
        <v>1234</v>
      </c>
      <c r="M7" s="1"/>
      <c r="N7" t="s">
        <v>343</v>
      </c>
      <c r="O7" t="s">
        <v>353</v>
      </c>
      <c r="P7" s="2" t="str">
        <f>"("&amp;B7&amp;","&amp;C7&amp;","&amp;D7&amp;",'"&amp;E7&amp;"','"&amp;F7&amp;"','"&amp;G7&amp;"','"&amp;H7&amp;"','"&amp;I7&amp;"','"&amp;J7&amp;"','"&amp;K7&amp;"','"&amp;L7&amp;"','"&amp;M7&amp;"','"&amp;N7&amp;"','"&amp;O7&amp;"');"</f>
        <v>(2,5,6,'Los Portales',' ',' ','E','2020384776','portales@gmail.com','portales','1234','',' ','Av. Arequipa 3331');</v>
      </c>
    </row>
  </sheetData>
  <sortState ref="A2:L180">
    <sortCondition ref="A2:A18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"/>
  <sheetViews>
    <sheetView tabSelected="1" topLeftCell="D1" workbookViewId="0">
      <selection activeCell="K1" sqref="K1:K6"/>
    </sheetView>
  </sheetViews>
  <sheetFormatPr baseColWidth="10" defaultRowHeight="15" x14ac:dyDescent="0.25"/>
  <cols>
    <col min="1" max="1" width="7.85546875" bestFit="1" customWidth="1"/>
    <col min="2" max="2" width="10.140625" bestFit="1" customWidth="1"/>
    <col min="3" max="3" width="27.85546875" customWidth="1"/>
    <col min="4" max="4" width="38.85546875" customWidth="1"/>
    <col min="5" max="5" width="18" bestFit="1" customWidth="1"/>
    <col min="6" max="6" width="19.5703125" bestFit="1" customWidth="1"/>
    <col min="7" max="7" width="12.28515625" bestFit="1" customWidth="1"/>
    <col min="8" max="8" width="15.28515625" bestFit="1" customWidth="1"/>
    <col min="9" max="9" width="16.42578125" bestFit="1" customWidth="1"/>
    <col min="10" max="10" width="17.85546875" bestFit="1" customWidth="1"/>
    <col min="11" max="11" width="49.7109375" customWidth="1"/>
  </cols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142</v>
      </c>
      <c r="F1" t="s">
        <v>143</v>
      </c>
      <c r="G1" t="s">
        <v>30</v>
      </c>
      <c r="H1" t="s">
        <v>145</v>
      </c>
      <c r="I1" t="s">
        <v>146</v>
      </c>
      <c r="J1" t="s">
        <v>31</v>
      </c>
      <c r="K1" s="5" t="str">
        <f>"insert into local ("&amp;B1&amp;", "&amp;C1&amp;", "&amp;D1&amp;", "&amp;E1&amp;", "&amp;F1&amp;", "&amp;G1&amp;", "&amp;H1&amp;","&amp;I1&amp;", "&amp;J1&amp;") values"</f>
        <v>insert into local (id_distrito, loc_nombreLocal, loc_direccion, loc_dirLatitudMaps, loc_dirLongitudMaps, loc_telefono, loc_horarioAbre,loc_horarioCierra, loc_foto) values</v>
      </c>
    </row>
    <row r="2" spans="1:11" x14ac:dyDescent="0.25">
      <c r="A2">
        <v>1</v>
      </c>
      <c r="B2">
        <v>41</v>
      </c>
      <c r="C2" t="s">
        <v>141</v>
      </c>
      <c r="D2" s="3" t="s">
        <v>144</v>
      </c>
      <c r="E2">
        <v>-12.094912000000001</v>
      </c>
      <c r="F2">
        <v>-77.010365500000006</v>
      </c>
      <c r="G2" s="2" t="s">
        <v>180</v>
      </c>
      <c r="H2" s="1" t="s">
        <v>364</v>
      </c>
      <c r="I2" s="1" t="s">
        <v>365</v>
      </c>
      <c r="J2" t="s">
        <v>147</v>
      </c>
      <c r="K2" s="2" t="str">
        <f>"("&amp;B2&amp;",'"&amp;C2&amp;"','"&amp;D2&amp;"',"&amp;E2&amp;","&amp;F2&amp;",'"&amp;G2&amp;"','"&amp;H2&amp;"','"&amp;I2&amp;"','"&amp;J2&amp;"'),"</f>
        <v>(41,'Los Portales','Av. Guardia Civil Nro. 497 Urb. San Borja',-12.094912,-77.0103655,'(01) 2114466','09:00','17:00','portales001.png'),</v>
      </c>
    </row>
    <row r="3" spans="1:11" x14ac:dyDescent="0.25">
      <c r="A3">
        <v>2</v>
      </c>
      <c r="B3">
        <v>27</v>
      </c>
      <c r="C3" t="s">
        <v>176</v>
      </c>
      <c r="D3" s="4" t="s">
        <v>177</v>
      </c>
      <c r="E3">
        <v>-12.0989361</v>
      </c>
      <c r="F3">
        <v>-77.014341700000003</v>
      </c>
      <c r="G3" s="2" t="s">
        <v>178</v>
      </c>
      <c r="H3" s="1" t="s">
        <v>364</v>
      </c>
      <c r="I3" s="1" t="s">
        <v>366</v>
      </c>
      <c r="J3" t="s">
        <v>175</v>
      </c>
      <c r="K3" s="2" t="str">
        <f t="shared" ref="K3:K6" si="0">"("&amp;B3&amp;",'"&amp;C3&amp;"','"&amp;D3&amp;"',"&amp;E3&amp;","&amp;F3&amp;",'"&amp;G3&amp;"','"&amp;H3&amp;"','"&amp;I3&amp;"','"&amp;J3&amp;"'),"</f>
        <v>(27,'Playa Corpac','Av. Canaval Moreyra 670, San Isidro',-12.0989361,-77.0143417,'943861781','09:00','19:00','corpac001.png'),</v>
      </c>
    </row>
    <row r="4" spans="1:11" x14ac:dyDescent="0.25">
      <c r="A4">
        <v>3</v>
      </c>
      <c r="B4">
        <v>27</v>
      </c>
      <c r="C4" t="s">
        <v>182</v>
      </c>
      <c r="D4" t="s">
        <v>181</v>
      </c>
      <c r="E4">
        <v>-12.0964718</v>
      </c>
      <c r="F4">
        <v>-77.018202700000003</v>
      </c>
      <c r="G4" s="2" t="s">
        <v>180</v>
      </c>
      <c r="H4" s="1" t="s">
        <v>364</v>
      </c>
      <c r="I4" s="1" t="s">
        <v>365</v>
      </c>
      <c r="J4" t="s">
        <v>179</v>
      </c>
      <c r="K4" s="2" t="str">
        <f t="shared" si="0"/>
        <v>(27,'Los Portales Carriquiry','Av Pablo Carriquiry 475, San Isidro',-12.0964718,-77.0182027,'(01) 2114466','09:00','17:00','carriquiri001.png'),</v>
      </c>
    </row>
    <row r="5" spans="1:11" x14ac:dyDescent="0.25">
      <c r="A5">
        <v>4</v>
      </c>
      <c r="B5">
        <v>27</v>
      </c>
      <c r="C5" t="s">
        <v>184</v>
      </c>
      <c r="D5" t="s">
        <v>185</v>
      </c>
      <c r="E5">
        <v>-12.095896400000001</v>
      </c>
      <c r="F5">
        <v>-77.021464499999993</v>
      </c>
      <c r="G5" s="2" t="s">
        <v>180</v>
      </c>
      <c r="H5" s="1" t="s">
        <v>364</v>
      </c>
      <c r="I5" s="1" t="s">
        <v>365</v>
      </c>
      <c r="J5" t="s">
        <v>183</v>
      </c>
      <c r="K5" s="2" t="str">
        <f t="shared" si="0"/>
        <v>(27,'Los Portales Derteano','Av Dionisio Derteano 115, San Isidro',-12.0958964,-77.0214645,'(01) 2114466','09:00','17:00','derteano001.png'),</v>
      </c>
    </row>
    <row r="6" spans="1:11" x14ac:dyDescent="0.25">
      <c r="A6">
        <v>5</v>
      </c>
      <c r="B6">
        <v>27</v>
      </c>
      <c r="C6" t="s">
        <v>188</v>
      </c>
      <c r="D6" t="s">
        <v>187</v>
      </c>
      <c r="E6">
        <v>-12.096354</v>
      </c>
      <c r="F6">
        <v>-77.037171299999997</v>
      </c>
      <c r="G6" t="s">
        <v>180</v>
      </c>
      <c r="H6" s="1" t="s">
        <v>364</v>
      </c>
      <c r="I6" s="1" t="s">
        <v>365</v>
      </c>
      <c r="J6" t="s">
        <v>186</v>
      </c>
      <c r="K6" s="2" t="str">
        <f>"("&amp;B6&amp;",'"&amp;C6&amp;"','"&amp;D6&amp;"',"&amp;E6&amp;","&amp;F6&amp;",'"&amp;G6&amp;"','"&amp;H6&amp;"','"&amp;I6&amp;"','"&amp;J6&amp;"');"</f>
        <v>(27,'Los Portales Camino Real','184 Av. Victor Andrés Belaúnde',-12.096354,-77.0371713,'(01) 2114466','09:00','17:00','caminoreal001.png');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29"/>
  <sheetViews>
    <sheetView topLeftCell="O1" workbookViewId="0">
      <selection activeCell="O1" sqref="O1:O129"/>
    </sheetView>
  </sheetViews>
  <sheetFormatPr baseColWidth="10" defaultRowHeight="15" x14ac:dyDescent="0.25"/>
  <cols>
    <col min="1" max="1" width="18.7109375" bestFit="1" customWidth="1"/>
    <col min="2" max="2" width="7.85546875" bestFit="1" customWidth="1"/>
    <col min="3" max="3" width="16.28515625" bestFit="1" customWidth="1"/>
    <col min="4" max="4" width="15.85546875" bestFit="1" customWidth="1"/>
    <col min="5" max="5" width="15.140625" bestFit="1" customWidth="1"/>
    <col min="6" max="6" width="13.7109375" bestFit="1" customWidth="1"/>
    <col min="7" max="7" width="10.5703125" bestFit="1" customWidth="1"/>
    <col min="8" max="8" width="16.85546875" style="1" bestFit="1" customWidth="1"/>
    <col min="9" max="9" width="14.42578125" bestFit="1" customWidth="1"/>
    <col min="10" max="10" width="13.140625" bestFit="1" customWidth="1"/>
    <col min="11" max="11" width="14" bestFit="1" customWidth="1"/>
    <col min="12" max="12" width="14.7109375" bestFit="1" customWidth="1"/>
    <col min="13" max="13" width="10" bestFit="1" customWidth="1"/>
    <col min="14" max="14" width="15.5703125" bestFit="1" customWidth="1"/>
    <col min="15" max="15" width="215.42578125" bestFit="1" customWidth="1"/>
  </cols>
  <sheetData>
    <row r="1" spans="1:15" x14ac:dyDescent="0.25">
      <c r="A1" t="s">
        <v>211</v>
      </c>
      <c r="B1" t="s">
        <v>26</v>
      </c>
      <c r="C1" t="s">
        <v>189</v>
      </c>
      <c r="D1" t="s">
        <v>200</v>
      </c>
      <c r="E1" t="s">
        <v>371</v>
      </c>
      <c r="F1" t="s">
        <v>372</v>
      </c>
      <c r="G1" t="s">
        <v>373</v>
      </c>
      <c r="H1" s="1" t="s">
        <v>367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s="5" t="str">
        <f>"insert into estacionamiento ("&amp;B1&amp;", "&amp;C1&amp;", "&amp;D1&amp;", "&amp;E1&amp;", "&amp;F1&amp;", "&amp;G1&amp;", "&amp;H1&amp;", "&amp;I1&amp;", "&amp;J1&amp;", "&amp;K1&amp;", "&amp;L1&amp;","&amp;M1&amp;", "&amp;N1&amp;") values"</f>
        <v>insert into estacionamiento (id_local, id_tipoAmbiente, id_tipoUbicacion, id_tipoVehiculo, id_propietario, est_codigo, est_precioMinuto, est_precioHora, est_precioDia, est_precioMes, est_puntuacion,est_activo, est_preferencial) values</v>
      </c>
    </row>
    <row r="2" spans="1:15" x14ac:dyDescent="0.25">
      <c r="A2">
        <v>1</v>
      </c>
      <c r="B2">
        <v>1</v>
      </c>
      <c r="C2">
        <v>3</v>
      </c>
      <c r="D2">
        <v>4</v>
      </c>
      <c r="E2">
        <v>1</v>
      </c>
      <c r="F2">
        <v>3</v>
      </c>
      <c r="G2" t="s">
        <v>222</v>
      </c>
      <c r="H2" s="1" t="s">
        <v>368</v>
      </c>
      <c r="I2">
        <v>7.5</v>
      </c>
      <c r="J2">
        <v>25</v>
      </c>
      <c r="K2">
        <v>350</v>
      </c>
      <c r="L2">
        <v>4</v>
      </c>
      <c r="M2">
        <v>1</v>
      </c>
      <c r="N2">
        <v>1</v>
      </c>
      <c r="O2" s="2" t="str">
        <f>"("&amp;B2&amp;","&amp;C2&amp;","&amp;D2&amp;","&amp;E2&amp;","&amp;F2&amp;",'"&amp;G2&amp;"',"&amp;H2&amp;","&amp;I2&amp;","&amp;J2&amp;","&amp;K2&amp;","&amp;L2&amp;","&amp;M2&amp;","&amp;N2&amp;"),"</f>
        <v>(1,3,4,1,3,'E001',0.1250,7.5,25,350,4,1,1),</v>
      </c>
    </row>
    <row r="3" spans="1:15" x14ac:dyDescent="0.25">
      <c r="A3">
        <f>+A2+1</f>
        <v>2</v>
      </c>
      <c r="B3">
        <v>1</v>
      </c>
      <c r="C3">
        <v>3</v>
      </c>
      <c r="D3">
        <v>4</v>
      </c>
      <c r="E3">
        <v>1</v>
      </c>
      <c r="F3">
        <v>3</v>
      </c>
      <c r="G3" t="s">
        <v>223</v>
      </c>
      <c r="H3" s="1" t="s">
        <v>368</v>
      </c>
      <c r="I3">
        <v>7.5</v>
      </c>
      <c r="J3">
        <v>25</v>
      </c>
      <c r="K3">
        <v>350</v>
      </c>
      <c r="L3">
        <v>4</v>
      </c>
      <c r="M3">
        <v>1</v>
      </c>
      <c r="N3">
        <v>1</v>
      </c>
      <c r="O3" s="2" t="str">
        <f t="shared" ref="O3:O66" si="0">"("&amp;B3&amp;","&amp;C3&amp;","&amp;D3&amp;","&amp;E3&amp;","&amp;F3&amp;",'"&amp;G3&amp;"',"&amp;H3&amp;","&amp;I3&amp;","&amp;J3&amp;","&amp;K3&amp;","&amp;L3&amp;","&amp;M3&amp;","&amp;N3&amp;"),"</f>
        <v>(1,3,4,1,3,'E002',0.1250,7.5,25,350,4,1,1),</v>
      </c>
    </row>
    <row r="4" spans="1:15" x14ac:dyDescent="0.25">
      <c r="A4">
        <f t="shared" ref="A4:A67" si="1">+A3+1</f>
        <v>3</v>
      </c>
      <c r="B4">
        <v>1</v>
      </c>
      <c r="C4">
        <v>3</v>
      </c>
      <c r="D4">
        <v>4</v>
      </c>
      <c r="E4">
        <v>1</v>
      </c>
      <c r="F4">
        <v>3</v>
      </c>
      <c r="G4" t="s">
        <v>224</v>
      </c>
      <c r="H4" s="1" t="s">
        <v>368</v>
      </c>
      <c r="I4">
        <v>7.5</v>
      </c>
      <c r="J4">
        <v>25</v>
      </c>
      <c r="K4">
        <v>350</v>
      </c>
      <c r="L4">
        <v>4</v>
      </c>
      <c r="M4">
        <v>1</v>
      </c>
      <c r="N4">
        <v>1</v>
      </c>
      <c r="O4" s="2" t="str">
        <f t="shared" si="0"/>
        <v>(1,3,4,1,3,'E003',0.1250,7.5,25,350,4,1,1),</v>
      </c>
    </row>
    <row r="5" spans="1:15" x14ac:dyDescent="0.25">
      <c r="A5">
        <f t="shared" si="1"/>
        <v>4</v>
      </c>
      <c r="B5">
        <v>1</v>
      </c>
      <c r="C5">
        <v>3</v>
      </c>
      <c r="D5">
        <v>4</v>
      </c>
      <c r="E5">
        <v>1</v>
      </c>
      <c r="F5">
        <v>3</v>
      </c>
      <c r="G5" t="s">
        <v>225</v>
      </c>
      <c r="H5" s="1" t="s">
        <v>368</v>
      </c>
      <c r="I5">
        <v>7.5</v>
      </c>
      <c r="J5">
        <v>25</v>
      </c>
      <c r="K5">
        <v>350</v>
      </c>
      <c r="L5">
        <v>3</v>
      </c>
      <c r="M5">
        <v>1</v>
      </c>
      <c r="N5">
        <v>0</v>
      </c>
      <c r="O5" s="2" t="str">
        <f t="shared" si="0"/>
        <v>(1,3,4,1,3,'E004',0.1250,7.5,25,350,3,1,0),</v>
      </c>
    </row>
    <row r="6" spans="1:15" x14ac:dyDescent="0.25">
      <c r="A6">
        <f t="shared" si="1"/>
        <v>5</v>
      </c>
      <c r="B6">
        <v>1</v>
      </c>
      <c r="C6">
        <v>3</v>
      </c>
      <c r="D6">
        <v>4</v>
      </c>
      <c r="E6">
        <v>1</v>
      </c>
      <c r="F6">
        <v>3</v>
      </c>
      <c r="G6" t="s">
        <v>226</v>
      </c>
      <c r="H6" s="1" t="s">
        <v>368</v>
      </c>
      <c r="I6">
        <v>7.5</v>
      </c>
      <c r="J6">
        <v>25</v>
      </c>
      <c r="K6">
        <v>350</v>
      </c>
      <c r="L6">
        <v>3</v>
      </c>
      <c r="M6">
        <v>1</v>
      </c>
      <c r="N6">
        <v>0</v>
      </c>
      <c r="O6" s="2" t="str">
        <f t="shared" si="0"/>
        <v>(1,3,4,1,3,'E005',0.1250,7.5,25,350,3,1,0),</v>
      </c>
    </row>
    <row r="7" spans="1:15" x14ac:dyDescent="0.25">
      <c r="A7">
        <f t="shared" si="1"/>
        <v>6</v>
      </c>
      <c r="B7">
        <v>1</v>
      </c>
      <c r="C7">
        <v>3</v>
      </c>
      <c r="D7">
        <v>4</v>
      </c>
      <c r="E7">
        <v>1</v>
      </c>
      <c r="F7">
        <v>3</v>
      </c>
      <c r="G7" t="s">
        <v>227</v>
      </c>
      <c r="H7" s="1" t="s">
        <v>368</v>
      </c>
      <c r="I7">
        <v>7.5</v>
      </c>
      <c r="J7">
        <v>25</v>
      </c>
      <c r="K7">
        <v>350</v>
      </c>
      <c r="L7">
        <v>3</v>
      </c>
      <c r="M7">
        <v>1</v>
      </c>
      <c r="N7">
        <v>0</v>
      </c>
      <c r="O7" s="2" t="str">
        <f t="shared" si="0"/>
        <v>(1,3,4,1,3,'E006',0.1250,7.5,25,350,3,1,0),</v>
      </c>
    </row>
    <row r="8" spans="1:15" x14ac:dyDescent="0.25">
      <c r="A8">
        <f t="shared" si="1"/>
        <v>7</v>
      </c>
      <c r="B8">
        <v>1</v>
      </c>
      <c r="C8">
        <v>3</v>
      </c>
      <c r="D8">
        <v>4</v>
      </c>
      <c r="E8">
        <v>1</v>
      </c>
      <c r="F8">
        <v>3</v>
      </c>
      <c r="G8" t="s">
        <v>228</v>
      </c>
      <c r="H8" s="1" t="s">
        <v>368</v>
      </c>
      <c r="I8">
        <v>7.5</v>
      </c>
      <c r="J8">
        <v>25</v>
      </c>
      <c r="K8">
        <v>350</v>
      </c>
      <c r="L8">
        <v>3</v>
      </c>
      <c r="M8">
        <v>1</v>
      </c>
      <c r="N8">
        <v>0</v>
      </c>
      <c r="O8" s="2" t="str">
        <f t="shared" si="0"/>
        <v>(1,3,4,1,3,'E007',0.1250,7.5,25,350,3,1,0),</v>
      </c>
    </row>
    <row r="9" spans="1:15" x14ac:dyDescent="0.25">
      <c r="A9">
        <f t="shared" si="1"/>
        <v>8</v>
      </c>
      <c r="B9">
        <v>1</v>
      </c>
      <c r="C9">
        <v>3</v>
      </c>
      <c r="D9">
        <v>4</v>
      </c>
      <c r="E9">
        <v>1</v>
      </c>
      <c r="F9">
        <v>3</v>
      </c>
      <c r="G9" t="s">
        <v>229</v>
      </c>
      <c r="H9" s="1" t="s">
        <v>368</v>
      </c>
      <c r="I9">
        <v>7.5</v>
      </c>
      <c r="J9">
        <v>25</v>
      </c>
      <c r="K9">
        <v>350</v>
      </c>
      <c r="L9">
        <v>3</v>
      </c>
      <c r="M9">
        <v>1</v>
      </c>
      <c r="N9">
        <v>0</v>
      </c>
      <c r="O9" s="2" t="str">
        <f t="shared" si="0"/>
        <v>(1,3,4,1,3,'E008',0.1250,7.5,25,350,3,1,0),</v>
      </c>
    </row>
    <row r="10" spans="1:15" x14ac:dyDescent="0.25">
      <c r="A10">
        <f t="shared" si="1"/>
        <v>9</v>
      </c>
      <c r="B10">
        <v>1</v>
      </c>
      <c r="C10">
        <v>3</v>
      </c>
      <c r="D10">
        <v>4</v>
      </c>
      <c r="E10">
        <v>1</v>
      </c>
      <c r="F10">
        <v>3</v>
      </c>
      <c r="G10" t="s">
        <v>230</v>
      </c>
      <c r="H10" s="1" t="s">
        <v>368</v>
      </c>
      <c r="I10">
        <v>7.5</v>
      </c>
      <c r="J10">
        <v>25</v>
      </c>
      <c r="K10">
        <v>350</v>
      </c>
      <c r="L10">
        <v>3</v>
      </c>
      <c r="M10">
        <v>1</v>
      </c>
      <c r="N10">
        <v>0</v>
      </c>
      <c r="O10" s="2" t="str">
        <f t="shared" si="0"/>
        <v>(1,3,4,1,3,'E009',0.1250,7.5,25,350,3,1,0),</v>
      </c>
    </row>
    <row r="11" spans="1:15" x14ac:dyDescent="0.25">
      <c r="A11">
        <f t="shared" si="1"/>
        <v>10</v>
      </c>
      <c r="B11">
        <v>1</v>
      </c>
      <c r="C11">
        <v>3</v>
      </c>
      <c r="D11">
        <v>4</v>
      </c>
      <c r="E11">
        <v>1</v>
      </c>
      <c r="F11">
        <v>3</v>
      </c>
      <c r="G11" t="s">
        <v>231</v>
      </c>
      <c r="H11" s="1" t="s">
        <v>368</v>
      </c>
      <c r="I11">
        <v>7.5</v>
      </c>
      <c r="J11">
        <v>25</v>
      </c>
      <c r="K11">
        <v>350</v>
      </c>
      <c r="L11">
        <v>3</v>
      </c>
      <c r="M11">
        <v>1</v>
      </c>
      <c r="N11">
        <v>0</v>
      </c>
      <c r="O11" s="2" t="str">
        <f t="shared" si="0"/>
        <v>(1,3,4,1,3,'E010',0.1250,7.5,25,350,3,1,0),</v>
      </c>
    </row>
    <row r="12" spans="1:15" x14ac:dyDescent="0.25">
      <c r="A12">
        <f t="shared" si="1"/>
        <v>11</v>
      </c>
      <c r="B12">
        <v>1</v>
      </c>
      <c r="C12">
        <v>3</v>
      </c>
      <c r="D12">
        <v>4</v>
      </c>
      <c r="E12">
        <v>1</v>
      </c>
      <c r="F12">
        <v>3</v>
      </c>
      <c r="G12" t="s">
        <v>232</v>
      </c>
      <c r="H12" s="1" t="s">
        <v>368</v>
      </c>
      <c r="I12">
        <v>7.5</v>
      </c>
      <c r="J12">
        <v>25</v>
      </c>
      <c r="K12">
        <v>350</v>
      </c>
      <c r="L12">
        <v>3</v>
      </c>
      <c r="M12">
        <v>1</v>
      </c>
      <c r="N12">
        <v>0</v>
      </c>
      <c r="O12" s="2" t="str">
        <f t="shared" si="0"/>
        <v>(1,3,4,1,3,'E011',0.1250,7.5,25,350,3,1,0),</v>
      </c>
    </row>
    <row r="13" spans="1:15" x14ac:dyDescent="0.25">
      <c r="A13">
        <f t="shared" si="1"/>
        <v>12</v>
      </c>
      <c r="B13">
        <v>1</v>
      </c>
      <c r="C13">
        <v>3</v>
      </c>
      <c r="D13">
        <v>4</v>
      </c>
      <c r="E13">
        <v>1</v>
      </c>
      <c r="F13">
        <v>3</v>
      </c>
      <c r="G13" t="s">
        <v>233</v>
      </c>
      <c r="H13" s="1" t="s">
        <v>368</v>
      </c>
      <c r="I13">
        <v>7.5</v>
      </c>
      <c r="J13">
        <v>25</v>
      </c>
      <c r="K13">
        <v>350</v>
      </c>
      <c r="L13">
        <v>3</v>
      </c>
      <c r="M13">
        <v>1</v>
      </c>
      <c r="N13">
        <v>0</v>
      </c>
      <c r="O13" s="2" t="str">
        <f t="shared" si="0"/>
        <v>(1,3,4,1,3,'E012',0.1250,7.5,25,350,3,1,0),</v>
      </c>
    </row>
    <row r="14" spans="1:15" x14ac:dyDescent="0.25">
      <c r="A14">
        <f t="shared" si="1"/>
        <v>13</v>
      </c>
      <c r="B14">
        <v>1</v>
      </c>
      <c r="C14">
        <v>3</v>
      </c>
      <c r="D14">
        <v>4</v>
      </c>
      <c r="E14">
        <v>1</v>
      </c>
      <c r="F14">
        <v>3</v>
      </c>
      <c r="G14" t="s">
        <v>234</v>
      </c>
      <c r="H14" s="1" t="s">
        <v>368</v>
      </c>
      <c r="I14">
        <v>7.5</v>
      </c>
      <c r="J14">
        <v>25</v>
      </c>
      <c r="K14">
        <v>350</v>
      </c>
      <c r="L14">
        <v>3</v>
      </c>
      <c r="M14">
        <v>1</v>
      </c>
      <c r="N14">
        <v>0</v>
      </c>
      <c r="O14" s="2" t="str">
        <f t="shared" si="0"/>
        <v>(1,3,4,1,3,'E013',0.1250,7.5,25,350,3,1,0),</v>
      </c>
    </row>
    <row r="15" spans="1:15" x14ac:dyDescent="0.25">
      <c r="A15">
        <f t="shared" si="1"/>
        <v>14</v>
      </c>
      <c r="B15">
        <v>1</v>
      </c>
      <c r="C15">
        <v>3</v>
      </c>
      <c r="D15">
        <v>4</v>
      </c>
      <c r="E15">
        <v>1</v>
      </c>
      <c r="F15">
        <v>3</v>
      </c>
      <c r="G15" t="s">
        <v>235</v>
      </c>
      <c r="H15" s="1" t="s">
        <v>368</v>
      </c>
      <c r="I15">
        <v>7.5</v>
      </c>
      <c r="J15">
        <v>25</v>
      </c>
      <c r="K15">
        <v>350</v>
      </c>
      <c r="L15">
        <v>3</v>
      </c>
      <c r="M15">
        <v>1</v>
      </c>
      <c r="N15">
        <v>0</v>
      </c>
      <c r="O15" s="2" t="str">
        <f t="shared" si="0"/>
        <v>(1,3,4,1,3,'E014',0.1250,7.5,25,350,3,1,0),</v>
      </c>
    </row>
    <row r="16" spans="1:15" x14ac:dyDescent="0.25">
      <c r="A16">
        <f t="shared" si="1"/>
        <v>15</v>
      </c>
      <c r="B16">
        <v>1</v>
      </c>
      <c r="C16">
        <v>3</v>
      </c>
      <c r="D16">
        <v>4</v>
      </c>
      <c r="E16">
        <v>1</v>
      </c>
      <c r="F16">
        <v>3</v>
      </c>
      <c r="G16" t="s">
        <v>236</v>
      </c>
      <c r="H16" s="1" t="s">
        <v>368</v>
      </c>
      <c r="I16">
        <v>7.5</v>
      </c>
      <c r="J16">
        <v>25</v>
      </c>
      <c r="K16">
        <v>350</v>
      </c>
      <c r="L16">
        <v>3</v>
      </c>
      <c r="M16">
        <v>1</v>
      </c>
      <c r="N16">
        <v>0</v>
      </c>
      <c r="O16" s="2" t="str">
        <f t="shared" si="0"/>
        <v>(1,3,4,1,3,'E015',0.1250,7.5,25,350,3,1,0),</v>
      </c>
    </row>
    <row r="17" spans="1:15" x14ac:dyDescent="0.25">
      <c r="A17">
        <f t="shared" si="1"/>
        <v>16</v>
      </c>
      <c r="B17">
        <v>1</v>
      </c>
      <c r="C17">
        <v>3</v>
      </c>
      <c r="D17">
        <v>4</v>
      </c>
      <c r="E17">
        <v>1</v>
      </c>
      <c r="F17">
        <v>3</v>
      </c>
      <c r="G17" t="s">
        <v>237</v>
      </c>
      <c r="H17" s="1" t="s">
        <v>368</v>
      </c>
      <c r="I17">
        <v>7.5</v>
      </c>
      <c r="J17">
        <v>25</v>
      </c>
      <c r="K17">
        <v>350</v>
      </c>
      <c r="L17">
        <v>3</v>
      </c>
      <c r="M17">
        <v>1</v>
      </c>
      <c r="N17">
        <v>0</v>
      </c>
      <c r="O17" s="2" t="str">
        <f t="shared" si="0"/>
        <v>(1,3,4,1,3,'E016',0.1250,7.5,25,350,3,1,0),</v>
      </c>
    </row>
    <row r="18" spans="1:15" x14ac:dyDescent="0.25">
      <c r="A18">
        <f t="shared" si="1"/>
        <v>17</v>
      </c>
      <c r="B18">
        <v>2</v>
      </c>
      <c r="C18">
        <v>3</v>
      </c>
      <c r="D18">
        <v>4</v>
      </c>
      <c r="E18">
        <v>1</v>
      </c>
      <c r="F18">
        <v>4</v>
      </c>
      <c r="G18" t="s">
        <v>238</v>
      </c>
      <c r="H18" s="1" t="s">
        <v>369</v>
      </c>
      <c r="I18">
        <v>6.5</v>
      </c>
      <c r="J18">
        <v>20</v>
      </c>
      <c r="K18">
        <v>290</v>
      </c>
      <c r="L18">
        <v>3</v>
      </c>
      <c r="M18">
        <v>1</v>
      </c>
      <c r="N18">
        <v>0</v>
      </c>
      <c r="O18" s="2" t="str">
        <f t="shared" si="0"/>
        <v>(2,3,4,1,4,'S001',0.1083,6.5,20,290,3,1,0),</v>
      </c>
    </row>
    <row r="19" spans="1:15" x14ac:dyDescent="0.25">
      <c r="A19">
        <f t="shared" si="1"/>
        <v>18</v>
      </c>
      <c r="B19">
        <v>2</v>
      </c>
      <c r="C19">
        <v>3</v>
      </c>
      <c r="D19">
        <v>4</v>
      </c>
      <c r="E19">
        <v>1</v>
      </c>
      <c r="F19">
        <v>4</v>
      </c>
      <c r="G19" t="s">
        <v>239</v>
      </c>
      <c r="H19" s="1" t="s">
        <v>369</v>
      </c>
      <c r="I19">
        <v>6.5</v>
      </c>
      <c r="J19">
        <v>20</v>
      </c>
      <c r="K19">
        <v>290</v>
      </c>
      <c r="L19">
        <v>3</v>
      </c>
      <c r="M19">
        <v>1</v>
      </c>
      <c r="N19">
        <v>0</v>
      </c>
      <c r="O19" s="2" t="str">
        <f t="shared" si="0"/>
        <v>(2,3,4,1,4,'S002',0.1083,6.5,20,290,3,1,0),</v>
      </c>
    </row>
    <row r="20" spans="1:15" x14ac:dyDescent="0.25">
      <c r="A20">
        <f t="shared" si="1"/>
        <v>19</v>
      </c>
      <c r="B20">
        <v>2</v>
      </c>
      <c r="C20">
        <v>3</v>
      </c>
      <c r="D20">
        <v>4</v>
      </c>
      <c r="E20">
        <v>1</v>
      </c>
      <c r="F20">
        <v>4</v>
      </c>
      <c r="G20" t="s">
        <v>240</v>
      </c>
      <c r="H20" s="1" t="s">
        <v>369</v>
      </c>
      <c r="I20">
        <v>6.5</v>
      </c>
      <c r="J20">
        <v>20</v>
      </c>
      <c r="K20">
        <v>290</v>
      </c>
      <c r="L20">
        <v>2</v>
      </c>
      <c r="M20">
        <v>1</v>
      </c>
      <c r="N20">
        <v>0</v>
      </c>
      <c r="O20" s="2" t="str">
        <f t="shared" si="0"/>
        <v>(2,3,4,1,4,'S003',0.1083,6.5,20,290,2,1,0),</v>
      </c>
    </row>
    <row r="21" spans="1:15" x14ac:dyDescent="0.25">
      <c r="A21">
        <f t="shared" si="1"/>
        <v>20</v>
      </c>
      <c r="B21">
        <v>2</v>
      </c>
      <c r="C21">
        <v>3</v>
      </c>
      <c r="D21">
        <v>4</v>
      </c>
      <c r="E21">
        <v>1</v>
      </c>
      <c r="F21">
        <v>4</v>
      </c>
      <c r="G21" t="s">
        <v>241</v>
      </c>
      <c r="H21" s="1" t="s">
        <v>369</v>
      </c>
      <c r="I21">
        <v>6.5</v>
      </c>
      <c r="J21">
        <v>20</v>
      </c>
      <c r="K21">
        <v>290</v>
      </c>
      <c r="L21">
        <v>2</v>
      </c>
      <c r="M21">
        <v>1</v>
      </c>
      <c r="N21">
        <v>0</v>
      </c>
      <c r="O21" s="2" t="str">
        <f t="shared" si="0"/>
        <v>(2,3,4,1,4,'S004',0.1083,6.5,20,290,2,1,0),</v>
      </c>
    </row>
    <row r="22" spans="1:15" x14ac:dyDescent="0.25">
      <c r="A22">
        <f t="shared" si="1"/>
        <v>21</v>
      </c>
      <c r="B22">
        <v>2</v>
      </c>
      <c r="C22">
        <v>3</v>
      </c>
      <c r="D22">
        <v>4</v>
      </c>
      <c r="E22">
        <v>1</v>
      </c>
      <c r="F22">
        <v>4</v>
      </c>
      <c r="G22" t="s">
        <v>242</v>
      </c>
      <c r="H22" s="1" t="s">
        <v>369</v>
      </c>
      <c r="I22">
        <v>6.5</v>
      </c>
      <c r="J22">
        <v>20</v>
      </c>
      <c r="K22">
        <v>290</v>
      </c>
      <c r="L22">
        <v>2</v>
      </c>
      <c r="M22">
        <v>1</v>
      </c>
      <c r="N22">
        <v>0</v>
      </c>
      <c r="O22" s="2" t="str">
        <f t="shared" si="0"/>
        <v>(2,3,4,1,4,'S005',0.1083,6.5,20,290,2,1,0),</v>
      </c>
    </row>
    <row r="23" spans="1:15" x14ac:dyDescent="0.25">
      <c r="A23">
        <f t="shared" si="1"/>
        <v>22</v>
      </c>
      <c r="B23">
        <v>2</v>
      </c>
      <c r="C23">
        <v>3</v>
      </c>
      <c r="D23">
        <v>4</v>
      </c>
      <c r="E23">
        <v>1</v>
      </c>
      <c r="F23">
        <v>4</v>
      </c>
      <c r="G23" t="s">
        <v>243</v>
      </c>
      <c r="H23" s="1" t="s">
        <v>369</v>
      </c>
      <c r="I23">
        <v>6.5</v>
      </c>
      <c r="J23">
        <v>20</v>
      </c>
      <c r="K23">
        <v>290</v>
      </c>
      <c r="L23">
        <v>2</v>
      </c>
      <c r="M23">
        <v>1</v>
      </c>
      <c r="N23">
        <v>0</v>
      </c>
      <c r="O23" s="2" t="str">
        <f t="shared" si="0"/>
        <v>(2,3,4,1,4,'S006',0.1083,6.5,20,290,2,1,0),</v>
      </c>
    </row>
    <row r="24" spans="1:15" x14ac:dyDescent="0.25">
      <c r="A24">
        <f t="shared" si="1"/>
        <v>23</v>
      </c>
      <c r="B24">
        <v>2</v>
      </c>
      <c r="C24">
        <v>3</v>
      </c>
      <c r="D24">
        <v>4</v>
      </c>
      <c r="E24">
        <v>1</v>
      </c>
      <c r="F24">
        <v>4</v>
      </c>
      <c r="G24" t="s">
        <v>244</v>
      </c>
      <c r="H24" s="1" t="s">
        <v>369</v>
      </c>
      <c r="I24">
        <v>6.5</v>
      </c>
      <c r="J24">
        <v>20</v>
      </c>
      <c r="K24">
        <v>290</v>
      </c>
      <c r="L24">
        <v>2</v>
      </c>
      <c r="M24">
        <v>1</v>
      </c>
      <c r="N24">
        <v>0</v>
      </c>
      <c r="O24" s="2" t="str">
        <f t="shared" si="0"/>
        <v>(2,3,4,1,4,'S007',0.1083,6.5,20,290,2,1,0),</v>
      </c>
    </row>
    <row r="25" spans="1:15" x14ac:dyDescent="0.25">
      <c r="A25">
        <f t="shared" si="1"/>
        <v>24</v>
      </c>
      <c r="B25">
        <v>2</v>
      </c>
      <c r="C25">
        <v>3</v>
      </c>
      <c r="D25">
        <v>4</v>
      </c>
      <c r="E25">
        <v>1</v>
      </c>
      <c r="F25">
        <v>4</v>
      </c>
      <c r="G25" t="s">
        <v>245</v>
      </c>
      <c r="H25" s="1" t="s">
        <v>369</v>
      </c>
      <c r="I25">
        <v>6.5</v>
      </c>
      <c r="J25">
        <v>20</v>
      </c>
      <c r="K25">
        <v>290</v>
      </c>
      <c r="L25">
        <v>2</v>
      </c>
      <c r="M25">
        <v>1</v>
      </c>
      <c r="N25">
        <v>0</v>
      </c>
      <c r="O25" s="2" t="str">
        <f t="shared" si="0"/>
        <v>(2,3,4,1,4,'S008',0.1083,6.5,20,290,2,1,0),</v>
      </c>
    </row>
    <row r="26" spans="1:15" x14ac:dyDescent="0.25">
      <c r="A26">
        <f t="shared" si="1"/>
        <v>25</v>
      </c>
      <c r="B26">
        <v>2</v>
      </c>
      <c r="C26">
        <v>3</v>
      </c>
      <c r="D26">
        <v>4</v>
      </c>
      <c r="E26">
        <v>1</v>
      </c>
      <c r="F26">
        <v>4</v>
      </c>
      <c r="G26" t="s">
        <v>246</v>
      </c>
      <c r="H26" s="1" t="s">
        <v>369</v>
      </c>
      <c r="I26">
        <v>6.5</v>
      </c>
      <c r="J26">
        <v>20</v>
      </c>
      <c r="K26">
        <v>290</v>
      </c>
      <c r="L26">
        <v>2</v>
      </c>
      <c r="M26">
        <v>1</v>
      </c>
      <c r="N26">
        <v>0</v>
      </c>
      <c r="O26" s="2" t="str">
        <f t="shared" si="0"/>
        <v>(2,3,4,1,4,'S009',0.1083,6.5,20,290,2,1,0),</v>
      </c>
    </row>
    <row r="27" spans="1:15" x14ac:dyDescent="0.25">
      <c r="A27">
        <f t="shared" si="1"/>
        <v>26</v>
      </c>
      <c r="B27">
        <v>2</v>
      </c>
      <c r="C27">
        <v>3</v>
      </c>
      <c r="D27">
        <v>4</v>
      </c>
      <c r="E27">
        <v>1</v>
      </c>
      <c r="F27">
        <v>4</v>
      </c>
      <c r="G27" t="s">
        <v>247</v>
      </c>
      <c r="H27" s="1" t="s">
        <v>369</v>
      </c>
      <c r="I27">
        <v>6.5</v>
      </c>
      <c r="J27">
        <v>20</v>
      </c>
      <c r="K27">
        <v>290</v>
      </c>
      <c r="L27">
        <v>2</v>
      </c>
      <c r="M27">
        <v>1</v>
      </c>
      <c r="N27">
        <v>0</v>
      </c>
      <c r="O27" s="2" t="str">
        <f t="shared" si="0"/>
        <v>(2,3,4,1,4,'S010',0.1083,6.5,20,290,2,1,0),</v>
      </c>
    </row>
    <row r="28" spans="1:15" x14ac:dyDescent="0.25">
      <c r="A28">
        <f t="shared" si="1"/>
        <v>27</v>
      </c>
      <c r="B28">
        <v>2</v>
      </c>
      <c r="C28">
        <v>3</v>
      </c>
      <c r="D28">
        <v>4</v>
      </c>
      <c r="E28">
        <v>1</v>
      </c>
      <c r="F28">
        <v>4</v>
      </c>
      <c r="G28" t="s">
        <v>248</v>
      </c>
      <c r="H28" s="1" t="s">
        <v>369</v>
      </c>
      <c r="I28">
        <v>6.5</v>
      </c>
      <c r="J28">
        <v>20</v>
      </c>
      <c r="K28">
        <v>290</v>
      </c>
      <c r="L28">
        <v>2</v>
      </c>
      <c r="M28">
        <v>1</v>
      </c>
      <c r="N28">
        <v>0</v>
      </c>
      <c r="O28" s="2" t="str">
        <f t="shared" si="0"/>
        <v>(2,3,4,1,4,'S011',0.1083,6.5,20,290,2,1,0),</v>
      </c>
    </row>
    <row r="29" spans="1:15" x14ac:dyDescent="0.25">
      <c r="A29">
        <f t="shared" si="1"/>
        <v>28</v>
      </c>
      <c r="B29">
        <v>2</v>
      </c>
      <c r="C29">
        <v>3</v>
      </c>
      <c r="D29">
        <v>4</v>
      </c>
      <c r="E29">
        <v>1</v>
      </c>
      <c r="F29">
        <v>4</v>
      </c>
      <c r="G29" t="s">
        <v>249</v>
      </c>
      <c r="H29" s="1" t="s">
        <v>369</v>
      </c>
      <c r="I29">
        <v>6.5</v>
      </c>
      <c r="J29">
        <v>20</v>
      </c>
      <c r="K29">
        <v>290</v>
      </c>
      <c r="L29">
        <v>2</v>
      </c>
      <c r="M29">
        <v>1</v>
      </c>
      <c r="N29">
        <v>0</v>
      </c>
      <c r="O29" s="2" t="str">
        <f t="shared" si="0"/>
        <v>(2,3,4,1,4,'S012',0.1083,6.5,20,290,2,1,0),</v>
      </c>
    </row>
    <row r="30" spans="1:15" x14ac:dyDescent="0.25">
      <c r="A30">
        <f t="shared" si="1"/>
        <v>29</v>
      </c>
      <c r="B30">
        <v>3</v>
      </c>
      <c r="C30">
        <v>2</v>
      </c>
      <c r="D30">
        <v>4</v>
      </c>
      <c r="E30">
        <v>1</v>
      </c>
      <c r="F30">
        <v>6</v>
      </c>
      <c r="G30" t="s">
        <v>252</v>
      </c>
      <c r="H30" s="1" t="s">
        <v>370</v>
      </c>
      <c r="I30">
        <v>7</v>
      </c>
      <c r="J30">
        <v>35</v>
      </c>
      <c r="K30">
        <v>500</v>
      </c>
      <c r="L30">
        <v>3</v>
      </c>
      <c r="M30">
        <v>1</v>
      </c>
      <c r="N30">
        <v>0</v>
      </c>
      <c r="O30" s="2" t="str">
        <f t="shared" si="0"/>
        <v>(3,2,4,1,6,'T01',0.1167,7,35,500,3,1,0),</v>
      </c>
    </row>
    <row r="31" spans="1:15" x14ac:dyDescent="0.25">
      <c r="A31">
        <f t="shared" si="1"/>
        <v>30</v>
      </c>
      <c r="B31">
        <v>3</v>
      </c>
      <c r="C31">
        <v>2</v>
      </c>
      <c r="D31">
        <v>4</v>
      </c>
      <c r="E31">
        <v>1</v>
      </c>
      <c r="F31">
        <v>6</v>
      </c>
      <c r="G31" t="s">
        <v>253</v>
      </c>
      <c r="H31" s="1" t="s">
        <v>370</v>
      </c>
      <c r="I31">
        <v>7</v>
      </c>
      <c r="J31">
        <v>35</v>
      </c>
      <c r="K31">
        <v>500</v>
      </c>
      <c r="L31">
        <v>3</v>
      </c>
      <c r="M31">
        <v>1</v>
      </c>
      <c r="N31">
        <v>0</v>
      </c>
      <c r="O31" s="2" t="str">
        <f t="shared" si="0"/>
        <v>(3,2,4,1,6,'T02',0.1167,7,35,500,3,1,0),</v>
      </c>
    </row>
    <row r="32" spans="1:15" x14ac:dyDescent="0.25">
      <c r="A32">
        <f t="shared" si="1"/>
        <v>31</v>
      </c>
      <c r="B32">
        <v>3</v>
      </c>
      <c r="C32">
        <v>2</v>
      </c>
      <c r="D32">
        <v>4</v>
      </c>
      <c r="E32">
        <v>1</v>
      </c>
      <c r="F32">
        <v>6</v>
      </c>
      <c r="G32" t="s">
        <v>254</v>
      </c>
      <c r="H32" s="1" t="s">
        <v>370</v>
      </c>
      <c r="I32">
        <v>7</v>
      </c>
      <c r="J32">
        <v>35</v>
      </c>
      <c r="K32">
        <v>500</v>
      </c>
      <c r="L32">
        <v>3</v>
      </c>
      <c r="M32">
        <v>1</v>
      </c>
      <c r="N32">
        <v>0</v>
      </c>
      <c r="O32" s="2" t="str">
        <f t="shared" si="0"/>
        <v>(3,2,4,1,6,'T03',0.1167,7,35,500,3,1,0),</v>
      </c>
    </row>
    <row r="33" spans="1:15" x14ac:dyDescent="0.25">
      <c r="A33">
        <f t="shared" si="1"/>
        <v>32</v>
      </c>
      <c r="B33">
        <v>3</v>
      </c>
      <c r="C33">
        <v>2</v>
      </c>
      <c r="D33">
        <v>4</v>
      </c>
      <c r="E33">
        <v>1</v>
      </c>
      <c r="F33">
        <v>6</v>
      </c>
      <c r="G33" t="s">
        <v>255</v>
      </c>
      <c r="H33" s="1" t="s">
        <v>370</v>
      </c>
      <c r="I33">
        <v>7</v>
      </c>
      <c r="J33">
        <v>35</v>
      </c>
      <c r="K33">
        <v>500</v>
      </c>
      <c r="L33">
        <v>3</v>
      </c>
      <c r="M33">
        <v>1</v>
      </c>
      <c r="N33">
        <v>0</v>
      </c>
      <c r="O33" s="2" t="str">
        <f t="shared" si="0"/>
        <v>(3,2,4,1,6,'T04',0.1167,7,35,500,3,1,0),</v>
      </c>
    </row>
    <row r="34" spans="1:15" x14ac:dyDescent="0.25">
      <c r="A34">
        <f t="shared" si="1"/>
        <v>33</v>
      </c>
      <c r="B34">
        <v>3</v>
      </c>
      <c r="C34">
        <v>2</v>
      </c>
      <c r="D34">
        <v>4</v>
      </c>
      <c r="E34">
        <v>1</v>
      </c>
      <c r="F34">
        <v>6</v>
      </c>
      <c r="G34" t="s">
        <v>256</v>
      </c>
      <c r="H34" s="1" t="s">
        <v>370</v>
      </c>
      <c r="I34">
        <v>7</v>
      </c>
      <c r="J34">
        <v>35</v>
      </c>
      <c r="K34">
        <v>500</v>
      </c>
      <c r="L34">
        <v>3</v>
      </c>
      <c r="M34">
        <v>1</v>
      </c>
      <c r="N34">
        <v>0</v>
      </c>
      <c r="O34" s="2" t="str">
        <f t="shared" si="0"/>
        <v>(3,2,4,1,6,'T05',0.1167,7,35,500,3,1,0),</v>
      </c>
    </row>
    <row r="35" spans="1:15" x14ac:dyDescent="0.25">
      <c r="A35">
        <f t="shared" si="1"/>
        <v>34</v>
      </c>
      <c r="B35">
        <v>3</v>
      </c>
      <c r="C35">
        <v>2</v>
      </c>
      <c r="D35">
        <v>4</v>
      </c>
      <c r="E35">
        <v>1</v>
      </c>
      <c r="F35">
        <v>6</v>
      </c>
      <c r="G35" t="s">
        <v>257</v>
      </c>
      <c r="H35" s="1" t="s">
        <v>370</v>
      </c>
      <c r="I35">
        <v>7</v>
      </c>
      <c r="J35">
        <v>35</v>
      </c>
      <c r="K35">
        <v>500</v>
      </c>
      <c r="L35">
        <v>3</v>
      </c>
      <c r="M35">
        <v>1</v>
      </c>
      <c r="N35">
        <v>0</v>
      </c>
      <c r="O35" s="2" t="str">
        <f t="shared" si="0"/>
        <v>(3,2,4,1,6,'T06',0.1167,7,35,500,3,1,0),</v>
      </c>
    </row>
    <row r="36" spans="1:15" x14ac:dyDescent="0.25">
      <c r="A36">
        <f t="shared" si="1"/>
        <v>35</v>
      </c>
      <c r="B36">
        <v>3</v>
      </c>
      <c r="C36">
        <v>2</v>
      </c>
      <c r="D36">
        <v>4</v>
      </c>
      <c r="E36">
        <v>1</v>
      </c>
      <c r="F36">
        <v>6</v>
      </c>
      <c r="G36" t="s">
        <v>258</v>
      </c>
      <c r="H36" s="1" t="s">
        <v>370</v>
      </c>
      <c r="I36">
        <v>7</v>
      </c>
      <c r="J36">
        <v>35</v>
      </c>
      <c r="K36">
        <v>500</v>
      </c>
      <c r="L36">
        <v>3</v>
      </c>
      <c r="M36">
        <v>1</v>
      </c>
      <c r="N36">
        <v>0</v>
      </c>
      <c r="O36" s="2" t="str">
        <f t="shared" si="0"/>
        <v>(3,2,4,1,6,'T07',0.1167,7,35,500,3,1,0),</v>
      </c>
    </row>
    <row r="37" spans="1:15" x14ac:dyDescent="0.25">
      <c r="A37">
        <f t="shared" si="1"/>
        <v>36</v>
      </c>
      <c r="B37">
        <v>3</v>
      </c>
      <c r="C37">
        <v>2</v>
      </c>
      <c r="D37">
        <v>4</v>
      </c>
      <c r="E37">
        <v>1</v>
      </c>
      <c r="F37">
        <v>6</v>
      </c>
      <c r="G37" t="s">
        <v>259</v>
      </c>
      <c r="H37" s="1" t="s">
        <v>370</v>
      </c>
      <c r="I37">
        <v>7</v>
      </c>
      <c r="J37">
        <v>35</v>
      </c>
      <c r="K37">
        <v>500</v>
      </c>
      <c r="L37">
        <v>3</v>
      </c>
      <c r="M37">
        <v>1</v>
      </c>
      <c r="N37">
        <v>0</v>
      </c>
      <c r="O37" s="2" t="str">
        <f t="shared" si="0"/>
        <v>(3,2,4,1,6,'T08',0.1167,7,35,500,3,1,0),</v>
      </c>
    </row>
    <row r="38" spans="1:15" x14ac:dyDescent="0.25">
      <c r="A38">
        <f t="shared" si="1"/>
        <v>37</v>
      </c>
      <c r="B38">
        <v>3</v>
      </c>
      <c r="C38">
        <v>2</v>
      </c>
      <c r="D38">
        <v>4</v>
      </c>
      <c r="E38">
        <v>1</v>
      </c>
      <c r="F38">
        <v>6</v>
      </c>
      <c r="G38" t="s">
        <v>260</v>
      </c>
      <c r="H38" s="1" t="s">
        <v>370</v>
      </c>
      <c r="I38">
        <v>7</v>
      </c>
      <c r="J38">
        <v>35</v>
      </c>
      <c r="K38">
        <v>500</v>
      </c>
      <c r="L38">
        <v>3</v>
      </c>
      <c r="M38">
        <v>1</v>
      </c>
      <c r="N38">
        <v>0</v>
      </c>
      <c r="O38" s="2" t="str">
        <f t="shared" si="0"/>
        <v>(3,2,4,1,6,'T09',0.1167,7,35,500,3,1,0),</v>
      </c>
    </row>
    <row r="39" spans="1:15" x14ac:dyDescent="0.25">
      <c r="A39">
        <f t="shared" si="1"/>
        <v>38</v>
      </c>
      <c r="B39">
        <v>3</v>
      </c>
      <c r="C39">
        <v>2</v>
      </c>
      <c r="D39">
        <v>4</v>
      </c>
      <c r="E39">
        <v>1</v>
      </c>
      <c r="F39">
        <v>6</v>
      </c>
      <c r="G39" t="s">
        <v>261</v>
      </c>
      <c r="H39" s="1" t="s">
        <v>370</v>
      </c>
      <c r="I39">
        <v>7</v>
      </c>
      <c r="J39">
        <v>35</v>
      </c>
      <c r="K39">
        <v>500</v>
      </c>
      <c r="L39">
        <v>3</v>
      </c>
      <c r="M39">
        <v>1</v>
      </c>
      <c r="N39">
        <v>0</v>
      </c>
      <c r="O39" s="2" t="str">
        <f t="shared" si="0"/>
        <v>(3,2,4,1,6,'T10',0.1167,7,35,500,3,1,0),</v>
      </c>
    </row>
    <row r="40" spans="1:15" x14ac:dyDescent="0.25">
      <c r="A40">
        <f t="shared" si="1"/>
        <v>39</v>
      </c>
      <c r="B40">
        <v>3</v>
      </c>
      <c r="C40">
        <v>2</v>
      </c>
      <c r="D40">
        <v>4</v>
      </c>
      <c r="E40">
        <v>1</v>
      </c>
      <c r="F40">
        <v>6</v>
      </c>
      <c r="G40" t="s">
        <v>262</v>
      </c>
      <c r="H40" s="1" t="s">
        <v>370</v>
      </c>
      <c r="I40">
        <v>7</v>
      </c>
      <c r="J40">
        <v>35</v>
      </c>
      <c r="K40">
        <v>500</v>
      </c>
      <c r="L40">
        <v>3</v>
      </c>
      <c r="M40">
        <v>1</v>
      </c>
      <c r="N40">
        <v>0</v>
      </c>
      <c r="O40" s="2" t="str">
        <f t="shared" si="0"/>
        <v>(3,2,4,1,6,'T11',0.1167,7,35,500,3,1,0),</v>
      </c>
    </row>
    <row r="41" spans="1:15" x14ac:dyDescent="0.25">
      <c r="A41">
        <f t="shared" si="1"/>
        <v>40</v>
      </c>
      <c r="B41">
        <v>3</v>
      </c>
      <c r="C41">
        <v>2</v>
      </c>
      <c r="D41">
        <v>4</v>
      </c>
      <c r="E41">
        <v>1</v>
      </c>
      <c r="F41">
        <v>6</v>
      </c>
      <c r="G41" t="s">
        <v>263</v>
      </c>
      <c r="H41" s="1" t="s">
        <v>370</v>
      </c>
      <c r="I41">
        <v>7</v>
      </c>
      <c r="J41">
        <v>35</v>
      </c>
      <c r="K41">
        <v>500</v>
      </c>
      <c r="L41">
        <v>3</v>
      </c>
      <c r="M41">
        <v>1</v>
      </c>
      <c r="N41">
        <v>0</v>
      </c>
      <c r="O41" s="2" t="str">
        <f t="shared" si="0"/>
        <v>(3,2,4,1,6,'T12',0.1167,7,35,500,3,1,0),</v>
      </c>
    </row>
    <row r="42" spans="1:15" x14ac:dyDescent="0.25">
      <c r="A42">
        <f t="shared" si="1"/>
        <v>41</v>
      </c>
      <c r="B42">
        <v>4</v>
      </c>
      <c r="C42">
        <v>1</v>
      </c>
      <c r="D42">
        <v>3</v>
      </c>
      <c r="E42">
        <v>1</v>
      </c>
      <c r="F42">
        <v>6</v>
      </c>
      <c r="G42" t="s">
        <v>238</v>
      </c>
      <c r="H42" s="1" t="s">
        <v>368</v>
      </c>
      <c r="I42">
        <v>7.5</v>
      </c>
      <c r="J42">
        <v>40</v>
      </c>
      <c r="K42">
        <v>650</v>
      </c>
      <c r="L42">
        <v>4</v>
      </c>
      <c r="M42">
        <v>1</v>
      </c>
      <c r="N42">
        <v>1</v>
      </c>
      <c r="O42" s="2" t="str">
        <f t="shared" si="0"/>
        <v>(4,1,3,1,6,'S001',0.1250,7.5,40,650,4,1,1),</v>
      </c>
    </row>
    <row r="43" spans="1:15" x14ac:dyDescent="0.25">
      <c r="A43">
        <f t="shared" si="1"/>
        <v>42</v>
      </c>
      <c r="B43">
        <v>4</v>
      </c>
      <c r="C43">
        <v>1</v>
      </c>
      <c r="D43">
        <v>3</v>
      </c>
      <c r="E43">
        <v>1</v>
      </c>
      <c r="F43">
        <v>6</v>
      </c>
      <c r="G43" t="s">
        <v>239</v>
      </c>
      <c r="H43" s="1" t="s">
        <v>368</v>
      </c>
      <c r="I43">
        <v>7.5</v>
      </c>
      <c r="J43">
        <v>40</v>
      </c>
      <c r="K43">
        <v>650</v>
      </c>
      <c r="L43">
        <v>4</v>
      </c>
      <c r="M43">
        <v>1</v>
      </c>
      <c r="N43">
        <v>1</v>
      </c>
      <c r="O43" s="2" t="str">
        <f t="shared" si="0"/>
        <v>(4,1,3,1,6,'S002',0.1250,7.5,40,650,4,1,1),</v>
      </c>
    </row>
    <row r="44" spans="1:15" x14ac:dyDescent="0.25">
      <c r="A44">
        <f t="shared" si="1"/>
        <v>43</v>
      </c>
      <c r="B44">
        <v>4</v>
      </c>
      <c r="C44">
        <v>1</v>
      </c>
      <c r="D44">
        <v>3</v>
      </c>
      <c r="E44">
        <v>1</v>
      </c>
      <c r="F44">
        <v>6</v>
      </c>
      <c r="G44" t="s">
        <v>240</v>
      </c>
      <c r="H44" s="1" t="s">
        <v>368</v>
      </c>
      <c r="I44">
        <v>7.5</v>
      </c>
      <c r="J44">
        <v>40</v>
      </c>
      <c r="K44">
        <v>650</v>
      </c>
      <c r="L44">
        <v>4</v>
      </c>
      <c r="M44">
        <v>1</v>
      </c>
      <c r="N44">
        <v>1</v>
      </c>
      <c r="O44" s="2" t="str">
        <f t="shared" si="0"/>
        <v>(4,1,3,1,6,'S003',0.1250,7.5,40,650,4,1,1),</v>
      </c>
    </row>
    <row r="45" spans="1:15" x14ac:dyDescent="0.25">
      <c r="A45">
        <f t="shared" si="1"/>
        <v>44</v>
      </c>
      <c r="B45">
        <v>4</v>
      </c>
      <c r="C45">
        <v>1</v>
      </c>
      <c r="D45">
        <v>3</v>
      </c>
      <c r="E45">
        <v>1</v>
      </c>
      <c r="F45">
        <v>6</v>
      </c>
      <c r="G45" t="s">
        <v>241</v>
      </c>
      <c r="H45" s="1" t="s">
        <v>368</v>
      </c>
      <c r="I45">
        <v>7.5</v>
      </c>
      <c r="J45">
        <v>40</v>
      </c>
      <c r="K45">
        <v>650</v>
      </c>
      <c r="L45">
        <v>4</v>
      </c>
      <c r="M45">
        <v>1</v>
      </c>
      <c r="N45">
        <v>1</v>
      </c>
      <c r="O45" s="2" t="str">
        <f t="shared" si="0"/>
        <v>(4,1,3,1,6,'S004',0.1250,7.5,40,650,4,1,1),</v>
      </c>
    </row>
    <row r="46" spans="1:15" x14ac:dyDescent="0.25">
      <c r="A46">
        <f t="shared" si="1"/>
        <v>45</v>
      </c>
      <c r="B46">
        <v>4</v>
      </c>
      <c r="C46">
        <v>1</v>
      </c>
      <c r="D46">
        <v>3</v>
      </c>
      <c r="E46">
        <v>1</v>
      </c>
      <c r="F46">
        <v>6</v>
      </c>
      <c r="G46" t="s">
        <v>242</v>
      </c>
      <c r="H46" s="1" t="s">
        <v>368</v>
      </c>
      <c r="I46">
        <v>7.5</v>
      </c>
      <c r="J46">
        <v>40</v>
      </c>
      <c r="K46">
        <v>650</v>
      </c>
      <c r="L46">
        <v>4</v>
      </c>
      <c r="M46">
        <v>1</v>
      </c>
      <c r="N46">
        <v>1</v>
      </c>
      <c r="O46" s="2" t="str">
        <f t="shared" si="0"/>
        <v>(4,1,3,1,6,'S005',0.1250,7.5,40,650,4,1,1),</v>
      </c>
    </row>
    <row r="47" spans="1:15" x14ac:dyDescent="0.25">
      <c r="A47">
        <f t="shared" si="1"/>
        <v>46</v>
      </c>
      <c r="B47">
        <v>4</v>
      </c>
      <c r="C47">
        <v>1</v>
      </c>
      <c r="D47">
        <v>3</v>
      </c>
      <c r="E47">
        <v>1</v>
      </c>
      <c r="F47">
        <v>6</v>
      </c>
      <c r="G47" t="s">
        <v>243</v>
      </c>
      <c r="H47" s="1" t="s">
        <v>368</v>
      </c>
      <c r="I47">
        <v>7.5</v>
      </c>
      <c r="J47">
        <v>40</v>
      </c>
      <c r="K47">
        <v>650</v>
      </c>
      <c r="L47">
        <v>4</v>
      </c>
      <c r="M47">
        <v>1</v>
      </c>
      <c r="N47">
        <v>1</v>
      </c>
      <c r="O47" s="2" t="str">
        <f t="shared" si="0"/>
        <v>(4,1,3,1,6,'S006',0.1250,7.5,40,650,4,1,1),</v>
      </c>
    </row>
    <row r="48" spans="1:15" x14ac:dyDescent="0.25">
      <c r="A48">
        <f t="shared" si="1"/>
        <v>47</v>
      </c>
      <c r="B48">
        <v>4</v>
      </c>
      <c r="C48">
        <v>1</v>
      </c>
      <c r="D48">
        <v>3</v>
      </c>
      <c r="E48">
        <v>1</v>
      </c>
      <c r="F48">
        <v>6</v>
      </c>
      <c r="G48" t="s">
        <v>244</v>
      </c>
      <c r="H48" s="1" t="s">
        <v>368</v>
      </c>
      <c r="I48">
        <v>7.5</v>
      </c>
      <c r="J48">
        <v>40</v>
      </c>
      <c r="K48">
        <v>650</v>
      </c>
      <c r="L48">
        <v>4</v>
      </c>
      <c r="M48">
        <v>1</v>
      </c>
      <c r="N48">
        <v>1</v>
      </c>
      <c r="O48" s="2" t="str">
        <f t="shared" si="0"/>
        <v>(4,1,3,1,6,'S007',0.1250,7.5,40,650,4,1,1),</v>
      </c>
    </row>
    <row r="49" spans="1:15" x14ac:dyDescent="0.25">
      <c r="A49">
        <f t="shared" si="1"/>
        <v>48</v>
      </c>
      <c r="B49">
        <v>4</v>
      </c>
      <c r="C49">
        <v>1</v>
      </c>
      <c r="D49">
        <v>3</v>
      </c>
      <c r="E49">
        <v>1</v>
      </c>
      <c r="F49">
        <v>6</v>
      </c>
      <c r="G49" t="s">
        <v>245</v>
      </c>
      <c r="H49" s="1" t="s">
        <v>368</v>
      </c>
      <c r="I49">
        <v>7.5</v>
      </c>
      <c r="J49">
        <v>40</v>
      </c>
      <c r="K49">
        <v>650</v>
      </c>
      <c r="L49">
        <v>4</v>
      </c>
      <c r="M49">
        <v>1</v>
      </c>
      <c r="N49">
        <v>1</v>
      </c>
      <c r="O49" s="2" t="str">
        <f t="shared" si="0"/>
        <v>(4,1,3,1,6,'S008',0.1250,7.5,40,650,4,1,1),</v>
      </c>
    </row>
    <row r="50" spans="1:15" x14ac:dyDescent="0.25">
      <c r="A50">
        <f t="shared" si="1"/>
        <v>49</v>
      </c>
      <c r="B50">
        <v>4</v>
      </c>
      <c r="C50">
        <v>1</v>
      </c>
      <c r="D50">
        <v>3</v>
      </c>
      <c r="E50">
        <v>1</v>
      </c>
      <c r="F50">
        <v>6</v>
      </c>
      <c r="G50" t="s">
        <v>246</v>
      </c>
      <c r="H50" s="1" t="s">
        <v>368</v>
      </c>
      <c r="I50">
        <v>7.5</v>
      </c>
      <c r="J50">
        <v>40</v>
      </c>
      <c r="K50">
        <v>650</v>
      </c>
      <c r="L50">
        <v>4</v>
      </c>
      <c r="M50">
        <v>1</v>
      </c>
      <c r="N50">
        <v>0</v>
      </c>
      <c r="O50" s="2" t="str">
        <f t="shared" si="0"/>
        <v>(4,1,3,1,6,'S009',0.1250,7.5,40,650,4,1,0),</v>
      </c>
    </row>
    <row r="51" spans="1:15" x14ac:dyDescent="0.25">
      <c r="A51">
        <f t="shared" si="1"/>
        <v>50</v>
      </c>
      <c r="B51">
        <v>4</v>
      </c>
      <c r="C51">
        <v>1</v>
      </c>
      <c r="D51">
        <v>3</v>
      </c>
      <c r="E51">
        <v>1</v>
      </c>
      <c r="F51">
        <v>6</v>
      </c>
      <c r="G51" t="s">
        <v>247</v>
      </c>
      <c r="H51" s="1" t="s">
        <v>368</v>
      </c>
      <c r="I51">
        <v>7.5</v>
      </c>
      <c r="J51">
        <v>40</v>
      </c>
      <c r="K51">
        <v>650</v>
      </c>
      <c r="L51">
        <v>4</v>
      </c>
      <c r="M51">
        <v>1</v>
      </c>
      <c r="N51">
        <v>0</v>
      </c>
      <c r="O51" s="2" t="str">
        <f t="shared" si="0"/>
        <v>(4,1,3,1,6,'S010',0.1250,7.5,40,650,4,1,0),</v>
      </c>
    </row>
    <row r="52" spans="1:15" x14ac:dyDescent="0.25">
      <c r="A52">
        <f t="shared" si="1"/>
        <v>51</v>
      </c>
      <c r="B52">
        <v>4</v>
      </c>
      <c r="C52">
        <v>1</v>
      </c>
      <c r="D52">
        <v>3</v>
      </c>
      <c r="E52">
        <v>1</v>
      </c>
      <c r="F52">
        <v>6</v>
      </c>
      <c r="G52" t="s">
        <v>248</v>
      </c>
      <c r="H52" s="1" t="s">
        <v>368</v>
      </c>
      <c r="I52">
        <v>7.5</v>
      </c>
      <c r="J52">
        <v>40</v>
      </c>
      <c r="K52">
        <v>650</v>
      </c>
      <c r="L52">
        <v>4</v>
      </c>
      <c r="M52">
        <v>1</v>
      </c>
      <c r="N52">
        <v>0</v>
      </c>
      <c r="O52" s="2" t="str">
        <f t="shared" si="0"/>
        <v>(4,1,3,1,6,'S011',0.1250,7.5,40,650,4,1,0),</v>
      </c>
    </row>
    <row r="53" spans="1:15" x14ac:dyDescent="0.25">
      <c r="A53">
        <f t="shared" si="1"/>
        <v>52</v>
      </c>
      <c r="B53">
        <v>4</v>
      </c>
      <c r="C53">
        <v>1</v>
      </c>
      <c r="D53">
        <v>3</v>
      </c>
      <c r="E53">
        <v>1</v>
      </c>
      <c r="F53">
        <v>6</v>
      </c>
      <c r="G53" t="s">
        <v>249</v>
      </c>
      <c r="H53" s="1" t="s">
        <v>368</v>
      </c>
      <c r="I53">
        <v>7.5</v>
      </c>
      <c r="J53">
        <v>40</v>
      </c>
      <c r="K53">
        <v>650</v>
      </c>
      <c r="L53">
        <v>4</v>
      </c>
      <c r="M53">
        <v>1</v>
      </c>
      <c r="N53">
        <v>0</v>
      </c>
      <c r="O53" s="2" t="str">
        <f t="shared" si="0"/>
        <v>(4,1,3,1,6,'S012',0.1250,7.5,40,650,4,1,0),</v>
      </c>
    </row>
    <row r="54" spans="1:15" x14ac:dyDescent="0.25">
      <c r="A54">
        <f t="shared" si="1"/>
        <v>53</v>
      </c>
      <c r="B54">
        <v>4</v>
      </c>
      <c r="C54">
        <v>1</v>
      </c>
      <c r="D54">
        <v>3</v>
      </c>
      <c r="E54">
        <v>1</v>
      </c>
      <c r="F54">
        <v>6</v>
      </c>
      <c r="G54" t="s">
        <v>264</v>
      </c>
      <c r="H54" s="1" t="s">
        <v>368</v>
      </c>
      <c r="I54">
        <v>7.5</v>
      </c>
      <c r="J54">
        <v>40</v>
      </c>
      <c r="K54">
        <v>650</v>
      </c>
      <c r="L54">
        <v>4</v>
      </c>
      <c r="M54">
        <v>1</v>
      </c>
      <c r="N54">
        <v>0</v>
      </c>
      <c r="O54" s="2" t="str">
        <f t="shared" si="0"/>
        <v>(4,1,3,1,6,'S013',0.1250,7.5,40,650,4,1,0),</v>
      </c>
    </row>
    <row r="55" spans="1:15" x14ac:dyDescent="0.25">
      <c r="A55">
        <f t="shared" si="1"/>
        <v>54</v>
      </c>
      <c r="B55">
        <v>4</v>
      </c>
      <c r="C55">
        <v>1</v>
      </c>
      <c r="D55">
        <v>3</v>
      </c>
      <c r="E55">
        <v>1</v>
      </c>
      <c r="F55">
        <v>6</v>
      </c>
      <c r="G55" t="s">
        <v>265</v>
      </c>
      <c r="H55" s="1" t="s">
        <v>368</v>
      </c>
      <c r="I55">
        <v>7.5</v>
      </c>
      <c r="J55">
        <v>40</v>
      </c>
      <c r="K55">
        <v>650</v>
      </c>
      <c r="L55">
        <v>4</v>
      </c>
      <c r="M55">
        <v>1</v>
      </c>
      <c r="N55">
        <v>0</v>
      </c>
      <c r="O55" s="2" t="str">
        <f t="shared" si="0"/>
        <v>(4,1,3,1,6,'S014',0.1250,7.5,40,650,4,1,0),</v>
      </c>
    </row>
    <row r="56" spans="1:15" x14ac:dyDescent="0.25">
      <c r="A56">
        <f t="shared" si="1"/>
        <v>55</v>
      </c>
      <c r="B56">
        <v>4</v>
      </c>
      <c r="C56">
        <v>1</v>
      </c>
      <c r="D56">
        <v>3</v>
      </c>
      <c r="E56">
        <v>1</v>
      </c>
      <c r="F56">
        <v>6</v>
      </c>
      <c r="G56" t="s">
        <v>266</v>
      </c>
      <c r="H56" s="1" t="s">
        <v>368</v>
      </c>
      <c r="I56">
        <v>7.5</v>
      </c>
      <c r="J56">
        <v>40</v>
      </c>
      <c r="K56">
        <v>650</v>
      </c>
      <c r="L56">
        <v>4</v>
      </c>
      <c r="M56">
        <v>1</v>
      </c>
      <c r="N56">
        <v>0</v>
      </c>
      <c r="O56" s="2" t="str">
        <f t="shared" si="0"/>
        <v>(4,1,3,1,6,'S015',0.1250,7.5,40,650,4,1,0),</v>
      </c>
    </row>
    <row r="57" spans="1:15" x14ac:dyDescent="0.25">
      <c r="A57">
        <f t="shared" si="1"/>
        <v>56</v>
      </c>
      <c r="B57">
        <v>4</v>
      </c>
      <c r="C57">
        <v>1</v>
      </c>
      <c r="D57">
        <v>3</v>
      </c>
      <c r="E57">
        <v>1</v>
      </c>
      <c r="F57">
        <v>6</v>
      </c>
      <c r="G57" t="s">
        <v>267</v>
      </c>
      <c r="H57" s="1" t="s">
        <v>368</v>
      </c>
      <c r="I57">
        <v>7.5</v>
      </c>
      <c r="J57">
        <v>40</v>
      </c>
      <c r="K57">
        <v>650</v>
      </c>
      <c r="L57">
        <v>4</v>
      </c>
      <c r="M57">
        <v>1</v>
      </c>
      <c r="N57">
        <v>0</v>
      </c>
      <c r="O57" s="2" t="str">
        <f t="shared" si="0"/>
        <v>(4,1,3,1,6,'S016',0.1250,7.5,40,650,4,1,0),</v>
      </c>
    </row>
    <row r="58" spans="1:15" x14ac:dyDescent="0.25">
      <c r="A58">
        <f t="shared" si="1"/>
        <v>57</v>
      </c>
      <c r="B58">
        <v>4</v>
      </c>
      <c r="C58">
        <v>1</v>
      </c>
      <c r="D58">
        <v>3</v>
      </c>
      <c r="E58">
        <v>1</v>
      </c>
      <c r="F58">
        <v>6</v>
      </c>
      <c r="G58" t="s">
        <v>268</v>
      </c>
      <c r="H58" s="1" t="s">
        <v>368</v>
      </c>
      <c r="I58">
        <v>7.5</v>
      </c>
      <c r="J58">
        <v>40</v>
      </c>
      <c r="K58">
        <v>650</v>
      </c>
      <c r="L58">
        <v>4</v>
      </c>
      <c r="M58">
        <v>1</v>
      </c>
      <c r="N58">
        <v>0</v>
      </c>
      <c r="O58" s="2" t="str">
        <f t="shared" si="0"/>
        <v>(4,1,3,1,6,'S017',0.1250,7.5,40,650,4,1,0),</v>
      </c>
    </row>
    <row r="59" spans="1:15" x14ac:dyDescent="0.25">
      <c r="A59">
        <f t="shared" si="1"/>
        <v>58</v>
      </c>
      <c r="B59">
        <v>4</v>
      </c>
      <c r="C59">
        <v>1</v>
      </c>
      <c r="D59">
        <v>3</v>
      </c>
      <c r="E59">
        <v>1</v>
      </c>
      <c r="F59">
        <v>6</v>
      </c>
      <c r="G59" t="s">
        <v>269</v>
      </c>
      <c r="H59" s="1" t="s">
        <v>368</v>
      </c>
      <c r="I59">
        <v>7.5</v>
      </c>
      <c r="J59">
        <v>40</v>
      </c>
      <c r="K59">
        <v>650</v>
      </c>
      <c r="L59">
        <v>4</v>
      </c>
      <c r="M59">
        <v>1</v>
      </c>
      <c r="N59">
        <v>0</v>
      </c>
      <c r="O59" s="2" t="str">
        <f t="shared" si="0"/>
        <v>(4,1,3,1,6,'S018',0.1250,7.5,40,650,4,1,0),</v>
      </c>
    </row>
    <row r="60" spans="1:15" x14ac:dyDescent="0.25">
      <c r="A60">
        <f t="shared" si="1"/>
        <v>59</v>
      </c>
      <c r="B60">
        <v>4</v>
      </c>
      <c r="C60">
        <v>1</v>
      </c>
      <c r="D60">
        <v>3</v>
      </c>
      <c r="E60">
        <v>1</v>
      </c>
      <c r="F60">
        <v>6</v>
      </c>
      <c r="G60" t="s">
        <v>270</v>
      </c>
      <c r="H60" s="1" t="s">
        <v>368</v>
      </c>
      <c r="I60">
        <v>7.5</v>
      </c>
      <c r="J60">
        <v>40</v>
      </c>
      <c r="K60">
        <v>650</v>
      </c>
      <c r="L60">
        <v>4</v>
      </c>
      <c r="M60">
        <v>1</v>
      </c>
      <c r="N60">
        <v>0</v>
      </c>
      <c r="O60" s="2" t="str">
        <f t="shared" si="0"/>
        <v>(4,1,3,1,6,'S019',0.1250,7.5,40,650,4,1,0),</v>
      </c>
    </row>
    <row r="61" spans="1:15" x14ac:dyDescent="0.25">
      <c r="A61">
        <f t="shared" si="1"/>
        <v>60</v>
      </c>
      <c r="B61">
        <v>4</v>
      </c>
      <c r="C61">
        <v>1</v>
      </c>
      <c r="D61">
        <v>3</v>
      </c>
      <c r="E61">
        <v>1</v>
      </c>
      <c r="F61">
        <v>6</v>
      </c>
      <c r="G61" t="s">
        <v>271</v>
      </c>
      <c r="H61" s="1" t="s">
        <v>368</v>
      </c>
      <c r="I61">
        <v>7.5</v>
      </c>
      <c r="J61">
        <v>40</v>
      </c>
      <c r="K61">
        <v>650</v>
      </c>
      <c r="L61">
        <v>4</v>
      </c>
      <c r="M61">
        <v>1</v>
      </c>
      <c r="N61">
        <v>0</v>
      </c>
      <c r="O61" s="2" t="str">
        <f t="shared" si="0"/>
        <v>(4,1,3,1,6,'S020',0.1250,7.5,40,650,4,1,0),</v>
      </c>
    </row>
    <row r="62" spans="1:15" x14ac:dyDescent="0.25">
      <c r="A62">
        <f t="shared" si="1"/>
        <v>61</v>
      </c>
      <c r="B62">
        <v>4</v>
      </c>
      <c r="C62">
        <v>1</v>
      </c>
      <c r="D62">
        <v>3</v>
      </c>
      <c r="E62">
        <v>1</v>
      </c>
      <c r="F62">
        <v>6</v>
      </c>
      <c r="G62" t="s">
        <v>272</v>
      </c>
      <c r="H62" s="1" t="s">
        <v>368</v>
      </c>
      <c r="I62">
        <v>7.5</v>
      </c>
      <c r="J62">
        <v>40</v>
      </c>
      <c r="K62">
        <v>650</v>
      </c>
      <c r="L62">
        <v>4</v>
      </c>
      <c r="M62">
        <v>1</v>
      </c>
      <c r="N62">
        <v>0</v>
      </c>
      <c r="O62" s="2" t="str">
        <f t="shared" si="0"/>
        <v>(4,1,3,1,6,'S021',0.1250,7.5,40,650,4,1,0),</v>
      </c>
    </row>
    <row r="63" spans="1:15" x14ac:dyDescent="0.25">
      <c r="A63">
        <f t="shared" si="1"/>
        <v>62</v>
      </c>
      <c r="B63">
        <v>4</v>
      </c>
      <c r="C63">
        <v>1</v>
      </c>
      <c r="D63">
        <v>3</v>
      </c>
      <c r="E63">
        <v>1</v>
      </c>
      <c r="F63">
        <v>6</v>
      </c>
      <c r="G63" t="s">
        <v>273</v>
      </c>
      <c r="H63" s="1" t="s">
        <v>368</v>
      </c>
      <c r="I63">
        <v>7.5</v>
      </c>
      <c r="J63">
        <v>40</v>
      </c>
      <c r="K63">
        <v>650</v>
      </c>
      <c r="L63">
        <v>4</v>
      </c>
      <c r="M63">
        <v>1</v>
      </c>
      <c r="N63">
        <v>0</v>
      </c>
      <c r="O63" s="2" t="str">
        <f t="shared" si="0"/>
        <v>(4,1,3,1,6,'S022',0.1250,7.5,40,650,4,1,0),</v>
      </c>
    </row>
    <row r="64" spans="1:15" x14ac:dyDescent="0.25">
      <c r="A64">
        <f t="shared" si="1"/>
        <v>63</v>
      </c>
      <c r="B64">
        <v>4</v>
      </c>
      <c r="C64">
        <v>1</v>
      </c>
      <c r="D64">
        <v>3</v>
      </c>
      <c r="E64">
        <v>1</v>
      </c>
      <c r="F64">
        <v>6</v>
      </c>
      <c r="G64" t="s">
        <v>274</v>
      </c>
      <c r="H64" s="1" t="s">
        <v>368</v>
      </c>
      <c r="I64">
        <v>7.5</v>
      </c>
      <c r="J64">
        <v>40</v>
      </c>
      <c r="K64">
        <v>650</v>
      </c>
      <c r="L64">
        <v>4</v>
      </c>
      <c r="M64">
        <v>1</v>
      </c>
      <c r="N64">
        <v>0</v>
      </c>
      <c r="O64" s="2" t="str">
        <f t="shared" si="0"/>
        <v>(4,1,3,1,6,'S023',0.1250,7.5,40,650,4,1,0),</v>
      </c>
    </row>
    <row r="65" spans="1:15" x14ac:dyDescent="0.25">
      <c r="A65">
        <f t="shared" si="1"/>
        <v>64</v>
      </c>
      <c r="B65">
        <v>4</v>
      </c>
      <c r="C65">
        <v>1</v>
      </c>
      <c r="D65">
        <v>3</v>
      </c>
      <c r="E65">
        <v>1</v>
      </c>
      <c r="F65">
        <v>6</v>
      </c>
      <c r="G65" t="s">
        <v>275</v>
      </c>
      <c r="H65" s="1" t="s">
        <v>368</v>
      </c>
      <c r="I65">
        <v>7.5</v>
      </c>
      <c r="J65">
        <v>40</v>
      </c>
      <c r="K65">
        <v>650</v>
      </c>
      <c r="L65">
        <v>4</v>
      </c>
      <c r="M65">
        <v>1</v>
      </c>
      <c r="N65">
        <v>0</v>
      </c>
      <c r="O65" s="2" t="str">
        <f t="shared" si="0"/>
        <v>(4,1,3,1,6,'S024',0.1250,7.5,40,650,4,1,0),</v>
      </c>
    </row>
    <row r="66" spans="1:15" x14ac:dyDescent="0.25">
      <c r="A66">
        <f t="shared" si="1"/>
        <v>65</v>
      </c>
      <c r="B66">
        <v>4</v>
      </c>
      <c r="C66">
        <v>1</v>
      </c>
      <c r="D66">
        <v>3</v>
      </c>
      <c r="E66">
        <v>1</v>
      </c>
      <c r="F66">
        <v>6</v>
      </c>
      <c r="G66" t="s">
        <v>276</v>
      </c>
      <c r="H66" s="1" t="s">
        <v>368</v>
      </c>
      <c r="I66">
        <v>7.5</v>
      </c>
      <c r="J66">
        <v>40</v>
      </c>
      <c r="K66">
        <v>650</v>
      </c>
      <c r="L66">
        <v>4</v>
      </c>
      <c r="M66">
        <v>1</v>
      </c>
      <c r="N66">
        <v>0</v>
      </c>
      <c r="O66" s="2" t="str">
        <f t="shared" si="0"/>
        <v>(4,1,3,1,6,'S025',0.1250,7.5,40,650,4,1,0),</v>
      </c>
    </row>
    <row r="67" spans="1:15" x14ac:dyDescent="0.25">
      <c r="A67">
        <f t="shared" si="1"/>
        <v>66</v>
      </c>
      <c r="B67">
        <v>4</v>
      </c>
      <c r="C67">
        <v>1</v>
      </c>
      <c r="D67">
        <v>3</v>
      </c>
      <c r="E67">
        <v>1</v>
      </c>
      <c r="F67">
        <v>6</v>
      </c>
      <c r="G67" t="s">
        <v>277</v>
      </c>
      <c r="H67" s="1" t="s">
        <v>368</v>
      </c>
      <c r="I67">
        <v>7.5</v>
      </c>
      <c r="J67">
        <v>40</v>
      </c>
      <c r="K67">
        <v>650</v>
      </c>
      <c r="L67">
        <v>4</v>
      </c>
      <c r="M67">
        <v>1</v>
      </c>
      <c r="N67">
        <v>0</v>
      </c>
      <c r="O67" s="2" t="str">
        <f t="shared" ref="O67:O129" si="2">"("&amp;B67&amp;","&amp;C67&amp;","&amp;D67&amp;","&amp;E67&amp;","&amp;F67&amp;",'"&amp;G67&amp;"',"&amp;H67&amp;","&amp;I67&amp;","&amp;J67&amp;","&amp;K67&amp;","&amp;L67&amp;","&amp;M67&amp;","&amp;N67&amp;"),"</f>
        <v>(4,1,3,1,6,'S026',0.1250,7.5,40,650,4,1,0),</v>
      </c>
    </row>
    <row r="68" spans="1:15" x14ac:dyDescent="0.25">
      <c r="A68">
        <f t="shared" ref="A68:A129" si="3">+A67+1</f>
        <v>67</v>
      </c>
      <c r="B68">
        <v>4</v>
      </c>
      <c r="C68">
        <v>1</v>
      </c>
      <c r="D68">
        <v>3</v>
      </c>
      <c r="E68">
        <v>1</v>
      </c>
      <c r="F68">
        <v>6</v>
      </c>
      <c r="G68" t="s">
        <v>278</v>
      </c>
      <c r="H68" s="1" t="s">
        <v>368</v>
      </c>
      <c r="I68">
        <v>7.5</v>
      </c>
      <c r="J68">
        <v>40</v>
      </c>
      <c r="K68">
        <v>650</v>
      </c>
      <c r="L68">
        <v>4</v>
      </c>
      <c r="M68">
        <v>1</v>
      </c>
      <c r="N68">
        <v>0</v>
      </c>
      <c r="O68" s="2" t="str">
        <f t="shared" si="2"/>
        <v>(4,1,3,1,6,'S027',0.1250,7.5,40,650,4,1,0),</v>
      </c>
    </row>
    <row r="69" spans="1:15" x14ac:dyDescent="0.25">
      <c r="A69">
        <f t="shared" si="3"/>
        <v>68</v>
      </c>
      <c r="B69">
        <v>4</v>
      </c>
      <c r="C69">
        <v>1</v>
      </c>
      <c r="D69">
        <v>3</v>
      </c>
      <c r="E69">
        <v>1</v>
      </c>
      <c r="F69">
        <v>6</v>
      </c>
      <c r="G69" t="s">
        <v>279</v>
      </c>
      <c r="H69" s="1" t="s">
        <v>368</v>
      </c>
      <c r="I69">
        <v>7.5</v>
      </c>
      <c r="J69">
        <v>40</v>
      </c>
      <c r="K69">
        <v>650</v>
      </c>
      <c r="L69">
        <v>4</v>
      </c>
      <c r="M69">
        <v>1</v>
      </c>
      <c r="N69">
        <v>0</v>
      </c>
      <c r="O69" s="2" t="str">
        <f t="shared" si="2"/>
        <v>(4,1,3,1,6,'S028',0.1250,7.5,40,650,4,1,0),</v>
      </c>
    </row>
    <row r="70" spans="1:15" x14ac:dyDescent="0.25">
      <c r="A70">
        <f t="shared" si="3"/>
        <v>69</v>
      </c>
      <c r="B70">
        <v>4</v>
      </c>
      <c r="C70">
        <v>1</v>
      </c>
      <c r="D70">
        <v>3</v>
      </c>
      <c r="E70">
        <v>1</v>
      </c>
      <c r="F70">
        <v>6</v>
      </c>
      <c r="G70" t="s">
        <v>280</v>
      </c>
      <c r="H70" s="1" t="s">
        <v>368</v>
      </c>
      <c r="I70">
        <v>7.5</v>
      </c>
      <c r="J70">
        <v>40</v>
      </c>
      <c r="K70">
        <v>650</v>
      </c>
      <c r="L70">
        <v>4</v>
      </c>
      <c r="M70">
        <v>1</v>
      </c>
      <c r="N70">
        <v>0</v>
      </c>
      <c r="O70" s="2" t="str">
        <f t="shared" si="2"/>
        <v>(4,1,3,1,6,'S029',0.1250,7.5,40,650,4,1,0),</v>
      </c>
    </row>
    <row r="71" spans="1:15" x14ac:dyDescent="0.25">
      <c r="A71">
        <f t="shared" si="3"/>
        <v>70</v>
      </c>
      <c r="B71">
        <v>4</v>
      </c>
      <c r="C71">
        <v>1</v>
      </c>
      <c r="D71">
        <v>3</v>
      </c>
      <c r="E71">
        <v>1</v>
      </c>
      <c r="F71">
        <v>6</v>
      </c>
      <c r="G71" t="s">
        <v>281</v>
      </c>
      <c r="H71" s="1" t="s">
        <v>368</v>
      </c>
      <c r="I71">
        <v>7.5</v>
      </c>
      <c r="J71">
        <v>40</v>
      </c>
      <c r="K71">
        <v>650</v>
      </c>
      <c r="L71">
        <v>4</v>
      </c>
      <c r="M71">
        <v>1</v>
      </c>
      <c r="N71">
        <v>0</v>
      </c>
      <c r="O71" s="2" t="str">
        <f t="shared" si="2"/>
        <v>(4,1,3,1,6,'S030',0.1250,7.5,40,650,4,1,0),</v>
      </c>
    </row>
    <row r="72" spans="1:15" x14ac:dyDescent="0.25">
      <c r="A72">
        <f t="shared" si="3"/>
        <v>71</v>
      </c>
      <c r="B72">
        <v>4</v>
      </c>
      <c r="C72">
        <v>1</v>
      </c>
      <c r="D72">
        <v>3</v>
      </c>
      <c r="E72">
        <v>1</v>
      </c>
      <c r="F72">
        <v>6</v>
      </c>
      <c r="G72" t="s">
        <v>282</v>
      </c>
      <c r="H72" s="1" t="s">
        <v>368</v>
      </c>
      <c r="I72">
        <v>7.5</v>
      </c>
      <c r="J72">
        <v>40</v>
      </c>
      <c r="K72">
        <v>650</v>
      </c>
      <c r="L72">
        <v>4</v>
      </c>
      <c r="M72">
        <v>1</v>
      </c>
      <c r="N72">
        <v>0</v>
      </c>
      <c r="O72" s="2" t="str">
        <f t="shared" si="2"/>
        <v>(4,1,3,1,6,'S031',0.1250,7.5,40,650,4,1,0),</v>
      </c>
    </row>
    <row r="73" spans="1:15" x14ac:dyDescent="0.25">
      <c r="A73">
        <f t="shared" si="3"/>
        <v>72</v>
      </c>
      <c r="B73">
        <v>4</v>
      </c>
      <c r="C73">
        <v>1</v>
      </c>
      <c r="D73">
        <v>3</v>
      </c>
      <c r="E73">
        <v>1</v>
      </c>
      <c r="F73">
        <v>6</v>
      </c>
      <c r="G73" t="s">
        <v>283</v>
      </c>
      <c r="H73" s="1" t="s">
        <v>368</v>
      </c>
      <c r="I73">
        <v>7.5</v>
      </c>
      <c r="J73">
        <v>40</v>
      </c>
      <c r="K73">
        <v>650</v>
      </c>
      <c r="L73">
        <v>4</v>
      </c>
      <c r="M73">
        <v>1</v>
      </c>
      <c r="N73">
        <v>0</v>
      </c>
      <c r="O73" s="2" t="str">
        <f t="shared" si="2"/>
        <v>(4,1,3,1,6,'S032',0.1250,7.5,40,650,4,1,0),</v>
      </c>
    </row>
    <row r="74" spans="1:15" x14ac:dyDescent="0.25">
      <c r="A74">
        <f t="shared" si="3"/>
        <v>73</v>
      </c>
      <c r="B74">
        <v>4</v>
      </c>
      <c r="C74">
        <v>1</v>
      </c>
      <c r="D74">
        <v>3</v>
      </c>
      <c r="E74">
        <v>1</v>
      </c>
      <c r="F74">
        <v>6</v>
      </c>
      <c r="G74" t="s">
        <v>284</v>
      </c>
      <c r="H74" s="1" t="s">
        <v>368</v>
      </c>
      <c r="I74">
        <v>7.5</v>
      </c>
      <c r="J74">
        <v>40</v>
      </c>
      <c r="K74">
        <v>650</v>
      </c>
      <c r="L74">
        <v>4</v>
      </c>
      <c r="M74">
        <v>1</v>
      </c>
      <c r="N74">
        <v>0</v>
      </c>
      <c r="O74" s="2" t="str">
        <f t="shared" si="2"/>
        <v>(4,1,3,1,6,'S033',0.1250,7.5,40,650,4,1,0),</v>
      </c>
    </row>
    <row r="75" spans="1:15" x14ac:dyDescent="0.25">
      <c r="A75">
        <f t="shared" si="3"/>
        <v>74</v>
      </c>
      <c r="B75">
        <v>4</v>
      </c>
      <c r="C75">
        <v>1</v>
      </c>
      <c r="D75">
        <v>3</v>
      </c>
      <c r="E75">
        <v>1</v>
      </c>
      <c r="F75">
        <v>6</v>
      </c>
      <c r="G75" t="s">
        <v>285</v>
      </c>
      <c r="H75" s="1" t="s">
        <v>368</v>
      </c>
      <c r="I75">
        <v>7.5</v>
      </c>
      <c r="J75">
        <v>40</v>
      </c>
      <c r="K75">
        <v>650</v>
      </c>
      <c r="L75">
        <v>4</v>
      </c>
      <c r="M75">
        <v>1</v>
      </c>
      <c r="N75">
        <v>0</v>
      </c>
      <c r="O75" s="2" t="str">
        <f t="shared" si="2"/>
        <v>(4,1,3,1,6,'S034',0.1250,7.5,40,650,4,1,0),</v>
      </c>
    </row>
    <row r="76" spans="1:15" x14ac:dyDescent="0.25">
      <c r="A76">
        <f t="shared" si="3"/>
        <v>75</v>
      </c>
      <c r="B76">
        <v>4</v>
      </c>
      <c r="C76">
        <v>1</v>
      </c>
      <c r="D76">
        <v>3</v>
      </c>
      <c r="E76">
        <v>1</v>
      </c>
      <c r="F76">
        <v>6</v>
      </c>
      <c r="G76" t="s">
        <v>286</v>
      </c>
      <c r="H76" s="1" t="s">
        <v>368</v>
      </c>
      <c r="I76">
        <v>7.5</v>
      </c>
      <c r="J76">
        <v>40</v>
      </c>
      <c r="K76">
        <v>650</v>
      </c>
      <c r="L76">
        <v>4</v>
      </c>
      <c r="M76">
        <v>1</v>
      </c>
      <c r="N76">
        <v>0</v>
      </c>
      <c r="O76" s="2" t="str">
        <f t="shared" si="2"/>
        <v>(4,1,3,1,6,'S035',0.1250,7.5,40,650,4,1,0),</v>
      </c>
    </row>
    <row r="77" spans="1:15" x14ac:dyDescent="0.25">
      <c r="A77">
        <f t="shared" si="3"/>
        <v>76</v>
      </c>
      <c r="B77">
        <v>4</v>
      </c>
      <c r="C77">
        <v>1</v>
      </c>
      <c r="D77">
        <v>3</v>
      </c>
      <c r="E77">
        <v>1</v>
      </c>
      <c r="F77">
        <v>6</v>
      </c>
      <c r="G77" t="s">
        <v>287</v>
      </c>
      <c r="H77" s="1" t="s">
        <v>368</v>
      </c>
      <c r="I77">
        <v>7.5</v>
      </c>
      <c r="J77">
        <v>40</v>
      </c>
      <c r="K77">
        <v>650</v>
      </c>
      <c r="L77">
        <v>4</v>
      </c>
      <c r="M77">
        <v>1</v>
      </c>
      <c r="N77">
        <v>0</v>
      </c>
      <c r="O77" s="2" t="str">
        <f t="shared" si="2"/>
        <v>(4,1,3,1,6,'S036',0.1250,7.5,40,650,4,1,0),</v>
      </c>
    </row>
    <row r="78" spans="1:15" x14ac:dyDescent="0.25">
      <c r="A78">
        <f t="shared" si="3"/>
        <v>77</v>
      </c>
      <c r="B78">
        <v>4</v>
      </c>
      <c r="C78">
        <v>1</v>
      </c>
      <c r="D78">
        <v>3</v>
      </c>
      <c r="E78">
        <v>1</v>
      </c>
      <c r="F78">
        <v>6</v>
      </c>
      <c r="G78" t="s">
        <v>288</v>
      </c>
      <c r="H78" s="1" t="s">
        <v>368</v>
      </c>
      <c r="I78">
        <v>7.5</v>
      </c>
      <c r="J78">
        <v>40</v>
      </c>
      <c r="K78">
        <v>650</v>
      </c>
      <c r="L78">
        <v>4</v>
      </c>
      <c r="M78">
        <v>1</v>
      </c>
      <c r="N78">
        <v>0</v>
      </c>
      <c r="O78" s="2" t="str">
        <f t="shared" si="2"/>
        <v>(4,1,3,1,6,'S037',0.1250,7.5,40,650,4,1,0),</v>
      </c>
    </row>
    <row r="79" spans="1:15" x14ac:dyDescent="0.25">
      <c r="A79">
        <f t="shared" si="3"/>
        <v>78</v>
      </c>
      <c r="B79">
        <v>4</v>
      </c>
      <c r="C79">
        <v>1</v>
      </c>
      <c r="D79">
        <v>3</v>
      </c>
      <c r="E79">
        <v>1</v>
      </c>
      <c r="F79">
        <v>6</v>
      </c>
      <c r="G79" t="s">
        <v>289</v>
      </c>
      <c r="H79" s="1" t="s">
        <v>368</v>
      </c>
      <c r="I79">
        <v>7.5</v>
      </c>
      <c r="J79">
        <v>40</v>
      </c>
      <c r="K79">
        <v>650</v>
      </c>
      <c r="L79">
        <v>4</v>
      </c>
      <c r="M79">
        <v>1</v>
      </c>
      <c r="N79">
        <v>0</v>
      </c>
      <c r="O79" s="2" t="str">
        <f t="shared" si="2"/>
        <v>(4,1,3,1,6,'S038',0.1250,7.5,40,650,4,1,0),</v>
      </c>
    </row>
    <row r="80" spans="1:15" x14ac:dyDescent="0.25">
      <c r="A80">
        <f t="shared" si="3"/>
        <v>79</v>
      </c>
      <c r="B80">
        <v>4</v>
      </c>
      <c r="C80">
        <v>1</v>
      </c>
      <c r="D80">
        <v>3</v>
      </c>
      <c r="E80">
        <v>1</v>
      </c>
      <c r="F80">
        <v>6</v>
      </c>
      <c r="G80" t="s">
        <v>290</v>
      </c>
      <c r="H80" s="1" t="s">
        <v>368</v>
      </c>
      <c r="I80">
        <v>7.5</v>
      </c>
      <c r="J80">
        <v>40</v>
      </c>
      <c r="K80">
        <v>650</v>
      </c>
      <c r="L80">
        <v>4</v>
      </c>
      <c r="M80">
        <v>1</v>
      </c>
      <c r="N80">
        <v>0</v>
      </c>
      <c r="O80" s="2" t="str">
        <f t="shared" si="2"/>
        <v>(4,1,3,1,6,'S039',0.1250,7.5,40,650,4,1,0),</v>
      </c>
    </row>
    <row r="81" spans="1:15" x14ac:dyDescent="0.25">
      <c r="A81">
        <f t="shared" si="3"/>
        <v>80</v>
      </c>
      <c r="B81">
        <v>4</v>
      </c>
      <c r="C81">
        <v>1</v>
      </c>
      <c r="D81">
        <v>3</v>
      </c>
      <c r="E81">
        <v>1</v>
      </c>
      <c r="F81">
        <v>6</v>
      </c>
      <c r="G81" t="s">
        <v>291</v>
      </c>
      <c r="H81" s="1" t="s">
        <v>368</v>
      </c>
      <c r="I81">
        <v>7.5</v>
      </c>
      <c r="J81">
        <v>40</v>
      </c>
      <c r="K81">
        <v>650</v>
      </c>
      <c r="L81">
        <v>4</v>
      </c>
      <c r="M81">
        <v>1</v>
      </c>
      <c r="N81">
        <v>0</v>
      </c>
      <c r="O81" s="2" t="str">
        <f t="shared" si="2"/>
        <v>(4,1,3,1,6,'S040',0.1250,7.5,40,650,4,1,0),</v>
      </c>
    </row>
    <row r="82" spans="1:15" x14ac:dyDescent="0.25">
      <c r="A82">
        <f t="shared" si="3"/>
        <v>81</v>
      </c>
      <c r="B82">
        <v>4</v>
      </c>
      <c r="C82">
        <v>1</v>
      </c>
      <c r="D82">
        <v>3</v>
      </c>
      <c r="E82">
        <v>1</v>
      </c>
      <c r="F82">
        <v>6</v>
      </c>
      <c r="G82" t="s">
        <v>292</v>
      </c>
      <c r="H82" s="1" t="s">
        <v>368</v>
      </c>
      <c r="I82">
        <v>7.5</v>
      </c>
      <c r="J82">
        <v>40</v>
      </c>
      <c r="K82">
        <v>650</v>
      </c>
      <c r="L82">
        <v>4</v>
      </c>
      <c r="M82">
        <v>1</v>
      </c>
      <c r="N82">
        <v>0</v>
      </c>
      <c r="O82" s="2" t="str">
        <f t="shared" si="2"/>
        <v>(4,1,3,1,6,'S041',0.1250,7.5,40,650,4,1,0),</v>
      </c>
    </row>
    <row r="83" spans="1:15" x14ac:dyDescent="0.25">
      <c r="A83">
        <f t="shared" si="3"/>
        <v>82</v>
      </c>
      <c r="B83">
        <v>4</v>
      </c>
      <c r="C83">
        <v>1</v>
      </c>
      <c r="D83">
        <v>3</v>
      </c>
      <c r="E83">
        <v>1</v>
      </c>
      <c r="F83">
        <v>6</v>
      </c>
      <c r="G83" t="s">
        <v>293</v>
      </c>
      <c r="H83" s="1" t="s">
        <v>368</v>
      </c>
      <c r="I83">
        <v>7.5</v>
      </c>
      <c r="J83">
        <v>40</v>
      </c>
      <c r="K83">
        <v>650</v>
      </c>
      <c r="L83">
        <v>4</v>
      </c>
      <c r="M83">
        <v>1</v>
      </c>
      <c r="N83">
        <v>0</v>
      </c>
      <c r="O83" s="2" t="str">
        <f t="shared" si="2"/>
        <v>(4,1,3,1,6,'S042',0.1250,7.5,40,650,4,1,0),</v>
      </c>
    </row>
    <row r="84" spans="1:15" x14ac:dyDescent="0.25">
      <c r="A84">
        <f t="shared" si="3"/>
        <v>83</v>
      </c>
      <c r="B84">
        <v>4</v>
      </c>
      <c r="C84">
        <v>1</v>
      </c>
      <c r="D84">
        <v>3</v>
      </c>
      <c r="E84">
        <v>1</v>
      </c>
      <c r="F84">
        <v>6</v>
      </c>
      <c r="G84" t="s">
        <v>294</v>
      </c>
      <c r="H84" s="1" t="s">
        <v>368</v>
      </c>
      <c r="I84">
        <v>7.5</v>
      </c>
      <c r="J84">
        <v>40</v>
      </c>
      <c r="K84">
        <v>650</v>
      </c>
      <c r="L84">
        <v>4</v>
      </c>
      <c r="M84">
        <v>1</v>
      </c>
      <c r="N84">
        <v>0</v>
      </c>
      <c r="O84" s="2" t="str">
        <f t="shared" si="2"/>
        <v>(4,1,3,1,6,'S043',0.1250,7.5,40,650,4,1,0),</v>
      </c>
    </row>
    <row r="85" spans="1:15" x14ac:dyDescent="0.25">
      <c r="A85">
        <f t="shared" si="3"/>
        <v>84</v>
      </c>
      <c r="B85">
        <v>4</v>
      </c>
      <c r="C85">
        <v>1</v>
      </c>
      <c r="D85">
        <v>3</v>
      </c>
      <c r="E85">
        <v>1</v>
      </c>
      <c r="F85">
        <v>6</v>
      </c>
      <c r="G85" t="s">
        <v>295</v>
      </c>
      <c r="H85" s="1" t="s">
        <v>368</v>
      </c>
      <c r="I85">
        <v>7.5</v>
      </c>
      <c r="J85">
        <v>40</v>
      </c>
      <c r="K85">
        <v>650</v>
      </c>
      <c r="L85">
        <v>4</v>
      </c>
      <c r="M85">
        <v>1</v>
      </c>
      <c r="N85">
        <v>0</v>
      </c>
      <c r="O85" s="2" t="str">
        <f t="shared" si="2"/>
        <v>(4,1,3,1,6,'S044',0.1250,7.5,40,650,4,1,0),</v>
      </c>
    </row>
    <row r="86" spans="1:15" x14ac:dyDescent="0.25">
      <c r="A86">
        <f t="shared" si="3"/>
        <v>85</v>
      </c>
      <c r="B86">
        <v>4</v>
      </c>
      <c r="C86">
        <v>1</v>
      </c>
      <c r="D86">
        <v>3</v>
      </c>
      <c r="E86">
        <v>1</v>
      </c>
      <c r="F86">
        <v>6</v>
      </c>
      <c r="G86" t="s">
        <v>296</v>
      </c>
      <c r="H86" s="1" t="s">
        <v>368</v>
      </c>
      <c r="I86">
        <v>7.5</v>
      </c>
      <c r="J86">
        <v>40</v>
      </c>
      <c r="K86">
        <v>650</v>
      </c>
      <c r="L86">
        <v>4</v>
      </c>
      <c r="M86">
        <v>1</v>
      </c>
      <c r="N86">
        <v>0</v>
      </c>
      <c r="O86" s="2" t="str">
        <f t="shared" si="2"/>
        <v>(4,1,3,1,6,'S045',0.1250,7.5,40,650,4,1,0),</v>
      </c>
    </row>
    <row r="87" spans="1:15" x14ac:dyDescent="0.25">
      <c r="A87">
        <f t="shared" si="3"/>
        <v>86</v>
      </c>
      <c r="B87">
        <v>4</v>
      </c>
      <c r="C87">
        <v>1</v>
      </c>
      <c r="D87">
        <v>3</v>
      </c>
      <c r="E87">
        <v>1</v>
      </c>
      <c r="F87">
        <v>6</v>
      </c>
      <c r="G87" t="s">
        <v>297</v>
      </c>
      <c r="H87" s="1" t="s">
        <v>368</v>
      </c>
      <c r="I87">
        <v>7.5</v>
      </c>
      <c r="J87">
        <v>40</v>
      </c>
      <c r="K87">
        <v>650</v>
      </c>
      <c r="L87">
        <v>4</v>
      </c>
      <c r="M87">
        <v>1</v>
      </c>
      <c r="N87">
        <v>0</v>
      </c>
      <c r="O87" s="2" t="str">
        <f t="shared" si="2"/>
        <v>(4,1,3,1,6,'S046',0.1250,7.5,40,650,4,1,0),</v>
      </c>
    </row>
    <row r="88" spans="1:15" x14ac:dyDescent="0.25">
      <c r="A88">
        <f t="shared" si="3"/>
        <v>87</v>
      </c>
      <c r="B88">
        <v>4</v>
      </c>
      <c r="C88">
        <v>1</v>
      </c>
      <c r="D88">
        <v>3</v>
      </c>
      <c r="E88">
        <v>1</v>
      </c>
      <c r="F88">
        <v>6</v>
      </c>
      <c r="G88" t="s">
        <v>298</v>
      </c>
      <c r="H88" s="1" t="s">
        <v>368</v>
      </c>
      <c r="I88">
        <v>7.5</v>
      </c>
      <c r="J88">
        <v>40</v>
      </c>
      <c r="K88">
        <v>650</v>
      </c>
      <c r="L88">
        <v>4</v>
      </c>
      <c r="M88">
        <v>1</v>
      </c>
      <c r="N88">
        <v>0</v>
      </c>
      <c r="O88" s="2" t="str">
        <f t="shared" si="2"/>
        <v>(4,1,3,1,6,'S047',0.1250,7.5,40,650,4,1,0),</v>
      </c>
    </row>
    <row r="89" spans="1:15" x14ac:dyDescent="0.25">
      <c r="A89">
        <f t="shared" si="3"/>
        <v>88</v>
      </c>
      <c r="B89">
        <v>4</v>
      </c>
      <c r="C89">
        <v>1</v>
      </c>
      <c r="D89">
        <v>3</v>
      </c>
      <c r="E89">
        <v>1</v>
      </c>
      <c r="F89">
        <v>6</v>
      </c>
      <c r="G89" t="s">
        <v>299</v>
      </c>
      <c r="H89" s="1" t="s">
        <v>368</v>
      </c>
      <c r="I89">
        <v>7.5</v>
      </c>
      <c r="J89">
        <v>40</v>
      </c>
      <c r="K89">
        <v>650</v>
      </c>
      <c r="L89">
        <v>4</v>
      </c>
      <c r="M89">
        <v>1</v>
      </c>
      <c r="N89">
        <v>0</v>
      </c>
      <c r="O89" s="2" t="str">
        <f t="shared" si="2"/>
        <v>(4,1,3,1,6,'S048',0.1250,7.5,40,650,4,1,0),</v>
      </c>
    </row>
    <row r="90" spans="1:15" x14ac:dyDescent="0.25">
      <c r="A90">
        <f t="shared" si="3"/>
        <v>89</v>
      </c>
      <c r="B90">
        <v>4</v>
      </c>
      <c r="C90">
        <v>1</v>
      </c>
      <c r="D90">
        <v>3</v>
      </c>
      <c r="E90">
        <v>1</v>
      </c>
      <c r="F90">
        <v>6</v>
      </c>
      <c r="G90" t="s">
        <v>300</v>
      </c>
      <c r="H90" s="1" t="s">
        <v>368</v>
      </c>
      <c r="I90">
        <v>7.5</v>
      </c>
      <c r="J90">
        <v>40</v>
      </c>
      <c r="K90">
        <v>650</v>
      </c>
      <c r="L90">
        <v>4</v>
      </c>
      <c r="M90">
        <v>1</v>
      </c>
      <c r="N90">
        <v>0</v>
      </c>
      <c r="O90" s="2" t="str">
        <f t="shared" si="2"/>
        <v>(4,1,3,1,6,'S049',0.1250,7.5,40,650,4,1,0),</v>
      </c>
    </row>
    <row r="91" spans="1:15" x14ac:dyDescent="0.25">
      <c r="A91">
        <f t="shared" si="3"/>
        <v>90</v>
      </c>
      <c r="B91">
        <v>4</v>
      </c>
      <c r="C91">
        <v>1</v>
      </c>
      <c r="D91">
        <v>3</v>
      </c>
      <c r="E91">
        <v>1</v>
      </c>
      <c r="F91">
        <v>6</v>
      </c>
      <c r="G91" t="s">
        <v>301</v>
      </c>
      <c r="H91" s="1" t="s">
        <v>368</v>
      </c>
      <c r="I91">
        <v>7.5</v>
      </c>
      <c r="J91">
        <v>40</v>
      </c>
      <c r="K91">
        <v>650</v>
      </c>
      <c r="L91">
        <v>4</v>
      </c>
      <c r="M91">
        <v>1</v>
      </c>
      <c r="N91">
        <v>0</v>
      </c>
      <c r="O91" s="2" t="str">
        <f t="shared" si="2"/>
        <v>(4,1,3,1,6,'S050',0.1250,7.5,40,650,4,1,0),</v>
      </c>
    </row>
    <row r="92" spans="1:15" x14ac:dyDescent="0.25">
      <c r="A92">
        <f t="shared" si="3"/>
        <v>91</v>
      </c>
      <c r="B92">
        <v>4</v>
      </c>
      <c r="C92">
        <v>1</v>
      </c>
      <c r="D92">
        <v>3</v>
      </c>
      <c r="E92">
        <v>1</v>
      </c>
      <c r="F92">
        <v>6</v>
      </c>
      <c r="G92" t="s">
        <v>302</v>
      </c>
      <c r="H92" s="1" t="s">
        <v>368</v>
      </c>
      <c r="I92">
        <v>7.5</v>
      </c>
      <c r="J92">
        <v>40</v>
      </c>
      <c r="K92">
        <v>650</v>
      </c>
      <c r="L92">
        <v>4</v>
      </c>
      <c r="M92">
        <v>1</v>
      </c>
      <c r="N92">
        <v>0</v>
      </c>
      <c r="O92" s="2" t="str">
        <f t="shared" si="2"/>
        <v>(4,1,3,1,6,'S051',0.1250,7.5,40,650,4,1,0),</v>
      </c>
    </row>
    <row r="93" spans="1:15" x14ac:dyDescent="0.25">
      <c r="A93">
        <f t="shared" si="3"/>
        <v>92</v>
      </c>
      <c r="B93">
        <v>4</v>
      </c>
      <c r="C93">
        <v>1</v>
      </c>
      <c r="D93">
        <v>3</v>
      </c>
      <c r="E93">
        <v>1</v>
      </c>
      <c r="F93">
        <v>6</v>
      </c>
      <c r="G93" t="s">
        <v>303</v>
      </c>
      <c r="H93" s="1" t="s">
        <v>368</v>
      </c>
      <c r="I93">
        <v>7.5</v>
      </c>
      <c r="J93">
        <v>40</v>
      </c>
      <c r="K93">
        <v>650</v>
      </c>
      <c r="L93">
        <v>4</v>
      </c>
      <c r="M93">
        <v>1</v>
      </c>
      <c r="N93">
        <v>0</v>
      </c>
      <c r="O93" s="2" t="str">
        <f t="shared" si="2"/>
        <v>(4,1,3,1,6,'S052',0.1250,7.5,40,650,4,1,0),</v>
      </c>
    </row>
    <row r="94" spans="1:15" x14ac:dyDescent="0.25">
      <c r="A94">
        <f t="shared" si="3"/>
        <v>93</v>
      </c>
      <c r="B94">
        <v>4</v>
      </c>
      <c r="C94">
        <v>1</v>
      </c>
      <c r="D94">
        <v>3</v>
      </c>
      <c r="E94">
        <v>1</v>
      </c>
      <c r="F94">
        <v>6</v>
      </c>
      <c r="G94" t="s">
        <v>304</v>
      </c>
      <c r="H94" s="1" t="s">
        <v>368</v>
      </c>
      <c r="I94">
        <v>7.5</v>
      </c>
      <c r="J94">
        <v>40</v>
      </c>
      <c r="K94">
        <v>650</v>
      </c>
      <c r="L94">
        <v>4</v>
      </c>
      <c r="M94">
        <v>1</v>
      </c>
      <c r="N94">
        <v>0</v>
      </c>
      <c r="O94" s="2" t="str">
        <f t="shared" si="2"/>
        <v>(4,1,3,1,6,'S053',0.1250,7.5,40,650,4,1,0),</v>
      </c>
    </row>
    <row r="95" spans="1:15" x14ac:dyDescent="0.25">
      <c r="A95">
        <f t="shared" si="3"/>
        <v>94</v>
      </c>
      <c r="B95">
        <v>4</v>
      </c>
      <c r="C95">
        <v>1</v>
      </c>
      <c r="D95">
        <v>3</v>
      </c>
      <c r="E95">
        <v>1</v>
      </c>
      <c r="F95">
        <v>6</v>
      </c>
      <c r="G95" t="s">
        <v>305</v>
      </c>
      <c r="H95" s="1" t="s">
        <v>368</v>
      </c>
      <c r="I95">
        <v>7.5</v>
      </c>
      <c r="J95">
        <v>40</v>
      </c>
      <c r="K95">
        <v>650</v>
      </c>
      <c r="L95">
        <v>4</v>
      </c>
      <c r="M95">
        <v>1</v>
      </c>
      <c r="N95">
        <v>0</v>
      </c>
      <c r="O95" s="2" t="str">
        <f t="shared" si="2"/>
        <v>(4,1,3,1,6,'S054',0.1250,7.5,40,650,4,1,0),</v>
      </c>
    </row>
    <row r="96" spans="1:15" x14ac:dyDescent="0.25">
      <c r="A96">
        <f t="shared" si="3"/>
        <v>95</v>
      </c>
      <c r="B96">
        <v>4</v>
      </c>
      <c r="C96">
        <v>1</v>
      </c>
      <c r="D96">
        <v>3</v>
      </c>
      <c r="E96">
        <v>1</v>
      </c>
      <c r="F96">
        <v>6</v>
      </c>
      <c r="G96" t="s">
        <v>306</v>
      </c>
      <c r="H96" s="1" t="s">
        <v>368</v>
      </c>
      <c r="I96">
        <v>7.5</v>
      </c>
      <c r="J96">
        <v>40</v>
      </c>
      <c r="K96">
        <v>650</v>
      </c>
      <c r="L96">
        <v>4</v>
      </c>
      <c r="M96">
        <v>1</v>
      </c>
      <c r="N96">
        <v>0</v>
      </c>
      <c r="O96" s="2" t="str">
        <f t="shared" si="2"/>
        <v>(4,1,3,1,6,'S055',0.1250,7.5,40,650,4,1,0),</v>
      </c>
    </row>
    <row r="97" spans="1:15" x14ac:dyDescent="0.25">
      <c r="A97">
        <f t="shared" si="3"/>
        <v>96</v>
      </c>
      <c r="B97">
        <v>4</v>
      </c>
      <c r="C97">
        <v>1</v>
      </c>
      <c r="D97">
        <v>3</v>
      </c>
      <c r="E97">
        <v>1</v>
      </c>
      <c r="F97">
        <v>6</v>
      </c>
      <c r="G97" t="s">
        <v>307</v>
      </c>
      <c r="H97" s="1" t="s">
        <v>368</v>
      </c>
      <c r="I97">
        <v>7.5</v>
      </c>
      <c r="J97">
        <v>40</v>
      </c>
      <c r="K97">
        <v>650</v>
      </c>
      <c r="L97">
        <v>4</v>
      </c>
      <c r="M97">
        <v>1</v>
      </c>
      <c r="N97">
        <v>0</v>
      </c>
      <c r="O97" s="2" t="str">
        <f t="shared" si="2"/>
        <v>(4,1,3,1,6,'S056',0.1250,7.5,40,650,4,1,0),</v>
      </c>
    </row>
    <row r="98" spans="1:15" x14ac:dyDescent="0.25">
      <c r="A98">
        <f t="shared" si="3"/>
        <v>97</v>
      </c>
      <c r="B98">
        <v>4</v>
      </c>
      <c r="C98">
        <v>1</v>
      </c>
      <c r="D98">
        <v>3</v>
      </c>
      <c r="E98">
        <v>1</v>
      </c>
      <c r="F98">
        <v>6</v>
      </c>
      <c r="G98" t="s">
        <v>308</v>
      </c>
      <c r="H98" s="1" t="s">
        <v>368</v>
      </c>
      <c r="I98">
        <v>7.5</v>
      </c>
      <c r="J98">
        <v>40</v>
      </c>
      <c r="K98">
        <v>650</v>
      </c>
      <c r="L98">
        <v>4</v>
      </c>
      <c r="M98">
        <v>1</v>
      </c>
      <c r="N98">
        <v>0</v>
      </c>
      <c r="O98" s="2" t="str">
        <f t="shared" si="2"/>
        <v>(4,1,3,1,6,'S057',0.1250,7.5,40,650,4,1,0),</v>
      </c>
    </row>
    <row r="99" spans="1:15" x14ac:dyDescent="0.25">
      <c r="A99">
        <f t="shared" si="3"/>
        <v>98</v>
      </c>
      <c r="B99">
        <v>4</v>
      </c>
      <c r="C99">
        <v>1</v>
      </c>
      <c r="D99">
        <v>3</v>
      </c>
      <c r="E99">
        <v>1</v>
      </c>
      <c r="F99">
        <v>6</v>
      </c>
      <c r="G99" t="s">
        <v>309</v>
      </c>
      <c r="H99" s="1" t="s">
        <v>368</v>
      </c>
      <c r="I99">
        <v>7.5</v>
      </c>
      <c r="J99">
        <v>40</v>
      </c>
      <c r="K99">
        <v>650</v>
      </c>
      <c r="L99">
        <v>4</v>
      </c>
      <c r="M99">
        <v>1</v>
      </c>
      <c r="N99">
        <v>0</v>
      </c>
      <c r="O99" s="2" t="str">
        <f t="shared" si="2"/>
        <v>(4,1,3,1,6,'S058',0.1250,7.5,40,650,4,1,0),</v>
      </c>
    </row>
    <row r="100" spans="1:15" x14ac:dyDescent="0.25">
      <c r="A100">
        <f t="shared" si="3"/>
        <v>99</v>
      </c>
      <c r="B100">
        <v>4</v>
      </c>
      <c r="C100">
        <v>1</v>
      </c>
      <c r="D100">
        <v>3</v>
      </c>
      <c r="E100">
        <v>1</v>
      </c>
      <c r="F100">
        <v>6</v>
      </c>
      <c r="G100" t="s">
        <v>310</v>
      </c>
      <c r="H100" s="1" t="s">
        <v>368</v>
      </c>
      <c r="I100">
        <v>7.5</v>
      </c>
      <c r="J100">
        <v>40</v>
      </c>
      <c r="K100">
        <v>650</v>
      </c>
      <c r="L100">
        <v>4</v>
      </c>
      <c r="M100">
        <v>1</v>
      </c>
      <c r="N100">
        <v>0</v>
      </c>
      <c r="O100" s="2" t="str">
        <f t="shared" si="2"/>
        <v>(4,1,3,1,6,'S059',0.1250,7.5,40,650,4,1,0),</v>
      </c>
    </row>
    <row r="101" spans="1:15" x14ac:dyDescent="0.25">
      <c r="A101">
        <f t="shared" si="3"/>
        <v>100</v>
      </c>
      <c r="B101">
        <v>4</v>
      </c>
      <c r="C101">
        <v>1</v>
      </c>
      <c r="D101">
        <v>3</v>
      </c>
      <c r="E101">
        <v>1</v>
      </c>
      <c r="F101">
        <v>6</v>
      </c>
      <c r="G101" t="s">
        <v>311</v>
      </c>
      <c r="H101" s="1" t="s">
        <v>368</v>
      </c>
      <c r="I101">
        <v>7.5</v>
      </c>
      <c r="J101">
        <v>40</v>
      </c>
      <c r="K101">
        <v>650</v>
      </c>
      <c r="L101">
        <v>4</v>
      </c>
      <c r="M101">
        <v>1</v>
      </c>
      <c r="N101">
        <v>0</v>
      </c>
      <c r="O101" s="2" t="str">
        <f t="shared" si="2"/>
        <v>(4,1,3,1,6,'S060',0.1250,7.5,40,650,4,1,0),</v>
      </c>
    </row>
    <row r="102" spans="1:15" x14ac:dyDescent="0.25">
      <c r="A102">
        <f t="shared" si="3"/>
        <v>101</v>
      </c>
      <c r="B102">
        <v>4</v>
      </c>
      <c r="C102">
        <v>1</v>
      </c>
      <c r="D102">
        <v>3</v>
      </c>
      <c r="E102">
        <v>1</v>
      </c>
      <c r="F102">
        <v>6</v>
      </c>
      <c r="G102" t="s">
        <v>312</v>
      </c>
      <c r="H102" s="1" t="s">
        <v>368</v>
      </c>
      <c r="I102">
        <v>7.5</v>
      </c>
      <c r="J102">
        <v>40</v>
      </c>
      <c r="K102">
        <v>650</v>
      </c>
      <c r="L102">
        <v>4</v>
      </c>
      <c r="M102">
        <v>1</v>
      </c>
      <c r="N102">
        <v>0</v>
      </c>
      <c r="O102" s="2" t="str">
        <f t="shared" si="2"/>
        <v>(4,1,3,1,6,'S061',0.1250,7.5,40,650,4,1,0),</v>
      </c>
    </row>
    <row r="103" spans="1:15" x14ac:dyDescent="0.25">
      <c r="A103">
        <f t="shared" si="3"/>
        <v>102</v>
      </c>
      <c r="B103">
        <v>4</v>
      </c>
      <c r="C103">
        <v>1</v>
      </c>
      <c r="D103">
        <v>3</v>
      </c>
      <c r="E103">
        <v>1</v>
      </c>
      <c r="F103">
        <v>6</v>
      </c>
      <c r="G103" t="s">
        <v>313</v>
      </c>
      <c r="H103" s="1" t="s">
        <v>368</v>
      </c>
      <c r="I103">
        <v>7.5</v>
      </c>
      <c r="J103">
        <v>40</v>
      </c>
      <c r="K103">
        <v>650</v>
      </c>
      <c r="L103">
        <v>4</v>
      </c>
      <c r="M103">
        <v>1</v>
      </c>
      <c r="N103">
        <v>0</v>
      </c>
      <c r="O103" s="2" t="str">
        <f t="shared" si="2"/>
        <v>(4,1,3,1,6,'S062',0.1250,7.5,40,650,4,1,0),</v>
      </c>
    </row>
    <row r="104" spans="1:15" x14ac:dyDescent="0.25">
      <c r="A104">
        <f t="shared" si="3"/>
        <v>103</v>
      </c>
      <c r="B104">
        <v>4</v>
      </c>
      <c r="C104">
        <v>1</v>
      </c>
      <c r="D104">
        <v>3</v>
      </c>
      <c r="E104">
        <v>1</v>
      </c>
      <c r="F104">
        <v>6</v>
      </c>
      <c r="G104" t="s">
        <v>314</v>
      </c>
      <c r="H104" s="1" t="s">
        <v>368</v>
      </c>
      <c r="I104">
        <v>7.5</v>
      </c>
      <c r="J104">
        <v>40</v>
      </c>
      <c r="K104">
        <v>650</v>
      </c>
      <c r="L104">
        <v>4</v>
      </c>
      <c r="M104">
        <v>1</v>
      </c>
      <c r="N104">
        <v>0</v>
      </c>
      <c r="O104" s="2" t="str">
        <f t="shared" si="2"/>
        <v>(4,1,3,1,6,'S063',0.1250,7.5,40,650,4,1,0),</v>
      </c>
    </row>
    <row r="105" spans="1:15" x14ac:dyDescent="0.25">
      <c r="A105">
        <f t="shared" si="3"/>
        <v>104</v>
      </c>
      <c r="B105">
        <v>4</v>
      </c>
      <c r="C105">
        <v>1</v>
      </c>
      <c r="D105">
        <v>3</v>
      </c>
      <c r="E105">
        <v>1</v>
      </c>
      <c r="F105">
        <v>6</v>
      </c>
      <c r="G105" t="s">
        <v>315</v>
      </c>
      <c r="H105" s="1" t="s">
        <v>368</v>
      </c>
      <c r="I105">
        <v>7.5</v>
      </c>
      <c r="J105">
        <v>40</v>
      </c>
      <c r="K105">
        <v>650</v>
      </c>
      <c r="L105">
        <v>4</v>
      </c>
      <c r="M105">
        <v>1</v>
      </c>
      <c r="N105">
        <v>0</v>
      </c>
      <c r="O105" s="2" t="str">
        <f t="shared" si="2"/>
        <v>(4,1,3,1,6,'S064',0.1250,7.5,40,650,4,1,0),</v>
      </c>
    </row>
    <row r="106" spans="1:15" x14ac:dyDescent="0.25">
      <c r="A106">
        <f t="shared" si="3"/>
        <v>105</v>
      </c>
      <c r="B106">
        <v>4</v>
      </c>
      <c r="C106">
        <v>1</v>
      </c>
      <c r="D106">
        <v>3</v>
      </c>
      <c r="E106">
        <v>1</v>
      </c>
      <c r="F106">
        <v>6</v>
      </c>
      <c r="G106" t="s">
        <v>316</v>
      </c>
      <c r="H106" s="1" t="s">
        <v>368</v>
      </c>
      <c r="I106">
        <v>7.5</v>
      </c>
      <c r="J106">
        <v>40</v>
      </c>
      <c r="K106">
        <v>650</v>
      </c>
      <c r="L106">
        <v>4</v>
      </c>
      <c r="M106">
        <v>1</v>
      </c>
      <c r="N106">
        <v>0</v>
      </c>
      <c r="O106" s="2" t="str">
        <f t="shared" si="2"/>
        <v>(4,1,3,1,6,'S065',0.1250,7.5,40,650,4,1,0),</v>
      </c>
    </row>
    <row r="107" spans="1:15" x14ac:dyDescent="0.25">
      <c r="A107">
        <f t="shared" si="3"/>
        <v>106</v>
      </c>
      <c r="B107">
        <v>4</v>
      </c>
      <c r="C107">
        <v>1</v>
      </c>
      <c r="D107">
        <v>3</v>
      </c>
      <c r="E107">
        <v>1</v>
      </c>
      <c r="F107">
        <v>6</v>
      </c>
      <c r="G107" t="s">
        <v>317</v>
      </c>
      <c r="H107" s="1" t="s">
        <v>368</v>
      </c>
      <c r="I107">
        <v>7.5</v>
      </c>
      <c r="J107">
        <v>40</v>
      </c>
      <c r="K107">
        <v>650</v>
      </c>
      <c r="L107">
        <v>4</v>
      </c>
      <c r="M107">
        <v>1</v>
      </c>
      <c r="N107">
        <v>0</v>
      </c>
      <c r="O107" s="2" t="str">
        <f t="shared" si="2"/>
        <v>(4,1,3,1,6,'S066',0.1250,7.5,40,650,4,1,0),</v>
      </c>
    </row>
    <row r="108" spans="1:15" x14ac:dyDescent="0.25">
      <c r="A108">
        <f t="shared" si="3"/>
        <v>107</v>
      </c>
      <c r="B108">
        <v>4</v>
      </c>
      <c r="C108">
        <v>1</v>
      </c>
      <c r="D108">
        <v>3</v>
      </c>
      <c r="E108">
        <v>1</v>
      </c>
      <c r="F108">
        <v>6</v>
      </c>
      <c r="G108" t="s">
        <v>318</v>
      </c>
      <c r="H108" s="1" t="s">
        <v>368</v>
      </c>
      <c r="I108">
        <v>7.5</v>
      </c>
      <c r="J108">
        <v>40</v>
      </c>
      <c r="K108">
        <v>650</v>
      </c>
      <c r="L108">
        <v>4</v>
      </c>
      <c r="M108">
        <v>1</v>
      </c>
      <c r="N108">
        <v>0</v>
      </c>
      <c r="O108" s="2" t="str">
        <f t="shared" si="2"/>
        <v>(4,1,3,1,6,'S067',0.1250,7.5,40,650,4,1,0),</v>
      </c>
    </row>
    <row r="109" spans="1:15" x14ac:dyDescent="0.25">
      <c r="A109">
        <f t="shared" si="3"/>
        <v>108</v>
      </c>
      <c r="B109">
        <v>4</v>
      </c>
      <c r="C109">
        <v>1</v>
      </c>
      <c r="D109">
        <v>3</v>
      </c>
      <c r="E109">
        <v>1</v>
      </c>
      <c r="F109">
        <v>6</v>
      </c>
      <c r="G109" t="s">
        <v>319</v>
      </c>
      <c r="H109" s="1" t="s">
        <v>368</v>
      </c>
      <c r="I109">
        <v>7.5</v>
      </c>
      <c r="J109">
        <v>40</v>
      </c>
      <c r="K109">
        <v>650</v>
      </c>
      <c r="L109">
        <v>4</v>
      </c>
      <c r="M109">
        <v>1</v>
      </c>
      <c r="N109">
        <v>0</v>
      </c>
      <c r="O109" s="2" t="str">
        <f t="shared" si="2"/>
        <v>(4,1,3,1,6,'S068',0.1250,7.5,40,650,4,1,0),</v>
      </c>
    </row>
    <row r="110" spans="1:15" x14ac:dyDescent="0.25">
      <c r="A110">
        <f t="shared" si="3"/>
        <v>109</v>
      </c>
      <c r="B110">
        <v>5</v>
      </c>
      <c r="C110">
        <v>1</v>
      </c>
      <c r="D110">
        <v>5</v>
      </c>
      <c r="E110">
        <v>1</v>
      </c>
      <c r="F110">
        <v>6</v>
      </c>
      <c r="G110" t="s">
        <v>320</v>
      </c>
      <c r="H110" s="1" t="s">
        <v>369</v>
      </c>
      <c r="I110">
        <v>6.5</v>
      </c>
      <c r="J110">
        <v>30</v>
      </c>
      <c r="K110">
        <v>450</v>
      </c>
      <c r="L110">
        <v>3</v>
      </c>
      <c r="M110">
        <v>2</v>
      </c>
      <c r="N110">
        <v>0</v>
      </c>
      <c r="O110" s="2" t="str">
        <f t="shared" si="2"/>
        <v>(5,1,5,1,6,'E201',0.1083,6.5,30,450,3,2,0),</v>
      </c>
    </row>
    <row r="111" spans="1:15" x14ac:dyDescent="0.25">
      <c r="A111">
        <f t="shared" si="3"/>
        <v>110</v>
      </c>
      <c r="B111">
        <v>5</v>
      </c>
      <c r="C111">
        <v>1</v>
      </c>
      <c r="D111">
        <v>5</v>
      </c>
      <c r="E111">
        <v>1</v>
      </c>
      <c r="F111">
        <v>6</v>
      </c>
      <c r="G111" t="s">
        <v>321</v>
      </c>
      <c r="H111" s="1" t="s">
        <v>369</v>
      </c>
      <c r="I111">
        <v>6.5</v>
      </c>
      <c r="J111">
        <v>30</v>
      </c>
      <c r="K111">
        <v>450</v>
      </c>
      <c r="L111">
        <v>3</v>
      </c>
      <c r="M111">
        <v>2</v>
      </c>
      <c r="N111">
        <v>0</v>
      </c>
      <c r="O111" s="2" t="str">
        <f t="shared" si="2"/>
        <v>(5,1,5,1,6,'E202',0.1083,6.5,30,450,3,2,0),</v>
      </c>
    </row>
    <row r="112" spans="1:15" x14ac:dyDescent="0.25">
      <c r="A112">
        <f t="shared" si="3"/>
        <v>111</v>
      </c>
      <c r="B112">
        <v>5</v>
      </c>
      <c r="C112">
        <v>1</v>
      </c>
      <c r="D112">
        <v>5</v>
      </c>
      <c r="E112">
        <v>1</v>
      </c>
      <c r="F112">
        <v>6</v>
      </c>
      <c r="G112" t="s">
        <v>322</v>
      </c>
      <c r="H112" s="1" t="s">
        <v>369</v>
      </c>
      <c r="I112">
        <v>6.5</v>
      </c>
      <c r="J112">
        <v>30</v>
      </c>
      <c r="K112">
        <v>450</v>
      </c>
      <c r="L112">
        <v>3</v>
      </c>
      <c r="M112">
        <v>2</v>
      </c>
      <c r="N112">
        <v>0</v>
      </c>
      <c r="O112" s="2" t="str">
        <f t="shared" si="2"/>
        <v>(5,1,5,1,6,'E203',0.1083,6.5,30,450,3,2,0),</v>
      </c>
    </row>
    <row r="113" spans="1:15" x14ac:dyDescent="0.25">
      <c r="A113">
        <f t="shared" si="3"/>
        <v>112</v>
      </c>
      <c r="B113">
        <v>5</v>
      </c>
      <c r="C113">
        <v>1</v>
      </c>
      <c r="D113">
        <v>5</v>
      </c>
      <c r="E113">
        <v>1</v>
      </c>
      <c r="F113">
        <v>6</v>
      </c>
      <c r="G113" t="s">
        <v>323</v>
      </c>
      <c r="H113" s="1" t="s">
        <v>369</v>
      </c>
      <c r="I113">
        <v>6.5</v>
      </c>
      <c r="J113">
        <v>30</v>
      </c>
      <c r="K113">
        <v>450</v>
      </c>
      <c r="L113">
        <v>3</v>
      </c>
      <c r="M113">
        <v>2</v>
      </c>
      <c r="N113">
        <v>0</v>
      </c>
      <c r="O113" s="2" t="str">
        <f t="shared" si="2"/>
        <v>(5,1,5,1,6,'E204',0.1083,6.5,30,450,3,2,0),</v>
      </c>
    </row>
    <row r="114" spans="1:15" x14ac:dyDescent="0.25">
      <c r="A114">
        <f t="shared" si="3"/>
        <v>113</v>
      </c>
      <c r="B114">
        <v>5</v>
      </c>
      <c r="C114">
        <v>1</v>
      </c>
      <c r="D114">
        <v>5</v>
      </c>
      <c r="E114">
        <v>1</v>
      </c>
      <c r="F114">
        <v>6</v>
      </c>
      <c r="G114" t="s">
        <v>324</v>
      </c>
      <c r="H114" s="1" t="s">
        <v>369</v>
      </c>
      <c r="I114">
        <v>6.5</v>
      </c>
      <c r="J114">
        <v>30</v>
      </c>
      <c r="K114">
        <v>450</v>
      </c>
      <c r="L114">
        <v>3</v>
      </c>
      <c r="M114">
        <v>2</v>
      </c>
      <c r="N114">
        <v>0</v>
      </c>
      <c r="O114" s="2" t="str">
        <f t="shared" si="2"/>
        <v>(5,1,5,1,6,'E205',0.1083,6.5,30,450,3,2,0),</v>
      </c>
    </row>
    <row r="115" spans="1:15" x14ac:dyDescent="0.25">
      <c r="A115">
        <f t="shared" si="3"/>
        <v>114</v>
      </c>
      <c r="B115">
        <v>5</v>
      </c>
      <c r="C115">
        <v>1</v>
      </c>
      <c r="D115">
        <v>5</v>
      </c>
      <c r="E115">
        <v>1</v>
      </c>
      <c r="F115">
        <v>6</v>
      </c>
      <c r="G115" t="s">
        <v>325</v>
      </c>
      <c r="H115" s="1" t="s">
        <v>369</v>
      </c>
      <c r="I115">
        <v>6.5</v>
      </c>
      <c r="J115">
        <v>30</v>
      </c>
      <c r="K115">
        <v>450</v>
      </c>
      <c r="L115">
        <v>3</v>
      </c>
      <c r="M115">
        <v>2</v>
      </c>
      <c r="N115">
        <v>0</v>
      </c>
      <c r="O115" s="2" t="str">
        <f t="shared" si="2"/>
        <v>(5,1,5,1,6,'E206',0.1083,6.5,30,450,3,2,0),</v>
      </c>
    </row>
    <row r="116" spans="1:15" x14ac:dyDescent="0.25">
      <c r="A116">
        <f t="shared" si="3"/>
        <v>115</v>
      </c>
      <c r="B116">
        <v>5</v>
      </c>
      <c r="C116">
        <v>1</v>
      </c>
      <c r="D116">
        <v>5</v>
      </c>
      <c r="E116">
        <v>1</v>
      </c>
      <c r="F116">
        <v>6</v>
      </c>
      <c r="G116" t="s">
        <v>326</v>
      </c>
      <c r="H116" s="1" t="s">
        <v>369</v>
      </c>
      <c r="I116">
        <v>6.5</v>
      </c>
      <c r="J116">
        <v>30</v>
      </c>
      <c r="K116">
        <v>450</v>
      </c>
      <c r="L116">
        <v>3</v>
      </c>
      <c r="M116">
        <v>2</v>
      </c>
      <c r="N116">
        <v>0</v>
      </c>
      <c r="O116" s="2" t="str">
        <f t="shared" si="2"/>
        <v>(5,1,5,1,6,'E207',0.1083,6.5,30,450,3,2,0),</v>
      </c>
    </row>
    <row r="117" spans="1:15" x14ac:dyDescent="0.25">
      <c r="A117">
        <f t="shared" si="3"/>
        <v>116</v>
      </c>
      <c r="B117">
        <v>5</v>
      </c>
      <c r="C117">
        <v>1</v>
      </c>
      <c r="D117">
        <v>5</v>
      </c>
      <c r="E117">
        <v>1</v>
      </c>
      <c r="F117">
        <v>6</v>
      </c>
      <c r="G117" t="s">
        <v>327</v>
      </c>
      <c r="H117" s="1" t="s">
        <v>369</v>
      </c>
      <c r="I117">
        <v>6.5</v>
      </c>
      <c r="J117">
        <v>30</v>
      </c>
      <c r="K117">
        <v>450</v>
      </c>
      <c r="L117">
        <v>3</v>
      </c>
      <c r="M117">
        <v>2</v>
      </c>
      <c r="N117">
        <v>0</v>
      </c>
      <c r="O117" s="2" t="str">
        <f t="shared" si="2"/>
        <v>(5,1,5,1,6,'E208',0.1083,6.5,30,450,3,2,0),</v>
      </c>
    </row>
    <row r="118" spans="1:15" x14ac:dyDescent="0.25">
      <c r="A118">
        <f t="shared" si="3"/>
        <v>117</v>
      </c>
      <c r="B118">
        <v>5</v>
      </c>
      <c r="C118">
        <v>1</v>
      </c>
      <c r="D118">
        <v>5</v>
      </c>
      <c r="E118">
        <v>1</v>
      </c>
      <c r="F118">
        <v>6</v>
      </c>
      <c r="G118" t="s">
        <v>328</v>
      </c>
      <c r="H118" s="1" t="s">
        <v>369</v>
      </c>
      <c r="I118">
        <v>6.5</v>
      </c>
      <c r="J118">
        <v>30</v>
      </c>
      <c r="K118">
        <v>450</v>
      </c>
      <c r="L118">
        <v>3</v>
      </c>
      <c r="M118">
        <v>2</v>
      </c>
      <c r="N118">
        <v>0</v>
      </c>
      <c r="O118" s="2" t="str">
        <f t="shared" si="2"/>
        <v>(5,1,5,1,6,'E209',0.1083,6.5,30,450,3,2,0),</v>
      </c>
    </row>
    <row r="119" spans="1:15" x14ac:dyDescent="0.25">
      <c r="A119">
        <f t="shared" si="3"/>
        <v>118</v>
      </c>
      <c r="B119">
        <v>5</v>
      </c>
      <c r="C119">
        <v>1</v>
      </c>
      <c r="D119">
        <v>5</v>
      </c>
      <c r="E119">
        <v>1</v>
      </c>
      <c r="F119">
        <v>6</v>
      </c>
      <c r="G119" t="s">
        <v>329</v>
      </c>
      <c r="H119" s="1" t="s">
        <v>369</v>
      </c>
      <c r="I119">
        <v>6.5</v>
      </c>
      <c r="J119">
        <v>30</v>
      </c>
      <c r="K119">
        <v>450</v>
      </c>
      <c r="L119">
        <v>3</v>
      </c>
      <c r="M119">
        <v>2</v>
      </c>
      <c r="N119">
        <v>0</v>
      </c>
      <c r="O119" s="2" t="str">
        <f t="shared" si="2"/>
        <v>(5,1,5,1,6,'E210',0.1083,6.5,30,450,3,2,0),</v>
      </c>
    </row>
    <row r="120" spans="1:15" x14ac:dyDescent="0.25">
      <c r="A120">
        <f t="shared" si="3"/>
        <v>119</v>
      </c>
      <c r="B120">
        <v>5</v>
      </c>
      <c r="C120">
        <v>1</v>
      </c>
      <c r="D120">
        <v>6</v>
      </c>
      <c r="E120">
        <v>1</v>
      </c>
      <c r="F120">
        <v>6</v>
      </c>
      <c r="G120" t="s">
        <v>330</v>
      </c>
      <c r="H120" s="1" t="s">
        <v>369</v>
      </c>
      <c r="I120">
        <v>6.5</v>
      </c>
      <c r="J120">
        <v>30</v>
      </c>
      <c r="K120">
        <v>450</v>
      </c>
      <c r="L120">
        <v>3</v>
      </c>
      <c r="M120">
        <v>2</v>
      </c>
      <c r="N120">
        <v>0</v>
      </c>
      <c r="O120" s="2" t="str">
        <f t="shared" si="2"/>
        <v>(5,1,6,1,6,'E301',0.1083,6.5,30,450,3,2,0),</v>
      </c>
    </row>
    <row r="121" spans="1:15" x14ac:dyDescent="0.25">
      <c r="A121">
        <f t="shared" si="3"/>
        <v>120</v>
      </c>
      <c r="B121">
        <v>5</v>
      </c>
      <c r="C121">
        <v>1</v>
      </c>
      <c r="D121">
        <v>6</v>
      </c>
      <c r="E121">
        <v>1</v>
      </c>
      <c r="F121">
        <v>6</v>
      </c>
      <c r="G121" t="s">
        <v>331</v>
      </c>
      <c r="H121" s="1" t="s">
        <v>369</v>
      </c>
      <c r="I121">
        <v>6.5</v>
      </c>
      <c r="J121">
        <v>30</v>
      </c>
      <c r="K121">
        <v>450</v>
      </c>
      <c r="L121">
        <v>3</v>
      </c>
      <c r="M121">
        <v>2</v>
      </c>
      <c r="N121">
        <v>0</v>
      </c>
      <c r="O121" s="2" t="str">
        <f t="shared" si="2"/>
        <v>(5,1,6,1,6,'E302',0.1083,6.5,30,450,3,2,0),</v>
      </c>
    </row>
    <row r="122" spans="1:15" x14ac:dyDescent="0.25">
      <c r="A122">
        <f t="shared" si="3"/>
        <v>121</v>
      </c>
      <c r="B122">
        <v>5</v>
      </c>
      <c r="C122">
        <v>1</v>
      </c>
      <c r="D122">
        <v>6</v>
      </c>
      <c r="E122">
        <v>1</v>
      </c>
      <c r="F122">
        <v>6</v>
      </c>
      <c r="G122" t="s">
        <v>332</v>
      </c>
      <c r="H122" s="1" t="s">
        <v>369</v>
      </c>
      <c r="I122">
        <v>6.5</v>
      </c>
      <c r="J122">
        <v>30</v>
      </c>
      <c r="K122">
        <v>450</v>
      </c>
      <c r="L122">
        <v>3</v>
      </c>
      <c r="M122">
        <v>2</v>
      </c>
      <c r="N122">
        <v>0</v>
      </c>
      <c r="O122" s="2" t="str">
        <f t="shared" si="2"/>
        <v>(5,1,6,1,6,'E303',0.1083,6.5,30,450,3,2,0),</v>
      </c>
    </row>
    <row r="123" spans="1:15" x14ac:dyDescent="0.25">
      <c r="A123">
        <f t="shared" si="3"/>
        <v>122</v>
      </c>
      <c r="B123">
        <v>5</v>
      </c>
      <c r="C123">
        <v>1</v>
      </c>
      <c r="D123">
        <v>6</v>
      </c>
      <c r="E123">
        <v>1</v>
      </c>
      <c r="F123">
        <v>6</v>
      </c>
      <c r="G123" t="s">
        <v>333</v>
      </c>
      <c r="H123" s="1" t="s">
        <v>369</v>
      </c>
      <c r="I123">
        <v>6.5</v>
      </c>
      <c r="J123">
        <v>30</v>
      </c>
      <c r="K123">
        <v>450</v>
      </c>
      <c r="L123">
        <v>3</v>
      </c>
      <c r="M123">
        <v>2</v>
      </c>
      <c r="N123">
        <v>0</v>
      </c>
      <c r="O123" s="2" t="str">
        <f t="shared" si="2"/>
        <v>(5,1,6,1,6,'E304',0.1083,6.5,30,450,3,2,0),</v>
      </c>
    </row>
    <row r="124" spans="1:15" x14ac:dyDescent="0.25">
      <c r="A124">
        <f t="shared" si="3"/>
        <v>123</v>
      </c>
      <c r="B124">
        <v>5</v>
      </c>
      <c r="C124">
        <v>1</v>
      </c>
      <c r="D124">
        <v>6</v>
      </c>
      <c r="E124">
        <v>1</v>
      </c>
      <c r="F124">
        <v>6</v>
      </c>
      <c r="G124" t="s">
        <v>334</v>
      </c>
      <c r="H124" s="1" t="s">
        <v>369</v>
      </c>
      <c r="I124">
        <v>6.5</v>
      </c>
      <c r="J124">
        <v>30</v>
      </c>
      <c r="K124">
        <v>450</v>
      </c>
      <c r="L124">
        <v>3</v>
      </c>
      <c r="M124">
        <v>2</v>
      </c>
      <c r="N124">
        <v>0</v>
      </c>
      <c r="O124" s="2" t="str">
        <f t="shared" si="2"/>
        <v>(5,1,6,1,6,'E305',0.1083,6.5,30,450,3,2,0),</v>
      </c>
    </row>
    <row r="125" spans="1:15" x14ac:dyDescent="0.25">
      <c r="A125">
        <f t="shared" si="3"/>
        <v>124</v>
      </c>
      <c r="B125">
        <v>5</v>
      </c>
      <c r="C125">
        <v>1</v>
      </c>
      <c r="D125">
        <v>6</v>
      </c>
      <c r="E125">
        <v>1</v>
      </c>
      <c r="F125">
        <v>6</v>
      </c>
      <c r="G125" t="s">
        <v>335</v>
      </c>
      <c r="H125" s="1" t="s">
        <v>369</v>
      </c>
      <c r="I125">
        <v>6.5</v>
      </c>
      <c r="J125">
        <v>30</v>
      </c>
      <c r="K125">
        <v>450</v>
      </c>
      <c r="L125">
        <v>3</v>
      </c>
      <c r="M125">
        <v>2</v>
      </c>
      <c r="N125">
        <v>0</v>
      </c>
      <c r="O125" s="2" t="str">
        <f t="shared" si="2"/>
        <v>(5,1,6,1,6,'E306',0.1083,6.5,30,450,3,2,0),</v>
      </c>
    </row>
    <row r="126" spans="1:15" x14ac:dyDescent="0.25">
      <c r="A126">
        <f t="shared" si="3"/>
        <v>125</v>
      </c>
      <c r="B126">
        <v>5</v>
      </c>
      <c r="C126">
        <v>1</v>
      </c>
      <c r="D126">
        <v>6</v>
      </c>
      <c r="E126">
        <v>1</v>
      </c>
      <c r="F126">
        <v>6</v>
      </c>
      <c r="G126" t="s">
        <v>336</v>
      </c>
      <c r="H126" s="1" t="s">
        <v>369</v>
      </c>
      <c r="I126">
        <v>6.5</v>
      </c>
      <c r="J126">
        <v>30</v>
      </c>
      <c r="K126">
        <v>450</v>
      </c>
      <c r="L126">
        <v>3</v>
      </c>
      <c r="M126">
        <v>2</v>
      </c>
      <c r="N126">
        <v>0</v>
      </c>
      <c r="O126" s="2" t="str">
        <f t="shared" si="2"/>
        <v>(5,1,6,1,6,'E307',0.1083,6.5,30,450,3,2,0),</v>
      </c>
    </row>
    <row r="127" spans="1:15" x14ac:dyDescent="0.25">
      <c r="A127">
        <f t="shared" si="3"/>
        <v>126</v>
      </c>
      <c r="B127">
        <v>5</v>
      </c>
      <c r="C127">
        <v>1</v>
      </c>
      <c r="D127">
        <v>6</v>
      </c>
      <c r="E127">
        <v>1</v>
      </c>
      <c r="F127">
        <v>6</v>
      </c>
      <c r="G127" t="s">
        <v>337</v>
      </c>
      <c r="H127" s="1" t="s">
        <v>369</v>
      </c>
      <c r="I127">
        <v>6.5</v>
      </c>
      <c r="J127">
        <v>30</v>
      </c>
      <c r="K127">
        <v>450</v>
      </c>
      <c r="L127">
        <v>3</v>
      </c>
      <c r="M127">
        <v>2</v>
      </c>
      <c r="N127">
        <v>0</v>
      </c>
      <c r="O127" s="2" t="str">
        <f t="shared" si="2"/>
        <v>(5,1,6,1,6,'E308',0.1083,6.5,30,450,3,2,0),</v>
      </c>
    </row>
    <row r="128" spans="1:15" x14ac:dyDescent="0.25">
      <c r="A128">
        <f t="shared" si="3"/>
        <v>127</v>
      </c>
      <c r="B128">
        <v>5</v>
      </c>
      <c r="C128">
        <v>1</v>
      </c>
      <c r="D128">
        <v>6</v>
      </c>
      <c r="E128">
        <v>1</v>
      </c>
      <c r="F128">
        <v>6</v>
      </c>
      <c r="G128" t="s">
        <v>338</v>
      </c>
      <c r="H128" s="1" t="s">
        <v>369</v>
      </c>
      <c r="I128">
        <v>6.5</v>
      </c>
      <c r="J128">
        <v>30</v>
      </c>
      <c r="K128">
        <v>450</v>
      </c>
      <c r="L128">
        <v>3</v>
      </c>
      <c r="M128">
        <v>2</v>
      </c>
      <c r="N128">
        <v>0</v>
      </c>
      <c r="O128" s="2" t="str">
        <f t="shared" si="2"/>
        <v>(5,1,6,1,6,'E309',0.1083,6.5,30,450,3,2,0),</v>
      </c>
    </row>
    <row r="129" spans="1:15" x14ac:dyDescent="0.25">
      <c r="A129">
        <f t="shared" si="3"/>
        <v>128</v>
      </c>
      <c r="B129">
        <v>5</v>
      </c>
      <c r="C129">
        <v>1</v>
      </c>
      <c r="D129">
        <v>6</v>
      </c>
      <c r="E129">
        <v>1</v>
      </c>
      <c r="F129">
        <v>6</v>
      </c>
      <c r="G129" t="s">
        <v>339</v>
      </c>
      <c r="H129" s="1" t="s">
        <v>369</v>
      </c>
      <c r="I129">
        <v>6.5</v>
      </c>
      <c r="J129">
        <v>30</v>
      </c>
      <c r="K129">
        <v>450</v>
      </c>
      <c r="L129">
        <v>3</v>
      </c>
      <c r="M129">
        <v>2</v>
      </c>
      <c r="N129">
        <v>0</v>
      </c>
      <c r="O129" s="2" t="str">
        <f>"("&amp;B129&amp;","&amp;C129&amp;","&amp;D129&amp;","&amp;E129&amp;","&amp;F129&amp;",'"&amp;G129&amp;"',"&amp;H129&amp;","&amp;I129&amp;","&amp;J129&amp;","&amp;K129&amp;","&amp;L129&amp;","&amp;M129&amp;","&amp;N129&amp;");"</f>
        <v>(5,1,6,1,6,'E310',0.1083,6.5,30,450,3,2,0);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4"/>
  <sheetViews>
    <sheetView workbookViewId="0">
      <selection activeCell="C1" sqref="C1:C4"/>
    </sheetView>
  </sheetViews>
  <sheetFormatPr baseColWidth="10" defaultRowHeight="15" x14ac:dyDescent="0.25"/>
  <cols>
    <col min="1" max="1" width="16.42578125" customWidth="1"/>
    <col min="2" max="2" width="12.7109375" customWidth="1"/>
    <col min="3" max="3" width="43.28515625" customWidth="1"/>
  </cols>
  <sheetData>
    <row r="1" spans="1:3" x14ac:dyDescent="0.25">
      <c r="A1" t="s">
        <v>372</v>
      </c>
      <c r="B1" t="s">
        <v>6</v>
      </c>
      <c r="C1" t="str">
        <f>"insert into propietario ("&amp;B1&amp;") values"</f>
        <v>insert into propietario (id_usuario) values</v>
      </c>
    </row>
    <row r="2" spans="1:3" x14ac:dyDescent="0.25">
      <c r="A2">
        <v>1</v>
      </c>
      <c r="B2">
        <v>3</v>
      </c>
      <c r="C2" s="2" t="str">
        <f>"("&amp;B2&amp;"),"</f>
        <v>(3),</v>
      </c>
    </row>
    <row r="3" spans="1:3" x14ac:dyDescent="0.25">
      <c r="A3">
        <v>2</v>
      </c>
      <c r="B3">
        <v>4</v>
      </c>
      <c r="C3" s="2" t="str">
        <f t="shared" ref="C3:C4" si="0">"("&amp;B3&amp;"),"</f>
        <v>(4),</v>
      </c>
    </row>
    <row r="4" spans="1:3" x14ac:dyDescent="0.25">
      <c r="A4">
        <v>3</v>
      </c>
      <c r="B4">
        <v>6</v>
      </c>
      <c r="C4" s="2" t="str">
        <f>"("&amp;B4&amp;");"</f>
        <v>(6);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1"/>
  <sheetViews>
    <sheetView topLeftCell="A8" workbookViewId="0">
      <selection activeCell="F1" sqref="F1:F31"/>
    </sheetView>
  </sheetViews>
  <sheetFormatPr baseColWidth="10" defaultRowHeight="15" x14ac:dyDescent="0.25"/>
  <cols>
    <col min="1" max="1" width="14.28515625" bestFit="1" customWidth="1"/>
    <col min="2" max="2" width="7.85546875" bestFit="1" customWidth="1"/>
    <col min="3" max="3" width="24.28515625" bestFit="1" customWidth="1"/>
    <col min="4" max="4" width="10.28515625" bestFit="1" customWidth="1"/>
    <col min="5" max="5" width="10" bestFit="1" customWidth="1"/>
    <col min="6" max="6" width="67.28515625" customWidth="1"/>
  </cols>
  <sheetData>
    <row r="1" spans="1:6" x14ac:dyDescent="0.25">
      <c r="A1" t="s">
        <v>380</v>
      </c>
      <c r="B1" t="s">
        <v>26</v>
      </c>
      <c r="C1" t="s">
        <v>381</v>
      </c>
      <c r="D1" t="s">
        <v>382</v>
      </c>
      <c r="E1" t="s">
        <v>389</v>
      </c>
      <c r="F1" s="5" t="str">
        <f>"insert into tipoServicio ("&amp;B1&amp;","&amp;C1&amp;","&amp;D1&amp;","&amp;E1&amp;") values"</f>
        <v>insert into tipoServicio (id_local,tse_detalle,tse_precio,tse_activo) values</v>
      </c>
    </row>
    <row r="2" spans="1:6" x14ac:dyDescent="0.25">
      <c r="A2">
        <v>1</v>
      </c>
      <c r="B2">
        <v>1</v>
      </c>
      <c r="C2" t="s">
        <v>384</v>
      </c>
      <c r="D2">
        <v>15</v>
      </c>
      <c r="E2">
        <v>1</v>
      </c>
      <c r="F2" s="2" t="str">
        <f>"("&amp;B2&amp;",'"&amp;C2&amp;"',"&amp;D2&amp;","&amp;E2&amp;"),"</f>
        <v>(1,'Lavado solo exterior Auto',15,1),</v>
      </c>
    </row>
    <row r="3" spans="1:6" x14ac:dyDescent="0.25">
      <c r="A3">
        <f>+A2+1</f>
        <v>2</v>
      </c>
      <c r="B3">
        <v>1</v>
      </c>
      <c r="C3" t="s">
        <v>385</v>
      </c>
      <c r="D3">
        <v>10</v>
      </c>
      <c r="E3">
        <v>1</v>
      </c>
      <c r="F3" s="2" t="str">
        <f t="shared" ref="F3:F31" si="0">"("&amp;B3&amp;",'"&amp;C3&amp;"',"&amp;D3&amp;","&amp;E3&amp;"),"</f>
        <v>(1,'Lavado solo interior Auto',10,1),</v>
      </c>
    </row>
    <row r="4" spans="1:6" x14ac:dyDescent="0.25">
      <c r="A4">
        <f t="shared" ref="A4:A31" si="1">+A3+1</f>
        <v>3</v>
      </c>
      <c r="B4">
        <v>1</v>
      </c>
      <c r="C4" t="s">
        <v>383</v>
      </c>
      <c r="D4">
        <v>15</v>
      </c>
      <c r="E4">
        <v>1</v>
      </c>
      <c r="F4" s="2" t="str">
        <f t="shared" si="0"/>
        <v>(1,'Encerado somoniz Auto',15,1),</v>
      </c>
    </row>
    <row r="5" spans="1:6" x14ac:dyDescent="0.25">
      <c r="A5">
        <f t="shared" si="1"/>
        <v>4</v>
      </c>
      <c r="B5">
        <v>1</v>
      </c>
      <c r="C5" t="s">
        <v>386</v>
      </c>
      <c r="D5">
        <v>5</v>
      </c>
      <c r="E5">
        <v>1</v>
      </c>
      <c r="F5" s="2" t="str">
        <f t="shared" si="0"/>
        <v>(1,'Silicona llantas Auto',5,1),</v>
      </c>
    </row>
    <row r="6" spans="1:6" x14ac:dyDescent="0.25">
      <c r="A6">
        <f t="shared" si="1"/>
        <v>5</v>
      </c>
      <c r="B6">
        <v>1</v>
      </c>
      <c r="C6" t="s">
        <v>387</v>
      </c>
      <c r="D6">
        <v>25</v>
      </c>
      <c r="E6">
        <v>1</v>
      </c>
      <c r="F6" s="2" t="str">
        <f t="shared" si="0"/>
        <v>(1,'Lavado, silicona FULL Auto',25,1),</v>
      </c>
    </row>
    <row r="7" spans="1:6" x14ac:dyDescent="0.25">
      <c r="A7">
        <f t="shared" si="1"/>
        <v>6</v>
      </c>
      <c r="B7">
        <v>1</v>
      </c>
      <c r="C7" t="s">
        <v>388</v>
      </c>
      <c r="D7">
        <v>5</v>
      </c>
      <c r="E7">
        <v>0</v>
      </c>
      <c r="F7" s="2" t="str">
        <f t="shared" si="0"/>
        <v>(1,'Revisión presión llantas',5,0),</v>
      </c>
    </row>
    <row r="8" spans="1:6" x14ac:dyDescent="0.25">
      <c r="A8">
        <f t="shared" si="1"/>
        <v>7</v>
      </c>
      <c r="B8">
        <v>2</v>
      </c>
      <c r="C8" t="s">
        <v>384</v>
      </c>
      <c r="D8">
        <v>15</v>
      </c>
      <c r="E8">
        <v>1</v>
      </c>
      <c r="F8" s="2" t="str">
        <f t="shared" si="0"/>
        <v>(2,'Lavado solo exterior Auto',15,1),</v>
      </c>
    </row>
    <row r="9" spans="1:6" x14ac:dyDescent="0.25">
      <c r="A9">
        <f t="shared" si="1"/>
        <v>8</v>
      </c>
      <c r="B9">
        <v>2</v>
      </c>
      <c r="C9" t="s">
        <v>385</v>
      </c>
      <c r="D9">
        <v>10</v>
      </c>
      <c r="E9">
        <v>1</v>
      </c>
      <c r="F9" s="2" t="str">
        <f t="shared" si="0"/>
        <v>(2,'Lavado solo interior Auto',10,1),</v>
      </c>
    </row>
    <row r="10" spans="1:6" x14ac:dyDescent="0.25">
      <c r="A10">
        <f t="shared" si="1"/>
        <v>9</v>
      </c>
      <c r="B10">
        <v>2</v>
      </c>
      <c r="C10" t="s">
        <v>383</v>
      </c>
      <c r="D10">
        <v>15</v>
      </c>
      <c r="E10">
        <v>1</v>
      </c>
      <c r="F10" s="2" t="str">
        <f t="shared" si="0"/>
        <v>(2,'Encerado somoniz Auto',15,1),</v>
      </c>
    </row>
    <row r="11" spans="1:6" x14ac:dyDescent="0.25">
      <c r="A11">
        <f t="shared" si="1"/>
        <v>10</v>
      </c>
      <c r="B11">
        <v>2</v>
      </c>
      <c r="C11" t="s">
        <v>386</v>
      </c>
      <c r="D11">
        <v>5</v>
      </c>
      <c r="E11">
        <v>0</v>
      </c>
      <c r="F11" s="2" t="str">
        <f t="shared" si="0"/>
        <v>(2,'Silicona llantas Auto',5,0),</v>
      </c>
    </row>
    <row r="12" spans="1:6" x14ac:dyDescent="0.25">
      <c r="A12">
        <f t="shared" si="1"/>
        <v>11</v>
      </c>
      <c r="B12">
        <v>2</v>
      </c>
      <c r="C12" t="s">
        <v>387</v>
      </c>
      <c r="D12">
        <v>25</v>
      </c>
      <c r="E12">
        <v>0</v>
      </c>
      <c r="F12" s="2" t="str">
        <f t="shared" si="0"/>
        <v>(2,'Lavado, silicona FULL Auto',25,0),</v>
      </c>
    </row>
    <row r="13" spans="1:6" x14ac:dyDescent="0.25">
      <c r="A13">
        <f t="shared" si="1"/>
        <v>12</v>
      </c>
      <c r="B13">
        <v>2</v>
      </c>
      <c r="C13" t="s">
        <v>388</v>
      </c>
      <c r="D13">
        <v>5</v>
      </c>
      <c r="E13">
        <v>1</v>
      </c>
      <c r="F13" s="2" t="str">
        <f t="shared" si="0"/>
        <v>(2,'Revisión presión llantas',5,1),</v>
      </c>
    </row>
    <row r="14" spans="1:6" x14ac:dyDescent="0.25">
      <c r="A14">
        <f t="shared" si="1"/>
        <v>13</v>
      </c>
      <c r="B14">
        <v>3</v>
      </c>
      <c r="C14" t="s">
        <v>384</v>
      </c>
      <c r="D14">
        <v>15</v>
      </c>
      <c r="E14">
        <v>1</v>
      </c>
      <c r="F14" s="2" t="str">
        <f t="shared" si="0"/>
        <v>(3,'Lavado solo exterior Auto',15,1),</v>
      </c>
    </row>
    <row r="15" spans="1:6" x14ac:dyDescent="0.25">
      <c r="A15">
        <f t="shared" si="1"/>
        <v>14</v>
      </c>
      <c r="B15">
        <v>3</v>
      </c>
      <c r="C15" t="s">
        <v>385</v>
      </c>
      <c r="D15">
        <v>10</v>
      </c>
      <c r="E15">
        <v>1</v>
      </c>
      <c r="F15" s="2" t="str">
        <f t="shared" si="0"/>
        <v>(3,'Lavado solo interior Auto',10,1),</v>
      </c>
    </row>
    <row r="16" spans="1:6" x14ac:dyDescent="0.25">
      <c r="A16">
        <f t="shared" si="1"/>
        <v>15</v>
      </c>
      <c r="B16">
        <v>3</v>
      </c>
      <c r="C16" t="s">
        <v>383</v>
      </c>
      <c r="D16">
        <v>15</v>
      </c>
      <c r="E16">
        <v>1</v>
      </c>
      <c r="F16" s="2" t="str">
        <f t="shared" si="0"/>
        <v>(3,'Encerado somoniz Auto',15,1),</v>
      </c>
    </row>
    <row r="17" spans="1:6" x14ac:dyDescent="0.25">
      <c r="A17">
        <f t="shared" si="1"/>
        <v>16</v>
      </c>
      <c r="B17">
        <v>3</v>
      </c>
      <c r="C17" t="s">
        <v>386</v>
      </c>
      <c r="D17">
        <v>5</v>
      </c>
      <c r="E17">
        <v>1</v>
      </c>
      <c r="F17" s="2" t="str">
        <f t="shared" si="0"/>
        <v>(3,'Silicona llantas Auto',5,1),</v>
      </c>
    </row>
    <row r="18" spans="1:6" x14ac:dyDescent="0.25">
      <c r="A18">
        <f t="shared" si="1"/>
        <v>17</v>
      </c>
      <c r="B18">
        <v>3</v>
      </c>
      <c r="C18" t="s">
        <v>387</v>
      </c>
      <c r="D18">
        <v>25</v>
      </c>
      <c r="E18">
        <v>1</v>
      </c>
      <c r="F18" s="2" t="str">
        <f t="shared" si="0"/>
        <v>(3,'Lavado, silicona FULL Auto',25,1),</v>
      </c>
    </row>
    <row r="19" spans="1:6" x14ac:dyDescent="0.25">
      <c r="A19">
        <f t="shared" si="1"/>
        <v>18</v>
      </c>
      <c r="B19">
        <v>3</v>
      </c>
      <c r="C19" t="s">
        <v>388</v>
      </c>
      <c r="D19">
        <v>5</v>
      </c>
      <c r="E19">
        <v>0</v>
      </c>
      <c r="F19" s="2" t="str">
        <f t="shared" si="0"/>
        <v>(3,'Revisión presión llantas',5,0),</v>
      </c>
    </row>
    <row r="20" spans="1:6" x14ac:dyDescent="0.25">
      <c r="A20">
        <f t="shared" si="1"/>
        <v>19</v>
      </c>
      <c r="B20">
        <v>4</v>
      </c>
      <c r="C20" t="s">
        <v>384</v>
      </c>
      <c r="D20">
        <v>15</v>
      </c>
      <c r="E20">
        <v>1</v>
      </c>
      <c r="F20" s="2" t="str">
        <f t="shared" si="0"/>
        <v>(4,'Lavado solo exterior Auto',15,1),</v>
      </c>
    </row>
    <row r="21" spans="1:6" x14ac:dyDescent="0.25">
      <c r="A21">
        <f t="shared" si="1"/>
        <v>20</v>
      </c>
      <c r="B21">
        <v>4</v>
      </c>
      <c r="C21" t="s">
        <v>385</v>
      </c>
      <c r="D21">
        <v>10</v>
      </c>
      <c r="E21">
        <v>1</v>
      </c>
      <c r="F21" s="2" t="str">
        <f t="shared" si="0"/>
        <v>(4,'Lavado solo interior Auto',10,1),</v>
      </c>
    </row>
    <row r="22" spans="1:6" x14ac:dyDescent="0.25">
      <c r="A22">
        <f t="shared" si="1"/>
        <v>21</v>
      </c>
      <c r="B22">
        <v>4</v>
      </c>
      <c r="C22" t="s">
        <v>383</v>
      </c>
      <c r="D22">
        <v>15</v>
      </c>
      <c r="E22">
        <v>1</v>
      </c>
      <c r="F22" s="2" t="str">
        <f t="shared" si="0"/>
        <v>(4,'Encerado somoniz Auto',15,1),</v>
      </c>
    </row>
    <row r="23" spans="1:6" x14ac:dyDescent="0.25">
      <c r="A23">
        <f t="shared" si="1"/>
        <v>22</v>
      </c>
      <c r="B23">
        <v>4</v>
      </c>
      <c r="C23" t="s">
        <v>386</v>
      </c>
      <c r="D23">
        <v>5</v>
      </c>
      <c r="E23">
        <v>0</v>
      </c>
      <c r="F23" s="2" t="str">
        <f t="shared" si="0"/>
        <v>(4,'Silicona llantas Auto',5,0),</v>
      </c>
    </row>
    <row r="24" spans="1:6" x14ac:dyDescent="0.25">
      <c r="A24">
        <f t="shared" si="1"/>
        <v>23</v>
      </c>
      <c r="B24">
        <v>4</v>
      </c>
      <c r="C24" t="s">
        <v>387</v>
      </c>
      <c r="D24">
        <v>25</v>
      </c>
      <c r="E24">
        <v>0</v>
      </c>
      <c r="F24" s="2" t="str">
        <f t="shared" si="0"/>
        <v>(4,'Lavado, silicona FULL Auto',25,0),</v>
      </c>
    </row>
    <row r="25" spans="1:6" x14ac:dyDescent="0.25">
      <c r="A25">
        <f t="shared" si="1"/>
        <v>24</v>
      </c>
      <c r="B25">
        <v>4</v>
      </c>
      <c r="C25" t="s">
        <v>388</v>
      </c>
      <c r="D25">
        <v>5</v>
      </c>
      <c r="E25">
        <v>1</v>
      </c>
      <c r="F25" s="2" t="str">
        <f t="shared" si="0"/>
        <v>(4,'Revisión presión llantas',5,1),</v>
      </c>
    </row>
    <row r="26" spans="1:6" x14ac:dyDescent="0.25">
      <c r="A26">
        <f t="shared" si="1"/>
        <v>25</v>
      </c>
      <c r="B26">
        <v>5</v>
      </c>
      <c r="C26" t="s">
        <v>384</v>
      </c>
      <c r="D26">
        <v>15</v>
      </c>
      <c r="E26">
        <v>1</v>
      </c>
      <c r="F26" s="2" t="str">
        <f t="shared" si="0"/>
        <v>(5,'Lavado solo exterior Auto',15,1),</v>
      </c>
    </row>
    <row r="27" spans="1:6" x14ac:dyDescent="0.25">
      <c r="A27">
        <f t="shared" si="1"/>
        <v>26</v>
      </c>
      <c r="B27">
        <v>5</v>
      </c>
      <c r="C27" t="s">
        <v>385</v>
      </c>
      <c r="D27">
        <v>10</v>
      </c>
      <c r="E27">
        <v>1</v>
      </c>
      <c r="F27" s="2" t="str">
        <f t="shared" si="0"/>
        <v>(5,'Lavado solo interior Auto',10,1),</v>
      </c>
    </row>
    <row r="28" spans="1:6" x14ac:dyDescent="0.25">
      <c r="A28">
        <f t="shared" si="1"/>
        <v>27</v>
      </c>
      <c r="B28">
        <v>5</v>
      </c>
      <c r="C28" t="s">
        <v>383</v>
      </c>
      <c r="D28">
        <v>15</v>
      </c>
      <c r="E28">
        <v>1</v>
      </c>
      <c r="F28" s="2" t="str">
        <f t="shared" si="0"/>
        <v>(5,'Encerado somoniz Auto',15,1),</v>
      </c>
    </row>
    <row r="29" spans="1:6" x14ac:dyDescent="0.25">
      <c r="A29">
        <f t="shared" si="1"/>
        <v>28</v>
      </c>
      <c r="B29">
        <v>5</v>
      </c>
      <c r="C29" t="s">
        <v>386</v>
      </c>
      <c r="D29">
        <v>5</v>
      </c>
      <c r="E29">
        <v>1</v>
      </c>
      <c r="F29" s="2" t="str">
        <f t="shared" si="0"/>
        <v>(5,'Silicona llantas Auto',5,1),</v>
      </c>
    </row>
    <row r="30" spans="1:6" x14ac:dyDescent="0.25">
      <c r="A30">
        <f t="shared" si="1"/>
        <v>29</v>
      </c>
      <c r="B30">
        <v>5</v>
      </c>
      <c r="C30" t="s">
        <v>387</v>
      </c>
      <c r="D30">
        <v>25</v>
      </c>
      <c r="E30">
        <v>1</v>
      </c>
      <c r="F30" s="2" t="str">
        <f t="shared" si="0"/>
        <v>(5,'Lavado, silicona FULL Auto',25,1),</v>
      </c>
    </row>
    <row r="31" spans="1:6" x14ac:dyDescent="0.25">
      <c r="A31">
        <f t="shared" si="1"/>
        <v>30</v>
      </c>
      <c r="B31">
        <v>5</v>
      </c>
      <c r="C31" t="s">
        <v>388</v>
      </c>
      <c r="D31">
        <v>5</v>
      </c>
      <c r="E31">
        <v>1</v>
      </c>
      <c r="F31" s="2" t="str">
        <f>"("&amp;B31&amp;",'"&amp;C31&amp;"',"&amp;D31&amp;","&amp;E31&amp;");"</f>
        <v>(5,'Revisión presión llantas',5,1);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tipoUsuario</vt:lpstr>
      <vt:lpstr>tipoDocumento</vt:lpstr>
      <vt:lpstr>tipoAmbiente</vt:lpstr>
      <vt:lpstr>distritoPostal</vt:lpstr>
      <vt:lpstr>tipoUbicacion</vt:lpstr>
      <vt:lpstr>tipoVehiculo</vt:lpstr>
      <vt:lpstr>usuario</vt:lpstr>
      <vt:lpstr>local</vt:lpstr>
      <vt:lpstr>estacionamiento</vt:lpstr>
      <vt:lpstr>propietario</vt:lpstr>
      <vt:lpstr>tipoServicio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2018-08-06T04:21:35Z</dcterms:created>
  <dcterms:modified xsi:type="dcterms:W3CDTF">2018-08-18T00:18:07Z</dcterms:modified>
</cp:coreProperties>
</file>