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ocuments\"/>
    </mc:Choice>
  </mc:AlternateContent>
  <xr:revisionPtr revIDLastSave="0" documentId="13_ncr:1_{A29C3212-B9A9-4F3D-A9DF-6494397D6D7F}" xr6:coauthVersionLast="47" xr6:coauthVersionMax="47" xr10:uidLastSave="{00000000-0000-0000-0000-000000000000}"/>
  <bookViews>
    <workbookView xWindow="28680" yWindow="-120" windowWidth="29040" windowHeight="15840" activeTab="6" xr2:uid="{C288BCB1-7B91-4304-8DDB-914D6E3CEA5E}"/>
  </bookViews>
  <sheets>
    <sheet name="Cronograma v1" sheetId="3" r:id="rId1"/>
    <sheet name="Calendário" sheetId="15" r:id="rId2"/>
    <sheet name="Anotações" sheetId="10" r:id="rId3"/>
    <sheet name="Modelo Reunião Data 1" sheetId="12" r:id="rId4"/>
    <sheet name="Modelo Reunião Data 2" sheetId="13" r:id="rId5"/>
    <sheet name="Pendências" sheetId="11" r:id="rId6"/>
    <sheet name="Lista" sheetId="2" r:id="rId7"/>
    <sheet name="DevOps" sheetId="6" r:id="rId8"/>
    <sheet name="VSTS_ValidationWS_1" sheetId="5" state="veryHidden" r:id="rId9"/>
  </sheets>
  <definedNames>
    <definedName name="_xlnm._FilterDatabase" localSheetId="0" hidden="1">'Cronograma v1'!$B$9:$M$44</definedName>
    <definedName name="_xlnm.Print_Area" localSheetId="1">Calendário!$B$6:$AF$31</definedName>
    <definedName name="DATA_PROGRESSO" localSheetId="0">IF('Cronograma v1'!$K1&gt;0,'Cronograma v1'!$F1+(_xlfn.DAYS('Cronograma v1'!$G1,'Cronograma v1'!$F1)*'Cronograma v1'!$K1),0)</definedName>
    <definedName name="DATA_PROGRESSO" localSheetId="3">IF(#REF!&gt;0,#REF!+(_xlfn.DAYS(#REF!,#REF!)*#REF!),0)</definedName>
    <definedName name="DATA_PROGRESSO" localSheetId="4">IF(#REF!&gt;0,#REF!+(_xlfn.DAYS(#REF!,#REF!)*#REF!),0)</definedName>
    <definedName name="DATA_PROGRESSO">IF(#REF!&gt;0,#REF!+(_xlfn.DAYS(#REF!,#REF!)*#REF!),0)</definedName>
    <definedName name="Nome_Feriados">#REF!</definedName>
    <definedName name="VSTS_1f88fb18_20ed_4869_8405_c580d51bdc15_1" hidden="1">DevOps!$D$2:$D$35</definedName>
    <definedName name="VSTS_1f88fb18_20ed_4869_8405_c580d51bdc15_2" hidden="1">DevOps!$F$2:$F$35</definedName>
    <definedName name="VSTS_1f88fb18_20ed_4869_8405_c580d51bdc15_24" hidden="1">DevOps!$E$2:$E$35</definedName>
    <definedName name="VSTS_1f88fb18_20ed_4869_8405_c580d51bdc15_25" hidden="1">DevOps!$C$2:$C$35</definedName>
    <definedName name="VSTS_1f88fb18_20ed_4869_8405_c580d51bdc15_31768289" hidden="1">DevOps!$B$2:$B$35</definedName>
    <definedName name="VSTS_1f88fb18_20ed_4869_8405_c580d51bdc15_6434626" hidden="1">DevOps!$H$2:$H$35</definedName>
    <definedName name="VSTS_1f88fb18_20ed_4869_8405_c580d51bdc15_6434627" hidden="1">DevOps!$G$2:$G$35</definedName>
    <definedName name="VSTS_1f88fb18_20ed_4869_8405_c580d51bdc15_6434628" hidden="1">DevOps!$I$2:$I$35</definedName>
    <definedName name="VSTS_1f88fb18_20ed_4869_8405_c580d51bdc15_n3" hidden="1">DevOps!$A$2:$A$35</definedName>
    <definedName name="VSTS_6b0b5541_4646_4861_bf87_2c16df5b0de2_1" localSheetId="3" hidden="1">#REF!</definedName>
    <definedName name="VSTS_6b0b5541_4646_4861_bf87_2c16df5b0de2_1" localSheetId="4" hidden="1">#REF!</definedName>
    <definedName name="VSTS_6b0b5541_4646_4861_bf87_2c16df5b0de2_1" hidden="1">#REF!</definedName>
    <definedName name="VSTS_6b0b5541_4646_4861_bf87_2c16df5b0de2_2" localSheetId="3" hidden="1">#REF!</definedName>
    <definedName name="VSTS_6b0b5541_4646_4861_bf87_2c16df5b0de2_2" localSheetId="4" hidden="1">#REF!</definedName>
    <definedName name="VSTS_6b0b5541_4646_4861_bf87_2c16df5b0de2_2" hidden="1">#REF!</definedName>
    <definedName name="VSTS_6b0b5541_4646_4861_bf87_2c16df5b0de2_24" localSheetId="3" hidden="1">#REF!</definedName>
    <definedName name="VSTS_6b0b5541_4646_4861_bf87_2c16df5b0de2_24" localSheetId="4" hidden="1">#REF!</definedName>
    <definedName name="VSTS_6b0b5541_4646_4861_bf87_2c16df5b0de2_24" hidden="1">#REF!</definedName>
    <definedName name="VSTS_6b0b5541_4646_4861_bf87_2c16df5b0de2_25" localSheetId="3" hidden="1">#REF!</definedName>
    <definedName name="VSTS_6b0b5541_4646_4861_bf87_2c16df5b0de2_25" localSheetId="4" hidden="1">#REF!</definedName>
    <definedName name="VSTS_6b0b5541_4646_4861_bf87_2c16df5b0de2_25" hidden="1">#REF!</definedName>
    <definedName name="VSTS_6b0b5541_4646_4861_bf87_2c16df5b0de2_31768289" localSheetId="3" hidden="1">#REF!</definedName>
    <definedName name="VSTS_6b0b5541_4646_4861_bf87_2c16df5b0de2_31768289" localSheetId="4" hidden="1">#REF!</definedName>
    <definedName name="VSTS_6b0b5541_4646_4861_bf87_2c16df5b0de2_31768289" hidden="1">#REF!</definedName>
    <definedName name="VSTS_6b0b5541_4646_4861_bf87_2c16df5b0de2_6434626" localSheetId="3" hidden="1">#REF!</definedName>
    <definedName name="VSTS_6b0b5541_4646_4861_bf87_2c16df5b0de2_6434626" localSheetId="4" hidden="1">#REF!</definedName>
    <definedName name="VSTS_6b0b5541_4646_4861_bf87_2c16df5b0de2_6434626" hidden="1">#REF!</definedName>
    <definedName name="VSTS_6b0b5541_4646_4861_bf87_2c16df5b0de2_6434627" localSheetId="3" hidden="1">#REF!</definedName>
    <definedName name="VSTS_6b0b5541_4646_4861_bf87_2c16df5b0de2_6434627" localSheetId="4" hidden="1">#REF!</definedName>
    <definedName name="VSTS_6b0b5541_4646_4861_bf87_2c16df5b0de2_6434627" hidden="1">#REF!</definedName>
    <definedName name="VSTS_6b0b5541_4646_4861_bf87_2c16df5b0de2_6434628" localSheetId="3" hidden="1">#REF!</definedName>
    <definedName name="VSTS_6b0b5541_4646_4861_bf87_2c16df5b0de2_6434628" localSheetId="4" hidden="1">#REF!</definedName>
    <definedName name="VSTS_6b0b5541_4646_4861_bf87_2c16df5b0de2_6434628" hidden="1">#REF!</definedName>
    <definedName name="VSTS_6b0b5541_4646_4861_bf87_2c16df5b0de2_n3" localSheetId="3" hidden="1">#REF!</definedName>
    <definedName name="VSTS_6b0b5541_4646_4861_bf87_2c16df5b0de2_n3" localSheetId="4" hidden="1">#REF!</definedName>
    <definedName name="VSTS_6b0b5541_4646_4861_bf87_2c16df5b0de2_n3" hidden="1">#REF!</definedName>
    <definedName name="VSTS_ValidationRange_4c568cc686bd4fcd8a032374573571fb" hidden="1">VSTS_ValidationWS_1!$C$1</definedName>
    <definedName name="VSTS_ValidationRange_d99d8beb118f44fc8a176e81de865101" hidden="1">VSTS_ValidationWS_1!$B$1</definedName>
    <definedName name="VSTS_ValidationRange_efc8039eaf6e4d788ffc1fab6854aafe" hidden="1">VSTS_ValidationWS_1!$D$1</definedName>
    <definedName name="VSTS_ValidationRange_ffcf871c7b78444da310886e204a3b81" hidden="1">VSTS_ValidationWS_1!$A$1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7" i="3" s="1"/>
  <c r="AF25" i="15"/>
  <c r="AE25" i="15"/>
  <c r="AD25" i="15"/>
  <c r="AC25" i="15"/>
  <c r="AB25" i="15"/>
  <c r="AA25" i="15"/>
  <c r="Z25" i="15"/>
  <c r="X25" i="15"/>
  <c r="W25" i="15"/>
  <c r="V25" i="15"/>
  <c r="U25" i="15"/>
  <c r="T25" i="15"/>
  <c r="S25" i="15"/>
  <c r="R25" i="15"/>
  <c r="P25" i="15"/>
  <c r="O25" i="15"/>
  <c r="N25" i="15"/>
  <c r="M25" i="15"/>
  <c r="L25" i="15"/>
  <c r="K25" i="15"/>
  <c r="J25" i="15"/>
  <c r="H25" i="15"/>
  <c r="G25" i="15"/>
  <c r="F25" i="15"/>
  <c r="E25" i="15"/>
  <c r="D25" i="15"/>
  <c r="C25" i="15"/>
  <c r="B25" i="15"/>
  <c r="AF16" i="15"/>
  <c r="AE16" i="15"/>
  <c r="AD16" i="15"/>
  <c r="AC16" i="15"/>
  <c r="AB16" i="15"/>
  <c r="AA16" i="15"/>
  <c r="Z16" i="15"/>
  <c r="X16" i="15"/>
  <c r="W16" i="15"/>
  <c r="V16" i="15"/>
  <c r="U16" i="15"/>
  <c r="T16" i="15"/>
  <c r="S16" i="15"/>
  <c r="R16" i="15"/>
  <c r="P16" i="15"/>
  <c r="O16" i="15"/>
  <c r="N16" i="15"/>
  <c r="M16" i="15"/>
  <c r="L16" i="15"/>
  <c r="K16" i="15"/>
  <c r="J16" i="15"/>
  <c r="H16" i="15"/>
  <c r="G16" i="15"/>
  <c r="F16" i="15"/>
  <c r="E16" i="15"/>
  <c r="D16" i="15"/>
  <c r="C16" i="15"/>
  <c r="B16" i="15"/>
  <c r="AF7" i="15"/>
  <c r="AE7" i="15"/>
  <c r="AD7" i="15"/>
  <c r="AC7" i="15"/>
  <c r="AB7" i="15"/>
  <c r="AA7" i="15"/>
  <c r="Z7" i="15"/>
  <c r="X7" i="15"/>
  <c r="W7" i="15"/>
  <c r="V7" i="15"/>
  <c r="U7" i="15"/>
  <c r="T7" i="15"/>
  <c r="S7" i="15"/>
  <c r="R7" i="15"/>
  <c r="P7" i="15"/>
  <c r="O7" i="15"/>
  <c r="N7" i="15"/>
  <c r="M7" i="15"/>
  <c r="L7" i="15"/>
  <c r="K7" i="15"/>
  <c r="J7" i="15"/>
  <c r="H7" i="15"/>
  <c r="G7" i="15"/>
  <c r="F7" i="15"/>
  <c r="E7" i="15"/>
  <c r="D7" i="15"/>
  <c r="C7" i="15"/>
  <c r="B7" i="15"/>
  <c r="B6" i="15"/>
  <c r="J6" i="15" s="1"/>
  <c r="B8" i="15" l="1"/>
  <c r="C8" i="15" s="1"/>
  <c r="D8" i="15" s="1"/>
  <c r="E8" i="15" s="1"/>
  <c r="F8" i="15" s="1"/>
  <c r="G8" i="15" s="1"/>
  <c r="H8" i="15" s="1"/>
  <c r="B9" i="15" s="1"/>
  <c r="C9" i="15" s="1"/>
  <c r="D9" i="15" s="1"/>
  <c r="E9" i="15" s="1"/>
  <c r="F9" i="15" s="1"/>
  <c r="G9" i="15" s="1"/>
  <c r="H9" i="15" s="1"/>
  <c r="B10" i="15" s="1"/>
  <c r="C10" i="15" s="1"/>
  <c r="D10" i="15" s="1"/>
  <c r="E10" i="15" s="1"/>
  <c r="F10" i="15" s="1"/>
  <c r="G10" i="15" s="1"/>
  <c r="H10" i="15" s="1"/>
  <c r="B11" i="15" s="1"/>
  <c r="C11" i="15" s="1"/>
  <c r="D11" i="15" s="1"/>
  <c r="E11" i="15" s="1"/>
  <c r="F11" i="15" s="1"/>
  <c r="G11" i="15" s="1"/>
  <c r="H11" i="15" s="1"/>
  <c r="B12" i="15" s="1"/>
  <c r="C12" i="15" s="1"/>
  <c r="D12" i="15" s="1"/>
  <c r="E12" i="15" s="1"/>
  <c r="F12" i="15" s="1"/>
  <c r="G12" i="15" s="1"/>
  <c r="H12" i="15" s="1"/>
  <c r="B13" i="15" s="1"/>
  <c r="C13" i="15" s="1"/>
  <c r="D13" i="15" s="1"/>
  <c r="E13" i="15" s="1"/>
  <c r="F13" i="15" s="1"/>
  <c r="G13" i="15" s="1"/>
  <c r="H13" i="15" s="1"/>
  <c r="J8" i="15"/>
  <c r="K8" i="15" s="1"/>
  <c r="L8" i="15" s="1"/>
  <c r="M8" i="15" s="1"/>
  <c r="N8" i="15" s="1"/>
  <c r="O8" i="15" s="1"/>
  <c r="P8" i="15" s="1"/>
  <c r="J9" i="15" s="1"/>
  <c r="K9" i="15" s="1"/>
  <c r="L9" i="15" s="1"/>
  <c r="M9" i="15" s="1"/>
  <c r="N9" i="15" s="1"/>
  <c r="O9" i="15" s="1"/>
  <c r="P9" i="15" s="1"/>
  <c r="J10" i="15" s="1"/>
  <c r="K10" i="15" s="1"/>
  <c r="L10" i="15" s="1"/>
  <c r="M10" i="15" s="1"/>
  <c r="N10" i="15" s="1"/>
  <c r="O10" i="15" s="1"/>
  <c r="P10" i="15" s="1"/>
  <c r="J11" i="15" s="1"/>
  <c r="K11" i="15" s="1"/>
  <c r="L11" i="15" s="1"/>
  <c r="M11" i="15" s="1"/>
  <c r="N11" i="15" s="1"/>
  <c r="O11" i="15" s="1"/>
  <c r="P11" i="15" s="1"/>
  <c r="J12" i="15" s="1"/>
  <c r="K12" i="15" s="1"/>
  <c r="L12" i="15" s="1"/>
  <c r="M12" i="15" s="1"/>
  <c r="N12" i="15" s="1"/>
  <c r="O12" i="15" s="1"/>
  <c r="P12" i="15" s="1"/>
  <c r="J13" i="15" s="1"/>
  <c r="K13" i="15" s="1"/>
  <c r="L13" i="15" s="1"/>
  <c r="M13" i="15" s="1"/>
  <c r="N13" i="15" s="1"/>
  <c r="O13" i="15" s="1"/>
  <c r="P13" i="15" s="1"/>
  <c r="R6" i="15"/>
  <c r="Z6" i="15" l="1"/>
  <c r="R8" i="15"/>
  <c r="S8" i="15" s="1"/>
  <c r="T8" i="15" s="1"/>
  <c r="U8" i="15" s="1"/>
  <c r="V8" i="15" s="1"/>
  <c r="W8" i="15" s="1"/>
  <c r="X8" i="15" s="1"/>
  <c r="R9" i="15" s="1"/>
  <c r="S9" i="15" s="1"/>
  <c r="T9" i="15" s="1"/>
  <c r="U9" i="15" s="1"/>
  <c r="V9" i="15" s="1"/>
  <c r="W9" i="15" s="1"/>
  <c r="X9" i="15" s="1"/>
  <c r="R10" i="15" s="1"/>
  <c r="S10" i="15" s="1"/>
  <c r="T10" i="15" s="1"/>
  <c r="U10" i="15" s="1"/>
  <c r="V10" i="15" s="1"/>
  <c r="W10" i="15" s="1"/>
  <c r="X10" i="15" s="1"/>
  <c r="R11" i="15" s="1"/>
  <c r="S11" i="15" s="1"/>
  <c r="T11" i="15" s="1"/>
  <c r="U11" i="15" s="1"/>
  <c r="V11" i="15" s="1"/>
  <c r="W11" i="15" s="1"/>
  <c r="X11" i="15" s="1"/>
  <c r="R12" i="15" s="1"/>
  <c r="S12" i="15" s="1"/>
  <c r="T12" i="15" s="1"/>
  <c r="U12" i="15" s="1"/>
  <c r="V12" i="15" s="1"/>
  <c r="W12" i="15" s="1"/>
  <c r="X12" i="15" s="1"/>
  <c r="R13" i="15" s="1"/>
  <c r="S13" i="15" s="1"/>
  <c r="T13" i="15" s="1"/>
  <c r="U13" i="15" s="1"/>
  <c r="V13" i="15" s="1"/>
  <c r="W13" i="15" s="1"/>
  <c r="X13" i="15" s="1"/>
  <c r="Z8" i="15" l="1"/>
  <c r="AA8" i="15" s="1"/>
  <c r="AB8" i="15" s="1"/>
  <c r="AC8" i="15" s="1"/>
  <c r="AD8" i="15" s="1"/>
  <c r="AE8" i="15" s="1"/>
  <c r="AF8" i="15" s="1"/>
  <c r="Z9" i="15" s="1"/>
  <c r="AA9" i="15" s="1"/>
  <c r="AB9" i="15" s="1"/>
  <c r="AC9" i="15" s="1"/>
  <c r="AD9" i="15" s="1"/>
  <c r="AE9" i="15" s="1"/>
  <c r="AF9" i="15" s="1"/>
  <c r="Z10" i="15" s="1"/>
  <c r="AA10" i="15" s="1"/>
  <c r="AB10" i="15" s="1"/>
  <c r="AC10" i="15" s="1"/>
  <c r="AD10" i="15" s="1"/>
  <c r="AE10" i="15" s="1"/>
  <c r="AF10" i="15" s="1"/>
  <c r="Z11" i="15" s="1"/>
  <c r="AA11" i="15" s="1"/>
  <c r="AB11" i="15" s="1"/>
  <c r="AC11" i="15" s="1"/>
  <c r="AD11" i="15" s="1"/>
  <c r="AE11" i="15" s="1"/>
  <c r="AF11" i="15" s="1"/>
  <c r="Z12" i="15" s="1"/>
  <c r="AA12" i="15" s="1"/>
  <c r="AB12" i="15" s="1"/>
  <c r="AC12" i="15" s="1"/>
  <c r="AD12" i="15" s="1"/>
  <c r="AE12" i="15" s="1"/>
  <c r="AF12" i="15" s="1"/>
  <c r="Z13" i="15" s="1"/>
  <c r="AA13" i="15" s="1"/>
  <c r="AB13" i="15" s="1"/>
  <c r="AC13" i="15" s="1"/>
  <c r="AD13" i="15" s="1"/>
  <c r="AE13" i="15" s="1"/>
  <c r="AF13" i="15" s="1"/>
  <c r="B15" i="15"/>
  <c r="B17" i="15" l="1"/>
  <c r="C17" i="15" s="1"/>
  <c r="D17" i="15" s="1"/>
  <c r="E17" i="15" s="1"/>
  <c r="F17" i="15" s="1"/>
  <c r="G17" i="15" s="1"/>
  <c r="H17" i="15" s="1"/>
  <c r="B18" i="15" s="1"/>
  <c r="C18" i="15" s="1"/>
  <c r="D18" i="15" s="1"/>
  <c r="E18" i="15" s="1"/>
  <c r="F18" i="15" s="1"/>
  <c r="G18" i="15" s="1"/>
  <c r="H18" i="15" s="1"/>
  <c r="B19" i="15" s="1"/>
  <c r="C19" i="15" s="1"/>
  <c r="D19" i="15" s="1"/>
  <c r="E19" i="15" s="1"/>
  <c r="F19" i="15" s="1"/>
  <c r="G19" i="15" s="1"/>
  <c r="H19" i="15" s="1"/>
  <c r="B20" i="15" s="1"/>
  <c r="C20" i="15" s="1"/>
  <c r="D20" i="15" s="1"/>
  <c r="E20" i="15" s="1"/>
  <c r="F20" i="15" s="1"/>
  <c r="G20" i="15" s="1"/>
  <c r="H20" i="15" s="1"/>
  <c r="B21" i="15" s="1"/>
  <c r="C21" i="15" s="1"/>
  <c r="D21" i="15" s="1"/>
  <c r="E21" i="15" s="1"/>
  <c r="F21" i="15" s="1"/>
  <c r="G21" i="15" s="1"/>
  <c r="H21" i="15" s="1"/>
  <c r="B22" i="15" s="1"/>
  <c r="C22" i="15" s="1"/>
  <c r="D22" i="15" s="1"/>
  <c r="E22" i="15" s="1"/>
  <c r="F22" i="15" s="1"/>
  <c r="G22" i="15" s="1"/>
  <c r="H22" i="15" s="1"/>
  <c r="J15" i="15"/>
  <c r="J17" i="15" l="1"/>
  <c r="K17" i="15" s="1"/>
  <c r="L17" i="15" s="1"/>
  <c r="M17" i="15" s="1"/>
  <c r="N17" i="15" s="1"/>
  <c r="O17" i="15" s="1"/>
  <c r="P17" i="15" s="1"/>
  <c r="J18" i="15" s="1"/>
  <c r="K18" i="15" s="1"/>
  <c r="L18" i="15" s="1"/>
  <c r="M18" i="15" s="1"/>
  <c r="N18" i="15" s="1"/>
  <c r="O18" i="15" s="1"/>
  <c r="P18" i="15" s="1"/>
  <c r="J19" i="15" s="1"/>
  <c r="K19" i="15" s="1"/>
  <c r="L19" i="15" s="1"/>
  <c r="M19" i="15" s="1"/>
  <c r="N19" i="15" s="1"/>
  <c r="O19" i="15" s="1"/>
  <c r="P19" i="15" s="1"/>
  <c r="J20" i="15" s="1"/>
  <c r="K20" i="15" s="1"/>
  <c r="L20" i="15" s="1"/>
  <c r="M20" i="15" s="1"/>
  <c r="N20" i="15" s="1"/>
  <c r="O20" i="15" s="1"/>
  <c r="P20" i="15" s="1"/>
  <c r="J21" i="15" s="1"/>
  <c r="K21" i="15" s="1"/>
  <c r="L21" i="15" s="1"/>
  <c r="M21" i="15" s="1"/>
  <c r="N21" i="15" s="1"/>
  <c r="O21" i="15" s="1"/>
  <c r="P21" i="15" s="1"/>
  <c r="J22" i="15" s="1"/>
  <c r="K22" i="15" s="1"/>
  <c r="L22" i="15" s="1"/>
  <c r="M22" i="15" s="1"/>
  <c r="N22" i="15" s="1"/>
  <c r="O22" i="15" s="1"/>
  <c r="P22" i="15" s="1"/>
  <c r="R15" i="15"/>
  <c r="Z15" i="15" l="1"/>
  <c r="R17" i="15"/>
  <c r="S17" i="15" s="1"/>
  <c r="T17" i="15" s="1"/>
  <c r="U17" i="15" s="1"/>
  <c r="V17" i="15" s="1"/>
  <c r="W17" i="15" s="1"/>
  <c r="X17" i="15" s="1"/>
  <c r="R18" i="15" s="1"/>
  <c r="S18" i="15" s="1"/>
  <c r="T18" i="15" s="1"/>
  <c r="U18" i="15" s="1"/>
  <c r="V18" i="15" s="1"/>
  <c r="W18" i="15" s="1"/>
  <c r="X18" i="15" s="1"/>
  <c r="R19" i="15" s="1"/>
  <c r="S19" i="15" s="1"/>
  <c r="T19" i="15" s="1"/>
  <c r="U19" i="15" s="1"/>
  <c r="V19" i="15" s="1"/>
  <c r="W19" i="15" s="1"/>
  <c r="X19" i="15" s="1"/>
  <c r="R20" i="15" s="1"/>
  <c r="S20" i="15" s="1"/>
  <c r="T20" i="15" s="1"/>
  <c r="U20" i="15" s="1"/>
  <c r="V20" i="15" s="1"/>
  <c r="W20" i="15" s="1"/>
  <c r="X20" i="15" s="1"/>
  <c r="R21" i="15" s="1"/>
  <c r="S21" i="15" s="1"/>
  <c r="T21" i="15" s="1"/>
  <c r="U21" i="15" s="1"/>
  <c r="V21" i="15" s="1"/>
  <c r="W21" i="15" s="1"/>
  <c r="X21" i="15" s="1"/>
  <c r="R22" i="15" s="1"/>
  <c r="S22" i="15" s="1"/>
  <c r="T22" i="15" s="1"/>
  <c r="U22" i="15" s="1"/>
  <c r="V22" i="15" s="1"/>
  <c r="W22" i="15" s="1"/>
  <c r="X22" i="15" s="1"/>
  <c r="Z17" i="15" l="1"/>
  <c r="AA17" i="15" s="1"/>
  <c r="AB17" i="15" s="1"/>
  <c r="AC17" i="15" s="1"/>
  <c r="AD17" i="15" s="1"/>
  <c r="AE17" i="15" s="1"/>
  <c r="AF17" i="15" s="1"/>
  <c r="Z18" i="15" s="1"/>
  <c r="AA18" i="15" s="1"/>
  <c r="AB18" i="15" s="1"/>
  <c r="AC18" i="15" s="1"/>
  <c r="AD18" i="15" s="1"/>
  <c r="AE18" i="15" s="1"/>
  <c r="AF18" i="15" s="1"/>
  <c r="Z19" i="15" s="1"/>
  <c r="AA19" i="15" s="1"/>
  <c r="AB19" i="15" s="1"/>
  <c r="AC19" i="15" s="1"/>
  <c r="AD19" i="15" s="1"/>
  <c r="AE19" i="15" s="1"/>
  <c r="AF19" i="15" s="1"/>
  <c r="Z20" i="15" s="1"/>
  <c r="AA20" i="15" s="1"/>
  <c r="AB20" i="15" s="1"/>
  <c r="AC20" i="15" s="1"/>
  <c r="AD20" i="15" s="1"/>
  <c r="AE20" i="15" s="1"/>
  <c r="AF20" i="15" s="1"/>
  <c r="Z21" i="15" s="1"/>
  <c r="AA21" i="15" s="1"/>
  <c r="AB21" i="15" s="1"/>
  <c r="AC21" i="15" s="1"/>
  <c r="AD21" i="15" s="1"/>
  <c r="AE21" i="15" s="1"/>
  <c r="AF21" i="15" s="1"/>
  <c r="Z22" i="15" s="1"/>
  <c r="AA22" i="15" s="1"/>
  <c r="AB22" i="15" s="1"/>
  <c r="AC22" i="15" s="1"/>
  <c r="AD22" i="15" s="1"/>
  <c r="AE22" i="15" s="1"/>
  <c r="AF22" i="15" s="1"/>
  <c r="B24" i="15"/>
  <c r="B26" i="15" l="1"/>
  <c r="C26" i="15" s="1"/>
  <c r="D26" i="15" s="1"/>
  <c r="E26" i="15" s="1"/>
  <c r="F26" i="15" s="1"/>
  <c r="G26" i="15" s="1"/>
  <c r="H26" i="15" s="1"/>
  <c r="B27" i="15" s="1"/>
  <c r="C27" i="15" s="1"/>
  <c r="D27" i="15" s="1"/>
  <c r="E27" i="15" s="1"/>
  <c r="F27" i="15" s="1"/>
  <c r="G27" i="15" s="1"/>
  <c r="H27" i="15" s="1"/>
  <c r="B28" i="15" s="1"/>
  <c r="C28" i="15" s="1"/>
  <c r="D28" i="15" s="1"/>
  <c r="E28" i="15" s="1"/>
  <c r="F28" i="15" s="1"/>
  <c r="G28" i="15" s="1"/>
  <c r="H28" i="15" s="1"/>
  <c r="B29" i="15" s="1"/>
  <c r="C29" i="15" s="1"/>
  <c r="D29" i="15" s="1"/>
  <c r="E29" i="15" s="1"/>
  <c r="F29" i="15" s="1"/>
  <c r="G29" i="15" s="1"/>
  <c r="H29" i="15" s="1"/>
  <c r="B30" i="15" s="1"/>
  <c r="C30" i="15" s="1"/>
  <c r="D30" i="15" s="1"/>
  <c r="E30" i="15" s="1"/>
  <c r="F30" i="15" s="1"/>
  <c r="G30" i="15" s="1"/>
  <c r="H30" i="15" s="1"/>
  <c r="B31" i="15" s="1"/>
  <c r="C31" i="15" s="1"/>
  <c r="D31" i="15" s="1"/>
  <c r="E31" i="15" s="1"/>
  <c r="F31" i="15" s="1"/>
  <c r="G31" i="15" s="1"/>
  <c r="H31" i="15" s="1"/>
  <c r="J24" i="15"/>
  <c r="J26" i="15" l="1"/>
  <c r="K26" i="15" s="1"/>
  <c r="L26" i="15" s="1"/>
  <c r="M26" i="15" s="1"/>
  <c r="N26" i="15" s="1"/>
  <c r="O26" i="15" s="1"/>
  <c r="P26" i="15" s="1"/>
  <c r="J27" i="15" s="1"/>
  <c r="K27" i="15" s="1"/>
  <c r="L27" i="15" s="1"/>
  <c r="M27" i="15" s="1"/>
  <c r="N27" i="15" s="1"/>
  <c r="O27" i="15" s="1"/>
  <c r="P27" i="15" s="1"/>
  <c r="J28" i="15" s="1"/>
  <c r="K28" i="15" s="1"/>
  <c r="L28" i="15" s="1"/>
  <c r="M28" i="15" s="1"/>
  <c r="N28" i="15" s="1"/>
  <c r="O28" i="15" s="1"/>
  <c r="P28" i="15" s="1"/>
  <c r="J29" i="15" s="1"/>
  <c r="K29" i="15" s="1"/>
  <c r="L29" i="15" s="1"/>
  <c r="M29" i="15" s="1"/>
  <c r="N29" i="15" s="1"/>
  <c r="O29" i="15" s="1"/>
  <c r="P29" i="15" s="1"/>
  <c r="J30" i="15" s="1"/>
  <c r="K30" i="15" s="1"/>
  <c r="L30" i="15" s="1"/>
  <c r="M30" i="15" s="1"/>
  <c r="N30" i="15" s="1"/>
  <c r="O30" i="15" s="1"/>
  <c r="P30" i="15" s="1"/>
  <c r="J31" i="15" s="1"/>
  <c r="K31" i="15" s="1"/>
  <c r="L31" i="15" s="1"/>
  <c r="M31" i="15" s="1"/>
  <c r="N31" i="15" s="1"/>
  <c r="O31" i="15" s="1"/>
  <c r="P31" i="15" s="1"/>
  <c r="R24" i="15"/>
  <c r="R26" i="15" l="1"/>
  <c r="S26" i="15" s="1"/>
  <c r="T26" i="15" s="1"/>
  <c r="U26" i="15" s="1"/>
  <c r="V26" i="15" s="1"/>
  <c r="W26" i="15" s="1"/>
  <c r="X26" i="15" s="1"/>
  <c r="R27" i="15" s="1"/>
  <c r="S27" i="15" s="1"/>
  <c r="T27" i="15" s="1"/>
  <c r="U27" i="15" s="1"/>
  <c r="V27" i="15" s="1"/>
  <c r="W27" i="15" s="1"/>
  <c r="X27" i="15" s="1"/>
  <c r="R28" i="15" s="1"/>
  <c r="S28" i="15" s="1"/>
  <c r="T28" i="15" s="1"/>
  <c r="U28" i="15" s="1"/>
  <c r="V28" i="15" s="1"/>
  <c r="W28" i="15" s="1"/>
  <c r="X28" i="15" s="1"/>
  <c r="R29" i="15" s="1"/>
  <c r="S29" i="15" s="1"/>
  <c r="T29" i="15" s="1"/>
  <c r="U29" i="15" s="1"/>
  <c r="V29" i="15" s="1"/>
  <c r="W29" i="15" s="1"/>
  <c r="X29" i="15" s="1"/>
  <c r="R30" i="15" s="1"/>
  <c r="S30" i="15" s="1"/>
  <c r="T30" i="15" s="1"/>
  <c r="U30" i="15" s="1"/>
  <c r="V30" i="15" s="1"/>
  <c r="W30" i="15" s="1"/>
  <c r="X30" i="15" s="1"/>
  <c r="R31" i="15" s="1"/>
  <c r="S31" i="15" s="1"/>
  <c r="T31" i="15" s="1"/>
  <c r="U31" i="15" s="1"/>
  <c r="V31" i="15" s="1"/>
  <c r="W31" i="15" s="1"/>
  <c r="X31" i="15" s="1"/>
  <c r="Z24" i="15"/>
  <c r="Z26" i="15" s="1"/>
  <c r="AA26" i="15" s="1"/>
  <c r="AB26" i="15" s="1"/>
  <c r="AC26" i="15" s="1"/>
  <c r="AD26" i="15" s="1"/>
  <c r="AE26" i="15" s="1"/>
  <c r="AF26" i="15" s="1"/>
  <c r="Z27" i="15" s="1"/>
  <c r="AA27" i="15" s="1"/>
  <c r="AB27" i="15" s="1"/>
  <c r="AC27" i="15" s="1"/>
  <c r="AD27" i="15" s="1"/>
  <c r="AE27" i="15" s="1"/>
  <c r="AF27" i="15" s="1"/>
  <c r="Z28" i="15" s="1"/>
  <c r="AA28" i="15" s="1"/>
  <c r="AB28" i="15" s="1"/>
  <c r="AC28" i="15" s="1"/>
  <c r="AD28" i="15" s="1"/>
  <c r="AE28" i="15" s="1"/>
  <c r="AF28" i="15" s="1"/>
  <c r="Z29" i="15" s="1"/>
  <c r="AA29" i="15" s="1"/>
  <c r="AB29" i="15" s="1"/>
  <c r="AC29" i="15" s="1"/>
  <c r="AD29" i="15" s="1"/>
  <c r="AE29" i="15" s="1"/>
  <c r="AF29" i="15" s="1"/>
  <c r="Z30" i="15" s="1"/>
  <c r="AA30" i="15" s="1"/>
  <c r="AB30" i="15" s="1"/>
  <c r="AC30" i="15" s="1"/>
  <c r="AD30" i="15" s="1"/>
  <c r="AE30" i="15" s="1"/>
  <c r="AF30" i="15" s="1"/>
  <c r="Z31" i="15" s="1"/>
  <c r="AA31" i="15" s="1"/>
  <c r="AB31" i="15" s="1"/>
  <c r="AC31" i="15" s="1"/>
  <c r="AD31" i="15" s="1"/>
  <c r="AE31" i="15" s="1"/>
  <c r="AF31" i="15" s="1"/>
  <c r="G19" i="3" l="1"/>
  <c r="G20" i="3"/>
  <c r="G21" i="3"/>
  <c r="G22" i="3"/>
  <c r="G23" i="3"/>
  <c r="G24" i="3"/>
  <c r="G25" i="3"/>
  <c r="G26" i="3"/>
  <c r="G12" i="3"/>
  <c r="H12" i="3"/>
  <c r="H31" i="3"/>
  <c r="G31" i="3"/>
  <c r="H30" i="3"/>
  <c r="G30" i="3"/>
  <c r="H29" i="3"/>
  <c r="G29" i="3"/>
  <c r="H28" i="3"/>
  <c r="G28" i="3"/>
  <c r="H11" i="3"/>
  <c r="H14" i="3"/>
  <c r="H15" i="3"/>
  <c r="H13" i="3"/>
  <c r="H16" i="3"/>
  <c r="H17" i="3"/>
  <c r="H18" i="3"/>
  <c r="H19" i="3"/>
  <c r="H21" i="3"/>
  <c r="H22" i="3"/>
  <c r="H23" i="3"/>
  <c r="H24" i="3"/>
  <c r="H25" i="3"/>
  <c r="H26" i="3"/>
  <c r="H27" i="3"/>
  <c r="H33" i="3"/>
  <c r="H32" i="3"/>
  <c r="H34" i="3"/>
  <c r="H35" i="3"/>
  <c r="H36" i="3"/>
  <c r="H37" i="3"/>
  <c r="H38" i="3"/>
  <c r="H39" i="3"/>
  <c r="H40" i="3"/>
  <c r="H41" i="3"/>
  <c r="H42" i="3"/>
  <c r="H43" i="3"/>
  <c r="H44" i="3"/>
  <c r="H10" i="3"/>
  <c r="G11" i="3"/>
  <c r="G14" i="3"/>
  <c r="G15" i="3"/>
  <c r="G13" i="3"/>
  <c r="G16" i="3"/>
  <c r="G17" i="3"/>
  <c r="G18" i="3"/>
  <c r="G27" i="3"/>
  <c r="G33" i="3"/>
  <c r="G32" i="3"/>
  <c r="G34" i="3"/>
  <c r="G35" i="3"/>
  <c r="G36" i="3"/>
  <c r="G37" i="3"/>
  <c r="G38" i="3"/>
  <c r="G39" i="3"/>
  <c r="G40" i="3"/>
  <c r="G41" i="3"/>
  <c r="G42" i="3"/>
  <c r="G43" i="3"/>
  <c r="G44" i="3"/>
  <c r="G10" i="3"/>
  <c r="E7" i="3"/>
  <c r="N8" i="3" l="1"/>
  <c r="O8" i="3" l="1"/>
  <c r="N7" i="3" l="1"/>
  <c r="N9" i="3"/>
  <c r="P8" i="3"/>
  <c r="O9" i="3"/>
  <c r="Q8" i="3" l="1"/>
  <c r="P9" i="3"/>
  <c r="Q9" i="3" l="1"/>
  <c r="R8" i="3"/>
  <c r="R9" i="3" l="1"/>
  <c r="S8" i="3"/>
  <c r="S9" i="3" l="1"/>
  <c r="T8" i="3"/>
  <c r="U8" i="3" l="1"/>
  <c r="T9" i="3"/>
  <c r="U9" i="3" l="1"/>
  <c r="V8" i="3"/>
  <c r="U7" i="3"/>
  <c r="W8" i="3" l="1"/>
  <c r="V9" i="3"/>
  <c r="X8" i="3" l="1"/>
  <c r="W9" i="3"/>
  <c r="Y8" i="3" l="1"/>
  <c r="X9" i="3"/>
  <c r="Y9" i="3" l="1"/>
  <c r="Z8" i="3"/>
  <c r="Z9" i="3" l="1"/>
  <c r="AA8" i="3"/>
  <c r="AA9" i="3" l="1"/>
  <c r="AB8" i="3"/>
  <c r="AB9" i="3" l="1"/>
  <c r="AC8" i="3"/>
  <c r="AB7" i="3"/>
  <c r="AC9" i="3" l="1"/>
  <c r="AD8" i="3"/>
  <c r="AE8" i="3" l="1"/>
  <c r="AD9" i="3"/>
  <c r="AF8" i="3" l="1"/>
  <c r="AE9" i="3"/>
  <c r="AG8" i="3" l="1"/>
  <c r="AF9" i="3"/>
  <c r="AG9" i="3" l="1"/>
  <c r="AH8" i="3"/>
  <c r="AH9" i="3" l="1"/>
  <c r="AI8" i="3"/>
  <c r="AI9" i="3" l="1"/>
  <c r="AJ8" i="3"/>
  <c r="AI7" i="3"/>
  <c r="AK8" i="3" l="1"/>
  <c r="AJ9" i="3"/>
  <c r="AK9" i="3" l="1"/>
  <c r="AL8" i="3"/>
  <c r="AM8" i="3" l="1"/>
  <c r="AL9" i="3"/>
  <c r="AN8" i="3" l="1"/>
  <c r="AM9" i="3"/>
  <c r="AO8" i="3" l="1"/>
  <c r="AN9" i="3"/>
  <c r="AO9" i="3" l="1"/>
  <c r="AP8" i="3"/>
  <c r="AP9" i="3" l="1"/>
  <c r="AP7" i="3"/>
  <c r="AQ8" i="3"/>
  <c r="AQ9" i="3" l="1"/>
  <c r="AR8" i="3"/>
  <c r="AR9" i="3" l="1"/>
  <c r="AS8" i="3"/>
  <c r="AS9" i="3" l="1"/>
  <c r="AT8" i="3"/>
  <c r="AT9" i="3" l="1"/>
  <c r="AU8" i="3"/>
  <c r="AV8" i="3" l="1"/>
  <c r="AV9" i="3" s="1"/>
  <c r="AU9" i="3"/>
</calcChain>
</file>

<file path=xl/sharedStrings.xml><?xml version="1.0" encoding="utf-8"?>
<sst xmlns="http://schemas.openxmlformats.org/spreadsheetml/2006/main" count="261" uniqueCount="168">
  <si>
    <t>Cronograma</t>
  </si>
  <si>
    <t>Nome do Projeto:</t>
  </si>
  <si>
    <t>Concluído</t>
  </si>
  <si>
    <t>Planejado</t>
  </si>
  <si>
    <t>Data Inicío:</t>
  </si>
  <si>
    <t>Versão:</t>
  </si>
  <si>
    <t>Total Atividades:</t>
  </si>
  <si>
    <t>Data Fim:</t>
  </si>
  <si>
    <t>Data Atualização:</t>
  </si>
  <si>
    <t>Total Atividades Conluídas:</t>
  </si>
  <si>
    <r>
      <t xml:space="preserve">Duração </t>
    </r>
    <r>
      <rPr>
        <b/>
        <i/>
        <sz val="9"/>
        <color theme="1"/>
        <rFont val="Century Gothic"/>
        <family val="2"/>
      </rPr>
      <t>(dias úteis</t>
    </r>
    <r>
      <rPr>
        <b/>
        <sz val="10"/>
        <color theme="1"/>
        <rFont val="Century Gothic"/>
        <family val="2"/>
      </rPr>
      <t>):</t>
    </r>
  </si>
  <si>
    <t>% Conclusão:</t>
  </si>
  <si>
    <t>Atividade</t>
  </si>
  <si>
    <t>Duração Prevista</t>
  </si>
  <si>
    <t>Início Previsto</t>
  </si>
  <si>
    <t>Término Previsto</t>
  </si>
  <si>
    <t>Duração Real</t>
  </si>
  <si>
    <t xml:space="preserve">Início Real </t>
  </si>
  <si>
    <t>Término Real</t>
  </si>
  <si>
    <t>Progresso</t>
  </si>
  <si>
    <t>Status</t>
  </si>
  <si>
    <t>Responsável</t>
  </si>
  <si>
    <t>1. PREPARAÇÃO</t>
  </si>
  <si>
    <t>1.1</t>
  </si>
  <si>
    <t>Disponibilização do servidor de homologação</t>
  </si>
  <si>
    <t>Não Iniciado</t>
  </si>
  <si>
    <t>1.2</t>
  </si>
  <si>
    <t>Validação do servidor de homologação</t>
  </si>
  <si>
    <t>Aliare</t>
  </si>
  <si>
    <t>1.3</t>
  </si>
  <si>
    <t>Disponibilização da credencial da API do  &lt;software terceiro&gt;</t>
  </si>
  <si>
    <t>2. PLANEJAMENTO</t>
  </si>
  <si>
    <t>2.1</t>
  </si>
  <si>
    <t>Elaboração do cronograma</t>
  </si>
  <si>
    <t>2.2</t>
  </si>
  <si>
    <t>Reunião de kickoff</t>
  </si>
  <si>
    <t>3. EXECUÇÃO</t>
  </si>
  <si>
    <t>3.1</t>
  </si>
  <si>
    <t>Elaborar de/para</t>
  </si>
  <si>
    <t>3.2</t>
  </si>
  <si>
    <t>Preencher de/para</t>
  </si>
  <si>
    <t>3.3</t>
  </si>
  <si>
    <t>Revisar de/para</t>
  </si>
  <si>
    <t>3.4</t>
  </si>
  <si>
    <t>Instalação do Siagri API no ambiente de homologação</t>
  </si>
  <si>
    <t>3.5</t>
  </si>
  <si>
    <t>Disponibilização da credencial de homologação do ERP</t>
  </si>
  <si>
    <t>3.6</t>
  </si>
  <si>
    <t>Construção do &lt;nome do fluxo&gt;</t>
  </si>
  <si>
    <t>3.7</t>
  </si>
  <si>
    <t>3.8</t>
  </si>
  <si>
    <t>3.9</t>
  </si>
  <si>
    <t>Testes internos</t>
  </si>
  <si>
    <t>4. HOMOLOGAÇÃO</t>
  </si>
  <si>
    <t>4.1</t>
  </si>
  <si>
    <t>Disponibilização dos dados dos usuários para cadastro na plataforma Aliare Integra</t>
  </si>
  <si>
    <t>4.2</t>
  </si>
  <si>
    <t>Cadastro dos usuários para cadastro na plataforma Aliare Integra</t>
  </si>
  <si>
    <t>4.3</t>
  </si>
  <si>
    <t>Teste de acesso a plataforma Aliare Integra</t>
  </si>
  <si>
    <t>4.4</t>
  </si>
  <si>
    <t>Disponibilização dos fluxos no ambiente de homologação</t>
  </si>
  <si>
    <t>4.5</t>
  </si>
  <si>
    <t>Agenda de capacitação dos usuários na plataforma Aliare Integra</t>
  </si>
  <si>
    <t>4.6</t>
  </si>
  <si>
    <t>Agenda de orientação do processo de execução testes da integração</t>
  </si>
  <si>
    <t>4.7</t>
  </si>
  <si>
    <t>Realizar testes da integração</t>
  </si>
  <si>
    <t>4.8</t>
  </si>
  <si>
    <t>Suporte a execução dos testes da integração</t>
  </si>
  <si>
    <t>5. ENCERRAMENTO</t>
  </si>
  <si>
    <t>5.1</t>
  </si>
  <si>
    <t>Disponibilização do servidor de produção</t>
  </si>
  <si>
    <t>5.2</t>
  </si>
  <si>
    <t>Instalação do Siagri API no ambiente de produção</t>
  </si>
  <si>
    <t>5.3</t>
  </si>
  <si>
    <t>Disponibilização da credencial de produção do ERP</t>
  </si>
  <si>
    <t>5.4</t>
  </si>
  <si>
    <t>Go live - disponibilização dos fluxos no ambiente de produção</t>
  </si>
  <si>
    <t>5.5</t>
  </si>
  <si>
    <t>Agenda de orientação do processo de execução dos testes de aceitação</t>
  </si>
  <si>
    <t>5.6</t>
  </si>
  <si>
    <t>Realizar testes de aceitação</t>
  </si>
  <si>
    <t>5.7</t>
  </si>
  <si>
    <t>Suporte a execução dos testes de aceitação (Acompanhamento em produção)</t>
  </si>
  <si>
    <t>5.8</t>
  </si>
  <si>
    <t>Encerramento do projeto</t>
  </si>
  <si>
    <t xml:space="preserve">Ano </t>
  </si>
  <si>
    <t xml:space="preserve">Mês </t>
  </si>
  <si>
    <t xml:space="preserve">Dia de Início </t>
  </si>
  <si>
    <t>1:Dom, 2:Seg...</t>
  </si>
  <si>
    <t>CALENDÁRIOS ANUAL por Vertex42.com</t>
  </si>
  <si>
    <t>https://www.vertex42.com/ExcelTemplates/yearly-Calendar.HTML</t>
  </si>
  <si>
    <t>Data</t>
  </si>
  <si>
    <t>Feriados</t>
  </si>
  <si>
    <r>
      <rPr>
        <b/>
        <sz val="11"/>
        <color theme="1" tint="0.34998626667073579"/>
        <rFont val="Calibri"/>
        <family val="2"/>
        <scheme val="minor"/>
      </rPr>
      <t>Escolha um novo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4"/>
        <rFont val="Calibri"/>
        <family val="2"/>
        <scheme val="minor"/>
      </rPr>
      <t>Esquema de Cores</t>
    </r>
    <r>
      <rPr>
        <sz val="11"/>
        <color theme="1" tint="0.34998626667073579"/>
        <rFont val="Calibri"/>
        <family val="2"/>
        <scheme val="minor"/>
      </rPr>
      <t>: Vá para Layout da página &gt; Cores para alterar as cores do tema ou para Layout da página &gt; Fontes para alterar as fontes de tema.</t>
    </r>
  </si>
  <si>
    <t>Confraternização Universal (feriado nacional)</t>
  </si>
  <si>
    <t xml:space="preserve">Padroeiro de Rio Verde </t>
  </si>
  <si>
    <t>Carnaval (ponto facultativo)</t>
  </si>
  <si>
    <t>Quarta-feira de Cinzas (ponto facultativo até às 14h)</t>
  </si>
  <si>
    <t>Sexta-feira Santa 2023 - Paixão de Cristo (feriado nacional)</t>
  </si>
  <si>
    <t>Dia do Trabalho (feriado nacional)</t>
  </si>
  <si>
    <t>Padroeira de Goiânia</t>
  </si>
  <si>
    <t>Corpus Christi 2023 (ponto facultativo)</t>
  </si>
  <si>
    <t>Aniversárioo de Rio Verde</t>
  </si>
  <si>
    <t>Independência do Brasil (feriado nacional)</t>
  </si>
  <si>
    <t>Nossa Sra. Aparecida (feriado nacional)</t>
  </si>
  <si>
    <t>Aviversário de Goiânia</t>
  </si>
  <si>
    <t>Finados (feriado nacional)</t>
  </si>
  <si>
    <t>Proclamação da República (feriado nacional)</t>
  </si>
  <si>
    <t>Natal (feriado nacional)</t>
  </si>
  <si>
    <t>#</t>
  </si>
  <si>
    <t xml:space="preserve">Data </t>
  </si>
  <si>
    <t>Categoria</t>
  </si>
  <si>
    <t>Anotação</t>
  </si>
  <si>
    <t xml:space="preserve">Ata Reunião de Projeto </t>
  </si>
  <si>
    <t>Data:</t>
  </si>
  <si>
    <t>Horário:</t>
  </si>
  <si>
    <t>Local:</t>
  </si>
  <si>
    <t>Reunião:</t>
  </si>
  <si>
    <t>Responsável pela Ata:</t>
  </si>
  <si>
    <t xml:space="preserve">1. Objetivo </t>
  </si>
  <si>
    <t xml:space="preserve">2. Participantes </t>
  </si>
  <si>
    <t xml:space="preserve">Nome </t>
  </si>
  <si>
    <t>Cargo</t>
  </si>
  <si>
    <t>Empresa</t>
  </si>
  <si>
    <t xml:space="preserve">3. Descrição </t>
  </si>
  <si>
    <t>4. Itens Pendentes</t>
  </si>
  <si>
    <t>Item de Ação</t>
  </si>
  <si>
    <t>Prazo</t>
  </si>
  <si>
    <t xml:space="preserve">Status </t>
  </si>
  <si>
    <t>5. Próxima Reunião</t>
  </si>
  <si>
    <t>Horário</t>
  </si>
  <si>
    <t>Local</t>
  </si>
  <si>
    <t>Objetivo</t>
  </si>
  <si>
    <t xml:space="preserve">Departamento </t>
  </si>
  <si>
    <t>3. Itens da Agenda (Assunto, Anotação, Decisão e Problema)</t>
  </si>
  <si>
    <t xml:space="preserve">Tópico </t>
  </si>
  <si>
    <t xml:space="preserve">Responsável </t>
  </si>
  <si>
    <t xml:space="preserve">Assunto </t>
  </si>
  <si>
    <t>Desfecho</t>
  </si>
  <si>
    <t>FASES</t>
  </si>
  <si>
    <t>CATEGORIA</t>
  </si>
  <si>
    <t>STATUS</t>
  </si>
  <si>
    <t>RESPONSÁVEL</t>
  </si>
  <si>
    <t>% PROGRESSO</t>
  </si>
  <si>
    <t>FERIADOS</t>
  </si>
  <si>
    <t>Alteração de Escopo</t>
  </si>
  <si>
    <t>Alinhamento Técnico</t>
  </si>
  <si>
    <t>Em andamento</t>
  </si>
  <si>
    <t xml:space="preserve">Nome do cliente </t>
  </si>
  <si>
    <t>Adequação de Escopo</t>
  </si>
  <si>
    <t xml:space="preserve">Nome do software terceiro </t>
  </si>
  <si>
    <t>Definição do Escopo</t>
  </si>
  <si>
    <t>Paralisado</t>
  </si>
  <si>
    <t>Dificuldade Técnica</t>
  </si>
  <si>
    <t>Outros</t>
  </si>
  <si>
    <t>Replanejado</t>
  </si>
  <si>
    <t>N/A</t>
  </si>
  <si>
    <t>value doesn't matter</t>
  </si>
  <si>
    <t>Active</t>
  </si>
  <si>
    <t>readOnlyTestRange_@</t>
  </si>
  <si>
    <t>readOnlyTestRange_0</t>
  </si>
  <si>
    <t>readOnlyTestRange_dd/MM/yyyy HH:mm</t>
  </si>
  <si>
    <t>readOnlyTestRange_General</t>
  </si>
  <si>
    <t>Closed</t>
  </si>
  <si>
    <t>New</t>
  </si>
  <si>
    <t>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</si>
</sst>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16]d;@"/>
    <numFmt numFmtId="165" formatCode="[$-416]d\-mmm\-yy;@"/>
    <numFmt numFmtId="166" formatCode="mmmm\ \'yy"/>
    <numFmt numFmtId="167" formatCode="d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b/>
      <sz val="12"/>
      <color theme="0"/>
      <name val="Century Gothic"/>
      <family val="2"/>
    </font>
    <font>
      <sz val="8"/>
      <name val="Calibri"/>
      <family val="2"/>
      <scheme val="minor"/>
    </font>
    <font>
      <b/>
      <sz val="10"/>
      <name val="Century Gothic"/>
      <family val="2"/>
    </font>
    <font>
      <b/>
      <i/>
      <sz val="9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Segoe UI"/>
      <family val="2"/>
    </font>
    <font>
      <i/>
      <sz val="10"/>
      <color theme="1"/>
      <name val="Century Gothic"/>
      <family val="2"/>
    </font>
    <font>
      <sz val="10"/>
      <name val="Century Gothic"/>
      <family val="2"/>
    </font>
    <font>
      <b/>
      <sz val="10.5"/>
      <color theme="0"/>
      <name val="Century Gothic"/>
      <family val="2"/>
    </font>
    <font>
      <sz val="10.5"/>
      <color theme="1"/>
      <name val="Century Gothic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b/>
      <sz val="26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b/>
      <sz val="10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u/>
      <sz val="10"/>
      <color indexed="12"/>
      <name val="Tahoma"/>
      <family val="2"/>
    </font>
    <font>
      <sz val="10"/>
      <color theme="1" tint="0.249977111117893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name val="Amasis MT Pro"/>
      <family val="1"/>
    </font>
    <font>
      <sz val="11"/>
      <color theme="9" tint="-0.249977111117893"/>
      <name val="Amasis MT Pro"/>
      <family val="1"/>
    </font>
    <font>
      <sz val="11"/>
      <color theme="4" tint="-0.249977111117893"/>
      <name val="Amasis MT Pro"/>
      <family val="1"/>
    </font>
    <font>
      <b/>
      <sz val="11"/>
      <name val="Amasis MT Pro"/>
      <family val="1"/>
    </font>
    <font>
      <b/>
      <sz val="11"/>
      <color theme="9" tint="-0.249977111117893"/>
      <name val="Amasis MT Pro"/>
      <family val="1"/>
    </font>
    <font>
      <b/>
      <sz val="11"/>
      <color theme="4" tint="-0.249977111117893"/>
      <name val="Amasis MT Pro"/>
      <family val="1"/>
    </font>
  </fonts>
  <fills count="13">
    <fill>
      <patternFill patternType="none"/>
    </fill>
    <fill>
      <patternFill patternType="gray125"/>
    </fill>
    <fill>
      <patternFill patternType="solid">
        <fgColor rgb="FF2F706B"/>
        <bgColor indexed="64"/>
      </patternFill>
    </fill>
    <fill>
      <patternFill patternType="solid">
        <fgColor rgb="FF83CBC5"/>
        <bgColor indexed="64"/>
      </patternFill>
    </fill>
    <fill>
      <patternFill patternType="solid">
        <fgColor rgb="FFEDF8F7"/>
        <bgColor indexed="64"/>
      </patternFill>
    </fill>
    <fill>
      <gradientFill degree="90">
        <stop position="0">
          <color theme="9" tint="-0.25098422193060094"/>
        </stop>
        <stop position="1">
          <color theme="9" tint="0.80001220740379042"/>
        </stop>
      </gradientFill>
    </fill>
    <fill>
      <gradientFill degree="90">
        <stop position="0">
          <color theme="4" tint="-0.25098422193060094"/>
        </stop>
        <stop position="1">
          <color theme="4" tint="0.59999389629810485"/>
        </stop>
      </gradientFill>
    </fill>
    <fill>
      <patternFill patternType="solid">
        <fgColor rgb="FF1794A1"/>
        <bgColor indexed="64"/>
      </patternFill>
    </fill>
    <fill>
      <patternFill patternType="solid">
        <fgColor rgb="FF8BC9D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 tint="-4.9989318521683403E-2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ck">
        <color theme="0" tint="-4.9989318521683403E-2"/>
      </left>
      <right/>
      <top/>
      <bottom/>
      <diagonal/>
    </border>
    <border>
      <left style="thick">
        <color theme="0" tint="-4.9989318521683403E-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/>
      </left>
      <right style="thin">
        <color theme="0" tint="-0.34998626667073579"/>
      </right>
      <top style="medium">
        <color theme="0"/>
      </top>
      <bottom style="medium">
        <color theme="0"/>
      </bottom>
      <diagonal/>
    </border>
    <border>
      <left/>
      <right style="thin">
        <color theme="0" tint="-0.34998626667073579"/>
      </right>
      <top style="medium">
        <color theme="0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/>
      </left>
      <right style="thick">
        <color theme="0" tint="-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0" tint="-4.9989318521683403E-2"/>
      </right>
      <top/>
      <bottom/>
      <diagonal/>
    </border>
    <border>
      <left/>
      <right style="medium">
        <color theme="0"/>
      </right>
      <top/>
      <bottom/>
      <diagonal/>
    </border>
    <border>
      <left style="thick">
        <color theme="0" tint="-4.9989318521683403E-2"/>
      </left>
      <right style="thick">
        <color theme="0" tint="-4.9989318521683403E-2"/>
      </right>
      <top/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n">
        <color theme="0" tint="-0.34998626667073579"/>
      </top>
      <bottom/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/>
      <right style="thick">
        <color theme="0" tint="-4.9989318521683403E-2"/>
      </right>
      <top/>
      <bottom style="thick">
        <color theme="0" tint="-4.9989318521683403E-2"/>
      </bottom>
      <diagonal/>
    </border>
    <border>
      <left/>
      <right/>
      <top/>
      <bottom style="thick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9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9" fontId="0" fillId="0" borderId="0" xfId="1" applyFo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4" fontId="5" fillId="4" borderId="17" xfId="0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14" fontId="5" fillId="0" borderId="18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" fontId="5" fillId="4" borderId="16" xfId="0" applyNumberFormat="1" applyFont="1" applyFill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9" fontId="7" fillId="4" borderId="17" xfId="1" applyFont="1" applyFill="1" applyBorder="1" applyAlignment="1">
      <alignment horizontal="center" vertical="center"/>
    </xf>
    <xf numFmtId="9" fontId="7" fillId="0" borderId="16" xfId="1" applyFont="1" applyBorder="1" applyAlignment="1">
      <alignment horizontal="center" vertical="center"/>
    </xf>
    <xf numFmtId="9" fontId="7" fillId="4" borderId="16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4" fontId="5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7" fillId="8" borderId="25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16" fillId="2" borderId="29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29" xfId="0" applyFont="1" applyBorder="1" applyAlignment="1">
      <alignment horizontal="center" vertical="center"/>
    </xf>
    <xf numFmtId="9" fontId="2" fillId="0" borderId="0" xfId="0" applyNumberFormat="1" applyFont="1" applyAlignment="1">
      <alignment vertical="center"/>
    </xf>
    <xf numFmtId="0" fontId="18" fillId="2" borderId="29" xfId="0" applyFont="1" applyFill="1" applyBorder="1" applyAlignment="1">
      <alignment horizontal="center" vertical="center"/>
    </xf>
    <xf numFmtId="14" fontId="17" fillId="0" borderId="29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horizontal="centerContinuous" vertical="center"/>
    </xf>
    <xf numFmtId="0" fontId="8" fillId="7" borderId="22" xfId="0" applyFont="1" applyFill="1" applyBorder="1" applyAlignment="1">
      <alignment horizontal="centerContinuous" vertical="center"/>
    </xf>
    <xf numFmtId="0" fontId="8" fillId="7" borderId="23" xfId="0" applyFont="1" applyFill="1" applyBorder="1" applyAlignment="1">
      <alignment horizontal="centerContinuous" vertical="center"/>
    </xf>
    <xf numFmtId="0" fontId="8" fillId="7" borderId="24" xfId="0" applyFont="1" applyFill="1" applyBorder="1" applyAlignment="1">
      <alignment horizontal="centerContinuous" vertical="center"/>
    </xf>
    <xf numFmtId="0" fontId="6" fillId="7" borderId="22" xfId="0" applyFont="1" applyFill="1" applyBorder="1" applyAlignment="1">
      <alignment vertical="center"/>
    </xf>
    <xf numFmtId="0" fontId="6" fillId="7" borderId="23" xfId="0" applyFont="1" applyFill="1" applyBorder="1" applyAlignment="1">
      <alignment vertical="center"/>
    </xf>
    <xf numFmtId="0" fontId="6" fillId="7" borderId="24" xfId="0" applyFont="1" applyFill="1" applyBorder="1" applyAlignment="1">
      <alignment vertical="center"/>
    </xf>
    <xf numFmtId="0" fontId="7" fillId="8" borderId="22" xfId="0" applyFont="1" applyFill="1" applyBorder="1" applyAlignment="1">
      <alignment horizontal="centerContinuous" vertical="center"/>
    </xf>
    <xf numFmtId="0" fontId="7" fillId="8" borderId="23" xfId="0" applyFont="1" applyFill="1" applyBorder="1" applyAlignment="1">
      <alignment horizontal="centerContinuous" vertical="center"/>
    </xf>
    <xf numFmtId="0" fontId="7" fillId="8" borderId="24" xfId="0" applyFont="1" applyFill="1" applyBorder="1" applyAlignment="1">
      <alignment horizontal="centerContinuous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15" fillId="0" borderId="22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9" fontId="7" fillId="0" borderId="16" xfId="1" applyFont="1" applyFill="1" applyBorder="1" applyAlignment="1">
      <alignment horizontal="center" vertical="center"/>
    </xf>
    <xf numFmtId="0" fontId="21" fillId="0" borderId="0" xfId="2" applyFont="1"/>
    <xf numFmtId="0" fontId="22" fillId="0" borderId="0" xfId="2" applyFont="1" applyAlignment="1">
      <alignment vertical="center"/>
    </xf>
    <xf numFmtId="0" fontId="21" fillId="9" borderId="0" xfId="2" applyFont="1" applyFill="1"/>
    <xf numFmtId="0" fontId="23" fillId="0" borderId="0" xfId="2" applyFont="1" applyAlignment="1">
      <alignment vertical="center"/>
    </xf>
    <xf numFmtId="0" fontId="21" fillId="9" borderId="0" xfId="2" applyFont="1" applyFill="1" applyAlignment="1">
      <alignment vertical="center"/>
    </xf>
    <xf numFmtId="0" fontId="24" fillId="9" borderId="0" xfId="2" applyFont="1" applyFill="1" applyAlignment="1">
      <alignment horizontal="right" vertical="center"/>
    </xf>
    <xf numFmtId="0" fontId="25" fillId="9" borderId="0" xfId="2" applyFont="1" applyFill="1" applyAlignment="1">
      <alignment vertical="center"/>
    </xf>
    <xf numFmtId="0" fontId="26" fillId="9" borderId="0" xfId="2" applyFont="1" applyFill="1" applyAlignment="1">
      <alignment horizontal="left" vertical="center" indent="1"/>
    </xf>
    <xf numFmtId="0" fontId="9" fillId="9" borderId="0" xfId="2" applyFont="1" applyFill="1" applyAlignment="1">
      <alignment horizontal="right" vertical="center"/>
    </xf>
    <xf numFmtId="0" fontId="27" fillId="0" borderId="0" xfId="2" applyFont="1" applyAlignment="1">
      <alignment vertical="center"/>
    </xf>
    <xf numFmtId="0" fontId="29" fillId="0" borderId="0" xfId="3" applyFont="1" applyAlignment="1" applyProtection="1">
      <alignment vertical="center"/>
    </xf>
    <xf numFmtId="0" fontId="30" fillId="0" borderId="0" xfId="3" applyFont="1" applyAlignment="1" applyProtection="1">
      <alignment vertical="center"/>
    </xf>
    <xf numFmtId="0" fontId="21" fillId="0" borderId="0" xfId="2" applyFont="1" applyAlignment="1">
      <alignment vertical="center"/>
    </xf>
    <xf numFmtId="0" fontId="32" fillId="0" borderId="0" xfId="2" applyFont="1"/>
    <xf numFmtId="0" fontId="32" fillId="0" borderId="0" xfId="2" applyFont="1" applyAlignment="1">
      <alignment vertical="center"/>
    </xf>
    <xf numFmtId="0" fontId="34" fillId="0" borderId="0" xfId="2" applyFont="1"/>
    <xf numFmtId="0" fontId="35" fillId="0" borderId="0" xfId="2" applyFont="1" applyAlignment="1">
      <alignment vertical="center"/>
    </xf>
    <xf numFmtId="0" fontId="36" fillId="9" borderId="0" xfId="2" applyFont="1" applyFill="1" applyAlignment="1">
      <alignment horizontal="center" vertical="center"/>
    </xf>
    <xf numFmtId="0" fontId="35" fillId="0" borderId="0" xfId="2" applyFont="1"/>
    <xf numFmtId="167" fontId="37" fillId="0" borderId="0" xfId="2" applyNumberFormat="1" applyFont="1" applyAlignment="1">
      <alignment horizontal="center" vertical="center"/>
    </xf>
    <xf numFmtId="0" fontId="40" fillId="0" borderId="0" xfId="2" applyFont="1"/>
    <xf numFmtId="167" fontId="37" fillId="10" borderId="0" xfId="2" applyNumberFormat="1" applyFont="1" applyFill="1" applyAlignment="1">
      <alignment horizontal="center" vertical="center"/>
    </xf>
    <xf numFmtId="167" fontId="37" fillId="11" borderId="0" xfId="2" applyNumberFormat="1" applyFont="1" applyFill="1" applyAlignment="1">
      <alignment horizontal="center" vertical="center"/>
    </xf>
    <xf numFmtId="14" fontId="35" fillId="0" borderId="0" xfId="2" applyNumberFormat="1" applyFont="1" applyAlignment="1">
      <alignment vertical="center"/>
    </xf>
    <xf numFmtId="0" fontId="41" fillId="0" borderId="0" xfId="2" applyFont="1"/>
    <xf numFmtId="0" fontId="41" fillId="0" borderId="0" xfId="2" applyFont="1" applyAlignment="1">
      <alignment vertical="center"/>
    </xf>
    <xf numFmtId="0" fontId="42" fillId="0" borderId="0" xfId="2" applyFont="1"/>
    <xf numFmtId="167" fontId="37" fillId="12" borderId="0" xfId="2" applyNumberFormat="1" applyFont="1" applyFill="1" applyAlignment="1">
      <alignment horizontal="center" vertical="center"/>
    </xf>
    <xf numFmtId="0" fontId="43" fillId="0" borderId="0" xfId="2" applyFont="1"/>
    <xf numFmtId="14" fontId="44" fillId="0" borderId="0" xfId="2" applyNumberFormat="1" applyFont="1" applyAlignment="1">
      <alignment horizontal="center" vertical="center"/>
    </xf>
    <xf numFmtId="0" fontId="44" fillId="0" borderId="0" xfId="2" applyFont="1" applyAlignment="1">
      <alignment horizontal="left" vertical="center"/>
    </xf>
    <xf numFmtId="0" fontId="44" fillId="0" borderId="0" xfId="2" applyFont="1" applyAlignment="1">
      <alignment vertical="center"/>
    </xf>
    <xf numFmtId="14" fontId="45" fillId="0" borderId="0" xfId="2" applyNumberFormat="1" applyFont="1" applyAlignment="1">
      <alignment horizontal="center" vertical="center"/>
    </xf>
    <xf numFmtId="0" fontId="45" fillId="0" borderId="0" xfId="2" applyFont="1" applyAlignment="1">
      <alignment horizontal="left" vertical="center"/>
    </xf>
    <xf numFmtId="0" fontId="45" fillId="0" borderId="0" xfId="2" applyFont="1" applyAlignment="1">
      <alignment vertical="center"/>
    </xf>
    <xf numFmtId="14" fontId="46" fillId="0" borderId="0" xfId="2" applyNumberFormat="1" applyFont="1" applyAlignment="1">
      <alignment horizontal="center" vertical="center"/>
    </xf>
    <xf numFmtId="0" fontId="46" fillId="0" borderId="0" xfId="2" applyFont="1" applyAlignment="1">
      <alignment horizontal="left" vertical="center"/>
    </xf>
    <xf numFmtId="0" fontId="46" fillId="0" borderId="0" xfId="2" applyFont="1" applyAlignment="1">
      <alignment vertical="center"/>
    </xf>
    <xf numFmtId="9" fontId="5" fillId="0" borderId="0" xfId="1" applyFont="1" applyAlignment="1">
      <alignment horizontal="left" vertical="center"/>
    </xf>
    <xf numFmtId="22" fontId="0" fillId="0" borderId="0" xfId="0" applyNumberFormat="1"/>
    <xf numFmtId="0" fontId="7" fillId="4" borderId="16" xfId="0" applyFont="1" applyFill="1" applyBorder="1" applyAlignment="1">
      <alignment horizontal="left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9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6" fontId="33" fillId="2" borderId="0" xfId="2" applyNumberFormat="1" applyFont="1" applyFill="1" applyAlignment="1">
      <alignment horizontal="center" vertical="center"/>
    </xf>
    <xf numFmtId="0" fontId="20" fillId="2" borderId="0" xfId="2" applyFont="1" applyFill="1" applyAlignment="1">
      <alignment horizontal="center" vertical="center"/>
    </xf>
    <xf numFmtId="0" fontId="25" fillId="0" borderId="30" xfId="2" applyFont="1" applyBorder="1" applyAlignment="1">
      <alignment horizontal="center" vertical="center"/>
    </xf>
    <xf numFmtId="0" fontId="25" fillId="0" borderId="31" xfId="2" applyFont="1" applyBorder="1" applyAlignment="1">
      <alignment horizontal="center" vertical="center"/>
    </xf>
    <xf numFmtId="0" fontId="25" fillId="0" borderId="32" xfId="2" applyFont="1" applyBorder="1" applyAlignment="1">
      <alignment horizontal="center" vertical="center"/>
    </xf>
    <xf numFmtId="0" fontId="31" fillId="0" borderId="0" xfId="2" applyFont="1" applyAlignment="1">
      <alignment horizontal="left" vertical="top" wrapText="1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</cellXfs>
  <cellStyles count="4">
    <cellStyle name="Hiperlink 2" xfId="3" xr:uid="{AC3302BF-E76F-4C45-807D-C2A80C5E59F1}"/>
    <cellStyle name="Normal" xfId="0" builtinId="0"/>
    <cellStyle name="Normal 2" xfId="2" xr:uid="{764CA5E3-3393-4DE0-8EA7-A0D57697AD8B}"/>
    <cellStyle name="Porcentagem" xfId="1" builtinId="5"/>
  </cellStyles>
  <dxfs count="24">
    <dxf>
      <numFmt numFmtId="168" formatCode="mmmm"/>
    </dxf>
    <dxf>
      <numFmt numFmtId="168" formatCode="mmmm"/>
    </dxf>
    <dxf>
      <numFmt numFmtId="168" formatCode="mmmm"/>
    </dxf>
    <dxf>
      <numFmt numFmtId="168" formatCode="mmmm"/>
    </dxf>
    <dxf>
      <numFmt numFmtId="168" formatCode="mmmm"/>
    </dxf>
    <dxf>
      <numFmt numFmtId="168" formatCode="mmmm"/>
    </dxf>
    <dxf>
      <numFmt numFmtId="168" formatCode="mmmm"/>
    </dxf>
    <dxf>
      <numFmt numFmtId="168" formatCode="mmmm"/>
    </dxf>
    <dxf>
      <numFmt numFmtId="168" formatCode="mmmm"/>
    </dxf>
    <dxf>
      <font>
        <color theme="4" tint="-0.24994659260841701"/>
      </font>
    </dxf>
    <dxf>
      <numFmt numFmtId="168" formatCode="mmmm"/>
    </dxf>
    <dxf>
      <numFmt numFmtId="168" formatCode="mmmm"/>
    </dxf>
    <dxf>
      <numFmt numFmtId="168" formatCode="m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lightUp">
          <bgColor rgb="FFFF0000"/>
        </patternFill>
      </fill>
    </dxf>
    <dxf>
      <fill>
        <gradientFill degree="90">
          <stop position="0">
            <color theme="9" tint="-0.25098422193060094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rgb="FF002060"/>
          </stop>
          <stop position="1">
            <color theme="4" tint="0.59999389629810485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rgb="FF002060"/>
          </stop>
          <stop position="1">
            <color theme="4" tint="0.59999389629810485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rgb="FF002060"/>
          </stop>
          <stop position="1">
            <color theme="4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0" tint="-0.34998626667073579"/>
          <bgColor rgb="FFEDF8F7"/>
        </patternFill>
      </fill>
    </dxf>
  </dxfs>
  <tableStyles count="1" defaultTableStyle="TableStyleMedium2" defaultPivotStyle="PivotStyleLight16">
    <tableStyle name="Invisible" pivot="0" table="0" count="0" xr9:uid="{ED18E3C4-5136-48C7-9F08-B92E6BD96B2B}"/>
  </tableStyles>
  <colors>
    <mruColors>
      <color rgb="FF2F706B"/>
      <color rgb="FFEDF8F7"/>
      <color rgb="FF83C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croll" dx="31" fmlaLink="$N$6" horiz="1" max="365" page="10" val="1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</xdr:colOff>
          <xdr:row>4</xdr:row>
          <xdr:rowOff>99060</xdr:rowOff>
        </xdr:from>
        <xdr:to>
          <xdr:col>48</xdr:col>
          <xdr:colOff>53340</xdr:colOff>
          <xdr:row>5</xdr:row>
          <xdr:rowOff>152400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90191</xdr:colOff>
      <xdr:row>2</xdr:row>
      <xdr:rowOff>21590</xdr:rowOff>
    </xdr:from>
    <xdr:to>
      <xdr:col>3</xdr:col>
      <xdr:colOff>1361782</xdr:colOff>
      <xdr:row>6</xdr:row>
      <xdr:rowOff>101793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4966" y="364490"/>
          <a:ext cx="1608776" cy="750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123595</xdr:colOff>
      <xdr:row>2</xdr:row>
      <xdr:rowOff>64770</xdr:rowOff>
    </xdr:from>
    <xdr:to>
      <xdr:col>4</xdr:col>
      <xdr:colOff>209145</xdr:colOff>
      <xdr:row>6</xdr:row>
      <xdr:rowOff>38654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020" y="483870"/>
          <a:ext cx="1495250" cy="6977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78011</xdr:colOff>
      <xdr:row>2</xdr:row>
      <xdr:rowOff>64770</xdr:rowOff>
    </xdr:from>
    <xdr:to>
      <xdr:col>4</xdr:col>
      <xdr:colOff>292829</xdr:colOff>
      <xdr:row>6</xdr:row>
      <xdr:rowOff>114854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436" y="445770"/>
          <a:ext cx="1576893" cy="7358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681F6-5DF0-43B9-BD86-AADCD8B37D4A}" name="Tabela1" displayName="Tabela1" ref="B2:G23" totalsRowShown="0" headerRowDxfId="14">
  <autoFilter ref="B2:G23" xr:uid="{4E8681F6-5DF0-43B9-BD86-AADCD8B37D4A}"/>
  <tableColumns count="6">
    <tableColumn id="1" xr3:uid="{C37D6021-37FD-4240-A547-296CA102D8B8}" name="FASES"/>
    <tableColumn id="2" xr3:uid="{3659D444-A27A-407D-9D7A-130E2B483CD0}" name="CATEGORIA"/>
    <tableColumn id="3" xr3:uid="{1735E738-578D-4500-91BB-4684E07AC82B}" name="STATUS"/>
    <tableColumn id="4" xr3:uid="{6EAB0110-F1D4-4118-8C39-A41622DD83E2}" name="RESPONSÁVEL"/>
    <tableColumn id="5" xr3:uid="{412E5C9E-67D1-4B30-9FCB-1F371B903C7C}" name="% PROGRESSO" dataDxfId="13" dataCellStyle="Porcentagem"/>
    <tableColumn id="6" xr3:uid="{78AE0FDE-97AE-4181-A679-D76C6857C8C5}" name="FERIADO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yearly-calendar.html?utm_source=ms&amp;utm_medium=file&amp;utm_campaign=office&amp;utm_term=calendar2&amp;utm_content=url" TargetMode="External"/><Relationship Id="rId1" Type="http://schemas.openxmlformats.org/officeDocument/2006/relationships/hyperlink" Target="https://www.vertex42.com/ExcelTemplates/yearly-calendar.html?utm_source=ms&amp;utm_medium=file&amp;utm_campaign=office&amp;utm_term=calendar2&amp;utm_content=tit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8617-7EF3-40DC-B6EF-E0D799898A9D}">
  <sheetPr>
    <tabColor rgb="FF2F706B"/>
    <pageSetUpPr fitToPage="1"/>
  </sheetPr>
  <dimension ref="B1:AV45"/>
  <sheetViews>
    <sheetView showGridLines="0" topLeftCell="A2" zoomScaleNormal="100" workbookViewId="0">
      <pane ySplit="8" topLeftCell="A10" activePane="bottomLeft" state="frozen"/>
      <selection activeCell="A2" sqref="A2"/>
      <selection pane="bottomLeft" activeCell="M12" sqref="M12"/>
    </sheetView>
  </sheetViews>
  <sheetFormatPr defaultColWidth="8.6640625" defaultRowHeight="13.2" x14ac:dyDescent="0.3"/>
  <cols>
    <col min="1" max="1" width="1.5546875" style="5" customWidth="1"/>
    <col min="2" max="2" width="1.88671875" style="5" customWidth="1"/>
    <col min="3" max="3" width="2.88671875" style="5" customWidth="1"/>
    <col min="4" max="4" width="78.44140625" style="5" customWidth="1"/>
    <col min="5" max="5" width="10.109375" style="5" customWidth="1"/>
    <col min="6" max="6" width="11.44140625" style="5" customWidth="1"/>
    <col min="7" max="7" width="10.88671875" style="5" customWidth="1"/>
    <col min="8" max="9" width="10.44140625" style="5" bestFit="1" customWidth="1"/>
    <col min="10" max="10" width="11.33203125" style="5" customWidth="1"/>
    <col min="11" max="11" width="9.44140625" style="5" customWidth="1"/>
    <col min="12" max="12" width="14.88671875" style="5" customWidth="1"/>
    <col min="13" max="13" width="17.5546875" style="5" customWidth="1"/>
    <col min="14" max="14" width="3.88671875" style="6" customWidth="1"/>
    <col min="15" max="48" width="4.109375" style="6" customWidth="1"/>
    <col min="49" max="77" width="4.109375" style="5" customWidth="1"/>
    <col min="78" max="16384" width="8.6640625" style="5"/>
  </cols>
  <sheetData>
    <row r="1" spans="2:48" ht="8.4" customHeight="1" x14ac:dyDescent="0.3"/>
    <row r="2" spans="2:48" ht="18.899999999999999" customHeight="1" x14ac:dyDescent="0.3">
      <c r="B2" s="73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</row>
    <row r="3" spans="2:48" ht="5.4" customHeight="1" x14ac:dyDescent="0.3"/>
    <row r="4" spans="2:48" ht="15.6" customHeight="1" x14ac:dyDescent="0.3">
      <c r="D4" s="50" t="s">
        <v>1</v>
      </c>
      <c r="E4" s="22"/>
      <c r="F4" s="50"/>
      <c r="G4" s="50"/>
      <c r="N4" s="47"/>
      <c r="O4" s="22" t="s">
        <v>2</v>
      </c>
      <c r="R4" s="46"/>
      <c r="S4" s="22" t="s">
        <v>3</v>
      </c>
    </row>
    <row r="5" spans="2:48" ht="15.6" customHeight="1" x14ac:dyDescent="0.3">
      <c r="D5" s="50" t="s">
        <v>4</v>
      </c>
      <c r="E5" s="58"/>
      <c r="F5" s="50"/>
      <c r="G5" s="50" t="s">
        <v>5</v>
      </c>
      <c r="H5" s="7"/>
      <c r="J5" s="50" t="s">
        <v>6</v>
      </c>
      <c r="K5" s="22">
        <v>30</v>
      </c>
    </row>
    <row r="6" spans="2:48" ht="15.6" customHeight="1" thickBot="1" x14ac:dyDescent="0.35">
      <c r="D6" s="50" t="s">
        <v>7</v>
      </c>
      <c r="E6" s="58"/>
      <c r="F6" s="50"/>
      <c r="G6" s="50" t="s">
        <v>8</v>
      </c>
      <c r="H6" s="7"/>
      <c r="J6" s="50" t="s">
        <v>9</v>
      </c>
      <c r="K6" s="22">
        <f>COUNTIF(L10:L44,"Concluído")</f>
        <v>1</v>
      </c>
      <c r="N6" s="6">
        <v>14</v>
      </c>
    </row>
    <row r="7" spans="2:48" ht="15.6" customHeight="1" thickBot="1" x14ac:dyDescent="0.35">
      <c r="D7" s="50" t="s">
        <v>10</v>
      </c>
      <c r="E7" s="92">
        <f>NETWORKDAYS(E5,E6,Lista!$G$3:$G$17)</f>
        <v>0</v>
      </c>
      <c r="F7" s="50"/>
      <c r="G7" s="50"/>
      <c r="H7" s="6"/>
      <c r="J7" s="50" t="s">
        <v>11</v>
      </c>
      <c r="K7" s="133">
        <f>K6/K5</f>
        <v>3.3333333333333333E-2</v>
      </c>
      <c r="N7" s="136">
        <f>N8</f>
        <v>14</v>
      </c>
      <c r="O7" s="136"/>
      <c r="P7" s="136"/>
      <c r="Q7" s="136"/>
      <c r="R7" s="136"/>
      <c r="S7" s="136"/>
      <c r="T7" s="136"/>
      <c r="U7" s="136">
        <f>U8</f>
        <v>21</v>
      </c>
      <c r="V7" s="136"/>
      <c r="W7" s="136"/>
      <c r="X7" s="136"/>
      <c r="Y7" s="136"/>
      <c r="Z7" s="136"/>
      <c r="AA7" s="136"/>
      <c r="AB7" s="136">
        <f>AB8</f>
        <v>28</v>
      </c>
      <c r="AC7" s="136"/>
      <c r="AD7" s="136"/>
      <c r="AE7" s="136"/>
      <c r="AF7" s="136"/>
      <c r="AG7" s="136"/>
      <c r="AH7" s="136"/>
      <c r="AI7" s="136">
        <f>AI8</f>
        <v>35</v>
      </c>
      <c r="AJ7" s="136"/>
      <c r="AK7" s="136"/>
      <c r="AL7" s="136"/>
      <c r="AM7" s="136"/>
      <c r="AN7" s="136"/>
      <c r="AO7" s="136"/>
      <c r="AP7" s="136">
        <f>AP8</f>
        <v>42</v>
      </c>
      <c r="AQ7" s="136"/>
      <c r="AR7" s="136"/>
      <c r="AS7" s="136"/>
      <c r="AT7" s="136"/>
      <c r="AU7" s="136"/>
      <c r="AV7" s="137"/>
    </row>
    <row r="8" spans="2:48" ht="11.1" customHeight="1" thickBot="1" x14ac:dyDescent="0.35">
      <c r="N8" s="8">
        <f>E5+N6</f>
        <v>14</v>
      </c>
      <c r="O8" s="8">
        <f>N8+1</f>
        <v>15</v>
      </c>
      <c r="P8" s="8">
        <f t="shared" ref="P8:S8" si="0">O8+1</f>
        <v>16</v>
      </c>
      <c r="Q8" s="8">
        <f t="shared" si="0"/>
        <v>17</v>
      </c>
      <c r="R8" s="8">
        <f t="shared" si="0"/>
        <v>18</v>
      </c>
      <c r="S8" s="8">
        <f t="shared" si="0"/>
        <v>19</v>
      </c>
      <c r="T8" s="8">
        <f>S8+1</f>
        <v>20</v>
      </c>
      <c r="U8" s="8">
        <f t="shared" ref="U8:AV8" si="1">T8+1</f>
        <v>21</v>
      </c>
      <c r="V8" s="8">
        <f t="shared" si="1"/>
        <v>22</v>
      </c>
      <c r="W8" s="8">
        <f t="shared" si="1"/>
        <v>23</v>
      </c>
      <c r="X8" s="8">
        <f t="shared" si="1"/>
        <v>24</v>
      </c>
      <c r="Y8" s="8">
        <f t="shared" si="1"/>
        <v>25</v>
      </c>
      <c r="Z8" s="8">
        <f t="shared" si="1"/>
        <v>26</v>
      </c>
      <c r="AA8" s="8">
        <f t="shared" si="1"/>
        <v>27</v>
      </c>
      <c r="AB8" s="8">
        <f t="shared" si="1"/>
        <v>28</v>
      </c>
      <c r="AC8" s="8">
        <f t="shared" si="1"/>
        <v>29</v>
      </c>
      <c r="AD8" s="8">
        <f t="shared" si="1"/>
        <v>30</v>
      </c>
      <c r="AE8" s="8">
        <f t="shared" si="1"/>
        <v>31</v>
      </c>
      <c r="AF8" s="8">
        <f t="shared" si="1"/>
        <v>32</v>
      </c>
      <c r="AG8" s="8">
        <f t="shared" si="1"/>
        <v>33</v>
      </c>
      <c r="AH8" s="8">
        <f t="shared" si="1"/>
        <v>34</v>
      </c>
      <c r="AI8" s="8">
        <f t="shared" si="1"/>
        <v>35</v>
      </c>
      <c r="AJ8" s="8">
        <f t="shared" si="1"/>
        <v>36</v>
      </c>
      <c r="AK8" s="8">
        <f t="shared" si="1"/>
        <v>37</v>
      </c>
      <c r="AL8" s="8">
        <f t="shared" si="1"/>
        <v>38</v>
      </c>
      <c r="AM8" s="8">
        <f t="shared" si="1"/>
        <v>39</v>
      </c>
      <c r="AN8" s="8">
        <f t="shared" si="1"/>
        <v>40</v>
      </c>
      <c r="AO8" s="8">
        <f t="shared" si="1"/>
        <v>41</v>
      </c>
      <c r="AP8" s="8">
        <f t="shared" si="1"/>
        <v>42</v>
      </c>
      <c r="AQ8" s="8">
        <f t="shared" si="1"/>
        <v>43</v>
      </c>
      <c r="AR8" s="8">
        <f t="shared" si="1"/>
        <v>44</v>
      </c>
      <c r="AS8" s="8">
        <f t="shared" si="1"/>
        <v>45</v>
      </c>
      <c r="AT8" s="8">
        <f t="shared" si="1"/>
        <v>46</v>
      </c>
      <c r="AU8" s="8">
        <f t="shared" si="1"/>
        <v>47</v>
      </c>
      <c r="AV8" s="15">
        <f t="shared" si="1"/>
        <v>48</v>
      </c>
    </row>
    <row r="9" spans="2:48" ht="24.9" customHeight="1" thickBot="1" x14ac:dyDescent="0.35">
      <c r="B9" s="138" t="s">
        <v>12</v>
      </c>
      <c r="C9" s="138"/>
      <c r="D9" s="139"/>
      <c r="E9" s="23" t="s">
        <v>13</v>
      </c>
      <c r="F9" s="23" t="s">
        <v>14</v>
      </c>
      <c r="G9" s="23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4" t="s">
        <v>21</v>
      </c>
      <c r="N9" s="25" t="str">
        <f>TEXT(N8,"ddd")</f>
        <v>sáb</v>
      </c>
      <c r="O9" s="26" t="str">
        <f t="shared" ref="O9:AV9" si="2">TEXT(O8,"ddd")</f>
        <v>dom</v>
      </c>
      <c r="P9" s="27" t="str">
        <f t="shared" si="2"/>
        <v>seg</v>
      </c>
      <c r="Q9" s="27" t="str">
        <f t="shared" si="2"/>
        <v>ter</v>
      </c>
      <c r="R9" s="27" t="str">
        <f t="shared" si="2"/>
        <v>qua</v>
      </c>
      <c r="S9" s="27" t="str">
        <f t="shared" si="2"/>
        <v>qui</v>
      </c>
      <c r="T9" s="27" t="str">
        <f t="shared" si="2"/>
        <v>sex</v>
      </c>
      <c r="U9" s="27" t="str">
        <f t="shared" si="2"/>
        <v>sáb</v>
      </c>
      <c r="V9" s="27" t="str">
        <f t="shared" si="2"/>
        <v>dom</v>
      </c>
      <c r="W9" s="27" t="str">
        <f t="shared" si="2"/>
        <v>seg</v>
      </c>
      <c r="X9" s="27" t="str">
        <f t="shared" si="2"/>
        <v>ter</v>
      </c>
      <c r="Y9" s="27" t="str">
        <f t="shared" si="2"/>
        <v>qua</v>
      </c>
      <c r="Z9" s="27" t="str">
        <f t="shared" si="2"/>
        <v>qui</v>
      </c>
      <c r="AA9" s="27" t="str">
        <f t="shared" si="2"/>
        <v>sex</v>
      </c>
      <c r="AB9" s="27" t="str">
        <f t="shared" si="2"/>
        <v>sáb</v>
      </c>
      <c r="AC9" s="27" t="str">
        <f t="shared" si="2"/>
        <v>dom</v>
      </c>
      <c r="AD9" s="27" t="str">
        <f t="shared" si="2"/>
        <v>seg</v>
      </c>
      <c r="AE9" s="27" t="str">
        <f t="shared" si="2"/>
        <v>ter</v>
      </c>
      <c r="AF9" s="27" t="str">
        <f t="shared" si="2"/>
        <v>qua</v>
      </c>
      <c r="AG9" s="27" t="str">
        <f t="shared" si="2"/>
        <v>qui</v>
      </c>
      <c r="AH9" s="27" t="str">
        <f t="shared" si="2"/>
        <v>sex</v>
      </c>
      <c r="AI9" s="27" t="str">
        <f t="shared" si="2"/>
        <v>sáb</v>
      </c>
      <c r="AJ9" s="27" t="str">
        <f t="shared" si="2"/>
        <v>dom</v>
      </c>
      <c r="AK9" s="27" t="str">
        <f t="shared" si="2"/>
        <v>seg</v>
      </c>
      <c r="AL9" s="27" t="str">
        <f t="shared" si="2"/>
        <v>ter</v>
      </c>
      <c r="AM9" s="27" t="str">
        <f t="shared" si="2"/>
        <v>qua</v>
      </c>
      <c r="AN9" s="27" t="str">
        <f t="shared" si="2"/>
        <v>qui</v>
      </c>
      <c r="AO9" s="27" t="str">
        <f t="shared" si="2"/>
        <v>sex</v>
      </c>
      <c r="AP9" s="27" t="str">
        <f t="shared" si="2"/>
        <v>sáb</v>
      </c>
      <c r="AQ9" s="27" t="str">
        <f t="shared" si="2"/>
        <v>dom</v>
      </c>
      <c r="AR9" s="27" t="str">
        <f t="shared" si="2"/>
        <v>seg</v>
      </c>
      <c r="AS9" s="27" t="str">
        <f t="shared" si="2"/>
        <v>ter</v>
      </c>
      <c r="AT9" s="27" t="str">
        <f t="shared" si="2"/>
        <v>qua</v>
      </c>
      <c r="AU9" s="27" t="str">
        <f t="shared" si="2"/>
        <v>qui</v>
      </c>
      <c r="AV9" s="28" t="str">
        <f t="shared" si="2"/>
        <v>sex</v>
      </c>
    </row>
    <row r="10" spans="2:48" ht="17.100000000000001" customHeight="1" x14ac:dyDescent="0.3">
      <c r="B10" s="135" t="s">
        <v>22</v>
      </c>
      <c r="C10" s="135"/>
      <c r="D10" s="135"/>
      <c r="E10" s="30"/>
      <c r="F10" s="29"/>
      <c r="G10" s="29" t="str">
        <f>IF($F10&lt;&gt;"",WORKDAY.INTL($F10-1,$E10,1,Lista!$G$3:$G$17),"")</f>
        <v/>
      </c>
      <c r="H10" s="42" t="str">
        <f>IF(I10&lt;&gt;"",NETWORKDAYS.INTL(I10,J10,1,Lista!$G$3:$G$17),"")</f>
        <v/>
      </c>
      <c r="I10" s="36"/>
      <c r="J10" s="36"/>
      <c r="K10" s="53"/>
      <c r="L10" s="31"/>
      <c r="M10" s="31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6"/>
    </row>
    <row r="11" spans="2:48" ht="17.100000000000001" customHeight="1" x14ac:dyDescent="0.3">
      <c r="B11" s="19"/>
      <c r="C11" s="6" t="s">
        <v>23</v>
      </c>
      <c r="D11" s="32" t="s">
        <v>24</v>
      </c>
      <c r="E11" s="34"/>
      <c r="F11" s="33"/>
      <c r="G11" s="33" t="str">
        <f>IF($F11&lt;&gt;"",WORKDAY.INTL($F11-1,$E11,1,Lista!$G$3:$G$17),"")</f>
        <v/>
      </c>
      <c r="H11" s="43" t="str">
        <f>IF(I11&lt;&gt;"",NETWORKDAYS.INTL(I11,J11,1,Lista!$G$3:$G$17),"")</f>
        <v/>
      </c>
      <c r="I11" s="33"/>
      <c r="J11" s="33"/>
      <c r="K11" s="54"/>
      <c r="L11" s="35" t="s">
        <v>25</v>
      </c>
      <c r="M11" s="35"/>
      <c r="N11" s="12"/>
      <c r="AV11" s="17"/>
    </row>
    <row r="12" spans="2:48" ht="17.100000000000001" customHeight="1" x14ac:dyDescent="0.3">
      <c r="B12" s="19"/>
      <c r="C12" s="6" t="s">
        <v>26</v>
      </c>
      <c r="D12" s="32" t="s">
        <v>27</v>
      </c>
      <c r="E12" s="34"/>
      <c r="F12" s="33"/>
      <c r="G12" s="33" t="str">
        <f>IF($F12&lt;&gt;"",WORKDAY.INTL($F12-1,$E12,1,Lista!$G$3:$G$17),"")</f>
        <v/>
      </c>
      <c r="H12" s="43" t="str">
        <f>IF(I12&lt;&gt;"",NETWORKDAYS.INTL(I12,J12,1,Lista!$G$3:$G$17),"")</f>
        <v/>
      </c>
      <c r="I12" s="33"/>
      <c r="J12" s="33"/>
      <c r="K12" s="54"/>
      <c r="L12" s="35" t="s">
        <v>25</v>
      </c>
      <c r="M12" s="35" t="s">
        <v>28</v>
      </c>
      <c r="N12" s="12"/>
      <c r="AV12" s="17"/>
    </row>
    <row r="13" spans="2:48" ht="17.100000000000001" customHeight="1" x14ac:dyDescent="0.3">
      <c r="B13" s="19"/>
      <c r="C13" s="6" t="s">
        <v>29</v>
      </c>
      <c r="D13" s="32" t="s">
        <v>30</v>
      </c>
      <c r="E13" s="34"/>
      <c r="F13" s="33"/>
      <c r="G13" s="33" t="str">
        <f>IF($F13&lt;&gt;"",WORKDAY.INTL($F13-1,$E13,1,Lista!$G$3:$G$17),"")</f>
        <v/>
      </c>
      <c r="H13" s="43" t="str">
        <f>IF(I13&lt;&gt;"",NETWORKDAYS.INTL(I13,J13,1,Lista!$G$3:$G$17),"")</f>
        <v/>
      </c>
      <c r="I13" s="33"/>
      <c r="J13" s="33"/>
      <c r="K13" s="54"/>
      <c r="L13" s="35" t="s">
        <v>25</v>
      </c>
      <c r="M13" s="35"/>
      <c r="N13" s="12"/>
      <c r="AV13" s="17"/>
    </row>
    <row r="14" spans="2:48" ht="17.100000000000001" customHeight="1" x14ac:dyDescent="0.3">
      <c r="B14" s="135" t="s">
        <v>31</v>
      </c>
      <c r="C14" s="135"/>
      <c r="D14" s="135"/>
      <c r="E14" s="37"/>
      <c r="F14" s="36"/>
      <c r="G14" s="36" t="str">
        <f>IF($F14&lt;&gt;"",WORKDAY.INTL($F14-1,$E14,1,Lista!$G$3:$G$17),"")</f>
        <v/>
      </c>
      <c r="H14" s="42" t="str">
        <f>IF(I14&lt;&gt;"",NETWORKDAYS.INTL(I14,J14,1,Lista!$G$3:$G$17),"")</f>
        <v/>
      </c>
      <c r="I14" s="36"/>
      <c r="J14" s="36"/>
      <c r="K14" s="55"/>
      <c r="L14" s="38"/>
      <c r="M14" s="38"/>
      <c r="N14" s="12"/>
      <c r="AV14" s="17"/>
    </row>
    <row r="15" spans="2:48" ht="17.100000000000001" customHeight="1" x14ac:dyDescent="0.3">
      <c r="B15" s="19"/>
      <c r="C15" s="6" t="s">
        <v>32</v>
      </c>
      <c r="D15" s="32" t="s">
        <v>33</v>
      </c>
      <c r="E15" s="34"/>
      <c r="F15" s="33"/>
      <c r="G15" s="33" t="str">
        <f>IF($F15&lt;&gt;"",WORKDAY.INTL($F15-1,$E15,1,Lista!$G$3:$G$17),"")</f>
        <v/>
      </c>
      <c r="H15" s="43" t="str">
        <f>IF(I15&lt;&gt;"",NETWORKDAYS.INTL(I15,J15,1,Lista!$G$3:$G$17),"")</f>
        <v/>
      </c>
      <c r="I15" s="33"/>
      <c r="J15" s="33"/>
      <c r="K15" s="54"/>
      <c r="L15" s="35" t="s">
        <v>2</v>
      </c>
      <c r="M15" s="35" t="s">
        <v>28</v>
      </c>
      <c r="N15" s="12"/>
      <c r="AV15" s="17"/>
    </row>
    <row r="16" spans="2:48" ht="17.100000000000001" customHeight="1" x14ac:dyDescent="0.3">
      <c r="B16" s="19"/>
      <c r="C16" s="6" t="s">
        <v>34</v>
      </c>
      <c r="D16" s="32" t="s">
        <v>35</v>
      </c>
      <c r="E16" s="34"/>
      <c r="F16" s="33"/>
      <c r="G16" s="33" t="str">
        <f>IF($F16&lt;&gt;"",WORKDAY.INTL($F16-1,$E16,1,Lista!$G$3:$G$17),"")</f>
        <v/>
      </c>
      <c r="H16" s="43" t="str">
        <f>IF(I16&lt;&gt;"",NETWORKDAYS.INTL(I16,J16,1,Lista!$G$3:$G$17),"")</f>
        <v/>
      </c>
      <c r="I16" s="33"/>
      <c r="J16" s="33"/>
      <c r="K16" s="54"/>
      <c r="L16" s="35" t="s">
        <v>25</v>
      </c>
      <c r="M16" s="35" t="s">
        <v>28</v>
      </c>
      <c r="N16" s="12"/>
      <c r="AV16" s="17"/>
    </row>
    <row r="17" spans="2:48" ht="17.100000000000001" customHeight="1" x14ac:dyDescent="0.3">
      <c r="B17" s="135" t="s">
        <v>36</v>
      </c>
      <c r="C17" s="135"/>
      <c r="D17" s="135"/>
      <c r="E17" s="37"/>
      <c r="F17" s="36"/>
      <c r="G17" s="36" t="str">
        <f>IF($F17&lt;&gt;"",WORKDAY.INTL($F17-1,$E17,1,Lista!$G$3:$G$17),"")</f>
        <v/>
      </c>
      <c r="H17" s="42" t="str">
        <f>IF(I17&lt;&gt;"",NETWORKDAYS.INTL(I17,J17,1,Lista!$G$3:$G$17),"")</f>
        <v/>
      </c>
      <c r="I17" s="36"/>
      <c r="J17" s="36"/>
      <c r="K17" s="55"/>
      <c r="L17" s="38"/>
      <c r="M17" s="38"/>
      <c r="N17" s="12"/>
      <c r="AV17" s="17"/>
    </row>
    <row r="18" spans="2:48" ht="17.100000000000001" customHeight="1" x14ac:dyDescent="0.3">
      <c r="B18" s="19"/>
      <c r="C18" s="6" t="s">
        <v>37</v>
      </c>
      <c r="D18" s="32" t="s">
        <v>38</v>
      </c>
      <c r="E18" s="34"/>
      <c r="F18" s="33"/>
      <c r="G18" s="33" t="str">
        <f>IF($F18&lt;&gt;"",WORKDAY.INTL($F18-1,$E18,1,Lista!$G$3:$G$17),"")</f>
        <v/>
      </c>
      <c r="H18" s="43" t="str">
        <f>IF(I18&lt;&gt;"",NETWORKDAYS.INTL(I18,J18,1,Lista!$G$3:$G$17),"")</f>
        <v/>
      </c>
      <c r="I18" s="33"/>
      <c r="J18" s="33"/>
      <c r="K18" s="54"/>
      <c r="L18" s="35" t="s">
        <v>25</v>
      </c>
      <c r="M18" s="35" t="s">
        <v>28</v>
      </c>
      <c r="N18" s="12"/>
      <c r="AV18" s="17"/>
    </row>
    <row r="19" spans="2:48" ht="17.100000000000001" customHeight="1" x14ac:dyDescent="0.3">
      <c r="B19" s="19"/>
      <c r="C19" s="6" t="s">
        <v>39</v>
      </c>
      <c r="D19" s="32" t="s">
        <v>40</v>
      </c>
      <c r="E19" s="34"/>
      <c r="F19" s="33"/>
      <c r="G19" s="33" t="str">
        <f>IF($F19&lt;&gt;"",WORKDAY.INTL($F19-1,$E19,1,Lista!$G$3:$G$17),"")</f>
        <v/>
      </c>
      <c r="H19" s="43" t="str">
        <f>IF(I19&lt;&gt;"",NETWORKDAYS.INTL(I19,J19,1,Lista!$G$3:$G$17),"")</f>
        <v/>
      </c>
      <c r="I19" s="33"/>
      <c r="J19" s="33"/>
      <c r="K19" s="54"/>
      <c r="L19" s="35" t="s">
        <v>25</v>
      </c>
      <c r="M19" s="35"/>
      <c r="N19" s="12"/>
      <c r="AV19" s="17"/>
    </row>
    <row r="20" spans="2:48" ht="17.100000000000001" customHeight="1" x14ac:dyDescent="0.3">
      <c r="B20" s="19"/>
      <c r="C20" s="6" t="s">
        <v>41</v>
      </c>
      <c r="D20" s="32" t="s">
        <v>42</v>
      </c>
      <c r="E20" s="34"/>
      <c r="F20" s="33"/>
      <c r="G20" s="33" t="str">
        <f>IF($F20&lt;&gt;"",WORKDAY.INTL($F20-1,$E20,1,Lista!$G$3:$G$17),"")</f>
        <v/>
      </c>
      <c r="H20" s="43"/>
      <c r="I20" s="33"/>
      <c r="J20" s="33"/>
      <c r="K20" s="54"/>
      <c r="L20" s="35" t="s">
        <v>25</v>
      </c>
      <c r="M20" s="35" t="s">
        <v>28</v>
      </c>
      <c r="N20" s="12"/>
      <c r="AV20" s="17"/>
    </row>
    <row r="21" spans="2:48" ht="17.100000000000001" customHeight="1" x14ac:dyDescent="0.3">
      <c r="B21" s="19"/>
      <c r="C21" s="6" t="s">
        <v>43</v>
      </c>
      <c r="D21" s="32" t="s">
        <v>44</v>
      </c>
      <c r="E21" s="34"/>
      <c r="F21" s="33"/>
      <c r="G21" s="33" t="str">
        <f>IF($F21&lt;&gt;"",WORKDAY.INTL($F21-1,$E21,1,Lista!$G$3:$G$17),"")</f>
        <v/>
      </c>
      <c r="H21" s="43" t="str">
        <f>IF(I21&lt;&gt;"",NETWORKDAYS.INTL(I21,J21,1,Lista!$G$3:$G$17),"")</f>
        <v/>
      </c>
      <c r="I21" s="33"/>
      <c r="J21" s="33"/>
      <c r="K21" s="54"/>
      <c r="L21" s="35" t="s">
        <v>25</v>
      </c>
      <c r="M21" s="35" t="s">
        <v>28</v>
      </c>
      <c r="N21" s="12"/>
      <c r="AV21" s="17"/>
    </row>
    <row r="22" spans="2:48" ht="17.100000000000001" customHeight="1" x14ac:dyDescent="0.3">
      <c r="B22" s="19"/>
      <c r="C22" s="6" t="s">
        <v>45</v>
      </c>
      <c r="D22" s="32" t="s">
        <v>46</v>
      </c>
      <c r="E22" s="34"/>
      <c r="F22" s="33"/>
      <c r="G22" s="33" t="str">
        <f>IF($F22&lt;&gt;"",WORKDAY.INTL($F22-1,$E22,1,Lista!$G$3:$G$17),"")</f>
        <v/>
      </c>
      <c r="H22" s="43" t="str">
        <f>IF(I22&lt;&gt;"",NETWORKDAYS.INTL(I22,J22,1,Lista!$G$3:$G$17),"")</f>
        <v/>
      </c>
      <c r="I22" s="33"/>
      <c r="J22" s="33"/>
      <c r="K22" s="54"/>
      <c r="L22" s="35" t="s">
        <v>25</v>
      </c>
      <c r="M22" s="35" t="s">
        <v>28</v>
      </c>
      <c r="N22" s="12"/>
      <c r="AV22" s="17"/>
    </row>
    <row r="23" spans="2:48" ht="17.100000000000001" customHeight="1" x14ac:dyDescent="0.3">
      <c r="B23" s="19"/>
      <c r="C23" s="6" t="s">
        <v>47</v>
      </c>
      <c r="D23" s="32" t="s">
        <v>48</v>
      </c>
      <c r="E23" s="34"/>
      <c r="F23" s="33"/>
      <c r="G23" s="33" t="str">
        <f>IF($F23&lt;&gt;"",WORKDAY.INTL($F23-1,$E23,1,Lista!$G$3:$G$17),"")</f>
        <v/>
      </c>
      <c r="H23" s="43" t="str">
        <f>IF(I23&lt;&gt;"",NETWORKDAYS.INTL(I23,J23,1,Lista!$G$3:$G$17),"")</f>
        <v/>
      </c>
      <c r="I23" s="33"/>
      <c r="J23" s="33"/>
      <c r="K23" s="54"/>
      <c r="L23" s="35" t="s">
        <v>25</v>
      </c>
      <c r="M23" s="35" t="s">
        <v>28</v>
      </c>
      <c r="N23" s="12"/>
      <c r="AV23" s="17"/>
    </row>
    <row r="24" spans="2:48" ht="17.100000000000001" customHeight="1" x14ac:dyDescent="0.3">
      <c r="B24" s="19"/>
      <c r="C24" s="6" t="s">
        <v>49</v>
      </c>
      <c r="D24" s="32" t="s">
        <v>48</v>
      </c>
      <c r="E24" s="34"/>
      <c r="F24" s="33"/>
      <c r="G24" s="33" t="str">
        <f>IF($F24&lt;&gt;"",WORKDAY.INTL($F24-1,$E24,1,Lista!$G$3:$G$17),"")</f>
        <v/>
      </c>
      <c r="H24" s="43" t="str">
        <f>IF(I24&lt;&gt;"",NETWORKDAYS.INTL(I24,J24,1,Lista!$G$3:$G$17),"")</f>
        <v/>
      </c>
      <c r="I24" s="33"/>
      <c r="J24" s="33"/>
      <c r="K24" s="54"/>
      <c r="L24" s="35" t="s">
        <v>25</v>
      </c>
      <c r="M24" s="35" t="s">
        <v>28</v>
      </c>
      <c r="N24" s="12"/>
      <c r="AV24" s="17"/>
    </row>
    <row r="25" spans="2:48" ht="17.100000000000001" customHeight="1" x14ac:dyDescent="0.3">
      <c r="B25" s="19"/>
      <c r="C25" s="6" t="s">
        <v>50</v>
      </c>
      <c r="D25" s="32" t="s">
        <v>48</v>
      </c>
      <c r="E25" s="34"/>
      <c r="F25" s="33"/>
      <c r="G25" s="33" t="str">
        <f>IF($F25&lt;&gt;"",WORKDAY.INTL($F25-1,$E25,1,Lista!$G$3:$G$17),"")</f>
        <v/>
      </c>
      <c r="H25" s="43" t="str">
        <f>IF(I25&lt;&gt;"",NETWORKDAYS.INTL(I25,J25,1,Lista!$G$3:$G$17),"")</f>
        <v/>
      </c>
      <c r="I25" s="33"/>
      <c r="J25" s="33"/>
      <c r="K25" s="54"/>
      <c r="L25" s="35" t="s">
        <v>25</v>
      </c>
      <c r="M25" s="35" t="s">
        <v>28</v>
      </c>
      <c r="N25" s="12"/>
      <c r="AV25" s="17"/>
    </row>
    <row r="26" spans="2:48" ht="17.100000000000001" customHeight="1" x14ac:dyDescent="0.3">
      <c r="B26" s="19"/>
      <c r="C26" s="6" t="s">
        <v>51</v>
      </c>
      <c r="D26" s="32" t="s">
        <v>52</v>
      </c>
      <c r="E26" s="34"/>
      <c r="F26" s="33"/>
      <c r="G26" s="33" t="str">
        <f>IF($F26&lt;&gt;"",WORKDAY.INTL($F26-1,$E26,1,Lista!$G$3:$G$17),"")</f>
        <v/>
      </c>
      <c r="H26" s="43" t="str">
        <f>IF(I26&lt;&gt;"",NETWORKDAYS.INTL(I26,J26,1,Lista!$G$3:$G$17),"")</f>
        <v/>
      </c>
      <c r="I26" s="33"/>
      <c r="J26" s="33"/>
      <c r="K26" s="54"/>
      <c r="L26" s="35" t="s">
        <v>25</v>
      </c>
      <c r="M26" s="35" t="s">
        <v>28</v>
      </c>
      <c r="N26" s="12"/>
      <c r="AV26" s="17"/>
    </row>
    <row r="27" spans="2:48" ht="17.100000000000001" customHeight="1" x14ac:dyDescent="0.3">
      <c r="B27" s="135" t="s">
        <v>53</v>
      </c>
      <c r="C27" s="135"/>
      <c r="D27" s="135"/>
      <c r="E27" s="37"/>
      <c r="F27" s="36"/>
      <c r="G27" s="36" t="str">
        <f>IF($F27&lt;&gt;"",WORKDAY.INTL($F27-1,$E27,1,Lista!$G$3:$G$17),"")</f>
        <v/>
      </c>
      <c r="H27" s="42" t="str">
        <f>IF(I27&lt;&gt;"",NETWORKDAYS.INTL(I27,J27,1,Lista!$G$3:$G$17),"")</f>
        <v/>
      </c>
      <c r="I27" s="36"/>
      <c r="J27" s="36"/>
      <c r="K27" s="55"/>
      <c r="L27" s="38"/>
      <c r="M27" s="38"/>
      <c r="N27" s="12"/>
      <c r="AV27" s="17"/>
    </row>
    <row r="28" spans="2:48" ht="17.100000000000001" customHeight="1" x14ac:dyDescent="0.3">
      <c r="B28" s="19"/>
      <c r="C28" s="6" t="s">
        <v>54</v>
      </c>
      <c r="D28" s="32" t="s">
        <v>55</v>
      </c>
      <c r="E28" s="34"/>
      <c r="F28" s="33"/>
      <c r="G28" s="33" t="str">
        <f>IF($F28&lt;&gt;"",WORKDAY.INTL($F28-1,$E28,1,Lista!$G$3:$G$17),"")</f>
        <v/>
      </c>
      <c r="H28" s="43" t="str">
        <f>IF(I28&lt;&gt;"",NETWORKDAYS.INTL(I28,J28,1,Lista!$G$3:$G$17),"")</f>
        <v/>
      </c>
      <c r="I28" s="33"/>
      <c r="J28" s="33"/>
      <c r="K28" s="54"/>
      <c r="L28" s="35" t="s">
        <v>25</v>
      </c>
      <c r="M28" s="35"/>
      <c r="N28" s="12"/>
      <c r="AV28" s="17"/>
    </row>
    <row r="29" spans="2:48" ht="17.100000000000001" customHeight="1" x14ac:dyDescent="0.3">
      <c r="B29" s="19"/>
      <c r="C29" s="6" t="s">
        <v>56</v>
      </c>
      <c r="D29" s="32" t="s">
        <v>57</v>
      </c>
      <c r="E29" s="34"/>
      <c r="F29" s="33"/>
      <c r="G29" s="33" t="str">
        <f>IF($F29&lt;&gt;"",WORKDAY.INTL($F29-1,$E29,1,Lista!$G$3:$G$17),"")</f>
        <v/>
      </c>
      <c r="H29" s="43" t="str">
        <f>IF(I29&lt;&gt;"",NETWORKDAYS.INTL(I29,J29,1,Lista!$G$3:$G$17),"")</f>
        <v/>
      </c>
      <c r="I29" s="33"/>
      <c r="J29" s="33"/>
      <c r="K29" s="54"/>
      <c r="L29" s="35" t="s">
        <v>25</v>
      </c>
      <c r="M29" s="35" t="s">
        <v>28</v>
      </c>
      <c r="N29" s="12"/>
      <c r="AV29" s="17"/>
    </row>
    <row r="30" spans="2:48" ht="17.100000000000001" customHeight="1" x14ac:dyDescent="0.3">
      <c r="B30" s="19"/>
      <c r="C30" s="6" t="s">
        <v>58</v>
      </c>
      <c r="D30" s="32" t="s">
        <v>59</v>
      </c>
      <c r="E30" s="34"/>
      <c r="F30" s="33"/>
      <c r="G30" s="33" t="str">
        <f>IF($F30&lt;&gt;"",WORKDAY.INTL($F30-1,$E30,1,Lista!$G$3:$G$17),"")</f>
        <v/>
      </c>
      <c r="H30" s="43" t="str">
        <f>IF(I30&lt;&gt;"",NETWORKDAYS.INTL(I30,J30,1,Lista!$G$3:$G$17),"")</f>
        <v/>
      </c>
      <c r="I30" s="33"/>
      <c r="J30" s="33"/>
      <c r="K30" s="54"/>
      <c r="L30" s="35" t="s">
        <v>25</v>
      </c>
      <c r="M30" s="35"/>
      <c r="N30" s="12"/>
      <c r="AV30" s="17"/>
    </row>
    <row r="31" spans="2:48" ht="17.100000000000001" customHeight="1" x14ac:dyDescent="0.3">
      <c r="B31" s="19"/>
      <c r="C31" s="6" t="s">
        <v>60</v>
      </c>
      <c r="D31" s="32" t="s">
        <v>61</v>
      </c>
      <c r="E31" s="34"/>
      <c r="F31" s="33"/>
      <c r="G31" s="33" t="str">
        <f>IF($F31&lt;&gt;"",WORKDAY.INTL($F31-1,$E31,1,Lista!$G$3:$G$17),"")</f>
        <v/>
      </c>
      <c r="H31" s="43" t="str">
        <f>IF(I31&lt;&gt;"",NETWORKDAYS.INTL(I31,J31,1,Lista!$G$3:$G$17),"")</f>
        <v/>
      </c>
      <c r="I31" s="33"/>
      <c r="J31" s="33"/>
      <c r="K31" s="54"/>
      <c r="L31" s="35" t="s">
        <v>25</v>
      </c>
      <c r="M31" s="35" t="s">
        <v>28</v>
      </c>
      <c r="N31" s="12"/>
      <c r="AV31" s="17"/>
    </row>
    <row r="32" spans="2:48" ht="17.100000000000001" customHeight="1" x14ac:dyDescent="0.3">
      <c r="B32" s="19"/>
      <c r="C32" s="6" t="s">
        <v>62</v>
      </c>
      <c r="D32" s="32" t="s">
        <v>63</v>
      </c>
      <c r="E32" s="34"/>
      <c r="F32" s="33"/>
      <c r="G32" s="33" t="str">
        <f>IF($F32&lt;&gt;"",WORKDAY.INTL($F32-1,$E32,1,Lista!$G$3:$G$17),"")</f>
        <v/>
      </c>
      <c r="H32" s="43" t="str">
        <f>IF(I32&lt;&gt;"",NETWORKDAYS.INTL(I32,J32,1,Lista!$G$3:$G$17),"")</f>
        <v/>
      </c>
      <c r="I32" s="33"/>
      <c r="J32" s="33"/>
      <c r="K32" s="54"/>
      <c r="L32" s="35" t="s">
        <v>25</v>
      </c>
      <c r="M32" s="35" t="s">
        <v>28</v>
      </c>
      <c r="N32" s="12"/>
      <c r="AV32" s="17"/>
    </row>
    <row r="33" spans="2:48" ht="17.100000000000001" customHeight="1" x14ac:dyDescent="0.3">
      <c r="B33" s="19"/>
      <c r="C33" s="6" t="s">
        <v>64</v>
      </c>
      <c r="D33" s="32" t="s">
        <v>65</v>
      </c>
      <c r="E33" s="34"/>
      <c r="F33" s="33"/>
      <c r="G33" s="33" t="str">
        <f>IF($F33&lt;&gt;"",WORKDAY.INTL($F33-1,$E33,1,Lista!$G$3:$G$17),"")</f>
        <v/>
      </c>
      <c r="H33" s="43" t="str">
        <f>IF(I33&lt;&gt;"",NETWORKDAYS.INTL(I33,J33,1,Lista!$G$3:$G$17),"")</f>
        <v/>
      </c>
      <c r="I33" s="33"/>
      <c r="J33" s="33"/>
      <c r="K33" s="54"/>
      <c r="L33" s="35" t="s">
        <v>25</v>
      </c>
      <c r="M33" s="35" t="s">
        <v>28</v>
      </c>
      <c r="N33" s="12"/>
      <c r="AV33" s="17"/>
    </row>
    <row r="34" spans="2:48" ht="17.100000000000001" customHeight="1" x14ac:dyDescent="0.3">
      <c r="B34" s="19"/>
      <c r="C34" s="6" t="s">
        <v>66</v>
      </c>
      <c r="D34" s="32" t="s">
        <v>67</v>
      </c>
      <c r="E34" s="34"/>
      <c r="F34" s="33"/>
      <c r="G34" s="33" t="str">
        <f>IF($F34&lt;&gt;"",WORKDAY.INTL($F34-1,$E34,1,Lista!$G$3:$G$17),"")</f>
        <v/>
      </c>
      <c r="H34" s="43" t="str">
        <f>IF(I34&lt;&gt;"",NETWORKDAYS.INTL(I34,J34,1,Lista!$G$3:$G$17),"")</f>
        <v/>
      </c>
      <c r="I34" s="33"/>
      <c r="J34" s="33"/>
      <c r="K34" s="54"/>
      <c r="L34" s="35" t="s">
        <v>25</v>
      </c>
      <c r="M34" s="35"/>
      <c r="N34" s="12"/>
      <c r="AV34" s="17"/>
    </row>
    <row r="35" spans="2:48" ht="17.100000000000001" customHeight="1" x14ac:dyDescent="0.3">
      <c r="B35" s="19"/>
      <c r="C35" s="6" t="s">
        <v>68</v>
      </c>
      <c r="D35" s="32" t="s">
        <v>69</v>
      </c>
      <c r="E35" s="34"/>
      <c r="F35" s="33"/>
      <c r="G35" s="33" t="str">
        <f>IF($F35&lt;&gt;"",WORKDAY.INTL($F35-1,$E35,1,Lista!$G$3:$G$17),"")</f>
        <v/>
      </c>
      <c r="H35" s="43" t="str">
        <f>IF(I35&lt;&gt;"",NETWORKDAYS.INTL(I35,J35,1,Lista!$G$3:$G$17),"")</f>
        <v/>
      </c>
      <c r="I35" s="33"/>
      <c r="J35" s="33"/>
      <c r="K35" s="54"/>
      <c r="L35" s="35" t="s">
        <v>25</v>
      </c>
      <c r="M35" s="35" t="s">
        <v>28</v>
      </c>
      <c r="N35" s="12"/>
      <c r="AV35" s="17"/>
    </row>
    <row r="36" spans="2:48" ht="17.100000000000001" customHeight="1" x14ac:dyDescent="0.3">
      <c r="B36" s="135" t="s">
        <v>70</v>
      </c>
      <c r="C36" s="135"/>
      <c r="D36" s="135"/>
      <c r="E36" s="37"/>
      <c r="F36" s="36"/>
      <c r="G36" s="36" t="str">
        <f>IF($F36&lt;&gt;"",WORKDAY.INTL($F36-1,$E36,1,Lista!$G$3:$G$17),"")</f>
        <v/>
      </c>
      <c r="H36" s="42" t="str">
        <f>IF(I36&lt;&gt;"",NETWORKDAYS.INTL(I36,J36,1,Lista!$G$3:$G$17),"")</f>
        <v/>
      </c>
      <c r="I36" s="36"/>
      <c r="J36" s="36"/>
      <c r="K36" s="55"/>
      <c r="L36" s="38"/>
      <c r="M36" s="38"/>
      <c r="N36" s="12"/>
      <c r="AV36" s="17"/>
    </row>
    <row r="37" spans="2:48" ht="17.100000000000001" customHeight="1" x14ac:dyDescent="0.3">
      <c r="B37" s="19"/>
      <c r="C37" s="6" t="s">
        <v>71</v>
      </c>
      <c r="D37" s="32" t="s">
        <v>72</v>
      </c>
      <c r="E37" s="35"/>
      <c r="F37" s="33"/>
      <c r="G37" s="33" t="str">
        <f>IF($F37&lt;&gt;"",WORKDAY.INTL($F37-1,$E37,1,Lista!$G$3:$G$17),"")</f>
        <v/>
      </c>
      <c r="H37" s="43" t="str">
        <f>IF(I37&lt;&gt;"",NETWORKDAYS.INTL(I37,J37,1,Lista!$G$3:$G$17),"")</f>
        <v/>
      </c>
      <c r="I37" s="33"/>
      <c r="J37" s="33"/>
      <c r="K37" s="54"/>
      <c r="L37" s="35" t="s">
        <v>25</v>
      </c>
      <c r="M37" s="35"/>
      <c r="N37" s="12"/>
      <c r="AV37" s="17"/>
    </row>
    <row r="38" spans="2:48" ht="17.100000000000001" customHeight="1" x14ac:dyDescent="0.3">
      <c r="B38" s="19"/>
      <c r="C38" s="6" t="s">
        <v>73</v>
      </c>
      <c r="D38" s="32" t="s">
        <v>74</v>
      </c>
      <c r="E38" s="35"/>
      <c r="F38" s="33"/>
      <c r="G38" s="33" t="str">
        <f>IF($F38&lt;&gt;"",WORKDAY.INTL($F38-1,$E38,1,Lista!$G$3:$G$17),"")</f>
        <v/>
      </c>
      <c r="H38" s="43" t="str">
        <f>IF(I38&lt;&gt;"",NETWORKDAYS.INTL(I38,J38,1,Lista!$G$3:$G$17),"")</f>
        <v/>
      </c>
      <c r="I38" s="33"/>
      <c r="J38" s="33"/>
      <c r="K38" s="54"/>
      <c r="L38" s="35" t="s">
        <v>25</v>
      </c>
      <c r="M38" s="35" t="s">
        <v>28</v>
      </c>
      <c r="N38" s="12"/>
      <c r="AV38" s="17"/>
    </row>
    <row r="39" spans="2:48" ht="17.100000000000001" customHeight="1" x14ac:dyDescent="0.3">
      <c r="B39" s="19"/>
      <c r="C39" s="6" t="s">
        <v>75</v>
      </c>
      <c r="D39" s="32" t="s">
        <v>76</v>
      </c>
      <c r="E39" s="35"/>
      <c r="F39" s="33"/>
      <c r="G39" s="33" t="str">
        <f>IF($F39&lt;&gt;"",WORKDAY.INTL($F39-1,$E39,1,Lista!$G$3:$G$17),"")</f>
        <v/>
      </c>
      <c r="H39" s="43" t="str">
        <f>IF(I39&lt;&gt;"",NETWORKDAYS.INTL(I39,J39,1,Lista!$G$3:$G$17),"")</f>
        <v/>
      </c>
      <c r="I39" s="33"/>
      <c r="J39" s="33"/>
      <c r="K39" s="54"/>
      <c r="L39" s="35" t="s">
        <v>25</v>
      </c>
      <c r="M39" s="35" t="s">
        <v>28</v>
      </c>
      <c r="N39" s="12"/>
      <c r="AV39" s="17"/>
    </row>
    <row r="40" spans="2:48" ht="17.100000000000001" customHeight="1" x14ac:dyDescent="0.3">
      <c r="B40" s="19"/>
      <c r="C40" s="6" t="s">
        <v>77</v>
      </c>
      <c r="D40" s="93" t="s">
        <v>78</v>
      </c>
      <c r="E40" s="35"/>
      <c r="F40" s="33"/>
      <c r="G40" s="33" t="str">
        <f>IF($F40&lt;&gt;"",WORKDAY.INTL($F40-1,$E40,1,Lista!$G$3:$G$17),"")</f>
        <v/>
      </c>
      <c r="H40" s="43" t="str">
        <f>IF(I40&lt;&gt;"",NETWORKDAYS.INTL(I40,J40,1,Lista!$G$3:$G$17),"")</f>
        <v/>
      </c>
      <c r="I40" s="33"/>
      <c r="J40" s="33"/>
      <c r="K40" s="94"/>
      <c r="L40" s="35" t="s">
        <v>25</v>
      </c>
      <c r="M40" s="35" t="s">
        <v>28</v>
      </c>
      <c r="N40" s="12"/>
      <c r="AV40" s="17"/>
    </row>
    <row r="41" spans="2:48" ht="17.100000000000001" customHeight="1" x14ac:dyDescent="0.3">
      <c r="B41" s="19"/>
      <c r="C41" s="6" t="s">
        <v>79</v>
      </c>
      <c r="D41" s="32" t="s">
        <v>80</v>
      </c>
      <c r="E41" s="35"/>
      <c r="F41" s="33"/>
      <c r="G41" s="33" t="str">
        <f>IF($F41&lt;&gt;"",WORKDAY.INTL($F41-1,$E41,1,Lista!$G$3:$G$17),"")</f>
        <v/>
      </c>
      <c r="H41" s="43" t="str">
        <f>IF(I41&lt;&gt;"",NETWORKDAYS.INTL(I41,J41,1,Lista!$G$3:$G$17),"")</f>
        <v/>
      </c>
      <c r="I41" s="33"/>
      <c r="J41" s="33"/>
      <c r="K41" s="56"/>
      <c r="L41" s="35" t="s">
        <v>25</v>
      </c>
      <c r="M41" s="35" t="s">
        <v>28</v>
      </c>
      <c r="N41" s="12"/>
      <c r="AV41" s="17"/>
    </row>
    <row r="42" spans="2:48" ht="17.100000000000001" customHeight="1" x14ac:dyDescent="0.3">
      <c r="B42" s="19"/>
      <c r="C42" s="6" t="s">
        <v>81</v>
      </c>
      <c r="D42" s="32" t="s">
        <v>82</v>
      </c>
      <c r="E42" s="35"/>
      <c r="F42" s="33"/>
      <c r="G42" s="33" t="str">
        <f>IF($F42&lt;&gt;"",WORKDAY.INTL($F42-1,$E42,1,Lista!$G$3:$G$17),"")</f>
        <v/>
      </c>
      <c r="H42" s="43" t="str">
        <f>IF(I42&lt;&gt;"",NETWORKDAYS.INTL(I42,J42,1,Lista!$G$3:$G$17),"")</f>
        <v/>
      </c>
      <c r="I42" s="33"/>
      <c r="J42" s="33"/>
      <c r="K42" s="56"/>
      <c r="L42" s="35" t="s">
        <v>25</v>
      </c>
      <c r="M42" s="35"/>
      <c r="N42" s="12"/>
      <c r="AV42" s="17"/>
    </row>
    <row r="43" spans="2:48" ht="17.100000000000001" customHeight="1" x14ac:dyDescent="0.3">
      <c r="B43" s="19"/>
      <c r="C43" s="6" t="s">
        <v>83</v>
      </c>
      <c r="D43" s="32" t="s">
        <v>84</v>
      </c>
      <c r="E43" s="35"/>
      <c r="F43" s="33"/>
      <c r="G43" s="33" t="str">
        <f>IF($F43&lt;&gt;"",WORKDAY.INTL($F43-1,$E43,1,Lista!$G$3:$G$17),"")</f>
        <v/>
      </c>
      <c r="H43" s="43" t="str">
        <f>IF(I43&lt;&gt;"",NETWORKDAYS.INTL(I43,J43,1,Lista!$G$3:$G$17),"")</f>
        <v/>
      </c>
      <c r="I43" s="33"/>
      <c r="J43" s="33"/>
      <c r="K43" s="56"/>
      <c r="L43" s="35" t="s">
        <v>25</v>
      </c>
      <c r="M43" s="35" t="s">
        <v>28</v>
      </c>
      <c r="N43" s="12"/>
      <c r="AV43" s="17"/>
    </row>
    <row r="44" spans="2:48" ht="17.100000000000001" customHeight="1" thickBot="1" x14ac:dyDescent="0.35">
      <c r="B44" s="20"/>
      <c r="C44" s="21" t="s">
        <v>85</v>
      </c>
      <c r="D44" s="91" t="s">
        <v>86</v>
      </c>
      <c r="E44" s="45"/>
      <c r="F44" s="40"/>
      <c r="G44" s="40" t="str">
        <f>IF($F44&lt;&gt;"",WORKDAY.INTL($F44-1,$E44,1,Lista!$G$3:$G$17),"")</f>
        <v/>
      </c>
      <c r="H44" s="44" t="str">
        <f>IF(I44&lt;&gt;"",NETWORKDAYS.INTL(I44,J44,1,Lista!$G$3:$G$17),"")</f>
        <v/>
      </c>
      <c r="I44" s="39"/>
      <c r="J44" s="39"/>
      <c r="K44" s="57"/>
      <c r="L44" s="45" t="s">
        <v>25</v>
      </c>
      <c r="M44" s="45" t="s">
        <v>28</v>
      </c>
      <c r="N44" s="13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8"/>
    </row>
    <row r="45" spans="2:48" ht="13.8" thickTop="1" x14ac:dyDescent="0.3"/>
  </sheetData>
  <mergeCells count="11">
    <mergeCell ref="B36:D36"/>
    <mergeCell ref="AP7:AV7"/>
    <mergeCell ref="B9:D9"/>
    <mergeCell ref="B10:D10"/>
    <mergeCell ref="B14:D14"/>
    <mergeCell ref="B17:D17"/>
    <mergeCell ref="B27:D27"/>
    <mergeCell ref="N7:T7"/>
    <mergeCell ref="U7:AA7"/>
    <mergeCell ref="AB7:AH7"/>
    <mergeCell ref="AI7:AO7"/>
  </mergeCells>
  <phoneticPr fontId="9" type="noConversion"/>
  <conditionalFormatting sqref="N9:AU44">
    <cfRule type="expression" dxfId="23" priority="3">
      <formula>OR(WEEKDAY(N$8)=1,WEEKDAY(N$8)=7)</formula>
    </cfRule>
  </conditionalFormatting>
  <conditionalFormatting sqref="N9:AV44">
    <cfRule type="expression" dxfId="22" priority="2">
      <formula>N$8=TODAY()</formula>
    </cfRule>
  </conditionalFormatting>
  <conditionalFormatting sqref="N10:AV12 N14:AV31 N33:AV44">
    <cfRule type="expression" dxfId="21" priority="4">
      <formula>AND($F10&lt;&gt;"",$G10&lt;&gt;"",N$8&lt;=DATA_PROGRESSO,N$8&gt;=$F10,N$8&lt;=$G10)</formula>
    </cfRule>
  </conditionalFormatting>
  <conditionalFormatting sqref="N10:AV12 N14:AV31 N33:AV44">
    <cfRule type="expression" dxfId="20" priority="5">
      <formula>AND(N$8&gt;=$F10,N$8&lt;=$G10,$F10&lt;&gt;"",$G10&lt;&gt;"")</formula>
    </cfRule>
  </conditionalFormatting>
  <conditionalFormatting sqref="N13:AV13">
    <cfRule type="expression" dxfId="19" priority="207">
      <formula>AND(#REF!&lt;&gt;"",#REF!&lt;&gt;"",N$8&lt;=DATA_PROGRESSO,N$8&gt;=#REF!,N$8&lt;=#REF!)</formula>
    </cfRule>
  </conditionalFormatting>
  <conditionalFormatting sqref="N13:AV13">
    <cfRule type="expression" dxfId="18" priority="210">
      <formula>AND(N$8&gt;=#REF!,N$8&lt;=#REF!,#REF!&lt;&gt;"",#REF!&lt;&gt;"")</formula>
    </cfRule>
  </conditionalFormatting>
  <conditionalFormatting sqref="N32:AV32">
    <cfRule type="expression" dxfId="17" priority="224">
      <formula>AND(#REF!&lt;&gt;"",#REF!&lt;&gt;"",N$8&lt;=DATA_PROGRESSO,N$8&gt;=#REF!,N$8&lt;=#REF!)</formula>
    </cfRule>
  </conditionalFormatting>
  <conditionalFormatting sqref="N32:AV32">
    <cfRule type="expression" dxfId="16" priority="227">
      <formula>AND(N$8&gt;=#REF!,N$8&lt;=#REF!,#REF!&lt;&gt;"",#REF!&lt;&gt;"")</formula>
    </cfRule>
  </conditionalFormatting>
  <conditionalFormatting sqref="K10:K40">
    <cfRule type="dataBar" priority="25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{72CCF0AE-BECE-4F6B-B382-A0DE4A0B4F3E}</x14:id>
        </ext>
      </extLst>
    </cfRule>
    <cfRule type="dataBar" priority="25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{460CBC28-AC0D-44DA-AFB4-CC51210D5774}</x14:id>
        </ext>
      </extLst>
    </cfRule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{2BBE727B-1D9E-4283-95F7-AFDFFEB91C04}</x14:id>
        </ext>
      </extLst>
    </cfRule>
  </conditionalFormatting>
  <pageMargins left="0.511811024" right="0.511811024" top="0.78740157499999996" bottom="0.78740157499999996" header="0.31496062000000002" footer="0.31496062000000002"/>
  <pageSetup paperSize="9" scale="2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13</xdr:col>
                    <xdr:colOff>22860</xdr:colOff>
                    <xdr:row>4</xdr:row>
                    <xdr:rowOff>99060</xdr:rowOff>
                  </from>
                  <to>
                    <xdr:col>48</xdr:col>
                    <xdr:colOff>53340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CCF0AE-BECE-4F6B-B382-A0DE4A0B4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0CBC28-AC0D-44DA-AFB4-CC51210D57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BBE727B-1D9E-4283-95F7-AFDFFEB91C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K10:K40</xm:sqref>
        </x14:conditionalFormatting>
        <x14:conditionalFormatting xmlns:xm="http://schemas.microsoft.com/office/excel/2006/main">
          <x14:cfRule type="expression" priority="99" id="{C77012B3-86D4-4F3F-A8D8-CA4EC450BD8A}">
            <xm:f>MATCH(N$8,Lista!$G$3:$G$15,0)</xm:f>
            <x14:dxf>
              <fill>
                <patternFill patternType="lightUp">
                  <bgColor rgb="FFFF0000"/>
                </patternFill>
              </fill>
            </x14:dxf>
          </x14:cfRule>
          <xm:sqref>N8:AV44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631AD6-C548-49D4-B26B-626043E20250}">
          <x14:formula1>
            <xm:f>Lista!$D$3:$D$9</xm:f>
          </x14:formula1>
          <xm:sqref>L10:L44</xm:sqref>
        </x14:dataValidation>
        <x14:dataValidation type="list" allowBlank="1" showInputMessage="1" showErrorMessage="1" xr:uid="{353EF4BE-9017-4BD7-A30B-51F1244799A5}">
          <x14:formula1>
            <xm:f>Lista!$F$3:$F$23</xm:f>
          </x14:formula1>
          <xm:sqref>K10:K44</xm:sqref>
        </x14:dataValidation>
        <x14:dataValidation type="list" allowBlank="1" showInputMessage="1" showErrorMessage="1" xr:uid="{2B92DF37-65A7-4C24-BEC2-886C913752A9}">
          <x14:formula1>
            <xm:f>Lista!$E$3:$E$6</xm:f>
          </x14:formula1>
          <xm:sqref>M10:M44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F0CD-C62F-4CFC-B3AA-AC12BAE87118}">
  <sheetPr>
    <tabColor rgb="FF2F706B"/>
    <pageSetUpPr fitToPage="1"/>
  </sheetPr>
  <dimension ref="A1:AN40"/>
  <sheetViews>
    <sheetView showGridLines="0" zoomScaleNormal="100" workbookViewId="0">
      <selection activeCell="AJ7" sqref="AJ7"/>
    </sheetView>
  </sheetViews>
  <sheetFormatPr defaultColWidth="9.109375" defaultRowHeight="13.8" x14ac:dyDescent="0.3"/>
  <cols>
    <col min="1" max="1" width="3.109375" style="95" customWidth="1"/>
    <col min="2" max="32" width="4.33203125" style="95" customWidth="1"/>
    <col min="33" max="33" width="3.109375" style="95" customWidth="1"/>
    <col min="34" max="34" width="7.109375" style="95" customWidth="1"/>
    <col min="35" max="35" width="18.6640625" style="95" hidden="1" customWidth="1"/>
    <col min="36" max="36" width="13" style="107" customWidth="1"/>
    <col min="37" max="38" width="9.109375" style="107"/>
    <col min="39" max="16384" width="9.109375" style="95"/>
  </cols>
  <sheetData>
    <row r="1" spans="1:40" ht="30" customHeight="1" x14ac:dyDescent="0.3">
      <c r="A1" s="141">
        <v>2023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I1" s="96"/>
    </row>
    <row r="2" spans="1:40" ht="7.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I2" s="98"/>
    </row>
    <row r="3" spans="1:40" ht="16.5" customHeight="1" x14ac:dyDescent="0.3">
      <c r="A3" s="99"/>
      <c r="B3" s="99"/>
      <c r="C3" s="100" t="s">
        <v>87</v>
      </c>
      <c r="D3" s="142">
        <v>2023</v>
      </c>
      <c r="E3" s="143"/>
      <c r="F3" s="144"/>
      <c r="G3" s="101"/>
      <c r="H3" s="101"/>
      <c r="I3" s="100" t="s">
        <v>88</v>
      </c>
      <c r="J3" s="142">
        <v>1</v>
      </c>
      <c r="K3" s="143"/>
      <c r="L3" s="144"/>
      <c r="M3" s="101"/>
      <c r="N3" s="101"/>
      <c r="O3" s="101"/>
      <c r="P3" s="101"/>
      <c r="Q3" s="100" t="s">
        <v>89</v>
      </c>
      <c r="R3" s="142">
        <v>1</v>
      </c>
      <c r="S3" s="144"/>
      <c r="T3" s="102" t="s">
        <v>90</v>
      </c>
      <c r="U3" s="101"/>
      <c r="V3" s="101"/>
      <c r="W3" s="101"/>
      <c r="X3" s="101"/>
      <c r="Y3" s="101"/>
      <c r="Z3" s="101"/>
      <c r="AA3" s="101"/>
      <c r="AB3" s="99"/>
      <c r="AC3" s="99"/>
      <c r="AD3" s="99"/>
      <c r="AE3" s="99"/>
      <c r="AF3" s="103"/>
      <c r="AG3" s="99"/>
      <c r="AI3" s="104" t="s">
        <v>91</v>
      </c>
      <c r="AJ3" s="104"/>
    </row>
    <row r="4" spans="1:40" ht="6" customHeight="1" x14ac:dyDescent="0.3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I4" s="105" t="s">
        <v>92</v>
      </c>
      <c r="AJ4" s="106"/>
    </row>
    <row r="6" spans="1:40" s="108" customFormat="1" ht="21" customHeight="1" x14ac:dyDescent="0.35">
      <c r="B6" s="140">
        <f>DATE(D3,J3,1)</f>
        <v>44927</v>
      </c>
      <c r="C6" s="140"/>
      <c r="D6" s="140"/>
      <c r="E6" s="140"/>
      <c r="F6" s="140"/>
      <c r="G6" s="140"/>
      <c r="H6" s="140"/>
      <c r="I6" s="109"/>
      <c r="J6" s="140">
        <f>DATE(YEAR(B6+42),MONTH(B6+42),1)</f>
        <v>44958</v>
      </c>
      <c r="K6" s="140"/>
      <c r="L6" s="140"/>
      <c r="M6" s="140"/>
      <c r="N6" s="140"/>
      <c r="O6" s="140"/>
      <c r="P6" s="140"/>
      <c r="Q6" s="109"/>
      <c r="R6" s="140">
        <f>DATE(YEAR(J6+42),MONTH(J6+42),1)</f>
        <v>44986</v>
      </c>
      <c r="S6" s="140"/>
      <c r="T6" s="140"/>
      <c r="U6" s="140"/>
      <c r="V6" s="140"/>
      <c r="W6" s="140"/>
      <c r="X6" s="140"/>
      <c r="Y6" s="109"/>
      <c r="Z6" s="140">
        <f>DATE(YEAR(R6+42),MONTH(R6+42),1)</f>
        <v>45017</v>
      </c>
      <c r="AA6" s="140"/>
      <c r="AB6" s="140"/>
      <c r="AC6" s="140"/>
      <c r="AD6" s="140"/>
      <c r="AE6" s="140"/>
      <c r="AF6" s="140"/>
      <c r="AG6" s="109"/>
      <c r="AI6" s="110"/>
      <c r="AJ6" s="109"/>
      <c r="AK6" s="109"/>
      <c r="AL6" s="109"/>
    </row>
    <row r="7" spans="1:40" s="111" customFormat="1" ht="15.6" x14ac:dyDescent="0.3">
      <c r="B7" s="112" t="str">
        <f>CHOOSE(1+MOD($R$3+1-2,7),"D","S","T","Q","Q","S","S")</f>
        <v>D</v>
      </c>
      <c r="C7" s="112" t="str">
        <f>CHOOSE(1+MOD($R$3+2-2,7),"D","S","T","Q","Q","S","S")</f>
        <v>S</v>
      </c>
      <c r="D7" s="112" t="str">
        <f>CHOOSE(1+MOD($R$3+3-2,7),"D","S","T","Q","Q","S","S")</f>
        <v>T</v>
      </c>
      <c r="E7" s="112" t="str">
        <f>CHOOSE(1+MOD($R$3+4-2,7),"D","S","T","Q","Q","S","S")</f>
        <v>Q</v>
      </c>
      <c r="F7" s="112" t="str">
        <f>CHOOSE(1+MOD($R$3+5-2,7),"D","S","T","Q","Q","S","S")</f>
        <v>Q</v>
      </c>
      <c r="G7" s="112" t="str">
        <f>CHOOSE(1+MOD($R$3+6-2,7),"D","S","T","Q","Q","S","S")</f>
        <v>S</v>
      </c>
      <c r="H7" s="112" t="str">
        <f>CHOOSE(1+MOD($R$3+7-2,7),"D","S","T","Q","Q","S","S")</f>
        <v>S</v>
      </c>
      <c r="J7" s="112" t="str">
        <f>CHOOSE(1+MOD($R$3+1-2,7),"D","S","T","Q","Q","S","S")</f>
        <v>D</v>
      </c>
      <c r="K7" s="112" t="str">
        <f>CHOOSE(1+MOD($R$3+2-2,7),"D","S","T","Q","Q","S","S")</f>
        <v>S</v>
      </c>
      <c r="L7" s="112" t="str">
        <f>CHOOSE(1+MOD($R$3+3-2,7),"D","S","T","Q","Q","S","S")</f>
        <v>T</v>
      </c>
      <c r="M7" s="112" t="str">
        <f>CHOOSE(1+MOD($R$3+4-2,7),"D","S","T","Q","Q","S","S")</f>
        <v>Q</v>
      </c>
      <c r="N7" s="112" t="str">
        <f>CHOOSE(1+MOD($R$3+5-2,7),"D","S","T","Q","Q","S","S")</f>
        <v>Q</v>
      </c>
      <c r="O7" s="112" t="str">
        <f>CHOOSE(1+MOD($R$3+6-2,7),"D","S","T","Q","Q","S","S")</f>
        <v>S</v>
      </c>
      <c r="P7" s="112" t="str">
        <f>CHOOSE(1+MOD($R$3+7-2,7),"D","S","T","Q","Q","S","S")</f>
        <v>S</v>
      </c>
      <c r="R7" s="112" t="str">
        <f>CHOOSE(1+MOD($R$3+1-2,7),"D","S","T","Q","Q","S","S")</f>
        <v>D</v>
      </c>
      <c r="S7" s="112" t="str">
        <f>CHOOSE(1+MOD($R$3+2-2,7),"D","S","T","Q","Q","S","S")</f>
        <v>S</v>
      </c>
      <c r="T7" s="112" t="str">
        <f>CHOOSE(1+MOD($R$3+3-2,7),"D","S","T","Q","Q","S","S")</f>
        <v>T</v>
      </c>
      <c r="U7" s="112" t="str">
        <f>CHOOSE(1+MOD($R$3+4-2,7),"D","S","T","Q","Q","S","S")</f>
        <v>Q</v>
      </c>
      <c r="V7" s="112" t="str">
        <f>CHOOSE(1+MOD($R$3+5-2,7),"D","S","T","Q","Q","S","S")</f>
        <v>Q</v>
      </c>
      <c r="W7" s="112" t="str">
        <f>CHOOSE(1+MOD($R$3+6-2,7),"D","S","T","Q","Q","S","S")</f>
        <v>S</v>
      </c>
      <c r="X7" s="112" t="str">
        <f>CHOOSE(1+MOD($R$3+7-2,7),"D","S","T","Q","Q","S","S")</f>
        <v>S</v>
      </c>
      <c r="Z7" s="112" t="str">
        <f>CHOOSE(1+MOD($R$3+1-2,7),"D","S","T","Q","Q","S","S")</f>
        <v>D</v>
      </c>
      <c r="AA7" s="112" t="str">
        <f>CHOOSE(1+MOD($R$3+2-2,7),"D","S","T","Q","Q","S","S")</f>
        <v>S</v>
      </c>
      <c r="AB7" s="112" t="str">
        <f>CHOOSE(1+MOD($R$3+3-2,7),"D","S","T","Q","Q","S","S")</f>
        <v>T</v>
      </c>
      <c r="AC7" s="112" t="str">
        <f>CHOOSE(1+MOD($R$3+4-2,7),"D","S","T","Q","Q","S","S")</f>
        <v>Q</v>
      </c>
      <c r="AD7" s="112" t="str">
        <f>CHOOSE(1+MOD($R$3+5-2,7),"D","S","T","Q","Q","S","S")</f>
        <v>Q</v>
      </c>
      <c r="AE7" s="112" t="str">
        <f>CHOOSE(1+MOD($R$3+6-2,7),"D","S","T","Q","Q","S","S")</f>
        <v>S</v>
      </c>
      <c r="AF7" s="112" t="str">
        <f>CHOOSE(1+MOD($R$3+7-2,7),"D","S","T","Q","Q","S","S")</f>
        <v>S</v>
      </c>
      <c r="AI7" s="110"/>
      <c r="AJ7" s="124" t="s">
        <v>93</v>
      </c>
      <c r="AK7" s="125" t="s">
        <v>94</v>
      </c>
    </row>
    <row r="8" spans="1:40" s="113" customFormat="1" ht="18" customHeight="1" x14ac:dyDescent="0.3">
      <c r="B8" s="114">
        <f>IF(WEEKDAY(B6,1)=MOD($R$3,7),B6,"")</f>
        <v>44927</v>
      </c>
      <c r="C8" s="114">
        <f>IF(B8="",IF(WEEKDAY(B6,1)=MOD($R$3,7)+1,B6,""),B8+1)</f>
        <v>44928</v>
      </c>
      <c r="D8" s="114">
        <f>IF(C8="",IF(WEEKDAY(B6,1)=MOD($R$3+1,7)+1,B6,""),C8+1)</f>
        <v>44929</v>
      </c>
      <c r="E8" s="114">
        <f>IF(D8="",IF(WEEKDAY(B6,1)=MOD($R$3+2,7)+1,B6,""),D8+1)</f>
        <v>44930</v>
      </c>
      <c r="F8" s="114">
        <f>IF(E8="",IF(WEEKDAY(B6,1)=MOD($R$3+3,7)+1,B6,""),E8+1)</f>
        <v>44931</v>
      </c>
      <c r="G8" s="114">
        <f>IF(F8="",IF(WEEKDAY(B6,1)=MOD($R$3+4,7)+1,B6,""),F8+1)</f>
        <v>44932</v>
      </c>
      <c r="H8" s="114">
        <f>IF(G8="",IF(WEEKDAY(B6,1)=MOD($R$3+5,7)+1,B6,""),G8+1)</f>
        <v>44933</v>
      </c>
      <c r="I8" s="111"/>
      <c r="J8" s="114" t="str">
        <f>IF(WEEKDAY(J6,1)=MOD($R$3,7),J6,"")</f>
        <v/>
      </c>
      <c r="K8" s="114" t="str">
        <f>IF(J8="",IF(WEEKDAY(J6,1)=MOD($R$3,7)+1,J6,""),J8+1)</f>
        <v/>
      </c>
      <c r="L8" s="114" t="str">
        <f>IF(K8="",IF(WEEKDAY(J6,1)=MOD($R$3+1,7)+1,J6,""),K8+1)</f>
        <v/>
      </c>
      <c r="M8" s="114">
        <f>IF(L8="",IF(WEEKDAY(J6,1)=MOD($R$3+2,7)+1,J6,""),L8+1)</f>
        <v>44958</v>
      </c>
      <c r="N8" s="114">
        <f>IF(M8="",IF(WEEKDAY(J6,1)=MOD($R$3+3,7)+1,J6,""),M8+1)</f>
        <v>44959</v>
      </c>
      <c r="O8" s="114">
        <f>IF(N8="",IF(WEEKDAY(J6,1)=MOD($R$3+4,7)+1,J6,""),N8+1)</f>
        <v>44960</v>
      </c>
      <c r="P8" s="114">
        <f>IF(O8="",IF(WEEKDAY(J6,1)=MOD($R$3+5,7)+1,J6,""),O8+1)</f>
        <v>44961</v>
      </c>
      <c r="Q8" s="111"/>
      <c r="R8" s="114" t="str">
        <f>IF(WEEKDAY(R6,1)=MOD($R$3,7),R6,"")</f>
        <v/>
      </c>
      <c r="S8" s="114" t="str">
        <f>IF(R8="",IF(WEEKDAY(R6,1)=MOD($R$3,7)+1,R6,""),R8+1)</f>
        <v/>
      </c>
      <c r="T8" s="114" t="str">
        <f>IF(S8="",IF(WEEKDAY(R6,1)=MOD($R$3+1,7)+1,R6,""),S8+1)</f>
        <v/>
      </c>
      <c r="U8" s="114">
        <f>IF(T8="",IF(WEEKDAY(R6,1)=MOD($R$3+2,7)+1,R6,""),T8+1)</f>
        <v>44986</v>
      </c>
      <c r="V8" s="114">
        <f>IF(U8="",IF(WEEKDAY(R6,1)=MOD($R$3+3,7)+1,R6,""),U8+1)</f>
        <v>44987</v>
      </c>
      <c r="W8" s="114">
        <f>IF(V8="",IF(WEEKDAY(R6,1)=MOD($R$3+4,7)+1,R6,""),V8+1)</f>
        <v>44988</v>
      </c>
      <c r="X8" s="114">
        <f>IF(W8="",IF(WEEKDAY(R6,1)=MOD($R$3+5,7)+1,R6,""),W8+1)</f>
        <v>44989</v>
      </c>
      <c r="Y8" s="111"/>
      <c r="Z8" s="114" t="str">
        <f>IF(WEEKDAY(Z6,1)=MOD($R$3,7),Z6,"")</f>
        <v/>
      </c>
      <c r="AA8" s="114" t="str">
        <f>IF(Z8="",IF(WEEKDAY(Z6,1)=MOD($R$3,7)+1,Z6,""),Z8+1)</f>
        <v/>
      </c>
      <c r="AB8" s="114" t="str">
        <f>IF(AA8="",IF(WEEKDAY(Z6,1)=MOD($R$3+1,7)+1,Z6,""),AA8+1)</f>
        <v/>
      </c>
      <c r="AC8" s="114" t="str">
        <f>IF(AB8="",IF(WEEKDAY(Z6,1)=MOD($R$3+2,7)+1,Z6,""),AB8+1)</f>
        <v/>
      </c>
      <c r="AD8" s="114" t="str">
        <f>IF(AC8="",IF(WEEKDAY(Z6,1)=MOD($R$3+3,7)+1,Z6,""),AC8+1)</f>
        <v/>
      </c>
      <c r="AE8" s="114" t="str">
        <f>IF(AD8="",IF(WEEKDAY(Z6,1)=MOD($R$3+4,7)+1,Z6,""),AD8+1)</f>
        <v/>
      </c>
      <c r="AF8" s="114">
        <f>IF(AE8="",IF(WEEKDAY(Z6,1)=MOD($R$3+5,7)+1,Z6,""),AE8+1)</f>
        <v>45017</v>
      </c>
      <c r="AG8" s="111"/>
      <c r="AI8" s="145" t="s">
        <v>95</v>
      </c>
      <c r="AJ8" s="124">
        <v>44927</v>
      </c>
      <c r="AK8" s="125" t="s">
        <v>96</v>
      </c>
      <c r="AL8" s="126"/>
      <c r="AM8" s="119"/>
      <c r="AN8" s="119"/>
    </row>
    <row r="9" spans="1:40" s="113" customFormat="1" ht="18" customHeight="1" x14ac:dyDescent="0.3">
      <c r="B9" s="114">
        <f>IF(H8="","",IF(MONTH(H8+1)&lt;&gt;MONTH(H8),"",H8+1))</f>
        <v>44934</v>
      </c>
      <c r="C9" s="114">
        <f>IF(B9="","",IF(MONTH(B9+1)&lt;&gt;MONTH(B9),"",B9+1))</f>
        <v>44935</v>
      </c>
      <c r="D9" s="114">
        <f t="shared" ref="D9:H13" si="0">IF(C9="","",IF(MONTH(C9+1)&lt;&gt;MONTH(C9),"",C9+1))</f>
        <v>44936</v>
      </c>
      <c r="E9" s="114">
        <f t="shared" si="0"/>
        <v>44937</v>
      </c>
      <c r="F9" s="114">
        <f t="shared" si="0"/>
        <v>44938</v>
      </c>
      <c r="G9" s="114">
        <f t="shared" si="0"/>
        <v>44939</v>
      </c>
      <c r="H9" s="114">
        <f t="shared" si="0"/>
        <v>44940</v>
      </c>
      <c r="I9" s="111"/>
      <c r="J9" s="114">
        <f>IF(P8="","",IF(MONTH(P8+1)&lt;&gt;MONTH(P8),"",P8+1))</f>
        <v>44962</v>
      </c>
      <c r="K9" s="114">
        <f>IF(J9="","",IF(MONTH(J9+1)&lt;&gt;MONTH(J9),"",J9+1))</f>
        <v>44963</v>
      </c>
      <c r="L9" s="114">
        <f t="shared" ref="L9:P13" si="1">IF(K9="","",IF(MONTH(K9+1)&lt;&gt;MONTH(K9),"",K9+1))</f>
        <v>44964</v>
      </c>
      <c r="M9" s="114">
        <f t="shared" si="1"/>
        <v>44965</v>
      </c>
      <c r="N9" s="114">
        <f t="shared" si="1"/>
        <v>44966</v>
      </c>
      <c r="O9" s="114">
        <f t="shared" si="1"/>
        <v>44967</v>
      </c>
      <c r="P9" s="114">
        <f t="shared" si="1"/>
        <v>44968</v>
      </c>
      <c r="Q9" s="111"/>
      <c r="R9" s="114">
        <f>IF(X8="","",IF(MONTH(X8+1)&lt;&gt;MONTH(X8),"",X8+1))</f>
        <v>44990</v>
      </c>
      <c r="S9" s="114">
        <f>IF(R9="","",IF(MONTH(R9+1)&lt;&gt;MONTH(R9),"",R9+1))</f>
        <v>44991</v>
      </c>
      <c r="T9" s="114">
        <f t="shared" ref="T9:X13" si="2">IF(S9="","",IF(MONTH(S9+1)&lt;&gt;MONTH(S9),"",S9+1))</f>
        <v>44992</v>
      </c>
      <c r="U9" s="114">
        <f t="shared" si="2"/>
        <v>44993</v>
      </c>
      <c r="V9" s="114">
        <f t="shared" si="2"/>
        <v>44994</v>
      </c>
      <c r="W9" s="114">
        <f t="shared" si="2"/>
        <v>44995</v>
      </c>
      <c r="X9" s="114">
        <f t="shared" si="2"/>
        <v>44996</v>
      </c>
      <c r="Y9" s="111"/>
      <c r="Z9" s="114">
        <f>IF(AF8="","",IF(MONTH(AF8+1)&lt;&gt;MONTH(AF8),"",AF8+1))</f>
        <v>45018</v>
      </c>
      <c r="AA9" s="114">
        <f>IF(Z9="","",IF(MONTH(Z9+1)&lt;&gt;MONTH(Z9),"",Z9+1))</f>
        <v>45019</v>
      </c>
      <c r="AB9" s="114">
        <f t="shared" ref="AB9:AF13" si="3">IF(AA9="","",IF(MONTH(AA9+1)&lt;&gt;MONTH(AA9),"",AA9+1))</f>
        <v>45020</v>
      </c>
      <c r="AC9" s="114">
        <f t="shared" si="3"/>
        <v>45021</v>
      </c>
      <c r="AD9" s="114">
        <f t="shared" si="3"/>
        <v>45022</v>
      </c>
      <c r="AE9" s="116">
        <f t="shared" si="3"/>
        <v>45023</v>
      </c>
      <c r="AF9" s="114">
        <f t="shared" si="3"/>
        <v>45024</v>
      </c>
      <c r="AG9" s="111"/>
      <c r="AI9" s="145"/>
      <c r="AJ9" s="127">
        <v>44946</v>
      </c>
      <c r="AK9" s="128" t="s">
        <v>97</v>
      </c>
      <c r="AL9" s="129"/>
      <c r="AM9" s="121"/>
      <c r="AN9" s="119"/>
    </row>
    <row r="10" spans="1:40" s="113" customFormat="1" ht="18" customHeight="1" x14ac:dyDescent="0.3">
      <c r="B10" s="114">
        <f>IF(H9="","",IF(MONTH(H9+1)&lt;&gt;MONTH(H9),"",H9+1))</f>
        <v>44941</v>
      </c>
      <c r="C10" s="114">
        <f>IF(B10="","",IF(MONTH(B10+1)&lt;&gt;MONTH(B10),"",B10+1))</f>
        <v>44942</v>
      </c>
      <c r="D10" s="114">
        <f t="shared" si="0"/>
        <v>44943</v>
      </c>
      <c r="E10" s="114">
        <f t="shared" si="0"/>
        <v>44944</v>
      </c>
      <c r="F10" s="114">
        <f t="shared" si="0"/>
        <v>44945</v>
      </c>
      <c r="G10" s="117">
        <f t="shared" si="0"/>
        <v>44946</v>
      </c>
      <c r="H10" s="114">
        <f t="shared" si="0"/>
        <v>44947</v>
      </c>
      <c r="I10" s="111"/>
      <c r="J10" s="114">
        <f>IF(P9="","",IF(MONTH(P9+1)&lt;&gt;MONTH(P9),"",P9+1))</f>
        <v>44969</v>
      </c>
      <c r="K10" s="114">
        <f>IF(J10="","",IF(MONTH(J10+1)&lt;&gt;MONTH(J10),"",J10+1))</f>
        <v>44970</v>
      </c>
      <c r="L10" s="114">
        <f t="shared" si="1"/>
        <v>44971</v>
      </c>
      <c r="M10" s="114">
        <f t="shared" si="1"/>
        <v>44972</v>
      </c>
      <c r="N10" s="114">
        <f t="shared" si="1"/>
        <v>44973</v>
      </c>
      <c r="O10" s="114">
        <f t="shared" si="1"/>
        <v>44974</v>
      </c>
      <c r="P10" s="114">
        <f t="shared" si="1"/>
        <v>44975</v>
      </c>
      <c r="Q10" s="111"/>
      <c r="R10" s="114">
        <f>IF(X9="","",IF(MONTH(X9+1)&lt;&gt;MONTH(X9),"",X9+1))</f>
        <v>44997</v>
      </c>
      <c r="S10" s="114">
        <f>IF(R10="","",IF(MONTH(R10+1)&lt;&gt;MONTH(R10),"",R10+1))</f>
        <v>44998</v>
      </c>
      <c r="T10" s="114">
        <f t="shared" si="2"/>
        <v>44999</v>
      </c>
      <c r="U10" s="114">
        <f t="shared" si="2"/>
        <v>45000</v>
      </c>
      <c r="V10" s="114">
        <f t="shared" si="2"/>
        <v>45001</v>
      </c>
      <c r="W10" s="114">
        <f t="shared" si="2"/>
        <v>45002</v>
      </c>
      <c r="X10" s="114">
        <f t="shared" si="2"/>
        <v>45003</v>
      </c>
      <c r="Y10" s="111"/>
      <c r="Z10" s="114">
        <f>IF(AF9="","",IF(MONTH(AF9+1)&lt;&gt;MONTH(AF9),"",AF9+1))</f>
        <v>45025</v>
      </c>
      <c r="AA10" s="114">
        <f>IF(Z10="","",IF(MONTH(Z10+1)&lt;&gt;MONTH(Z10),"",Z10+1))</f>
        <v>45026</v>
      </c>
      <c r="AB10" s="114">
        <f t="shared" si="3"/>
        <v>45027</v>
      </c>
      <c r="AC10" s="114">
        <f t="shared" si="3"/>
        <v>45028</v>
      </c>
      <c r="AD10" s="114">
        <f t="shared" si="3"/>
        <v>45029</v>
      </c>
      <c r="AE10" s="114">
        <f t="shared" si="3"/>
        <v>45030</v>
      </c>
      <c r="AF10" s="114">
        <f t="shared" si="3"/>
        <v>45031</v>
      </c>
      <c r="AG10" s="111"/>
      <c r="AI10" s="145"/>
      <c r="AJ10" s="124">
        <v>44977</v>
      </c>
      <c r="AK10" s="125" t="s">
        <v>98</v>
      </c>
      <c r="AL10" s="126"/>
      <c r="AM10" s="119"/>
      <c r="AN10" s="119"/>
    </row>
    <row r="11" spans="1:40" s="113" customFormat="1" ht="18" customHeight="1" x14ac:dyDescent="0.3">
      <c r="B11" s="114">
        <f>IF(H10="","",IF(MONTH(H10+1)&lt;&gt;MONTH(H10),"",H10+1))</f>
        <v>44948</v>
      </c>
      <c r="C11" s="114">
        <f>IF(B11="","",IF(MONTH(B11+1)&lt;&gt;MONTH(B11),"",B11+1))</f>
        <v>44949</v>
      </c>
      <c r="D11" s="114">
        <f t="shared" si="0"/>
        <v>44950</v>
      </c>
      <c r="E11" s="114">
        <f t="shared" si="0"/>
        <v>44951</v>
      </c>
      <c r="F11" s="114">
        <f t="shared" si="0"/>
        <v>44952</v>
      </c>
      <c r="G11" s="114">
        <f t="shared" si="0"/>
        <v>44953</v>
      </c>
      <c r="H11" s="114">
        <f t="shared" si="0"/>
        <v>44954</v>
      </c>
      <c r="I11" s="111"/>
      <c r="J11" s="114">
        <f>IF(P10="","",IF(MONTH(P10+1)&lt;&gt;MONTH(P10),"",P10+1))</f>
        <v>44976</v>
      </c>
      <c r="K11" s="114">
        <f>IF(J11="","",IF(MONTH(J11+1)&lt;&gt;MONTH(J11),"",J11+1))</f>
        <v>44977</v>
      </c>
      <c r="L11" s="116">
        <f t="shared" si="1"/>
        <v>44978</v>
      </c>
      <c r="M11" s="114">
        <f t="shared" si="1"/>
        <v>44979</v>
      </c>
      <c r="N11" s="114">
        <f t="shared" si="1"/>
        <v>44980</v>
      </c>
      <c r="O11" s="114">
        <f t="shared" si="1"/>
        <v>44981</v>
      </c>
      <c r="P11" s="114">
        <f t="shared" si="1"/>
        <v>44982</v>
      </c>
      <c r="Q11" s="111"/>
      <c r="R11" s="114">
        <f>IF(X10="","",IF(MONTH(X10+1)&lt;&gt;MONTH(X10),"",X10+1))</f>
        <v>45004</v>
      </c>
      <c r="S11" s="114">
        <f>IF(R11="","",IF(MONTH(R11+1)&lt;&gt;MONTH(R11),"",R11+1))</f>
        <v>45005</v>
      </c>
      <c r="T11" s="114">
        <f t="shared" si="2"/>
        <v>45006</v>
      </c>
      <c r="U11" s="114">
        <f t="shared" si="2"/>
        <v>45007</v>
      </c>
      <c r="V11" s="114">
        <f t="shared" si="2"/>
        <v>45008</v>
      </c>
      <c r="W11" s="114">
        <f t="shared" si="2"/>
        <v>45009</v>
      </c>
      <c r="X11" s="114">
        <f t="shared" si="2"/>
        <v>45010</v>
      </c>
      <c r="Y11" s="111"/>
      <c r="Z11" s="114">
        <f>IF(AF10="","",IF(MONTH(AF10+1)&lt;&gt;MONTH(AF10),"",AF10+1))</f>
        <v>45032</v>
      </c>
      <c r="AA11" s="114">
        <f>IF(Z11="","",IF(MONTH(Z11+1)&lt;&gt;MONTH(Z11),"",Z11+1))</f>
        <v>45033</v>
      </c>
      <c r="AB11" s="114">
        <f t="shared" si="3"/>
        <v>45034</v>
      </c>
      <c r="AC11" s="114">
        <f t="shared" si="3"/>
        <v>45035</v>
      </c>
      <c r="AD11" s="114">
        <f t="shared" si="3"/>
        <v>45036</v>
      </c>
      <c r="AE11" s="116">
        <f t="shared" si="3"/>
        <v>45037</v>
      </c>
      <c r="AF11" s="114">
        <f t="shared" si="3"/>
        <v>45038</v>
      </c>
      <c r="AG11" s="111"/>
      <c r="AI11" s="145"/>
      <c r="AJ11" s="124">
        <v>44978</v>
      </c>
      <c r="AK11" s="125" t="s">
        <v>98</v>
      </c>
      <c r="AL11" s="126"/>
      <c r="AM11" s="119"/>
      <c r="AN11" s="119"/>
    </row>
    <row r="12" spans="1:40" s="113" customFormat="1" ht="18" customHeight="1" x14ac:dyDescent="0.3">
      <c r="B12" s="114">
        <f>IF(H11="","",IF(MONTH(H11+1)&lt;&gt;MONTH(H11),"",H11+1))</f>
        <v>44955</v>
      </c>
      <c r="C12" s="114">
        <f>IF(B12="","",IF(MONTH(B12+1)&lt;&gt;MONTH(B12),"",B12+1))</f>
        <v>44956</v>
      </c>
      <c r="D12" s="114">
        <f t="shared" si="0"/>
        <v>44957</v>
      </c>
      <c r="E12" s="114" t="str">
        <f t="shared" si="0"/>
        <v/>
      </c>
      <c r="F12" s="114" t="str">
        <f t="shared" si="0"/>
        <v/>
      </c>
      <c r="G12" s="114" t="str">
        <f t="shared" si="0"/>
        <v/>
      </c>
      <c r="H12" s="114" t="str">
        <f t="shared" si="0"/>
        <v/>
      </c>
      <c r="I12" s="111"/>
      <c r="J12" s="114">
        <f>IF(P11="","",IF(MONTH(P11+1)&lt;&gt;MONTH(P11),"",P11+1))</f>
        <v>44983</v>
      </c>
      <c r="K12" s="114">
        <f>IF(J12="","",IF(MONTH(J12+1)&lt;&gt;MONTH(J12),"",J12+1))</f>
        <v>44984</v>
      </c>
      <c r="L12" s="114">
        <f t="shared" si="1"/>
        <v>44985</v>
      </c>
      <c r="M12" s="114" t="str">
        <f t="shared" si="1"/>
        <v/>
      </c>
      <c r="N12" s="114" t="str">
        <f t="shared" si="1"/>
        <v/>
      </c>
      <c r="O12" s="114" t="str">
        <f t="shared" si="1"/>
        <v/>
      </c>
      <c r="P12" s="114" t="str">
        <f t="shared" si="1"/>
        <v/>
      </c>
      <c r="Q12" s="111"/>
      <c r="R12" s="114">
        <f>IF(X11="","",IF(MONTH(X11+1)&lt;&gt;MONTH(X11),"",X11+1))</f>
        <v>45011</v>
      </c>
      <c r="S12" s="114">
        <f>IF(R12="","",IF(MONTH(R12+1)&lt;&gt;MONTH(R12),"",R12+1))</f>
        <v>45012</v>
      </c>
      <c r="T12" s="114">
        <f t="shared" si="2"/>
        <v>45013</v>
      </c>
      <c r="U12" s="114">
        <f t="shared" si="2"/>
        <v>45014</v>
      </c>
      <c r="V12" s="114">
        <f t="shared" si="2"/>
        <v>45015</v>
      </c>
      <c r="W12" s="114">
        <f t="shared" si="2"/>
        <v>45016</v>
      </c>
      <c r="X12" s="114" t="str">
        <f t="shared" si="2"/>
        <v/>
      </c>
      <c r="Y12" s="111"/>
      <c r="Z12" s="114">
        <f>IF(AF11="","",IF(MONTH(AF11+1)&lt;&gt;MONTH(AF11),"",AF11+1))</f>
        <v>45039</v>
      </c>
      <c r="AA12" s="114">
        <f>IF(Z12="","",IF(MONTH(Z12+1)&lt;&gt;MONTH(Z12),"",Z12+1))</f>
        <v>45040</v>
      </c>
      <c r="AB12" s="114">
        <f t="shared" si="3"/>
        <v>45041</v>
      </c>
      <c r="AC12" s="114">
        <f t="shared" si="3"/>
        <v>45042</v>
      </c>
      <c r="AD12" s="114">
        <f t="shared" si="3"/>
        <v>45043</v>
      </c>
      <c r="AE12" s="114">
        <f t="shared" si="3"/>
        <v>45044</v>
      </c>
      <c r="AF12" s="114">
        <f t="shared" si="3"/>
        <v>45045</v>
      </c>
      <c r="AG12" s="111"/>
      <c r="AI12" s="145"/>
      <c r="AJ12" s="124">
        <v>44979</v>
      </c>
      <c r="AK12" s="125" t="s">
        <v>99</v>
      </c>
      <c r="AL12" s="126"/>
      <c r="AM12" s="119"/>
      <c r="AN12" s="119"/>
    </row>
    <row r="13" spans="1:40" s="113" customFormat="1" ht="18" customHeight="1" x14ac:dyDescent="0.3">
      <c r="B13" s="114" t="str">
        <f>IF(H12="","",IF(MONTH(H12+1)&lt;&gt;MONTH(H12),"",H12+1))</f>
        <v/>
      </c>
      <c r="C13" s="114" t="str">
        <f>IF(B13="","",IF(MONTH(B13+1)&lt;&gt;MONTH(B13),"",B13+1))</f>
        <v/>
      </c>
      <c r="D13" s="114" t="str">
        <f t="shared" si="0"/>
        <v/>
      </c>
      <c r="E13" s="114" t="str">
        <f t="shared" si="0"/>
        <v/>
      </c>
      <c r="F13" s="114" t="str">
        <f t="shared" si="0"/>
        <v/>
      </c>
      <c r="G13" s="114" t="str">
        <f t="shared" si="0"/>
        <v/>
      </c>
      <c r="H13" s="114" t="str">
        <f t="shared" si="0"/>
        <v/>
      </c>
      <c r="I13" s="111"/>
      <c r="J13" s="114" t="str">
        <f>IF(P12="","",IF(MONTH(P12+1)&lt;&gt;MONTH(P12),"",P12+1))</f>
        <v/>
      </c>
      <c r="K13" s="114" t="str">
        <f>IF(J13="","",IF(MONTH(J13+1)&lt;&gt;MONTH(J13),"",J13+1))</f>
        <v/>
      </c>
      <c r="L13" s="114" t="str">
        <f t="shared" si="1"/>
        <v/>
      </c>
      <c r="M13" s="114" t="str">
        <f t="shared" si="1"/>
        <v/>
      </c>
      <c r="N13" s="114" t="str">
        <f t="shared" si="1"/>
        <v/>
      </c>
      <c r="O13" s="114" t="str">
        <f t="shared" si="1"/>
        <v/>
      </c>
      <c r="P13" s="114" t="str">
        <f t="shared" si="1"/>
        <v/>
      </c>
      <c r="Q13" s="111"/>
      <c r="R13" s="114" t="str">
        <f>IF(X12="","",IF(MONTH(X12+1)&lt;&gt;MONTH(X12),"",X12+1))</f>
        <v/>
      </c>
      <c r="S13" s="114" t="str">
        <f>IF(R13="","",IF(MONTH(R13+1)&lt;&gt;MONTH(R13),"",R13+1))</f>
        <v/>
      </c>
      <c r="T13" s="114" t="str">
        <f t="shared" si="2"/>
        <v/>
      </c>
      <c r="U13" s="114" t="str">
        <f t="shared" si="2"/>
        <v/>
      </c>
      <c r="V13" s="114" t="str">
        <f t="shared" si="2"/>
        <v/>
      </c>
      <c r="W13" s="114" t="str">
        <f t="shared" si="2"/>
        <v/>
      </c>
      <c r="X13" s="114" t="str">
        <f t="shared" si="2"/>
        <v/>
      </c>
      <c r="Y13" s="111"/>
      <c r="Z13" s="114">
        <f>IF(AF12="","",IF(MONTH(AF12+1)&lt;&gt;MONTH(AF12),"",AF12+1))</f>
        <v>45046</v>
      </c>
      <c r="AA13" s="114" t="str">
        <f>IF(Z13="","",IF(MONTH(Z13+1)&lt;&gt;MONTH(Z13),"",Z13+1))</f>
        <v/>
      </c>
      <c r="AB13" s="114" t="str">
        <f t="shared" si="3"/>
        <v/>
      </c>
      <c r="AC13" s="114" t="str">
        <f t="shared" si="3"/>
        <v/>
      </c>
      <c r="AD13" s="114" t="str">
        <f t="shared" si="3"/>
        <v/>
      </c>
      <c r="AE13" s="114" t="str">
        <f t="shared" si="3"/>
        <v/>
      </c>
      <c r="AF13" s="114" t="str">
        <f t="shared" si="3"/>
        <v/>
      </c>
      <c r="AG13" s="111"/>
      <c r="AI13" s="145"/>
      <c r="AJ13" s="124">
        <v>45023</v>
      </c>
      <c r="AK13" s="125" t="s">
        <v>100</v>
      </c>
      <c r="AL13" s="126"/>
      <c r="AM13" s="119"/>
      <c r="AN13" s="119"/>
    </row>
    <row r="14" spans="1:40" ht="18" customHeight="1" x14ac:dyDescent="0.3"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I14" s="115"/>
      <c r="AJ14" s="124">
        <v>45047</v>
      </c>
      <c r="AK14" s="125" t="s">
        <v>101</v>
      </c>
      <c r="AL14" s="126"/>
      <c r="AM14" s="119"/>
      <c r="AN14" s="119"/>
    </row>
    <row r="15" spans="1:40" s="108" customFormat="1" ht="21" customHeight="1" x14ac:dyDescent="0.35">
      <c r="B15" s="140">
        <f>DATE(YEAR(Z6+42),MONTH(Z6+42),1)</f>
        <v>45047</v>
      </c>
      <c r="C15" s="140"/>
      <c r="D15" s="140"/>
      <c r="E15" s="140"/>
      <c r="F15" s="140"/>
      <c r="G15" s="140"/>
      <c r="H15" s="140"/>
      <c r="I15" s="109"/>
      <c r="J15" s="140">
        <f>DATE(YEAR(B15+42),MONTH(B15+42),1)</f>
        <v>45078</v>
      </c>
      <c r="K15" s="140"/>
      <c r="L15" s="140"/>
      <c r="M15" s="140"/>
      <c r="N15" s="140"/>
      <c r="O15" s="140"/>
      <c r="P15" s="140"/>
      <c r="Q15" s="109"/>
      <c r="R15" s="140">
        <f>DATE(YEAR(J15+42),MONTH(J15+42),1)</f>
        <v>45108</v>
      </c>
      <c r="S15" s="140"/>
      <c r="T15" s="140"/>
      <c r="U15" s="140"/>
      <c r="V15" s="140"/>
      <c r="W15" s="140"/>
      <c r="X15" s="140"/>
      <c r="Y15" s="109"/>
      <c r="Z15" s="140">
        <f>DATE(YEAR(R15+42),MONTH(R15+42),1)</f>
        <v>45139</v>
      </c>
      <c r="AA15" s="140"/>
      <c r="AB15" s="140"/>
      <c r="AC15" s="140"/>
      <c r="AD15" s="140"/>
      <c r="AE15" s="140"/>
      <c r="AF15" s="140"/>
      <c r="AG15" s="109"/>
      <c r="AI15" s="115"/>
      <c r="AJ15" s="130">
        <v>45070</v>
      </c>
      <c r="AK15" s="131" t="s">
        <v>102</v>
      </c>
      <c r="AL15" s="132"/>
      <c r="AM15" s="119"/>
      <c r="AN15" s="119"/>
    </row>
    <row r="16" spans="1:40" s="111" customFormat="1" ht="15.6" x14ac:dyDescent="0.3">
      <c r="B16" s="112" t="str">
        <f>CHOOSE(1+MOD($R$3+1-2,7),"D","S","T","Q","Q","S","S")</f>
        <v>D</v>
      </c>
      <c r="C16" s="112" t="str">
        <f>CHOOSE(1+MOD($R$3+2-2,7),"D","S","T","Q","Q","S","S")</f>
        <v>S</v>
      </c>
      <c r="D16" s="112" t="str">
        <f>CHOOSE(1+MOD($R$3+3-2,7),"D","S","T","Q","Q","S","S")</f>
        <v>T</v>
      </c>
      <c r="E16" s="112" t="str">
        <f>CHOOSE(1+MOD($R$3+4-2,7),"D","S","T","Q","Q","S","S")</f>
        <v>Q</v>
      </c>
      <c r="F16" s="112" t="str">
        <f>CHOOSE(1+MOD($R$3+5-2,7),"D","S","T","Q","Q","S","S")</f>
        <v>Q</v>
      </c>
      <c r="G16" s="112" t="str">
        <f>CHOOSE(1+MOD($R$3+6-2,7),"D","S","T","Q","Q","S","S")</f>
        <v>S</v>
      </c>
      <c r="H16" s="112" t="str">
        <f>CHOOSE(1+MOD($R$3+7-2,7),"D","S","T","Q","Q","S","S")</f>
        <v>S</v>
      </c>
      <c r="J16" s="112" t="str">
        <f>CHOOSE(1+MOD($R$3+1-2,7),"D","S","T","Q","Q","S","S")</f>
        <v>D</v>
      </c>
      <c r="K16" s="112" t="str">
        <f>CHOOSE(1+MOD($R$3+2-2,7),"D","S","T","Q","Q","S","S")</f>
        <v>S</v>
      </c>
      <c r="L16" s="112" t="str">
        <f>CHOOSE(1+MOD($R$3+3-2,7),"D","S","T","Q","Q","S","S")</f>
        <v>T</v>
      </c>
      <c r="M16" s="112" t="str">
        <f>CHOOSE(1+MOD($R$3+4-2,7),"D","S","T","Q","Q","S","S")</f>
        <v>Q</v>
      </c>
      <c r="N16" s="112" t="str">
        <f>CHOOSE(1+MOD($R$3+5-2,7),"D","S","T","Q","Q","S","S")</f>
        <v>Q</v>
      </c>
      <c r="O16" s="112" t="str">
        <f>CHOOSE(1+MOD($R$3+6-2,7),"D","S","T","Q","Q","S","S")</f>
        <v>S</v>
      </c>
      <c r="P16" s="112" t="str">
        <f>CHOOSE(1+MOD($R$3+7-2,7),"D","S","T","Q","Q","S","S")</f>
        <v>S</v>
      </c>
      <c r="R16" s="112" t="str">
        <f>CHOOSE(1+MOD($R$3+1-2,7),"D","S","T","Q","Q","S","S")</f>
        <v>D</v>
      </c>
      <c r="S16" s="112" t="str">
        <f>CHOOSE(1+MOD($R$3+2-2,7),"D","S","T","Q","Q","S","S")</f>
        <v>S</v>
      </c>
      <c r="T16" s="112" t="str">
        <f>CHOOSE(1+MOD($R$3+3-2,7),"D","S","T","Q","Q","S","S")</f>
        <v>T</v>
      </c>
      <c r="U16" s="112" t="str">
        <f>CHOOSE(1+MOD($R$3+4-2,7),"D","S","T","Q","Q","S","S")</f>
        <v>Q</v>
      </c>
      <c r="V16" s="112" t="str">
        <f>CHOOSE(1+MOD($R$3+5-2,7),"D","S","T","Q","Q","S","S")</f>
        <v>Q</v>
      </c>
      <c r="W16" s="112" t="str">
        <f>CHOOSE(1+MOD($R$3+6-2,7),"D","S","T","Q","Q","S","S")</f>
        <v>S</v>
      </c>
      <c r="X16" s="112" t="str">
        <f>CHOOSE(1+MOD($R$3+7-2,7),"D","S","T","Q","Q","S","S")</f>
        <v>S</v>
      </c>
      <c r="Z16" s="112" t="str">
        <f>CHOOSE(1+MOD($R$3+1-2,7),"D","S","T","Q","Q","S","S")</f>
        <v>D</v>
      </c>
      <c r="AA16" s="112" t="str">
        <f>CHOOSE(1+MOD($R$3+2-2,7),"D","S","T","Q","Q","S","S")</f>
        <v>S</v>
      </c>
      <c r="AB16" s="112" t="str">
        <f>CHOOSE(1+MOD($R$3+3-2,7),"D","S","T","Q","Q","S","S")</f>
        <v>T</v>
      </c>
      <c r="AC16" s="112" t="str">
        <f>CHOOSE(1+MOD($R$3+4-2,7),"D","S","T","Q","Q","S","S")</f>
        <v>Q</v>
      </c>
      <c r="AD16" s="112" t="str">
        <f>CHOOSE(1+MOD($R$3+5-2,7),"D","S","T","Q","Q","S","S")</f>
        <v>Q</v>
      </c>
      <c r="AE16" s="112" t="str">
        <f>CHOOSE(1+MOD($R$3+6-2,7),"D","S","T","Q","Q","S","S")</f>
        <v>S</v>
      </c>
      <c r="AF16" s="112" t="str">
        <f>CHOOSE(1+MOD($R$3+7-2,7),"D","S","T","Q","Q","S","S")</f>
        <v>S</v>
      </c>
      <c r="AI16" s="115"/>
      <c r="AJ16" s="124">
        <v>45085</v>
      </c>
      <c r="AK16" s="125" t="s">
        <v>103</v>
      </c>
      <c r="AL16" s="126"/>
      <c r="AM16" s="120"/>
      <c r="AN16" s="120"/>
    </row>
    <row r="17" spans="2:40" s="113" customFormat="1" ht="18" customHeight="1" x14ac:dyDescent="0.3">
      <c r="B17" s="114" t="str">
        <f>IF(WEEKDAY(B15,1)=MOD($R$3,7),B15,"")</f>
        <v/>
      </c>
      <c r="C17" s="116">
        <f>IF(B17="",IF(WEEKDAY(B15,1)=MOD($R$3,7)+1,B15,""),B17+1)</f>
        <v>45047</v>
      </c>
      <c r="D17" s="114">
        <f>IF(C17="",IF(WEEKDAY(B15,1)=MOD($R$3+1,7)+1,B15,""),C17+1)</f>
        <v>45048</v>
      </c>
      <c r="E17" s="114">
        <f>IF(D17="",IF(WEEKDAY(B15,1)=MOD($R$3+2,7)+1,B15,""),D17+1)</f>
        <v>45049</v>
      </c>
      <c r="F17" s="114">
        <f>IF(E17="",IF(WEEKDAY(B15,1)=MOD($R$3+3,7)+1,B15,""),E17+1)</f>
        <v>45050</v>
      </c>
      <c r="G17" s="114">
        <f>IF(F17="",IF(WEEKDAY(B15,1)=MOD($R$3+4,7)+1,B15,""),F17+1)</f>
        <v>45051</v>
      </c>
      <c r="H17" s="114">
        <f>IF(G17="",IF(WEEKDAY(B15,1)=MOD($R$3+5,7)+1,B15,""),G17+1)</f>
        <v>45052</v>
      </c>
      <c r="I17" s="111"/>
      <c r="J17" s="114" t="str">
        <f>IF(WEEKDAY(J15,1)=MOD($R$3,7),J15,"")</f>
        <v/>
      </c>
      <c r="K17" s="114" t="str">
        <f>IF(J17="",IF(WEEKDAY(J15,1)=MOD($R$3,7)+1,J15,""),J17+1)</f>
        <v/>
      </c>
      <c r="L17" s="114" t="str">
        <f>IF(K17="",IF(WEEKDAY(J15,1)=MOD($R$3+1,7)+1,J15,""),K17+1)</f>
        <v/>
      </c>
      <c r="M17" s="114" t="str">
        <f>IF(L17="",IF(WEEKDAY(J15,1)=MOD($R$3+2,7)+1,J15,""),L17+1)</f>
        <v/>
      </c>
      <c r="N17" s="114">
        <f>IF(M17="",IF(WEEKDAY(J15,1)=MOD($R$3+3,7)+1,J15,""),M17+1)</f>
        <v>45078</v>
      </c>
      <c r="O17" s="114">
        <f>IF(N17="",IF(WEEKDAY(J15,1)=MOD($R$3+4,7)+1,J15,""),N17+1)</f>
        <v>45079</v>
      </c>
      <c r="P17" s="114">
        <f>IF(O17="",IF(WEEKDAY(J15,1)=MOD($R$3+5,7)+1,J15,""),O17+1)</f>
        <v>45080</v>
      </c>
      <c r="Q17" s="111"/>
      <c r="R17" s="114" t="str">
        <f>IF(WEEKDAY(R15,1)=MOD($R$3,7),R15,"")</f>
        <v/>
      </c>
      <c r="S17" s="114" t="str">
        <f>IF(R17="",IF(WEEKDAY(R15,1)=MOD($R$3,7)+1,R15,""),R17+1)</f>
        <v/>
      </c>
      <c r="T17" s="114" t="str">
        <f>IF(S17="",IF(WEEKDAY(R15,1)=MOD($R$3+1,7)+1,R15,""),S17+1)</f>
        <v/>
      </c>
      <c r="U17" s="114" t="str">
        <f>IF(T17="",IF(WEEKDAY(R15,1)=MOD($R$3+2,7)+1,R15,""),T17+1)</f>
        <v/>
      </c>
      <c r="V17" s="114" t="str">
        <f>IF(U17="",IF(WEEKDAY(R15,1)=MOD($R$3+3,7)+1,R15,""),U17+1)</f>
        <v/>
      </c>
      <c r="W17" s="114" t="str">
        <f>IF(V17="",IF(WEEKDAY(R15,1)=MOD($R$3+4,7)+1,R15,""),V17+1)</f>
        <v/>
      </c>
      <c r="X17" s="114">
        <f>IF(W17="",IF(WEEKDAY(R15,1)=MOD($R$3+5,7)+1,R15,""),W17+1)</f>
        <v>45108</v>
      </c>
      <c r="Y17" s="111"/>
      <c r="Z17" s="114" t="str">
        <f>IF(WEEKDAY(Z15,1)=MOD($R$3,7),Z15,"")</f>
        <v/>
      </c>
      <c r="AA17" s="114" t="str">
        <f>IF(Z17="",IF(WEEKDAY(Z15,1)=MOD($R$3,7)+1,Z15,""),Z17+1)</f>
        <v/>
      </c>
      <c r="AB17" s="114">
        <f>IF(AA17="",IF(WEEKDAY(Z15,1)=MOD($R$3+1,7)+1,Z15,""),AA17+1)</f>
        <v>45139</v>
      </c>
      <c r="AC17" s="114">
        <f>IF(AB17="",IF(WEEKDAY(Z15,1)=MOD($R$3+2,7)+1,Z15,""),AB17+1)</f>
        <v>45140</v>
      </c>
      <c r="AD17" s="114">
        <f>IF(AC17="",IF(WEEKDAY(Z15,1)=MOD($R$3+3,7)+1,Z15,""),AC17+1)</f>
        <v>45141</v>
      </c>
      <c r="AE17" s="114">
        <f>IF(AD17="",IF(WEEKDAY(Z15,1)=MOD($R$3+4,7)+1,Z15,""),AD17+1)</f>
        <v>45142</v>
      </c>
      <c r="AF17" s="117">
        <f>IF(AE17="",IF(WEEKDAY(Z15,1)=MOD($R$3+5,7)+1,Z15,""),AE17+1)</f>
        <v>45143</v>
      </c>
      <c r="AG17" s="111"/>
      <c r="AI17" s="115"/>
      <c r="AJ17" s="127">
        <v>45143</v>
      </c>
      <c r="AK17" s="128" t="s">
        <v>104</v>
      </c>
      <c r="AL17" s="129"/>
      <c r="AM17" s="121"/>
      <c r="AN17" s="119"/>
    </row>
    <row r="18" spans="2:40" s="113" customFormat="1" ht="18" customHeight="1" x14ac:dyDescent="0.3">
      <c r="B18" s="114">
        <f>IF(H17="","",IF(MONTH(H17+1)&lt;&gt;MONTH(H17),"",H17+1))</f>
        <v>45053</v>
      </c>
      <c r="C18" s="114">
        <f>IF(B18="","",IF(MONTH(B18+1)&lt;&gt;MONTH(B18),"",B18+1))</f>
        <v>45054</v>
      </c>
      <c r="D18" s="114">
        <f t="shared" ref="D18:H22" si="4">IF(C18="","",IF(MONTH(C18+1)&lt;&gt;MONTH(C18),"",C18+1))</f>
        <v>45055</v>
      </c>
      <c r="E18" s="114">
        <f t="shared" si="4"/>
        <v>45056</v>
      </c>
      <c r="F18" s="114">
        <f t="shared" si="4"/>
        <v>45057</v>
      </c>
      <c r="G18" s="114">
        <f t="shared" si="4"/>
        <v>45058</v>
      </c>
      <c r="H18" s="114">
        <f t="shared" si="4"/>
        <v>45059</v>
      </c>
      <c r="I18" s="111"/>
      <c r="J18" s="114">
        <f>IF(P17="","",IF(MONTH(P17+1)&lt;&gt;MONTH(P17),"",P17+1))</f>
        <v>45081</v>
      </c>
      <c r="K18" s="114">
        <f>IF(J18="","",IF(MONTH(J18+1)&lt;&gt;MONTH(J18),"",J18+1))</f>
        <v>45082</v>
      </c>
      <c r="L18" s="114">
        <f t="shared" ref="L18:P22" si="5">IF(K18="","",IF(MONTH(K18+1)&lt;&gt;MONTH(K18),"",K18+1))</f>
        <v>45083</v>
      </c>
      <c r="M18" s="114">
        <f t="shared" si="5"/>
        <v>45084</v>
      </c>
      <c r="N18" s="116">
        <f t="shared" si="5"/>
        <v>45085</v>
      </c>
      <c r="O18" s="114">
        <f t="shared" si="5"/>
        <v>45086</v>
      </c>
      <c r="P18" s="114">
        <f t="shared" si="5"/>
        <v>45087</v>
      </c>
      <c r="Q18" s="111"/>
      <c r="R18" s="114">
        <f>IF(X17="","",IF(MONTH(X17+1)&lt;&gt;MONTH(X17),"",X17+1))</f>
        <v>45109</v>
      </c>
      <c r="S18" s="114">
        <f>IF(R18="","",IF(MONTH(R18+1)&lt;&gt;MONTH(R18),"",R18+1))</f>
        <v>45110</v>
      </c>
      <c r="T18" s="114">
        <f t="shared" ref="T18:X22" si="6">IF(S18="","",IF(MONTH(S18+1)&lt;&gt;MONTH(S18),"",S18+1))</f>
        <v>45111</v>
      </c>
      <c r="U18" s="114">
        <f t="shared" si="6"/>
        <v>45112</v>
      </c>
      <c r="V18" s="114">
        <f t="shared" si="6"/>
        <v>45113</v>
      </c>
      <c r="W18" s="114">
        <f t="shared" si="6"/>
        <v>45114</v>
      </c>
      <c r="X18" s="114">
        <f t="shared" si="6"/>
        <v>45115</v>
      </c>
      <c r="Y18" s="111"/>
      <c r="Z18" s="114">
        <f>IF(AF17="","",IF(MONTH(AF17+1)&lt;&gt;MONTH(AF17),"",AF17+1))</f>
        <v>45144</v>
      </c>
      <c r="AA18" s="114">
        <f>IF(Z18="","",IF(MONTH(Z18+1)&lt;&gt;MONTH(Z18),"",Z18+1))</f>
        <v>45145</v>
      </c>
      <c r="AB18" s="114">
        <f t="shared" ref="AB18:AF22" si="7">IF(AA18="","",IF(MONTH(AA18+1)&lt;&gt;MONTH(AA18),"",AA18+1))</f>
        <v>45146</v>
      </c>
      <c r="AC18" s="114">
        <f t="shared" si="7"/>
        <v>45147</v>
      </c>
      <c r="AD18" s="114">
        <f t="shared" si="7"/>
        <v>45148</v>
      </c>
      <c r="AE18" s="114">
        <f t="shared" si="7"/>
        <v>45149</v>
      </c>
      <c r="AF18" s="114">
        <f t="shared" si="7"/>
        <v>45150</v>
      </c>
      <c r="AG18" s="111"/>
      <c r="AI18" s="115"/>
      <c r="AJ18" s="124">
        <v>45176</v>
      </c>
      <c r="AK18" s="125" t="s">
        <v>105</v>
      </c>
      <c r="AL18" s="126"/>
      <c r="AM18" s="119"/>
      <c r="AN18" s="119"/>
    </row>
    <row r="19" spans="2:40" s="113" customFormat="1" ht="18" customHeight="1" x14ac:dyDescent="0.3">
      <c r="B19" s="114">
        <f>IF(H18="","",IF(MONTH(H18+1)&lt;&gt;MONTH(H18),"",H18+1))</f>
        <v>45060</v>
      </c>
      <c r="C19" s="114">
        <f>IF(B19="","",IF(MONTH(B19+1)&lt;&gt;MONTH(B19),"",B19+1))</f>
        <v>45061</v>
      </c>
      <c r="D19" s="114">
        <f t="shared" si="4"/>
        <v>45062</v>
      </c>
      <c r="E19" s="114">
        <f t="shared" si="4"/>
        <v>45063</v>
      </c>
      <c r="F19" s="114">
        <f t="shared" si="4"/>
        <v>45064</v>
      </c>
      <c r="G19" s="114">
        <f t="shared" si="4"/>
        <v>45065</v>
      </c>
      <c r="H19" s="114">
        <f t="shared" si="4"/>
        <v>45066</v>
      </c>
      <c r="I19" s="111"/>
      <c r="J19" s="114">
        <f>IF(P18="","",IF(MONTH(P18+1)&lt;&gt;MONTH(P18),"",P18+1))</f>
        <v>45088</v>
      </c>
      <c r="K19" s="114">
        <f>IF(J19="","",IF(MONTH(J19+1)&lt;&gt;MONTH(J19),"",J19+1))</f>
        <v>45089</v>
      </c>
      <c r="L19" s="114">
        <f t="shared" si="5"/>
        <v>45090</v>
      </c>
      <c r="M19" s="114">
        <f t="shared" si="5"/>
        <v>45091</v>
      </c>
      <c r="N19" s="114">
        <f t="shared" si="5"/>
        <v>45092</v>
      </c>
      <c r="O19" s="114">
        <f t="shared" si="5"/>
        <v>45093</v>
      </c>
      <c r="P19" s="114">
        <f t="shared" si="5"/>
        <v>45094</v>
      </c>
      <c r="Q19" s="111"/>
      <c r="R19" s="114">
        <f>IF(X18="","",IF(MONTH(X18+1)&lt;&gt;MONTH(X18),"",X18+1))</f>
        <v>45116</v>
      </c>
      <c r="S19" s="114">
        <f>IF(R19="","",IF(MONTH(R19+1)&lt;&gt;MONTH(R19),"",R19+1))</f>
        <v>45117</v>
      </c>
      <c r="T19" s="114">
        <f t="shared" si="6"/>
        <v>45118</v>
      </c>
      <c r="U19" s="114">
        <f t="shared" si="6"/>
        <v>45119</v>
      </c>
      <c r="V19" s="114">
        <f t="shared" si="6"/>
        <v>45120</v>
      </c>
      <c r="W19" s="114">
        <f t="shared" si="6"/>
        <v>45121</v>
      </c>
      <c r="X19" s="114">
        <f t="shared" si="6"/>
        <v>45122</v>
      </c>
      <c r="Y19" s="111"/>
      <c r="Z19" s="114">
        <f>IF(AF18="","",IF(MONTH(AF18+1)&lt;&gt;MONTH(AF18),"",AF18+1))</f>
        <v>45151</v>
      </c>
      <c r="AA19" s="114">
        <f>IF(Z19="","",IF(MONTH(Z19+1)&lt;&gt;MONTH(Z19),"",Z19+1))</f>
        <v>45152</v>
      </c>
      <c r="AB19" s="114">
        <f t="shared" si="7"/>
        <v>45153</v>
      </c>
      <c r="AC19" s="114">
        <f t="shared" si="7"/>
        <v>45154</v>
      </c>
      <c r="AD19" s="114">
        <f t="shared" si="7"/>
        <v>45155</v>
      </c>
      <c r="AE19" s="114">
        <f t="shared" si="7"/>
        <v>45156</v>
      </c>
      <c r="AF19" s="114">
        <f t="shared" si="7"/>
        <v>45157</v>
      </c>
      <c r="AG19" s="111"/>
      <c r="AI19" s="115"/>
      <c r="AJ19" s="124">
        <v>45211</v>
      </c>
      <c r="AK19" s="125" t="s">
        <v>106</v>
      </c>
      <c r="AL19" s="126"/>
      <c r="AM19" s="119"/>
      <c r="AN19" s="119"/>
    </row>
    <row r="20" spans="2:40" s="113" customFormat="1" ht="18" customHeight="1" x14ac:dyDescent="0.3">
      <c r="B20" s="114">
        <f>IF(H19="","",IF(MONTH(H19+1)&lt;&gt;MONTH(H19),"",H19+1))</f>
        <v>45067</v>
      </c>
      <c r="C20" s="114">
        <f>IF(B20="","",IF(MONTH(B20+1)&lt;&gt;MONTH(B20),"",B20+1))</f>
        <v>45068</v>
      </c>
      <c r="D20" s="114">
        <f t="shared" si="4"/>
        <v>45069</v>
      </c>
      <c r="E20" s="122">
        <f t="shared" si="4"/>
        <v>45070</v>
      </c>
      <c r="F20" s="114">
        <f t="shared" si="4"/>
        <v>45071</v>
      </c>
      <c r="G20" s="114">
        <f t="shared" si="4"/>
        <v>45072</v>
      </c>
      <c r="H20" s="114">
        <f t="shared" si="4"/>
        <v>45073</v>
      </c>
      <c r="I20" s="111"/>
      <c r="J20" s="114">
        <f>IF(P19="","",IF(MONTH(P19+1)&lt;&gt;MONTH(P19),"",P19+1))</f>
        <v>45095</v>
      </c>
      <c r="K20" s="114">
        <f>IF(J20="","",IF(MONTH(J20+1)&lt;&gt;MONTH(J20),"",J20+1))</f>
        <v>45096</v>
      </c>
      <c r="L20" s="114">
        <f t="shared" si="5"/>
        <v>45097</v>
      </c>
      <c r="M20" s="114">
        <f t="shared" si="5"/>
        <v>45098</v>
      </c>
      <c r="N20" s="114">
        <f t="shared" si="5"/>
        <v>45099</v>
      </c>
      <c r="O20" s="114">
        <f t="shared" si="5"/>
        <v>45100</v>
      </c>
      <c r="P20" s="114">
        <f t="shared" si="5"/>
        <v>45101</v>
      </c>
      <c r="Q20" s="111"/>
      <c r="R20" s="114">
        <f>IF(X19="","",IF(MONTH(X19+1)&lt;&gt;MONTH(X19),"",X19+1))</f>
        <v>45123</v>
      </c>
      <c r="S20" s="114">
        <f>IF(R20="","",IF(MONTH(R20+1)&lt;&gt;MONTH(R20),"",R20+1))</f>
        <v>45124</v>
      </c>
      <c r="T20" s="114">
        <f t="shared" si="6"/>
        <v>45125</v>
      </c>
      <c r="U20" s="114">
        <f t="shared" si="6"/>
        <v>45126</v>
      </c>
      <c r="V20" s="114">
        <f t="shared" si="6"/>
        <v>45127</v>
      </c>
      <c r="W20" s="114">
        <f t="shared" si="6"/>
        <v>45128</v>
      </c>
      <c r="X20" s="114">
        <f t="shared" si="6"/>
        <v>45129</v>
      </c>
      <c r="Y20" s="111"/>
      <c r="Z20" s="114">
        <f>IF(AF19="","",IF(MONTH(AF19+1)&lt;&gt;MONTH(AF19),"",AF19+1))</f>
        <v>45158</v>
      </c>
      <c r="AA20" s="114">
        <f>IF(Z20="","",IF(MONTH(Z20+1)&lt;&gt;MONTH(Z20),"",Z20+1))</f>
        <v>45159</v>
      </c>
      <c r="AB20" s="114">
        <f t="shared" si="7"/>
        <v>45160</v>
      </c>
      <c r="AC20" s="114">
        <f t="shared" si="7"/>
        <v>45161</v>
      </c>
      <c r="AD20" s="114">
        <f t="shared" si="7"/>
        <v>45162</v>
      </c>
      <c r="AE20" s="114">
        <f t="shared" si="7"/>
        <v>45163</v>
      </c>
      <c r="AF20" s="114">
        <f t="shared" si="7"/>
        <v>45164</v>
      </c>
      <c r="AG20" s="111"/>
      <c r="AI20" s="115"/>
      <c r="AJ20" s="130">
        <v>45223</v>
      </c>
      <c r="AK20" s="131" t="s">
        <v>107</v>
      </c>
      <c r="AL20" s="132"/>
      <c r="AM20" s="123"/>
      <c r="AN20" s="119"/>
    </row>
    <row r="21" spans="2:40" s="113" customFormat="1" ht="18" customHeight="1" x14ac:dyDescent="0.3">
      <c r="B21" s="114">
        <f>IF(H20="","",IF(MONTH(H20+1)&lt;&gt;MONTH(H20),"",H20+1))</f>
        <v>45074</v>
      </c>
      <c r="C21" s="114">
        <f>IF(B21="","",IF(MONTH(B21+1)&lt;&gt;MONTH(B21),"",B21+1))</f>
        <v>45075</v>
      </c>
      <c r="D21" s="114">
        <f t="shared" si="4"/>
        <v>45076</v>
      </c>
      <c r="E21" s="114">
        <f t="shared" si="4"/>
        <v>45077</v>
      </c>
      <c r="F21" s="114" t="str">
        <f t="shared" si="4"/>
        <v/>
      </c>
      <c r="G21" s="114" t="str">
        <f t="shared" si="4"/>
        <v/>
      </c>
      <c r="H21" s="114" t="str">
        <f t="shared" si="4"/>
        <v/>
      </c>
      <c r="I21" s="111"/>
      <c r="J21" s="114">
        <f>IF(P20="","",IF(MONTH(P20+1)&lt;&gt;MONTH(P20),"",P20+1))</f>
        <v>45102</v>
      </c>
      <c r="K21" s="114">
        <f>IF(J21="","",IF(MONTH(J21+1)&lt;&gt;MONTH(J21),"",J21+1))</f>
        <v>45103</v>
      </c>
      <c r="L21" s="114">
        <f t="shared" si="5"/>
        <v>45104</v>
      </c>
      <c r="M21" s="114">
        <f t="shared" si="5"/>
        <v>45105</v>
      </c>
      <c r="N21" s="114">
        <f t="shared" si="5"/>
        <v>45106</v>
      </c>
      <c r="O21" s="114">
        <f t="shared" si="5"/>
        <v>45107</v>
      </c>
      <c r="P21" s="114" t="str">
        <f t="shared" si="5"/>
        <v/>
      </c>
      <c r="Q21" s="111"/>
      <c r="R21" s="114">
        <f>IF(X20="","",IF(MONTH(X20+1)&lt;&gt;MONTH(X20),"",X20+1))</f>
        <v>45130</v>
      </c>
      <c r="S21" s="114">
        <f>IF(R21="","",IF(MONTH(R21+1)&lt;&gt;MONTH(R21),"",R21+1))</f>
        <v>45131</v>
      </c>
      <c r="T21" s="114">
        <f t="shared" si="6"/>
        <v>45132</v>
      </c>
      <c r="U21" s="114">
        <f t="shared" si="6"/>
        <v>45133</v>
      </c>
      <c r="V21" s="114">
        <f t="shared" si="6"/>
        <v>45134</v>
      </c>
      <c r="W21" s="114">
        <f t="shared" si="6"/>
        <v>45135</v>
      </c>
      <c r="X21" s="114">
        <f t="shared" si="6"/>
        <v>45136</v>
      </c>
      <c r="Y21" s="111"/>
      <c r="Z21" s="114">
        <f>IF(AF20="","",IF(MONTH(AF20+1)&lt;&gt;MONTH(AF20),"",AF20+1))</f>
        <v>45165</v>
      </c>
      <c r="AA21" s="114">
        <f>IF(Z21="","",IF(MONTH(Z21+1)&lt;&gt;MONTH(Z21),"",Z21+1))</f>
        <v>45166</v>
      </c>
      <c r="AB21" s="114">
        <f t="shared" si="7"/>
        <v>45167</v>
      </c>
      <c r="AC21" s="114">
        <f t="shared" si="7"/>
        <v>45168</v>
      </c>
      <c r="AD21" s="114">
        <f t="shared" si="7"/>
        <v>45169</v>
      </c>
      <c r="AE21" s="114" t="str">
        <f t="shared" si="7"/>
        <v/>
      </c>
      <c r="AF21" s="114" t="str">
        <f t="shared" si="7"/>
        <v/>
      </c>
      <c r="AG21" s="111"/>
      <c r="AI21" s="115"/>
      <c r="AJ21" s="124">
        <v>45232</v>
      </c>
      <c r="AK21" s="125" t="s">
        <v>108</v>
      </c>
      <c r="AL21" s="126"/>
      <c r="AM21" s="119"/>
      <c r="AN21" s="119"/>
    </row>
    <row r="22" spans="2:40" s="113" customFormat="1" ht="18" customHeight="1" x14ac:dyDescent="0.3">
      <c r="B22" s="114" t="str">
        <f>IF(H21="","",IF(MONTH(H21+1)&lt;&gt;MONTH(H21),"",H21+1))</f>
        <v/>
      </c>
      <c r="C22" s="114" t="str">
        <f>IF(B22="","",IF(MONTH(B22+1)&lt;&gt;MONTH(B22),"",B22+1))</f>
        <v/>
      </c>
      <c r="D22" s="114" t="str">
        <f t="shared" si="4"/>
        <v/>
      </c>
      <c r="E22" s="114" t="str">
        <f t="shared" si="4"/>
        <v/>
      </c>
      <c r="F22" s="114" t="str">
        <f t="shared" si="4"/>
        <v/>
      </c>
      <c r="G22" s="114" t="str">
        <f t="shared" si="4"/>
        <v/>
      </c>
      <c r="H22" s="114" t="str">
        <f t="shared" si="4"/>
        <v/>
      </c>
      <c r="I22" s="111"/>
      <c r="J22" s="114" t="str">
        <f>IF(P21="","",IF(MONTH(P21+1)&lt;&gt;MONTH(P21),"",P21+1))</f>
        <v/>
      </c>
      <c r="K22" s="114" t="str">
        <f>IF(J22="","",IF(MONTH(J22+1)&lt;&gt;MONTH(J22),"",J22+1))</f>
        <v/>
      </c>
      <c r="L22" s="114" t="str">
        <f t="shared" si="5"/>
        <v/>
      </c>
      <c r="M22" s="114" t="str">
        <f t="shared" si="5"/>
        <v/>
      </c>
      <c r="N22" s="114" t="str">
        <f t="shared" si="5"/>
        <v/>
      </c>
      <c r="O22" s="114" t="str">
        <f t="shared" si="5"/>
        <v/>
      </c>
      <c r="P22" s="114" t="str">
        <f t="shared" si="5"/>
        <v/>
      </c>
      <c r="Q22" s="111"/>
      <c r="R22" s="114">
        <f>IF(X21="","",IF(MONTH(X21+1)&lt;&gt;MONTH(X21),"",X21+1))</f>
        <v>45137</v>
      </c>
      <c r="S22" s="114">
        <f>IF(R22="","",IF(MONTH(R22+1)&lt;&gt;MONTH(R22),"",R22+1))</f>
        <v>45138</v>
      </c>
      <c r="T22" s="114" t="str">
        <f t="shared" si="6"/>
        <v/>
      </c>
      <c r="U22" s="114" t="str">
        <f t="shared" si="6"/>
        <v/>
      </c>
      <c r="V22" s="114" t="str">
        <f t="shared" si="6"/>
        <v/>
      </c>
      <c r="W22" s="114" t="str">
        <f t="shared" si="6"/>
        <v/>
      </c>
      <c r="X22" s="114" t="str">
        <f t="shared" si="6"/>
        <v/>
      </c>
      <c r="Y22" s="111"/>
      <c r="Z22" s="114" t="str">
        <f>IF(AF21="","",IF(MONTH(AF21+1)&lt;&gt;MONTH(AF21),"",AF21+1))</f>
        <v/>
      </c>
      <c r="AA22" s="114" t="str">
        <f>IF(Z22="","",IF(MONTH(Z22+1)&lt;&gt;MONTH(Z22),"",Z22+1))</f>
        <v/>
      </c>
      <c r="AB22" s="114" t="str">
        <f t="shared" si="7"/>
        <v/>
      </c>
      <c r="AC22" s="114" t="str">
        <f t="shared" si="7"/>
        <v/>
      </c>
      <c r="AD22" s="114" t="str">
        <f t="shared" si="7"/>
        <v/>
      </c>
      <c r="AE22" s="114" t="str">
        <f t="shared" si="7"/>
        <v/>
      </c>
      <c r="AF22" s="114" t="str">
        <f t="shared" si="7"/>
        <v/>
      </c>
      <c r="AG22" s="111"/>
      <c r="AI22" s="115"/>
      <c r="AJ22" s="124">
        <v>45245</v>
      </c>
      <c r="AK22" s="125" t="s">
        <v>109</v>
      </c>
      <c r="AL22" s="126"/>
      <c r="AM22" s="119"/>
      <c r="AN22" s="119"/>
    </row>
    <row r="23" spans="2:40" ht="18" customHeight="1" x14ac:dyDescent="0.3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I23" s="115"/>
      <c r="AJ23" s="124">
        <v>45285</v>
      </c>
      <c r="AK23" s="125" t="s">
        <v>110</v>
      </c>
      <c r="AL23" s="126"/>
      <c r="AM23" s="119"/>
      <c r="AN23" s="119"/>
    </row>
    <row r="24" spans="2:40" s="108" customFormat="1" ht="21" customHeight="1" x14ac:dyDescent="0.35">
      <c r="B24" s="140">
        <f>DATE(YEAR(Z15+42),MONTH(Z15+42),1)</f>
        <v>45170</v>
      </c>
      <c r="C24" s="140"/>
      <c r="D24" s="140"/>
      <c r="E24" s="140"/>
      <c r="F24" s="140"/>
      <c r="G24" s="140"/>
      <c r="H24" s="140"/>
      <c r="I24" s="109"/>
      <c r="J24" s="140">
        <f>DATE(YEAR(B24+42),MONTH(B24+42),1)</f>
        <v>45200</v>
      </c>
      <c r="K24" s="140"/>
      <c r="L24" s="140"/>
      <c r="M24" s="140"/>
      <c r="N24" s="140"/>
      <c r="O24" s="140"/>
      <c r="P24" s="140"/>
      <c r="Q24" s="109"/>
      <c r="R24" s="140">
        <f>DATE(YEAR(J24+42),MONTH(J24+42),1)</f>
        <v>45231</v>
      </c>
      <c r="S24" s="140"/>
      <c r="T24" s="140"/>
      <c r="U24" s="140"/>
      <c r="V24" s="140"/>
      <c r="W24" s="140"/>
      <c r="X24" s="140"/>
      <c r="Y24" s="109"/>
      <c r="Z24" s="140">
        <f>DATE(YEAR(R24+42),MONTH(R24+42),1)</f>
        <v>45261</v>
      </c>
      <c r="AA24" s="140"/>
      <c r="AB24" s="140"/>
      <c r="AC24" s="140"/>
      <c r="AD24" s="140"/>
      <c r="AE24" s="140"/>
      <c r="AF24" s="140"/>
      <c r="AG24" s="109"/>
      <c r="AI24" s="115"/>
      <c r="AJ24" s="109"/>
      <c r="AK24" s="109"/>
      <c r="AL24" s="109"/>
    </row>
    <row r="25" spans="2:40" s="111" customFormat="1" ht="15.6" x14ac:dyDescent="0.3">
      <c r="B25" s="112" t="str">
        <f>CHOOSE(1+MOD($R$3+1-2,7),"D","S","T","Q","Q","S","S")</f>
        <v>D</v>
      </c>
      <c r="C25" s="112" t="str">
        <f>CHOOSE(1+MOD($R$3+2-2,7),"D","S","T","Q","Q","S","S")</f>
        <v>S</v>
      </c>
      <c r="D25" s="112" t="str">
        <f>CHOOSE(1+MOD($R$3+3-2,7),"D","S","T","Q","Q","S","S")</f>
        <v>T</v>
      </c>
      <c r="E25" s="112" t="str">
        <f>CHOOSE(1+MOD($R$3+4-2,7),"D","S","T","Q","Q","S","S")</f>
        <v>Q</v>
      </c>
      <c r="F25" s="112" t="str">
        <f>CHOOSE(1+MOD($R$3+5-2,7),"D","S","T","Q","Q","S","S")</f>
        <v>Q</v>
      </c>
      <c r="G25" s="112" t="str">
        <f>CHOOSE(1+MOD($R$3+6-2,7),"D","S","T","Q","Q","S","S")</f>
        <v>S</v>
      </c>
      <c r="H25" s="112" t="str">
        <f>CHOOSE(1+MOD($R$3+7-2,7),"D","S","T","Q","Q","S","S")</f>
        <v>S</v>
      </c>
      <c r="J25" s="112" t="str">
        <f>CHOOSE(1+MOD($R$3+1-2,7),"D","S","T","Q","Q","S","S")</f>
        <v>D</v>
      </c>
      <c r="K25" s="112" t="str">
        <f>CHOOSE(1+MOD($R$3+2-2,7),"D","S","T","Q","Q","S","S")</f>
        <v>S</v>
      </c>
      <c r="L25" s="112" t="str">
        <f>CHOOSE(1+MOD($R$3+3-2,7),"D","S","T","Q","Q","S","S")</f>
        <v>T</v>
      </c>
      <c r="M25" s="112" t="str">
        <f>CHOOSE(1+MOD($R$3+4-2,7),"D","S","T","Q","Q","S","S")</f>
        <v>Q</v>
      </c>
      <c r="N25" s="112" t="str">
        <f>CHOOSE(1+MOD($R$3+5-2,7),"D","S","T","Q","Q","S","S")</f>
        <v>Q</v>
      </c>
      <c r="O25" s="112" t="str">
        <f>CHOOSE(1+MOD($R$3+6-2,7),"D","S","T","Q","Q","S","S")</f>
        <v>S</v>
      </c>
      <c r="P25" s="112" t="str">
        <f>CHOOSE(1+MOD($R$3+7-2,7),"D","S","T","Q","Q","S","S")</f>
        <v>S</v>
      </c>
      <c r="R25" s="112" t="str">
        <f>CHOOSE(1+MOD($R$3+1-2,7),"D","S","T","Q","Q","S","S")</f>
        <v>D</v>
      </c>
      <c r="S25" s="112" t="str">
        <f>CHOOSE(1+MOD($R$3+2-2,7),"D","S","T","Q","Q","S","S")</f>
        <v>S</v>
      </c>
      <c r="T25" s="112" t="str">
        <f>CHOOSE(1+MOD($R$3+3-2,7),"D","S","T","Q","Q","S","S")</f>
        <v>T</v>
      </c>
      <c r="U25" s="112" t="str">
        <f>CHOOSE(1+MOD($R$3+4-2,7),"D","S","T","Q","Q","S","S")</f>
        <v>Q</v>
      </c>
      <c r="V25" s="112" t="str">
        <f>CHOOSE(1+MOD($R$3+5-2,7),"D","S","T","Q","Q","S","S")</f>
        <v>Q</v>
      </c>
      <c r="W25" s="112" t="str">
        <f>CHOOSE(1+MOD($R$3+6-2,7),"D","S","T","Q","Q","S","S")</f>
        <v>S</v>
      </c>
      <c r="X25" s="112" t="str">
        <f>CHOOSE(1+MOD($R$3+7-2,7),"D","S","T","Q","Q","S","S")</f>
        <v>S</v>
      </c>
      <c r="Z25" s="112" t="str">
        <f>CHOOSE(1+MOD($R$3+1-2,7),"D","S","T","Q","Q","S","S")</f>
        <v>D</v>
      </c>
      <c r="AA25" s="112" t="str">
        <f>CHOOSE(1+MOD($R$3+2-2,7),"D","S","T","Q","Q","S","S")</f>
        <v>S</v>
      </c>
      <c r="AB25" s="112" t="str">
        <f>CHOOSE(1+MOD($R$3+3-2,7),"D","S","T","Q","Q","S","S")</f>
        <v>T</v>
      </c>
      <c r="AC25" s="112" t="str">
        <f>CHOOSE(1+MOD($R$3+4-2,7),"D","S","T","Q","Q","S","S")</f>
        <v>Q</v>
      </c>
      <c r="AD25" s="112" t="str">
        <f>CHOOSE(1+MOD($R$3+5-2,7),"D","S","T","Q","Q","S","S")</f>
        <v>Q</v>
      </c>
      <c r="AE25" s="112" t="str">
        <f>CHOOSE(1+MOD($R$3+6-2,7),"D","S","T","Q","Q","S","S")</f>
        <v>S</v>
      </c>
      <c r="AF25" s="112" t="str">
        <f>CHOOSE(1+MOD($R$3+7-2,7),"D","S","T","Q","Q","S","S")</f>
        <v>S</v>
      </c>
      <c r="AI25" s="115"/>
      <c r="AJ25" s="118"/>
    </row>
    <row r="26" spans="2:40" s="113" customFormat="1" ht="18" customHeight="1" x14ac:dyDescent="0.3">
      <c r="B26" s="114" t="str">
        <f>IF(WEEKDAY(B24,1)=MOD($R$3,7),B24,"")</f>
        <v/>
      </c>
      <c r="C26" s="114" t="str">
        <f>IF(B26="",IF(WEEKDAY(B24,1)=MOD($R$3,7)+1,B24,""),B26+1)</f>
        <v/>
      </c>
      <c r="D26" s="114" t="str">
        <f>IF(C26="",IF(WEEKDAY(B24,1)=MOD($R$3+1,7)+1,B24,""),C26+1)</f>
        <v/>
      </c>
      <c r="E26" s="114" t="str">
        <f>IF(D26="",IF(WEEKDAY(B24,1)=MOD($R$3+2,7)+1,B24,""),D26+1)</f>
        <v/>
      </c>
      <c r="F26" s="114" t="str">
        <f>IF(E26="",IF(WEEKDAY(B24,1)=MOD($R$3+3,7)+1,B24,""),E26+1)</f>
        <v/>
      </c>
      <c r="G26" s="114">
        <f>IF(F26="",IF(WEEKDAY(B24,1)=MOD($R$3+4,7)+1,B24,""),F26+1)</f>
        <v>45170</v>
      </c>
      <c r="H26" s="114">
        <f>IF(G26="",IF(WEEKDAY(B24,1)=MOD($R$3+5,7)+1,B24,""),G26+1)</f>
        <v>45171</v>
      </c>
      <c r="I26" s="111"/>
      <c r="J26" s="114">
        <f>IF(WEEKDAY(J24,1)=MOD($R$3,7),J24,"")</f>
        <v>45200</v>
      </c>
      <c r="K26" s="114">
        <f>IF(J26="",IF(WEEKDAY(J24,1)=MOD($R$3,7)+1,J24,""),J26+1)</f>
        <v>45201</v>
      </c>
      <c r="L26" s="114">
        <f>IF(K26="",IF(WEEKDAY(J24,1)=MOD($R$3+1,7)+1,J24,""),K26+1)</f>
        <v>45202</v>
      </c>
      <c r="M26" s="114">
        <f>IF(L26="",IF(WEEKDAY(J24,1)=MOD($R$3+2,7)+1,J24,""),L26+1)</f>
        <v>45203</v>
      </c>
      <c r="N26" s="114">
        <f>IF(M26="",IF(WEEKDAY(J24,1)=MOD($R$3+3,7)+1,J24,""),M26+1)</f>
        <v>45204</v>
      </c>
      <c r="O26" s="114">
        <f>IF(N26="",IF(WEEKDAY(J24,1)=MOD($R$3+4,7)+1,J24,""),N26+1)</f>
        <v>45205</v>
      </c>
      <c r="P26" s="114">
        <f>IF(O26="",IF(WEEKDAY(J24,1)=MOD($R$3+5,7)+1,J24,""),O26+1)</f>
        <v>45206</v>
      </c>
      <c r="Q26" s="111"/>
      <c r="R26" s="114" t="str">
        <f>IF(WEEKDAY(R24,1)=MOD($R$3,7),R24,"")</f>
        <v/>
      </c>
      <c r="S26" s="114" t="str">
        <f>IF(R26="",IF(WEEKDAY(R24,1)=MOD($R$3,7)+1,R24,""),R26+1)</f>
        <v/>
      </c>
      <c r="T26" s="114" t="str">
        <f>IF(S26="",IF(WEEKDAY(R24,1)=MOD($R$3+1,7)+1,R24,""),S26+1)</f>
        <v/>
      </c>
      <c r="U26" s="114">
        <f>IF(T26="",IF(WEEKDAY(R24,1)=MOD($R$3+2,7)+1,R24,""),T26+1)</f>
        <v>45231</v>
      </c>
      <c r="V26" s="116">
        <f>IF(U26="",IF(WEEKDAY(R24,1)=MOD($R$3+3,7)+1,R24,""),U26+1)</f>
        <v>45232</v>
      </c>
      <c r="W26" s="114">
        <f>IF(V26="",IF(WEEKDAY(R24,1)=MOD($R$3+4,7)+1,R24,""),V26+1)</f>
        <v>45233</v>
      </c>
      <c r="X26" s="114">
        <f>IF(W26="",IF(WEEKDAY(R24,1)=MOD($R$3+5,7)+1,R24,""),W26+1)</f>
        <v>45234</v>
      </c>
      <c r="Y26" s="111"/>
      <c r="Z26" s="114" t="str">
        <f>IF(WEEKDAY(Z24,1)=MOD($R$3,7),Z24,"")</f>
        <v/>
      </c>
      <c r="AA26" s="114" t="str">
        <f>IF(Z26="",IF(WEEKDAY(Z24,1)=MOD($R$3,7)+1,Z24,""),Z26+1)</f>
        <v/>
      </c>
      <c r="AB26" s="114" t="str">
        <f>IF(AA26="",IF(WEEKDAY(Z24,1)=MOD($R$3+1,7)+1,Z24,""),AA26+1)</f>
        <v/>
      </c>
      <c r="AC26" s="114" t="str">
        <f>IF(AB26="",IF(WEEKDAY(Z24,1)=MOD($R$3+2,7)+1,Z24,""),AB26+1)</f>
        <v/>
      </c>
      <c r="AD26" s="114" t="str">
        <f>IF(AC26="",IF(WEEKDAY(Z24,1)=MOD($R$3+3,7)+1,Z24,""),AC26+1)</f>
        <v/>
      </c>
      <c r="AE26" s="114">
        <f>IF(AD26="",IF(WEEKDAY(Z24,1)=MOD($R$3+4,7)+1,Z24,""),AD26+1)</f>
        <v>45261</v>
      </c>
      <c r="AF26" s="114">
        <f>IF(AE26="",IF(WEEKDAY(Z24,1)=MOD($R$3+5,7)+1,Z24,""),AE26+1)</f>
        <v>45262</v>
      </c>
      <c r="AG26" s="111"/>
      <c r="AI26" s="115"/>
      <c r="AJ26" s="118"/>
      <c r="AK26" s="111"/>
      <c r="AL26" s="111"/>
    </row>
    <row r="27" spans="2:40" s="113" customFormat="1" ht="18" customHeight="1" x14ac:dyDescent="0.3">
      <c r="B27" s="114">
        <f>IF(H26="","",IF(MONTH(H26+1)&lt;&gt;MONTH(H26),"",H26+1))</f>
        <v>45172</v>
      </c>
      <c r="C27" s="114">
        <f>IF(B27="","",IF(MONTH(B27+1)&lt;&gt;MONTH(B27),"",B27+1))</f>
        <v>45173</v>
      </c>
      <c r="D27" s="114">
        <f t="shared" ref="D27:H31" si="8">IF(C27="","",IF(MONTH(C27+1)&lt;&gt;MONTH(C27),"",C27+1))</f>
        <v>45174</v>
      </c>
      <c r="E27" s="114">
        <f t="shared" si="8"/>
        <v>45175</v>
      </c>
      <c r="F27" s="116">
        <f t="shared" si="8"/>
        <v>45176</v>
      </c>
      <c r="G27" s="114">
        <f t="shared" si="8"/>
        <v>45177</v>
      </c>
      <c r="H27" s="114">
        <f t="shared" si="8"/>
        <v>45178</v>
      </c>
      <c r="I27" s="111"/>
      <c r="J27" s="114">
        <f>IF(P26="","",IF(MONTH(P26+1)&lt;&gt;MONTH(P26),"",P26+1))</f>
        <v>45207</v>
      </c>
      <c r="K27" s="114">
        <f>IF(J27="","",IF(MONTH(J27+1)&lt;&gt;MONTH(J27),"",J27+1))</f>
        <v>45208</v>
      </c>
      <c r="L27" s="114">
        <f t="shared" ref="L27:P31" si="9">IF(K27="","",IF(MONTH(K27+1)&lt;&gt;MONTH(K27),"",K27+1))</f>
        <v>45209</v>
      </c>
      <c r="M27" s="114">
        <f t="shared" si="9"/>
        <v>45210</v>
      </c>
      <c r="N27" s="116">
        <f t="shared" si="9"/>
        <v>45211</v>
      </c>
      <c r="O27" s="114">
        <f t="shared" si="9"/>
        <v>45212</v>
      </c>
      <c r="P27" s="114">
        <f t="shared" si="9"/>
        <v>45213</v>
      </c>
      <c r="Q27" s="111"/>
      <c r="R27" s="114">
        <f>IF(X26="","",IF(MONTH(X26+1)&lt;&gt;MONTH(X26),"",X26+1))</f>
        <v>45235</v>
      </c>
      <c r="S27" s="114">
        <f>IF(R27="","",IF(MONTH(R27+1)&lt;&gt;MONTH(R27),"",R27+1))</f>
        <v>45236</v>
      </c>
      <c r="T27" s="114">
        <f t="shared" ref="T27:X31" si="10">IF(S27="","",IF(MONTH(S27+1)&lt;&gt;MONTH(S27),"",S27+1))</f>
        <v>45237</v>
      </c>
      <c r="U27" s="114">
        <f t="shared" si="10"/>
        <v>45238</v>
      </c>
      <c r="V27" s="114">
        <f t="shared" si="10"/>
        <v>45239</v>
      </c>
      <c r="W27" s="114">
        <f t="shared" si="10"/>
        <v>45240</v>
      </c>
      <c r="X27" s="114">
        <f t="shared" si="10"/>
        <v>45241</v>
      </c>
      <c r="Y27" s="111"/>
      <c r="Z27" s="114">
        <f>IF(AF26="","",IF(MONTH(AF26+1)&lt;&gt;MONTH(AF26),"",AF26+1))</f>
        <v>45263</v>
      </c>
      <c r="AA27" s="114">
        <f>IF(Z27="","",IF(MONTH(Z27+1)&lt;&gt;MONTH(Z27),"",Z27+1))</f>
        <v>45264</v>
      </c>
      <c r="AB27" s="114">
        <f t="shared" ref="AB27:AF31" si="11">IF(AA27="","",IF(MONTH(AA27+1)&lt;&gt;MONTH(AA27),"",AA27+1))</f>
        <v>45265</v>
      </c>
      <c r="AC27" s="114">
        <f t="shared" si="11"/>
        <v>45266</v>
      </c>
      <c r="AD27" s="114">
        <f t="shared" si="11"/>
        <v>45267</v>
      </c>
      <c r="AE27" s="114">
        <f t="shared" si="11"/>
        <v>45268</v>
      </c>
      <c r="AF27" s="114">
        <f t="shared" si="11"/>
        <v>45269</v>
      </c>
      <c r="AG27" s="111"/>
      <c r="AI27" s="115"/>
      <c r="AJ27" s="118"/>
      <c r="AK27" s="111"/>
      <c r="AL27" s="111"/>
    </row>
    <row r="28" spans="2:40" s="113" customFormat="1" ht="18" customHeight="1" x14ac:dyDescent="0.3">
      <c r="B28" s="114">
        <f>IF(H27="","",IF(MONTH(H27+1)&lt;&gt;MONTH(H27),"",H27+1))</f>
        <v>45179</v>
      </c>
      <c r="C28" s="114">
        <f>IF(B28="","",IF(MONTH(B28+1)&lt;&gt;MONTH(B28),"",B28+1))</f>
        <v>45180</v>
      </c>
      <c r="D28" s="114">
        <f t="shared" si="8"/>
        <v>45181</v>
      </c>
      <c r="E28" s="114">
        <f t="shared" si="8"/>
        <v>45182</v>
      </c>
      <c r="F28" s="114">
        <f t="shared" si="8"/>
        <v>45183</v>
      </c>
      <c r="G28" s="114">
        <f t="shared" si="8"/>
        <v>45184</v>
      </c>
      <c r="H28" s="114">
        <f t="shared" si="8"/>
        <v>45185</v>
      </c>
      <c r="I28" s="111"/>
      <c r="J28" s="114">
        <f>IF(P27="","",IF(MONTH(P27+1)&lt;&gt;MONTH(P27),"",P27+1))</f>
        <v>45214</v>
      </c>
      <c r="K28" s="114">
        <f>IF(J28="","",IF(MONTH(J28+1)&lt;&gt;MONTH(J28),"",J28+1))</f>
        <v>45215</v>
      </c>
      <c r="L28" s="114">
        <f t="shared" si="9"/>
        <v>45216</v>
      </c>
      <c r="M28" s="114">
        <f t="shared" si="9"/>
        <v>45217</v>
      </c>
      <c r="N28" s="114">
        <f t="shared" si="9"/>
        <v>45218</v>
      </c>
      <c r="O28" s="114">
        <f t="shared" si="9"/>
        <v>45219</v>
      </c>
      <c r="P28" s="114">
        <f t="shared" si="9"/>
        <v>45220</v>
      </c>
      <c r="Q28" s="111"/>
      <c r="R28" s="114">
        <f>IF(X27="","",IF(MONTH(X27+1)&lt;&gt;MONTH(X27),"",X27+1))</f>
        <v>45242</v>
      </c>
      <c r="S28" s="114">
        <f>IF(R28="","",IF(MONTH(R28+1)&lt;&gt;MONTH(R28),"",R28+1))</f>
        <v>45243</v>
      </c>
      <c r="T28" s="114">
        <f t="shared" si="10"/>
        <v>45244</v>
      </c>
      <c r="U28" s="116">
        <f t="shared" si="10"/>
        <v>45245</v>
      </c>
      <c r="V28" s="114">
        <f t="shared" si="10"/>
        <v>45246</v>
      </c>
      <c r="W28" s="114">
        <f t="shared" si="10"/>
        <v>45247</v>
      </c>
      <c r="X28" s="114">
        <f t="shared" si="10"/>
        <v>45248</v>
      </c>
      <c r="Y28" s="111"/>
      <c r="Z28" s="114">
        <f>IF(AF27="","",IF(MONTH(AF27+1)&lt;&gt;MONTH(AF27),"",AF27+1))</f>
        <v>45270</v>
      </c>
      <c r="AA28" s="114">
        <f>IF(Z28="","",IF(MONTH(Z28+1)&lt;&gt;MONTH(Z28),"",Z28+1))</f>
        <v>45271</v>
      </c>
      <c r="AB28" s="114">
        <f t="shared" si="11"/>
        <v>45272</v>
      </c>
      <c r="AC28" s="114">
        <f t="shared" si="11"/>
        <v>45273</v>
      </c>
      <c r="AD28" s="114">
        <f t="shared" si="11"/>
        <v>45274</v>
      </c>
      <c r="AE28" s="114">
        <f t="shared" si="11"/>
        <v>45275</v>
      </c>
      <c r="AF28" s="114">
        <f t="shared" si="11"/>
        <v>45276</v>
      </c>
      <c r="AG28" s="111"/>
      <c r="AJ28" s="118"/>
      <c r="AK28" s="111"/>
      <c r="AL28" s="111"/>
    </row>
    <row r="29" spans="2:40" s="113" customFormat="1" ht="18" customHeight="1" x14ac:dyDescent="0.3">
      <c r="B29" s="114">
        <f>IF(H28="","",IF(MONTH(H28+1)&lt;&gt;MONTH(H28),"",H28+1))</f>
        <v>45186</v>
      </c>
      <c r="C29" s="114">
        <f>IF(B29="","",IF(MONTH(B29+1)&lt;&gt;MONTH(B29),"",B29+1))</f>
        <v>45187</v>
      </c>
      <c r="D29" s="114">
        <f t="shared" si="8"/>
        <v>45188</v>
      </c>
      <c r="E29" s="114">
        <f t="shared" si="8"/>
        <v>45189</v>
      </c>
      <c r="F29" s="114">
        <f t="shared" si="8"/>
        <v>45190</v>
      </c>
      <c r="G29" s="114">
        <f t="shared" si="8"/>
        <v>45191</v>
      </c>
      <c r="H29" s="114">
        <f t="shared" si="8"/>
        <v>45192</v>
      </c>
      <c r="I29" s="111"/>
      <c r="J29" s="114">
        <f>IF(P28="","",IF(MONTH(P28+1)&lt;&gt;MONTH(P28),"",P28+1))</f>
        <v>45221</v>
      </c>
      <c r="K29" s="114">
        <f>IF(J29="","",IF(MONTH(J29+1)&lt;&gt;MONTH(J29),"",J29+1))</f>
        <v>45222</v>
      </c>
      <c r="L29" s="122">
        <f t="shared" si="9"/>
        <v>45223</v>
      </c>
      <c r="M29" s="114">
        <f t="shared" si="9"/>
        <v>45224</v>
      </c>
      <c r="N29" s="114">
        <f t="shared" si="9"/>
        <v>45225</v>
      </c>
      <c r="O29" s="114">
        <f t="shared" si="9"/>
        <v>45226</v>
      </c>
      <c r="P29" s="114">
        <f t="shared" si="9"/>
        <v>45227</v>
      </c>
      <c r="Q29" s="111"/>
      <c r="R29" s="114">
        <f>IF(X28="","",IF(MONTH(X28+1)&lt;&gt;MONTH(X28),"",X28+1))</f>
        <v>45249</v>
      </c>
      <c r="S29" s="114">
        <f>IF(R29="","",IF(MONTH(R29+1)&lt;&gt;MONTH(R29),"",R29+1))</f>
        <v>45250</v>
      </c>
      <c r="T29" s="114">
        <f t="shared" si="10"/>
        <v>45251</v>
      </c>
      <c r="U29" s="114">
        <f t="shared" si="10"/>
        <v>45252</v>
      </c>
      <c r="V29" s="114">
        <f t="shared" si="10"/>
        <v>45253</v>
      </c>
      <c r="W29" s="114">
        <f t="shared" si="10"/>
        <v>45254</v>
      </c>
      <c r="X29" s="114">
        <f t="shared" si="10"/>
        <v>45255</v>
      </c>
      <c r="Y29" s="111"/>
      <c r="Z29" s="114">
        <f>IF(AF28="","",IF(MONTH(AF28+1)&lt;&gt;MONTH(AF28),"",AF28+1))</f>
        <v>45277</v>
      </c>
      <c r="AA29" s="114">
        <f>IF(Z29="","",IF(MONTH(Z29+1)&lt;&gt;MONTH(Z29),"",Z29+1))</f>
        <v>45278</v>
      </c>
      <c r="AB29" s="114">
        <f t="shared" si="11"/>
        <v>45279</v>
      </c>
      <c r="AC29" s="114">
        <f t="shared" si="11"/>
        <v>45280</v>
      </c>
      <c r="AD29" s="114">
        <f t="shared" si="11"/>
        <v>45281</v>
      </c>
      <c r="AE29" s="114">
        <f t="shared" si="11"/>
        <v>45282</v>
      </c>
      <c r="AF29" s="114">
        <f t="shared" si="11"/>
        <v>45283</v>
      </c>
      <c r="AG29" s="111"/>
      <c r="AJ29" s="118"/>
      <c r="AK29" s="111"/>
      <c r="AL29" s="111"/>
    </row>
    <row r="30" spans="2:40" s="113" customFormat="1" ht="18" customHeight="1" x14ac:dyDescent="0.3">
      <c r="B30" s="114">
        <f>IF(H29="","",IF(MONTH(H29+1)&lt;&gt;MONTH(H29),"",H29+1))</f>
        <v>45193</v>
      </c>
      <c r="C30" s="114">
        <f>IF(B30="","",IF(MONTH(B30+1)&lt;&gt;MONTH(B30),"",B30+1))</f>
        <v>45194</v>
      </c>
      <c r="D30" s="114">
        <f t="shared" si="8"/>
        <v>45195</v>
      </c>
      <c r="E30" s="114">
        <f t="shared" si="8"/>
        <v>45196</v>
      </c>
      <c r="F30" s="114">
        <f t="shared" si="8"/>
        <v>45197</v>
      </c>
      <c r="G30" s="114">
        <f t="shared" si="8"/>
        <v>45198</v>
      </c>
      <c r="H30" s="114">
        <f t="shared" si="8"/>
        <v>45199</v>
      </c>
      <c r="I30" s="111"/>
      <c r="J30" s="114">
        <f>IF(P29="","",IF(MONTH(P29+1)&lt;&gt;MONTH(P29),"",P29+1))</f>
        <v>45228</v>
      </c>
      <c r="K30" s="114">
        <f>IF(J30="","",IF(MONTH(J30+1)&lt;&gt;MONTH(J30),"",J30+1))</f>
        <v>45229</v>
      </c>
      <c r="L30" s="114">
        <f t="shared" si="9"/>
        <v>45230</v>
      </c>
      <c r="M30" s="114" t="str">
        <f t="shared" si="9"/>
        <v/>
      </c>
      <c r="N30" s="114" t="str">
        <f t="shared" si="9"/>
        <v/>
      </c>
      <c r="O30" s="114" t="str">
        <f t="shared" si="9"/>
        <v/>
      </c>
      <c r="P30" s="114" t="str">
        <f t="shared" si="9"/>
        <v/>
      </c>
      <c r="Q30" s="111"/>
      <c r="R30" s="114">
        <f>IF(X29="","",IF(MONTH(X29+1)&lt;&gt;MONTH(X29),"",X29+1))</f>
        <v>45256</v>
      </c>
      <c r="S30" s="114">
        <f>IF(R30="","",IF(MONTH(R30+1)&lt;&gt;MONTH(R30),"",R30+1))</f>
        <v>45257</v>
      </c>
      <c r="T30" s="114">
        <f t="shared" si="10"/>
        <v>45258</v>
      </c>
      <c r="U30" s="114">
        <f t="shared" si="10"/>
        <v>45259</v>
      </c>
      <c r="V30" s="114">
        <f t="shared" si="10"/>
        <v>45260</v>
      </c>
      <c r="W30" s="114" t="str">
        <f t="shared" si="10"/>
        <v/>
      </c>
      <c r="X30" s="114" t="str">
        <f t="shared" si="10"/>
        <v/>
      </c>
      <c r="Y30" s="111"/>
      <c r="Z30" s="114">
        <f>IF(AF29="","",IF(MONTH(AF29+1)&lt;&gt;MONTH(AF29),"",AF29+1))</f>
        <v>45284</v>
      </c>
      <c r="AA30" s="116">
        <f>IF(Z30="","",IF(MONTH(Z30+1)&lt;&gt;MONTH(Z30),"",Z30+1))</f>
        <v>45285</v>
      </c>
      <c r="AB30" s="114">
        <f t="shared" si="11"/>
        <v>45286</v>
      </c>
      <c r="AC30" s="114">
        <f t="shared" si="11"/>
        <v>45287</v>
      </c>
      <c r="AD30" s="114">
        <f t="shared" si="11"/>
        <v>45288</v>
      </c>
      <c r="AE30" s="114">
        <f t="shared" si="11"/>
        <v>45289</v>
      </c>
      <c r="AF30" s="114">
        <f t="shared" si="11"/>
        <v>45290</v>
      </c>
      <c r="AG30" s="111"/>
      <c r="AJ30" s="118"/>
      <c r="AK30" s="111"/>
      <c r="AL30" s="111"/>
    </row>
    <row r="31" spans="2:40" s="113" customFormat="1" ht="18" customHeight="1" x14ac:dyDescent="0.3">
      <c r="B31" s="114" t="str">
        <f>IF(H30="","",IF(MONTH(H30+1)&lt;&gt;MONTH(H30),"",H30+1))</f>
        <v/>
      </c>
      <c r="C31" s="114" t="str">
        <f>IF(B31="","",IF(MONTH(B31+1)&lt;&gt;MONTH(B31),"",B31+1))</f>
        <v/>
      </c>
      <c r="D31" s="114" t="str">
        <f t="shared" si="8"/>
        <v/>
      </c>
      <c r="E31" s="114" t="str">
        <f t="shared" si="8"/>
        <v/>
      </c>
      <c r="F31" s="114" t="str">
        <f t="shared" si="8"/>
        <v/>
      </c>
      <c r="G31" s="114" t="str">
        <f t="shared" si="8"/>
        <v/>
      </c>
      <c r="H31" s="114" t="str">
        <f t="shared" si="8"/>
        <v/>
      </c>
      <c r="I31" s="111"/>
      <c r="J31" s="114" t="str">
        <f>IF(P30="","",IF(MONTH(P30+1)&lt;&gt;MONTH(P30),"",P30+1))</f>
        <v/>
      </c>
      <c r="K31" s="114" t="str">
        <f>IF(J31="","",IF(MONTH(J31+1)&lt;&gt;MONTH(J31),"",J31+1))</f>
        <v/>
      </c>
      <c r="L31" s="114" t="str">
        <f t="shared" si="9"/>
        <v/>
      </c>
      <c r="M31" s="114" t="str">
        <f t="shared" si="9"/>
        <v/>
      </c>
      <c r="N31" s="114" t="str">
        <f t="shared" si="9"/>
        <v/>
      </c>
      <c r="O31" s="114" t="str">
        <f t="shared" si="9"/>
        <v/>
      </c>
      <c r="P31" s="114" t="str">
        <f t="shared" si="9"/>
        <v/>
      </c>
      <c r="Q31" s="111"/>
      <c r="R31" s="114" t="str">
        <f>IF(X30="","",IF(MONTH(X30+1)&lt;&gt;MONTH(X30),"",X30+1))</f>
        <v/>
      </c>
      <c r="S31" s="114" t="str">
        <f>IF(R31="","",IF(MONTH(R31+1)&lt;&gt;MONTH(R31),"",R31+1))</f>
        <v/>
      </c>
      <c r="T31" s="114" t="str">
        <f t="shared" si="10"/>
        <v/>
      </c>
      <c r="U31" s="114" t="str">
        <f t="shared" si="10"/>
        <v/>
      </c>
      <c r="V31" s="114" t="str">
        <f t="shared" si="10"/>
        <v/>
      </c>
      <c r="W31" s="114" t="str">
        <f t="shared" si="10"/>
        <v/>
      </c>
      <c r="X31" s="114" t="str">
        <f t="shared" si="10"/>
        <v/>
      </c>
      <c r="Y31" s="111"/>
      <c r="Z31" s="114">
        <f>IF(AF30="","",IF(MONTH(AF30+1)&lt;&gt;MONTH(AF30),"",AF30+1))</f>
        <v>45291</v>
      </c>
      <c r="AA31" s="114" t="str">
        <f>IF(Z31="","",IF(MONTH(Z31+1)&lt;&gt;MONTH(Z31),"",Z31+1))</f>
        <v/>
      </c>
      <c r="AB31" s="114" t="str">
        <f t="shared" si="11"/>
        <v/>
      </c>
      <c r="AC31" s="114" t="str">
        <f t="shared" si="11"/>
        <v/>
      </c>
      <c r="AD31" s="114" t="str">
        <f t="shared" si="11"/>
        <v/>
      </c>
      <c r="AE31" s="114" t="str">
        <f t="shared" si="11"/>
        <v/>
      </c>
      <c r="AF31" s="114" t="str">
        <f t="shared" si="11"/>
        <v/>
      </c>
      <c r="AG31" s="111"/>
      <c r="AJ31" s="118"/>
      <c r="AK31" s="111"/>
      <c r="AL31" s="111"/>
    </row>
    <row r="32" spans="2:40" x14ac:dyDescent="0.3"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</row>
    <row r="33" spans="9:33" x14ac:dyDescent="0.3">
      <c r="I33" s="107"/>
      <c r="Q33" s="107"/>
      <c r="Y33" s="107"/>
      <c r="Z33" s="107"/>
      <c r="AA33" s="107"/>
      <c r="AB33" s="107"/>
      <c r="AC33" s="107"/>
      <c r="AD33" s="107"/>
      <c r="AE33" s="107"/>
      <c r="AF33" s="107"/>
      <c r="AG33" s="107"/>
    </row>
    <row r="34" spans="9:33" s="107" customFormat="1" ht="15" customHeight="1" x14ac:dyDescent="0.3"/>
    <row r="35" spans="9:33" ht="13.5" customHeight="1" x14ac:dyDescent="0.3">
      <c r="I35" s="107"/>
      <c r="Q35" s="107"/>
      <c r="Y35" s="107"/>
      <c r="Z35" s="107"/>
      <c r="AA35" s="107"/>
      <c r="AB35" s="107"/>
      <c r="AC35" s="107"/>
      <c r="AD35" s="107"/>
      <c r="AE35" s="107"/>
      <c r="AF35" s="107"/>
      <c r="AG35" s="107"/>
    </row>
    <row r="36" spans="9:33" ht="13.5" customHeight="1" x14ac:dyDescent="0.3">
      <c r="I36" s="107"/>
      <c r="Q36" s="107"/>
      <c r="Y36" s="107"/>
      <c r="Z36" s="107"/>
      <c r="AA36" s="107"/>
      <c r="AB36" s="107"/>
      <c r="AC36" s="107"/>
      <c r="AD36" s="107"/>
      <c r="AE36" s="107"/>
      <c r="AF36" s="107"/>
      <c r="AG36" s="107"/>
    </row>
    <row r="37" spans="9:33" ht="13.5" customHeight="1" x14ac:dyDescent="0.3">
      <c r="I37" s="107"/>
      <c r="Q37" s="107"/>
      <c r="Y37" s="107"/>
      <c r="Z37" s="107"/>
      <c r="AA37" s="107"/>
      <c r="AB37" s="107"/>
      <c r="AC37" s="107"/>
      <c r="AD37" s="107"/>
      <c r="AE37" s="107"/>
      <c r="AF37" s="107"/>
      <c r="AG37" s="107"/>
    </row>
    <row r="38" spans="9:33" ht="13.5" customHeight="1" x14ac:dyDescent="0.3">
      <c r="I38" s="107"/>
      <c r="Q38" s="107"/>
      <c r="Y38" s="107"/>
      <c r="Z38" s="107"/>
      <c r="AA38" s="107"/>
      <c r="AB38" s="107"/>
      <c r="AC38" s="107"/>
      <c r="AD38" s="107"/>
      <c r="AE38" s="107"/>
      <c r="AF38" s="107"/>
      <c r="AG38" s="107"/>
    </row>
    <row r="39" spans="9:33" ht="13.5" customHeight="1" x14ac:dyDescent="0.3">
      <c r="I39" s="107"/>
      <c r="Q39" s="107"/>
      <c r="Y39" s="107"/>
      <c r="Z39" s="107"/>
      <c r="AA39" s="107"/>
      <c r="AB39" s="107"/>
      <c r="AC39" s="107"/>
      <c r="AD39" s="107"/>
      <c r="AE39" s="107"/>
      <c r="AF39" s="107"/>
      <c r="AG39" s="107"/>
    </row>
    <row r="40" spans="9:33" ht="13.5" customHeight="1" x14ac:dyDescent="0.3">
      <c r="I40" s="107"/>
      <c r="Q40" s="107"/>
      <c r="Y40" s="107"/>
      <c r="Z40" s="107"/>
      <c r="AA40" s="107"/>
      <c r="AB40" s="107"/>
      <c r="AC40" s="107"/>
      <c r="AD40" s="107"/>
      <c r="AE40" s="107"/>
      <c r="AF40" s="107"/>
      <c r="AG40" s="107"/>
    </row>
  </sheetData>
  <mergeCells count="17">
    <mergeCell ref="A1:AG1"/>
    <mergeCell ref="D3:F3"/>
    <mergeCell ref="J3:L3"/>
    <mergeCell ref="R3:S3"/>
    <mergeCell ref="AI8:AI13"/>
    <mergeCell ref="B6:H6"/>
    <mergeCell ref="J6:P6"/>
    <mergeCell ref="R6:X6"/>
    <mergeCell ref="Z6:AF6"/>
    <mergeCell ref="B15:H15"/>
    <mergeCell ref="J15:P15"/>
    <mergeCell ref="R15:X15"/>
    <mergeCell ref="Z15:AF15"/>
    <mergeCell ref="B24:H24"/>
    <mergeCell ref="J24:P24"/>
    <mergeCell ref="R24:X24"/>
    <mergeCell ref="Z24:AF24"/>
  </mergeCells>
  <conditionalFormatting sqref="B6">
    <cfRule type="expression" dxfId="12" priority="12">
      <formula>$J$3=1</formula>
    </cfRule>
  </conditionalFormatting>
  <conditionalFormatting sqref="B15">
    <cfRule type="expression" dxfId="11" priority="8">
      <formula>$J$3=1</formula>
    </cfRule>
  </conditionalFormatting>
  <conditionalFormatting sqref="B24">
    <cfRule type="expression" dxfId="10" priority="4">
      <formula>$J$3=1</formula>
    </cfRule>
  </conditionalFormatting>
  <conditionalFormatting sqref="B8:H13 J8:P13 R8:X13 Z8:AF13 B17:H22 J17:P22 R17:X22 Z17:AF22 B26:H31 J26:P31 R26:X31 Z26:AF31">
    <cfRule type="expression" dxfId="9" priority="13">
      <formula>OR(WEEKDAY(B8,1)=1,WEEKDAY(B8,1)=7)</formula>
    </cfRule>
  </conditionalFormatting>
  <conditionalFormatting sqref="J6">
    <cfRule type="expression" dxfId="8" priority="11">
      <formula>$J$3=1</formula>
    </cfRule>
  </conditionalFormatting>
  <conditionalFormatting sqref="J15">
    <cfRule type="expression" dxfId="7" priority="7">
      <formula>$J$3=1</formula>
    </cfRule>
  </conditionalFormatting>
  <conditionalFormatting sqref="J24">
    <cfRule type="expression" dxfId="6" priority="3">
      <formula>$J$3=1</formula>
    </cfRule>
  </conditionalFormatting>
  <conditionalFormatting sqref="R6">
    <cfRule type="expression" dxfId="5" priority="10">
      <formula>$J$3=1</formula>
    </cfRule>
  </conditionalFormatting>
  <conditionalFormatting sqref="R15">
    <cfRule type="expression" dxfId="4" priority="6">
      <formula>$J$3=1</formula>
    </cfRule>
  </conditionalFormatting>
  <conditionalFormatting sqref="R24">
    <cfRule type="expression" dxfId="3" priority="2">
      <formula>$J$3=1</formula>
    </cfRule>
  </conditionalFormatting>
  <conditionalFormatting sqref="Z6">
    <cfRule type="expression" dxfId="2" priority="9">
      <formula>$J$3=1</formula>
    </cfRule>
  </conditionalFormatting>
  <conditionalFormatting sqref="Z15">
    <cfRule type="expression" dxfId="1" priority="5">
      <formula>$J$3=1</formula>
    </cfRule>
  </conditionalFormatting>
  <conditionalFormatting sqref="Z24">
    <cfRule type="expression" dxfId="0" priority="1">
      <formula>$J$3=1</formula>
    </cfRule>
  </conditionalFormatting>
  <hyperlinks>
    <hyperlink ref="AI3" r:id="rId1" xr:uid="{271D160B-F872-4F7E-8664-3F720BD22079}"/>
    <hyperlink ref="AI4" r:id="rId2" xr:uid="{8980DB86-3C24-4831-9375-E1B025A5BABC}"/>
  </hyperlinks>
  <printOptions horizontalCentered="1"/>
  <pageMargins left="0.5" right="0.5" top="0.5" bottom="0.5" header="0.25" footer="0.25"/>
  <pageSetup paperSize="9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1E6B-35C0-4881-B88A-5835880156A6}">
  <sheetPr>
    <tabColor rgb="FF2F706B"/>
  </sheetPr>
  <dimension ref="B3:E10"/>
  <sheetViews>
    <sheetView showGridLines="0" workbookViewId="0">
      <selection activeCell="D21" sqref="D21"/>
    </sheetView>
  </sheetViews>
  <sheetFormatPr defaultColWidth="8.6640625" defaultRowHeight="13.8" x14ac:dyDescent="0.3"/>
  <cols>
    <col min="1" max="1" width="7.5546875" style="64" customWidth="1"/>
    <col min="2" max="2" width="3.88671875" style="64" customWidth="1"/>
    <col min="3" max="3" width="14.44140625" style="64" customWidth="1"/>
    <col min="4" max="4" width="30.109375" style="64" customWidth="1"/>
    <col min="5" max="5" width="69.44140625" style="64" customWidth="1"/>
    <col min="6" max="16384" width="8.6640625" style="64"/>
  </cols>
  <sheetData>
    <row r="3" spans="2:5" ht="19.5" customHeight="1" x14ac:dyDescent="0.3">
      <c r="B3" s="63" t="s">
        <v>111</v>
      </c>
      <c r="C3" s="63" t="s">
        <v>112</v>
      </c>
      <c r="D3" s="63" t="s">
        <v>113</v>
      </c>
      <c r="E3" s="63" t="s">
        <v>114</v>
      </c>
    </row>
    <row r="4" spans="2:5" ht="26.1" customHeight="1" x14ac:dyDescent="0.3">
      <c r="B4" s="65">
        <v>1</v>
      </c>
      <c r="C4" s="68"/>
      <c r="D4" s="65"/>
      <c r="E4" s="69"/>
    </row>
    <row r="5" spans="2:5" ht="26.1" customHeight="1" x14ac:dyDescent="0.3">
      <c r="B5" s="65">
        <v>2</v>
      </c>
      <c r="C5" s="65"/>
      <c r="D5" s="65"/>
      <c r="E5" s="69"/>
    </row>
    <row r="6" spans="2:5" ht="26.1" customHeight="1" x14ac:dyDescent="0.3">
      <c r="B6" s="65"/>
      <c r="C6" s="65"/>
      <c r="D6" s="65"/>
      <c r="E6" s="69"/>
    </row>
    <row r="7" spans="2:5" ht="26.1" customHeight="1" x14ac:dyDescent="0.3">
      <c r="B7" s="65"/>
      <c r="C7" s="65"/>
      <c r="D7" s="65"/>
      <c r="E7" s="69"/>
    </row>
    <row r="8" spans="2:5" ht="26.1" customHeight="1" x14ac:dyDescent="0.3">
      <c r="B8" s="65"/>
      <c r="C8" s="65"/>
      <c r="D8" s="65"/>
      <c r="E8" s="69"/>
    </row>
    <row r="9" spans="2:5" ht="26.1" customHeight="1" x14ac:dyDescent="0.3">
      <c r="B9" s="65"/>
      <c r="C9" s="65"/>
      <c r="D9" s="65"/>
      <c r="E9" s="69"/>
    </row>
    <row r="10" spans="2:5" ht="26.1" customHeight="1" x14ac:dyDescent="0.3">
      <c r="B10" s="65"/>
      <c r="C10" s="65"/>
      <c r="D10" s="65"/>
      <c r="E10" s="69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5F2122-43C4-4CE3-9307-EBB6DED48584}">
          <x14:formula1>
            <xm:f>Lista!$C$3:$C$10</xm:f>
          </x14:formula1>
          <xm:sqref>D4:D10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C04B-C604-4B05-B294-ADD2E0671079}">
  <sheetPr>
    <tabColor rgb="FF1794A1"/>
  </sheetPr>
  <dimension ref="B2:N33"/>
  <sheetViews>
    <sheetView showGridLines="0" workbookViewId="0">
      <selection activeCell="B26" sqref="B26:N26"/>
    </sheetView>
  </sheetViews>
  <sheetFormatPr defaultColWidth="8.6640625" defaultRowHeight="15.9" customHeight="1" x14ac:dyDescent="0.3"/>
  <cols>
    <col min="1" max="1" width="5.109375" style="5" customWidth="1"/>
    <col min="2" max="2" width="3.33203125" style="5" customWidth="1"/>
    <col min="3" max="6" width="8.6640625" style="5"/>
    <col min="7" max="7" width="10.44140625" style="5" bestFit="1" customWidth="1"/>
    <col min="8" max="8" width="13.109375" style="5" customWidth="1"/>
    <col min="9" max="9" width="8.6640625" style="5"/>
    <col min="10" max="10" width="6.5546875" style="5" customWidth="1"/>
    <col min="11" max="11" width="8.88671875" style="5" customWidth="1"/>
    <col min="12" max="12" width="21.44140625" style="5" customWidth="1"/>
    <col min="13" max="13" width="11.44140625" style="5" customWidth="1"/>
    <col min="14" max="14" width="19.109375" style="5" customWidth="1"/>
    <col min="15" max="16384" width="8.6640625" style="5"/>
  </cols>
  <sheetData>
    <row r="2" spans="2:14" ht="17.399999999999999" customHeight="1" x14ac:dyDescent="0.3">
      <c r="B2" s="74" t="s">
        <v>115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6"/>
    </row>
    <row r="3" spans="2:14" ht="9.9" customHeight="1" x14ac:dyDescent="0.3"/>
    <row r="4" spans="2:14" ht="15.9" customHeight="1" x14ac:dyDescent="0.3">
      <c r="G4" s="50" t="s">
        <v>1</v>
      </c>
    </row>
    <row r="5" spans="2:14" ht="15.9" customHeight="1" x14ac:dyDescent="0.3">
      <c r="G5" s="50" t="s">
        <v>116</v>
      </c>
      <c r="H5" s="58"/>
    </row>
    <row r="6" spans="2:14" ht="15.9" customHeight="1" x14ac:dyDescent="0.3">
      <c r="G6" s="50" t="s">
        <v>117</v>
      </c>
    </row>
    <row r="7" spans="2:14" ht="15.9" customHeight="1" x14ac:dyDescent="0.3">
      <c r="G7" s="50" t="s">
        <v>118</v>
      </c>
    </row>
    <row r="8" spans="2:14" ht="8.4" customHeight="1" x14ac:dyDescent="0.3"/>
    <row r="9" spans="2:14" ht="15.9" customHeight="1" x14ac:dyDescent="0.3">
      <c r="D9" s="50" t="s">
        <v>119</v>
      </c>
      <c r="E9" s="59"/>
    </row>
    <row r="10" spans="2:14" ht="15.9" customHeight="1" x14ac:dyDescent="0.3">
      <c r="D10" s="50" t="s">
        <v>120</v>
      </c>
      <c r="E10" s="59"/>
    </row>
    <row r="11" spans="2:14" ht="8.4" customHeight="1" x14ac:dyDescent="0.3"/>
    <row r="12" spans="2:14" ht="15.9" customHeight="1" x14ac:dyDescent="0.3">
      <c r="B12" s="77" t="s">
        <v>121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9"/>
    </row>
    <row r="13" spans="2:14" ht="50.4" customHeight="1" x14ac:dyDescent="0.3"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</row>
    <row r="14" spans="2:14" ht="15.9" customHeight="1" x14ac:dyDescent="0.3">
      <c r="B14" s="77" t="s">
        <v>122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9"/>
    </row>
    <row r="15" spans="2:14" ht="15.9" customHeight="1" x14ac:dyDescent="0.3">
      <c r="B15" s="80" t="s">
        <v>123</v>
      </c>
      <c r="C15" s="81"/>
      <c r="D15" s="81"/>
      <c r="E15" s="81"/>
      <c r="F15" s="81"/>
      <c r="G15" s="82"/>
      <c r="H15" s="80" t="s">
        <v>124</v>
      </c>
      <c r="I15" s="81"/>
      <c r="J15" s="81"/>
      <c r="K15" s="82"/>
      <c r="L15" s="80" t="s">
        <v>125</v>
      </c>
      <c r="M15" s="81"/>
      <c r="N15" s="82"/>
    </row>
    <row r="16" spans="2:14" ht="15.9" customHeight="1" x14ac:dyDescent="0.3">
      <c r="B16" s="83"/>
      <c r="C16" s="84"/>
      <c r="D16" s="84"/>
      <c r="E16" s="84"/>
      <c r="F16" s="84"/>
      <c r="G16" s="85"/>
      <c r="H16" s="83"/>
      <c r="I16" s="84"/>
      <c r="J16" s="84"/>
      <c r="K16" s="85"/>
      <c r="L16" s="83"/>
      <c r="M16" s="84"/>
      <c r="N16" s="85"/>
    </row>
    <row r="17" spans="2:14" ht="15.9" customHeight="1" x14ac:dyDescent="0.3">
      <c r="B17" s="83"/>
      <c r="C17" s="84"/>
      <c r="D17" s="84"/>
      <c r="E17" s="84"/>
      <c r="F17" s="84"/>
      <c r="G17" s="85"/>
      <c r="H17" s="83"/>
      <c r="I17" s="84"/>
      <c r="J17" s="84"/>
      <c r="K17" s="85"/>
      <c r="L17" s="83"/>
      <c r="M17" s="84"/>
      <c r="N17" s="85"/>
    </row>
    <row r="18" spans="2:14" ht="15.9" customHeight="1" x14ac:dyDescent="0.3">
      <c r="B18" s="83"/>
      <c r="C18" s="84"/>
      <c r="D18" s="84"/>
      <c r="E18" s="84"/>
      <c r="F18" s="84"/>
      <c r="G18" s="85"/>
      <c r="H18" s="83"/>
      <c r="I18" s="84"/>
      <c r="J18" s="84"/>
      <c r="K18" s="85"/>
      <c r="L18" s="83"/>
      <c r="M18" s="84"/>
      <c r="N18" s="85"/>
    </row>
    <row r="19" spans="2:14" ht="15.9" customHeight="1" x14ac:dyDescent="0.3">
      <c r="B19" s="83"/>
      <c r="C19" s="84"/>
      <c r="D19" s="84"/>
      <c r="E19" s="84"/>
      <c r="F19" s="84"/>
      <c r="G19" s="85"/>
      <c r="H19" s="83"/>
      <c r="I19" s="84"/>
      <c r="J19" s="84"/>
      <c r="K19" s="85"/>
      <c r="L19" s="83"/>
      <c r="M19" s="84"/>
      <c r="N19" s="85"/>
    </row>
    <row r="20" spans="2:14" ht="15.9" customHeight="1" x14ac:dyDescent="0.3">
      <c r="B20" s="83"/>
      <c r="C20" s="84"/>
      <c r="D20" s="84"/>
      <c r="E20" s="84"/>
      <c r="F20" s="84"/>
      <c r="G20" s="85"/>
      <c r="H20" s="83"/>
      <c r="I20" s="84"/>
      <c r="J20" s="84"/>
      <c r="K20" s="85"/>
      <c r="L20" s="83"/>
      <c r="M20" s="84"/>
      <c r="N20" s="85"/>
    </row>
    <row r="21" spans="2:14" ht="15.9" customHeight="1" x14ac:dyDescent="0.3">
      <c r="B21" s="83"/>
      <c r="C21" s="84"/>
      <c r="D21" s="84"/>
      <c r="E21" s="84"/>
      <c r="F21" s="84"/>
      <c r="G21" s="85"/>
      <c r="H21" s="83"/>
      <c r="I21" s="84"/>
      <c r="J21" s="84"/>
      <c r="K21" s="85"/>
      <c r="L21" s="83"/>
      <c r="M21" s="84"/>
      <c r="N21" s="85"/>
    </row>
    <row r="22" spans="2:14" ht="15.9" customHeight="1" x14ac:dyDescent="0.3">
      <c r="B22" s="83"/>
      <c r="C22" s="84"/>
      <c r="D22" s="84"/>
      <c r="E22" s="84"/>
      <c r="F22" s="84"/>
      <c r="G22" s="85"/>
      <c r="H22" s="83"/>
      <c r="I22" s="84"/>
      <c r="J22" s="84"/>
      <c r="K22" s="85"/>
      <c r="L22" s="83"/>
      <c r="M22" s="84"/>
      <c r="N22" s="85"/>
    </row>
    <row r="23" spans="2:14" ht="15.9" customHeight="1" x14ac:dyDescent="0.3">
      <c r="B23" s="83"/>
      <c r="C23" s="84"/>
      <c r="D23" s="84"/>
      <c r="E23" s="84"/>
      <c r="F23" s="84"/>
      <c r="G23" s="85"/>
      <c r="H23" s="83"/>
      <c r="I23" s="84"/>
      <c r="J23" s="84"/>
      <c r="K23" s="85"/>
      <c r="L23" s="83"/>
      <c r="M23" s="84"/>
      <c r="N23" s="85"/>
    </row>
    <row r="24" spans="2:14" ht="15.9" customHeight="1" x14ac:dyDescent="0.3">
      <c r="B24" s="83"/>
      <c r="C24" s="84"/>
      <c r="D24" s="84"/>
      <c r="E24" s="84"/>
      <c r="F24" s="84"/>
      <c r="G24" s="85"/>
      <c r="H24" s="83"/>
      <c r="I24" s="84"/>
      <c r="J24" s="84"/>
      <c r="K24" s="85"/>
      <c r="L24" s="83"/>
      <c r="M24" s="84"/>
      <c r="N24" s="85"/>
    </row>
    <row r="25" spans="2:14" ht="15.9" customHeight="1" x14ac:dyDescent="0.3">
      <c r="B25" s="77" t="s">
        <v>126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9"/>
    </row>
    <row r="26" spans="2:14" ht="79.5" customHeight="1" x14ac:dyDescent="0.3">
      <c r="B26" s="147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9"/>
    </row>
    <row r="27" spans="2:14" ht="15.9" customHeight="1" x14ac:dyDescent="0.3">
      <c r="B27" s="77" t="s">
        <v>127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9"/>
    </row>
    <row r="28" spans="2:14" ht="15.9" customHeight="1" x14ac:dyDescent="0.3">
      <c r="B28" s="60" t="s">
        <v>111</v>
      </c>
      <c r="C28" s="80" t="s">
        <v>128</v>
      </c>
      <c r="D28" s="81"/>
      <c r="E28" s="81"/>
      <c r="F28" s="81"/>
      <c r="G28" s="81"/>
      <c r="H28" s="81"/>
      <c r="I28" s="81"/>
      <c r="J28" s="81"/>
      <c r="K28" s="82"/>
      <c r="L28" s="60" t="s">
        <v>21</v>
      </c>
      <c r="M28" s="60" t="s">
        <v>129</v>
      </c>
      <c r="N28" s="60" t="s">
        <v>130</v>
      </c>
    </row>
    <row r="29" spans="2:14" ht="32.4" customHeight="1" x14ac:dyDescent="0.3">
      <c r="B29" s="61">
        <v>1</v>
      </c>
      <c r="C29" s="86"/>
      <c r="D29" s="87"/>
      <c r="E29" s="87"/>
      <c r="F29" s="87"/>
      <c r="G29" s="87"/>
      <c r="H29" s="87"/>
      <c r="I29" s="87"/>
      <c r="J29" s="87"/>
      <c r="K29" s="88"/>
      <c r="L29" s="61"/>
      <c r="M29" s="61"/>
      <c r="N29" s="61"/>
    </row>
    <row r="30" spans="2:14" ht="40.5" customHeight="1" x14ac:dyDescent="0.3">
      <c r="B30" s="61">
        <v>2</v>
      </c>
      <c r="C30" s="86"/>
      <c r="D30" s="87"/>
      <c r="E30" s="87"/>
      <c r="F30" s="87"/>
      <c r="G30" s="87"/>
      <c r="H30" s="87"/>
      <c r="I30" s="87"/>
      <c r="J30" s="87"/>
      <c r="K30" s="88"/>
      <c r="L30" s="61"/>
      <c r="M30" s="61"/>
      <c r="N30" s="61"/>
    </row>
    <row r="31" spans="2:14" ht="15.9" customHeight="1" x14ac:dyDescent="0.3">
      <c r="B31" s="77" t="s">
        <v>131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9"/>
    </row>
    <row r="32" spans="2:14" ht="15.9" customHeight="1" x14ac:dyDescent="0.3">
      <c r="B32" s="80" t="s">
        <v>93</v>
      </c>
      <c r="C32" s="81"/>
      <c r="D32" s="82"/>
      <c r="E32" s="80" t="s">
        <v>132</v>
      </c>
      <c r="F32" s="82"/>
      <c r="G32" s="80" t="s">
        <v>133</v>
      </c>
      <c r="H32" s="82"/>
      <c r="I32" s="80" t="s">
        <v>134</v>
      </c>
      <c r="J32" s="81"/>
      <c r="K32" s="81"/>
      <c r="L32" s="81"/>
      <c r="M32" s="81"/>
      <c r="N32" s="82"/>
    </row>
    <row r="33" spans="2:14" ht="15.9" customHeight="1" x14ac:dyDescent="0.3">
      <c r="B33" s="150"/>
      <c r="C33" s="150"/>
      <c r="D33" s="150"/>
      <c r="E33" s="83"/>
      <c r="F33" s="85"/>
      <c r="G33" s="83"/>
      <c r="H33" s="85"/>
      <c r="I33" s="83"/>
      <c r="J33" s="84"/>
      <c r="K33" s="84"/>
      <c r="L33" s="84"/>
      <c r="M33" s="84"/>
      <c r="N33" s="85"/>
    </row>
  </sheetData>
  <mergeCells count="3">
    <mergeCell ref="B13:N13"/>
    <mergeCell ref="B26:N26"/>
    <mergeCell ref="B33:D3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3A2-8406-44F9-992D-7C675027B7A3}">
  <sheetPr>
    <tabColor rgb="FF1794A1"/>
  </sheetPr>
  <dimension ref="B2:N39"/>
  <sheetViews>
    <sheetView showGridLines="0" workbookViewId="0">
      <selection activeCell="L43" sqref="L43"/>
    </sheetView>
  </sheetViews>
  <sheetFormatPr defaultColWidth="8.6640625" defaultRowHeight="13.2" x14ac:dyDescent="0.3"/>
  <cols>
    <col min="1" max="1" width="5.109375" style="5" customWidth="1"/>
    <col min="2" max="2" width="2.6640625" style="5" customWidth="1"/>
    <col min="3" max="10" width="8.6640625" style="5"/>
    <col min="11" max="11" width="12.109375" style="5" bestFit="1" customWidth="1"/>
    <col min="12" max="12" width="21.44140625" style="5" customWidth="1"/>
    <col min="13" max="13" width="10.5546875" style="5" customWidth="1"/>
    <col min="14" max="14" width="15" style="5" customWidth="1"/>
    <col min="15" max="16384" width="8.6640625" style="5"/>
  </cols>
  <sheetData>
    <row r="2" spans="2:14" ht="17.100000000000001" customHeight="1" x14ac:dyDescent="0.3">
      <c r="B2" s="74" t="s">
        <v>115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6"/>
    </row>
    <row r="4" spans="2:14" x14ac:dyDescent="0.3">
      <c r="F4" s="50" t="s">
        <v>1</v>
      </c>
    </row>
    <row r="5" spans="2:14" x14ac:dyDescent="0.3">
      <c r="F5" s="50" t="s">
        <v>116</v>
      </c>
    </row>
    <row r="6" spans="2:14" x14ac:dyDescent="0.3">
      <c r="F6" s="50" t="s">
        <v>117</v>
      </c>
    </row>
    <row r="7" spans="2:14" x14ac:dyDescent="0.3">
      <c r="F7" s="50" t="s">
        <v>118</v>
      </c>
    </row>
    <row r="8" spans="2:14" ht="5.0999999999999996" customHeight="1" x14ac:dyDescent="0.3"/>
    <row r="9" spans="2:14" x14ac:dyDescent="0.3">
      <c r="D9" s="50" t="s">
        <v>119</v>
      </c>
      <c r="E9" s="59"/>
    </row>
    <row r="10" spans="2:14" x14ac:dyDescent="0.3">
      <c r="D10" s="50" t="s">
        <v>120</v>
      </c>
      <c r="E10" s="59"/>
    </row>
    <row r="11" spans="2:14" ht="8.1" customHeight="1" x14ac:dyDescent="0.3"/>
    <row r="12" spans="2:14" x14ac:dyDescent="0.3">
      <c r="B12" s="77" t="s">
        <v>121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9"/>
    </row>
    <row r="13" spans="2:14" ht="48.9" customHeight="1" x14ac:dyDescent="0.3"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</row>
    <row r="14" spans="2:14" ht="14.4" customHeight="1" x14ac:dyDescent="0.3">
      <c r="B14" s="77" t="s">
        <v>122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9"/>
    </row>
    <row r="15" spans="2:14" x14ac:dyDescent="0.3">
      <c r="B15" s="80" t="s">
        <v>123</v>
      </c>
      <c r="C15" s="81"/>
      <c r="D15" s="81"/>
      <c r="E15" s="81"/>
      <c r="F15" s="81"/>
      <c r="G15" s="82"/>
      <c r="H15" s="80" t="s">
        <v>135</v>
      </c>
      <c r="I15" s="81"/>
      <c r="J15" s="81"/>
      <c r="K15" s="82"/>
      <c r="L15" s="80" t="s">
        <v>125</v>
      </c>
      <c r="M15" s="81"/>
      <c r="N15" s="82"/>
    </row>
    <row r="16" spans="2:14" x14ac:dyDescent="0.3">
      <c r="B16" s="83"/>
      <c r="C16" s="84"/>
      <c r="D16" s="84"/>
      <c r="E16" s="84"/>
      <c r="F16" s="84"/>
      <c r="G16" s="85"/>
      <c r="H16" s="83"/>
      <c r="I16" s="84"/>
      <c r="J16" s="84"/>
      <c r="K16" s="85"/>
      <c r="L16" s="83"/>
      <c r="M16" s="84"/>
      <c r="N16" s="85"/>
    </row>
    <row r="17" spans="2:14" x14ac:dyDescent="0.3">
      <c r="B17" s="83"/>
      <c r="C17" s="84"/>
      <c r="D17" s="84"/>
      <c r="E17" s="84"/>
      <c r="F17" s="84"/>
      <c r="G17" s="85"/>
      <c r="H17" s="83"/>
      <c r="I17" s="84"/>
      <c r="J17" s="84"/>
      <c r="K17" s="85"/>
      <c r="L17" s="83"/>
      <c r="M17" s="84"/>
      <c r="N17" s="85"/>
    </row>
    <row r="18" spans="2:14" x14ac:dyDescent="0.3">
      <c r="B18" s="83"/>
      <c r="C18" s="84"/>
      <c r="D18" s="84"/>
      <c r="E18" s="84"/>
      <c r="F18" s="84"/>
      <c r="G18" s="85"/>
      <c r="H18" s="83"/>
      <c r="I18" s="84"/>
      <c r="J18" s="84"/>
      <c r="K18" s="85"/>
      <c r="L18" s="83"/>
      <c r="M18" s="84"/>
      <c r="N18" s="85"/>
    </row>
    <row r="19" spans="2:14" x14ac:dyDescent="0.3">
      <c r="B19" s="83"/>
      <c r="C19" s="84"/>
      <c r="D19" s="84"/>
      <c r="E19" s="84"/>
      <c r="F19" s="84"/>
      <c r="G19" s="85"/>
      <c r="H19" s="83"/>
      <c r="I19" s="84"/>
      <c r="J19" s="84"/>
      <c r="K19" s="85"/>
      <c r="L19" s="83"/>
      <c r="M19" s="84"/>
      <c r="N19" s="85"/>
    </row>
    <row r="20" spans="2:14" x14ac:dyDescent="0.3">
      <c r="B20" s="83"/>
      <c r="C20" s="84"/>
      <c r="D20" s="84"/>
      <c r="E20" s="84"/>
      <c r="F20" s="84"/>
      <c r="G20" s="85"/>
      <c r="H20" s="83"/>
      <c r="I20" s="84"/>
      <c r="J20" s="84"/>
      <c r="K20" s="85"/>
      <c r="L20" s="83"/>
      <c r="M20" s="84"/>
      <c r="N20" s="85"/>
    </row>
    <row r="21" spans="2:14" ht="14.4" customHeight="1" x14ac:dyDescent="0.3">
      <c r="B21" s="77" t="s">
        <v>136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9"/>
    </row>
    <row r="22" spans="2:14" x14ac:dyDescent="0.3">
      <c r="B22" s="60" t="s">
        <v>111</v>
      </c>
      <c r="C22" s="151" t="s">
        <v>137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 t="s">
        <v>138</v>
      </c>
      <c r="N22" s="151"/>
    </row>
    <row r="23" spans="2:14" x14ac:dyDescent="0.3">
      <c r="B23" s="61">
        <v>1</v>
      </c>
      <c r="C23" s="83"/>
      <c r="D23" s="84"/>
      <c r="E23" s="84"/>
      <c r="F23" s="84"/>
      <c r="G23" s="84"/>
      <c r="H23" s="84"/>
      <c r="I23" s="84"/>
      <c r="J23" s="84"/>
      <c r="K23" s="84"/>
      <c r="L23" s="85"/>
      <c r="M23" s="89"/>
      <c r="N23" s="90"/>
    </row>
    <row r="24" spans="2:14" x14ac:dyDescent="0.3">
      <c r="B24" s="61">
        <v>2</v>
      </c>
      <c r="C24" s="83"/>
      <c r="D24" s="84"/>
      <c r="E24" s="84"/>
      <c r="F24" s="84"/>
      <c r="G24" s="84"/>
      <c r="H24" s="84"/>
      <c r="I24" s="84"/>
      <c r="J24" s="84"/>
      <c r="K24" s="84"/>
      <c r="L24" s="85"/>
      <c r="M24" s="89"/>
      <c r="N24" s="90"/>
    </row>
    <row r="25" spans="2:14" x14ac:dyDescent="0.3">
      <c r="B25" s="61">
        <v>3</v>
      </c>
      <c r="C25" s="83"/>
      <c r="D25" s="84"/>
      <c r="E25" s="84"/>
      <c r="F25" s="84"/>
      <c r="G25" s="84"/>
      <c r="H25" s="84"/>
      <c r="I25" s="84"/>
      <c r="J25" s="84"/>
      <c r="K25" s="84"/>
      <c r="L25" s="85"/>
      <c r="M25" s="89"/>
      <c r="N25" s="90"/>
    </row>
    <row r="26" spans="2:14" x14ac:dyDescent="0.3">
      <c r="B26" s="61">
        <v>4</v>
      </c>
      <c r="C26" s="83"/>
      <c r="D26" s="84"/>
      <c r="E26" s="84"/>
      <c r="F26" s="84"/>
      <c r="G26" s="84"/>
      <c r="H26" s="84"/>
      <c r="I26" s="84"/>
      <c r="J26" s="84"/>
      <c r="K26" s="84"/>
      <c r="L26" s="85"/>
      <c r="M26" s="89"/>
      <c r="N26" s="90"/>
    </row>
    <row r="27" spans="2:14" x14ac:dyDescent="0.3">
      <c r="B27" s="61">
        <v>5</v>
      </c>
      <c r="C27" s="83"/>
      <c r="D27" s="84"/>
      <c r="E27" s="84"/>
      <c r="F27" s="84"/>
      <c r="G27" s="84"/>
      <c r="H27" s="84"/>
      <c r="I27" s="84"/>
      <c r="J27" s="84"/>
      <c r="K27" s="84"/>
      <c r="L27" s="85"/>
      <c r="M27" s="89"/>
      <c r="N27" s="90"/>
    </row>
    <row r="28" spans="2:14" x14ac:dyDescent="0.3">
      <c r="B28" s="61">
        <v>6</v>
      </c>
      <c r="C28" s="83"/>
      <c r="D28" s="84"/>
      <c r="E28" s="84"/>
      <c r="F28" s="84"/>
      <c r="G28" s="84"/>
      <c r="H28" s="84"/>
      <c r="I28" s="84"/>
      <c r="J28" s="84"/>
      <c r="K28" s="84"/>
      <c r="L28" s="85"/>
      <c r="M28" s="89"/>
      <c r="N28" s="90"/>
    </row>
    <row r="29" spans="2:14" x14ac:dyDescent="0.3">
      <c r="B29" s="77" t="s">
        <v>127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9"/>
    </row>
    <row r="30" spans="2:14" x14ac:dyDescent="0.3">
      <c r="B30" s="60" t="s">
        <v>111</v>
      </c>
      <c r="C30" s="80" t="s">
        <v>128</v>
      </c>
      <c r="D30" s="81"/>
      <c r="E30" s="81"/>
      <c r="F30" s="81"/>
      <c r="G30" s="81"/>
      <c r="H30" s="81"/>
      <c r="I30" s="81"/>
      <c r="J30" s="81"/>
      <c r="K30" s="82"/>
      <c r="L30" s="60" t="s">
        <v>21</v>
      </c>
      <c r="M30" s="60" t="s">
        <v>129</v>
      </c>
      <c r="N30" s="60" t="s">
        <v>130</v>
      </c>
    </row>
    <row r="31" spans="2:14" x14ac:dyDescent="0.3">
      <c r="B31" s="61">
        <v>1</v>
      </c>
      <c r="C31" s="83"/>
      <c r="D31" s="84"/>
      <c r="E31" s="84"/>
      <c r="F31" s="84"/>
      <c r="G31" s="84"/>
      <c r="H31" s="84"/>
      <c r="I31" s="84"/>
      <c r="J31" s="84"/>
      <c r="K31" s="85"/>
      <c r="L31" s="62"/>
      <c r="M31" s="62"/>
      <c r="N31" s="62"/>
    </row>
    <row r="32" spans="2:14" x14ac:dyDescent="0.3">
      <c r="B32" s="61">
        <v>2</v>
      </c>
      <c r="C32" s="83"/>
      <c r="D32" s="84"/>
      <c r="E32" s="84"/>
      <c r="F32" s="84"/>
      <c r="G32" s="84"/>
      <c r="H32" s="84"/>
      <c r="I32" s="84"/>
      <c r="J32" s="84"/>
      <c r="K32" s="85"/>
      <c r="L32" s="62"/>
      <c r="M32" s="62"/>
      <c r="N32" s="62"/>
    </row>
    <row r="33" spans="2:14" x14ac:dyDescent="0.3">
      <c r="B33" s="61">
        <v>3</v>
      </c>
      <c r="C33" s="83"/>
      <c r="D33" s="84"/>
      <c r="E33" s="84"/>
      <c r="F33" s="84"/>
      <c r="G33" s="84"/>
      <c r="H33" s="84"/>
      <c r="I33" s="84"/>
      <c r="J33" s="84"/>
      <c r="K33" s="85"/>
      <c r="L33" s="62"/>
      <c r="M33" s="62"/>
      <c r="N33" s="62"/>
    </row>
    <row r="34" spans="2:14" x14ac:dyDescent="0.3">
      <c r="B34" s="61">
        <v>4</v>
      </c>
      <c r="C34" s="83"/>
      <c r="D34" s="84"/>
      <c r="E34" s="84"/>
      <c r="F34" s="84"/>
      <c r="G34" s="84"/>
      <c r="H34" s="84"/>
      <c r="I34" s="84"/>
      <c r="J34" s="84"/>
      <c r="K34" s="85"/>
      <c r="L34" s="62"/>
      <c r="M34" s="62"/>
      <c r="N34" s="62"/>
    </row>
    <row r="35" spans="2:14" x14ac:dyDescent="0.3">
      <c r="B35" s="61">
        <v>5</v>
      </c>
      <c r="C35" s="83"/>
      <c r="D35" s="84"/>
      <c r="E35" s="84"/>
      <c r="F35" s="84"/>
      <c r="G35" s="84"/>
      <c r="H35" s="84"/>
      <c r="I35" s="84"/>
      <c r="J35" s="84"/>
      <c r="K35" s="85"/>
      <c r="L35" s="62"/>
      <c r="M35" s="62"/>
      <c r="N35" s="62"/>
    </row>
    <row r="36" spans="2:14" x14ac:dyDescent="0.3">
      <c r="B36" s="61">
        <v>6</v>
      </c>
      <c r="C36" s="83"/>
      <c r="D36" s="84"/>
      <c r="E36" s="84"/>
      <c r="F36" s="84"/>
      <c r="G36" s="84"/>
      <c r="H36" s="84"/>
      <c r="I36" s="84"/>
      <c r="J36" s="84"/>
      <c r="K36" s="85"/>
      <c r="L36" s="62"/>
      <c r="M36" s="62"/>
      <c r="N36" s="62"/>
    </row>
    <row r="37" spans="2:14" ht="14.4" customHeight="1" x14ac:dyDescent="0.3">
      <c r="B37" s="77" t="s">
        <v>131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9"/>
    </row>
    <row r="38" spans="2:14" x14ac:dyDescent="0.3">
      <c r="B38" s="151" t="s">
        <v>93</v>
      </c>
      <c r="C38" s="151"/>
      <c r="D38" s="151"/>
      <c r="E38" s="80" t="s">
        <v>132</v>
      </c>
      <c r="F38" s="82"/>
      <c r="G38" s="80" t="s">
        <v>133</v>
      </c>
      <c r="H38" s="82"/>
      <c r="I38" s="80" t="s">
        <v>134</v>
      </c>
      <c r="J38" s="81"/>
      <c r="K38" s="81"/>
      <c r="L38" s="81"/>
      <c r="M38" s="81"/>
      <c r="N38" s="82"/>
    </row>
    <row r="39" spans="2:14" x14ac:dyDescent="0.3">
      <c r="B39" s="150"/>
      <c r="C39" s="150"/>
      <c r="D39" s="150"/>
      <c r="E39" s="83"/>
      <c r="F39" s="85"/>
      <c r="G39" s="83"/>
      <c r="H39" s="85"/>
      <c r="I39" s="83"/>
      <c r="J39" s="84"/>
      <c r="K39" s="84"/>
      <c r="L39" s="84"/>
      <c r="M39" s="84"/>
      <c r="N39" s="85"/>
    </row>
  </sheetData>
  <mergeCells count="5">
    <mergeCell ref="B13:N13"/>
    <mergeCell ref="C22:L22"/>
    <mergeCell ref="M22:N22"/>
    <mergeCell ref="B38:D38"/>
    <mergeCell ref="B39:D3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DC0F-8F05-408C-B970-0A4D7CFD324B}">
  <sheetPr>
    <tabColor rgb="FF2F706B"/>
  </sheetPr>
  <dimension ref="B2:F8"/>
  <sheetViews>
    <sheetView showGridLines="0" workbookViewId="0">
      <selection activeCell="E19" sqref="E19"/>
    </sheetView>
  </sheetViews>
  <sheetFormatPr defaultColWidth="8.6640625" defaultRowHeight="13.8" x14ac:dyDescent="0.3"/>
  <cols>
    <col min="1" max="1" width="7.5546875" style="64" customWidth="1"/>
    <col min="2" max="2" width="3.88671875" style="64" customWidth="1"/>
    <col min="3" max="3" width="21.88671875" style="64" customWidth="1"/>
    <col min="4" max="4" width="30.109375" style="64" customWidth="1"/>
    <col min="5" max="5" width="59.109375" style="64" customWidth="1"/>
    <col min="6" max="6" width="47.109375" style="64" customWidth="1"/>
    <col min="7" max="16384" width="8.6640625" style="64"/>
  </cols>
  <sheetData>
    <row r="2" spans="2:6" ht="19.5" customHeight="1" x14ac:dyDescent="0.3">
      <c r="B2" s="67" t="s">
        <v>111</v>
      </c>
      <c r="C2" s="67" t="s">
        <v>113</v>
      </c>
      <c r="D2" s="67" t="s">
        <v>21</v>
      </c>
      <c r="E2" s="67" t="s">
        <v>139</v>
      </c>
      <c r="F2" s="67" t="s">
        <v>140</v>
      </c>
    </row>
    <row r="3" spans="2:6" ht="26.1" customHeight="1" x14ac:dyDescent="0.3">
      <c r="B3" s="65">
        <v>1</v>
      </c>
      <c r="C3" s="65"/>
      <c r="D3" s="65"/>
      <c r="E3" s="70"/>
      <c r="F3" s="70"/>
    </row>
    <row r="4" spans="2:6" ht="26.1" customHeight="1" x14ac:dyDescent="0.3">
      <c r="B4" s="65">
        <v>2</v>
      </c>
      <c r="C4" s="65"/>
      <c r="D4" s="65"/>
      <c r="E4" s="70"/>
      <c r="F4" s="70"/>
    </row>
    <row r="5" spans="2:6" ht="26.1" customHeight="1" x14ac:dyDescent="0.3">
      <c r="B5" s="65">
        <v>3</v>
      </c>
      <c r="C5" s="65"/>
      <c r="D5" s="65"/>
      <c r="E5" s="70"/>
      <c r="F5" s="70"/>
    </row>
    <row r="6" spans="2:6" ht="26.1" customHeight="1" x14ac:dyDescent="0.3">
      <c r="B6" s="65">
        <v>4</v>
      </c>
      <c r="C6" s="65"/>
      <c r="D6" s="65"/>
      <c r="E6" s="70"/>
      <c r="F6" s="70"/>
    </row>
    <row r="7" spans="2:6" ht="26.1" customHeight="1" x14ac:dyDescent="0.3">
      <c r="B7" s="65">
        <v>5</v>
      </c>
      <c r="C7" s="65"/>
      <c r="D7" s="65"/>
      <c r="E7" s="70"/>
      <c r="F7" s="70"/>
    </row>
    <row r="8" spans="2:6" ht="26.1" customHeight="1" x14ac:dyDescent="0.3">
      <c r="B8" s="65">
        <v>6</v>
      </c>
      <c r="C8" s="65"/>
      <c r="D8" s="65"/>
      <c r="E8" s="70"/>
      <c r="F8" s="70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BBF743-447B-41CC-AAF5-68878D52E40E}">
          <x14:formula1>
            <xm:f>Lista!$C$3:$C$10</xm:f>
          </x14:formula1>
          <xm:sqref>C3:C8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CFF1-DA3A-4C83-A1A6-3EFC2019B846}">
  <dimension ref="B2:G24"/>
  <sheetViews>
    <sheetView showGridLines="0" tabSelected="1" workbookViewId="0">
      <selection activeCell="D3" sqref="D3"/>
    </sheetView>
  </sheetViews>
  <sheetFormatPr defaultRowHeight="14.4" x14ac:dyDescent="0.3"/>
  <cols>
    <col min="2" max="2" width="10.5546875" customWidth="1"/>
    <col min="3" max="3" width="19.6640625" customWidth="1"/>
    <col min="4" max="4" width="15.44140625" customWidth="1"/>
    <col min="5" max="5" width="26.44140625" bestFit="1" customWidth="1"/>
    <col min="6" max="6" width="15" customWidth="1"/>
    <col min="7" max="7" width="12.5546875" customWidth="1"/>
  </cols>
  <sheetData>
    <row r="2" spans="2:7" ht="15" x14ac:dyDescent="0.3">
      <c r="B2" s="1" t="s">
        <v>141</v>
      </c>
      <c r="C2" s="1" t="s">
        <v>142</v>
      </c>
      <c r="D2" s="1" t="s">
        <v>143</v>
      </c>
      <c r="E2" s="51" t="s">
        <v>144</v>
      </c>
      <c r="F2" s="1" t="s">
        <v>145</v>
      </c>
      <c r="G2" s="1" t="s">
        <v>146</v>
      </c>
    </row>
    <row r="3" spans="2:7" ht="15" x14ac:dyDescent="0.3">
      <c r="B3" s="2"/>
      <c r="C3" s="66" t="s">
        <v>147</v>
      </c>
      <c r="D3" s="3" t="s">
        <v>2</v>
      </c>
      <c r="E3" t="s">
        <v>28</v>
      </c>
      <c r="F3" s="52">
        <v>0</v>
      </c>
      <c r="G3" s="41">
        <v>44946</v>
      </c>
    </row>
    <row r="4" spans="2:7" ht="15" x14ac:dyDescent="0.3">
      <c r="B4" s="2"/>
      <c r="C4" s="66" t="s">
        <v>148</v>
      </c>
      <c r="D4" s="3" t="s">
        <v>149</v>
      </c>
      <c r="E4" t="s">
        <v>150</v>
      </c>
      <c r="F4" s="52">
        <v>0.05</v>
      </c>
      <c r="G4" s="41">
        <v>44977</v>
      </c>
    </row>
    <row r="5" spans="2:7" ht="15" x14ac:dyDescent="0.3">
      <c r="B5" s="2"/>
      <c r="C5" s="66" t="s">
        <v>151</v>
      </c>
      <c r="D5" s="3" t="s">
        <v>25</v>
      </c>
      <c r="E5" s="4" t="s">
        <v>152</v>
      </c>
      <c r="F5" s="52">
        <v>0.1</v>
      </c>
      <c r="G5" s="41">
        <v>44978</v>
      </c>
    </row>
    <row r="6" spans="2:7" ht="15" x14ac:dyDescent="0.3">
      <c r="B6" s="2"/>
      <c r="C6" s="66" t="s">
        <v>153</v>
      </c>
      <c r="D6" s="3" t="s">
        <v>154</v>
      </c>
      <c r="E6" s="4"/>
      <c r="F6" s="52">
        <v>0.15</v>
      </c>
      <c r="G6" s="41">
        <v>44979</v>
      </c>
    </row>
    <row r="7" spans="2:7" ht="15" x14ac:dyDescent="0.3">
      <c r="B7" s="2"/>
      <c r="C7" s="66" t="s">
        <v>155</v>
      </c>
      <c r="D7" s="3" t="s">
        <v>3</v>
      </c>
      <c r="E7" s="4"/>
      <c r="F7" s="52">
        <v>0.2</v>
      </c>
      <c r="G7" s="41">
        <v>45023</v>
      </c>
    </row>
    <row r="8" spans="2:7" ht="15" x14ac:dyDescent="0.3">
      <c r="B8" s="2"/>
      <c r="C8" s="66" t="s">
        <v>156</v>
      </c>
      <c r="D8" s="2" t="s">
        <v>157</v>
      </c>
      <c r="E8" s="4"/>
      <c r="F8" s="52">
        <v>0.25</v>
      </c>
      <c r="G8" s="41">
        <v>45037</v>
      </c>
    </row>
    <row r="9" spans="2:7" ht="15" x14ac:dyDescent="0.3">
      <c r="B9" s="2"/>
      <c r="C9" s="2"/>
      <c r="D9" s="2" t="s">
        <v>158</v>
      </c>
      <c r="E9" s="4"/>
      <c r="F9" s="52">
        <v>0.3</v>
      </c>
      <c r="G9" s="41">
        <v>45047</v>
      </c>
    </row>
    <row r="10" spans="2:7" ht="15" x14ac:dyDescent="0.3">
      <c r="B10" s="2"/>
      <c r="C10" s="2"/>
      <c r="D10" s="2"/>
      <c r="E10" s="4"/>
      <c r="F10" s="52">
        <v>0.35</v>
      </c>
      <c r="G10" s="41">
        <v>45085</v>
      </c>
    </row>
    <row r="11" spans="2:7" ht="15" x14ac:dyDescent="0.3">
      <c r="B11" s="2"/>
      <c r="C11" s="2"/>
      <c r="D11" s="2"/>
      <c r="E11" s="4"/>
      <c r="F11" s="52">
        <v>0.4</v>
      </c>
      <c r="G11" s="41">
        <v>45176</v>
      </c>
    </row>
    <row r="12" spans="2:7" ht="15" x14ac:dyDescent="0.3">
      <c r="B12" s="2"/>
      <c r="C12" s="2"/>
      <c r="D12" s="2"/>
      <c r="E12" s="4"/>
      <c r="F12" s="52">
        <v>0.45</v>
      </c>
      <c r="G12" s="41">
        <v>45211</v>
      </c>
    </row>
    <row r="13" spans="2:7" ht="15" x14ac:dyDescent="0.3">
      <c r="E13" s="4"/>
      <c r="F13" s="52">
        <v>0.5</v>
      </c>
      <c r="G13" s="41">
        <v>45232</v>
      </c>
    </row>
    <row r="14" spans="2:7" x14ac:dyDescent="0.3">
      <c r="F14" s="52">
        <v>0.55000000000000004</v>
      </c>
      <c r="G14" s="41">
        <v>45245</v>
      </c>
    </row>
    <row r="15" spans="2:7" x14ac:dyDescent="0.3">
      <c r="F15" s="52">
        <v>0.6</v>
      </c>
      <c r="G15" s="41">
        <v>45285</v>
      </c>
    </row>
    <row r="16" spans="2:7" x14ac:dyDescent="0.3">
      <c r="F16" s="52">
        <v>0.65</v>
      </c>
      <c r="G16" s="41"/>
    </row>
    <row r="17" spans="6:7" x14ac:dyDescent="0.3">
      <c r="F17" s="52">
        <v>0.7</v>
      </c>
      <c r="G17" s="41"/>
    </row>
    <row r="18" spans="6:7" x14ac:dyDescent="0.3">
      <c r="F18" s="52">
        <v>0.75</v>
      </c>
      <c r="G18" s="41"/>
    </row>
    <row r="19" spans="6:7" x14ac:dyDescent="0.3">
      <c r="F19" s="52">
        <v>0.8</v>
      </c>
      <c r="G19" s="41"/>
    </row>
    <row r="20" spans="6:7" x14ac:dyDescent="0.3">
      <c r="F20" s="52">
        <v>0.85</v>
      </c>
      <c r="G20" s="41"/>
    </row>
    <row r="21" spans="6:7" x14ac:dyDescent="0.3">
      <c r="F21" s="52">
        <v>0.9</v>
      </c>
      <c r="G21" s="41"/>
    </row>
    <row r="22" spans="6:7" x14ac:dyDescent="0.3">
      <c r="F22" s="52">
        <v>0.95</v>
      </c>
      <c r="G22" s="41"/>
    </row>
    <row r="23" spans="6:7" x14ac:dyDescent="0.3">
      <c r="F23" s="52">
        <v>1</v>
      </c>
      <c r="G23" s="41"/>
    </row>
    <row r="24" spans="6:7" x14ac:dyDescent="0.3">
      <c r="F24" s="9"/>
    </row>
  </sheetData>
  <sortState xmlns:xlrd2="http://schemas.microsoft.com/office/spreadsheetml/2017/richdata2" ref="E3:E12">
    <sortCondition ref="E3:E1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A0C0-01D6-4A7F-B076-C17C84FA8686}">
  <dimension ref="A1:I35"/>
  <sheetViews>
    <sheetView workbookViewId="0">
      <selection activeCell="B22" sqref="B22"/>
    </sheetView>
  </sheetViews>
  <sheetFormatPr defaultRowHeight="14.4" x14ac:dyDescent="0.3"/>
  <cols>
    <col min="1" max="1" width="10.88671875" customWidth="1"/>
    <col min="2" max="2" width="24.88671875" customWidth="1"/>
    <col min="3" max="3" width="21.88671875" customWidth="1"/>
    <col min="4" max="4" width="65.44140625" customWidth="1"/>
    <col min="5" max="5" width="19.5546875" customWidth="1"/>
    <col min="6" max="6" width="12.5546875" customWidth="1"/>
    <col min="7" max="7" width="22.88671875" customWidth="1"/>
    <col min="8" max="8" width="22.44140625" customWidth="1"/>
    <col min="9" max="9" width="22.88671875" customWidth="1"/>
  </cols>
  <sheetData>
    <row r="1" spans="1:9" ht="14.4" customHeight="1" x14ac:dyDescent="0.3">
      <c r="A1" s="71"/>
    </row>
    <row r="2" spans="1:9" x14ac:dyDescent="0.3">
      <c r="A2" s="48"/>
      <c r="B2" s="48"/>
      <c r="C2" s="48"/>
      <c r="D2" s="48"/>
      <c r="E2" s="48"/>
      <c r="F2" s="48"/>
      <c r="G2" s="48"/>
      <c r="H2" s="48"/>
      <c r="I2" s="48"/>
    </row>
    <row r="3" spans="1:9" x14ac:dyDescent="0.3">
      <c r="A3" s="49"/>
      <c r="B3" s="48"/>
      <c r="C3" s="48"/>
      <c r="D3" s="48"/>
      <c r="E3" s="48"/>
      <c r="F3" s="48"/>
    </row>
    <row r="4" spans="1:9" x14ac:dyDescent="0.3">
      <c r="A4" s="49"/>
      <c r="B4" s="48"/>
      <c r="C4" s="48"/>
      <c r="D4" s="48"/>
      <c r="E4" s="48"/>
      <c r="F4" s="48"/>
    </row>
    <row r="5" spans="1:9" x14ac:dyDescent="0.3">
      <c r="A5" s="49"/>
      <c r="B5" s="48"/>
      <c r="C5" s="48"/>
      <c r="D5" s="48"/>
      <c r="E5" s="48"/>
      <c r="F5" s="48"/>
    </row>
    <row r="6" spans="1:9" x14ac:dyDescent="0.3">
      <c r="A6" s="49"/>
      <c r="B6" s="48"/>
      <c r="C6" s="48"/>
      <c r="D6" s="48"/>
      <c r="E6" s="48"/>
      <c r="F6" s="48"/>
    </row>
    <row r="7" spans="1:9" x14ac:dyDescent="0.3">
      <c r="A7" s="49"/>
      <c r="B7" s="48"/>
      <c r="C7" s="48"/>
      <c r="D7" s="48"/>
      <c r="E7" s="48"/>
      <c r="F7" s="48"/>
    </row>
    <row r="8" spans="1:9" x14ac:dyDescent="0.3">
      <c r="A8" s="49"/>
      <c r="B8" s="48"/>
      <c r="C8" s="48"/>
      <c r="D8" s="48"/>
      <c r="E8" s="48"/>
      <c r="F8" s="48"/>
    </row>
    <row r="9" spans="1:9" x14ac:dyDescent="0.3">
      <c r="A9" s="49"/>
      <c r="B9" s="48"/>
      <c r="C9" s="48"/>
      <c r="D9" s="48"/>
      <c r="E9" s="48"/>
      <c r="F9" s="48"/>
    </row>
    <row r="10" spans="1:9" x14ac:dyDescent="0.3">
      <c r="A10" s="49"/>
      <c r="B10" s="48"/>
      <c r="C10" s="48"/>
      <c r="D10" s="48"/>
      <c r="E10" s="48"/>
      <c r="F10" s="48"/>
    </row>
    <row r="11" spans="1:9" x14ac:dyDescent="0.3">
      <c r="A11" s="49"/>
      <c r="B11" s="48"/>
      <c r="C11" s="48"/>
      <c r="D11" s="48"/>
      <c r="E11" s="48"/>
      <c r="F11" s="48"/>
    </row>
    <row r="12" spans="1:9" x14ac:dyDescent="0.3">
      <c r="A12" s="49"/>
      <c r="B12" s="48"/>
      <c r="C12" s="48"/>
      <c r="D12" s="48"/>
      <c r="E12" s="48"/>
      <c r="F12" s="48"/>
    </row>
    <row r="13" spans="1:9" x14ac:dyDescent="0.3">
      <c r="A13" s="49"/>
      <c r="B13" s="48"/>
      <c r="C13" s="48"/>
      <c r="D13" s="48"/>
      <c r="E13" s="48"/>
      <c r="F13" s="48"/>
    </row>
    <row r="14" spans="1:9" x14ac:dyDescent="0.3">
      <c r="A14" s="49"/>
      <c r="B14" s="48"/>
      <c r="C14" s="48"/>
      <c r="D14" s="48"/>
      <c r="E14" s="48"/>
      <c r="F14" s="48"/>
    </row>
    <row r="15" spans="1:9" x14ac:dyDescent="0.3">
      <c r="A15" s="49"/>
      <c r="B15" s="48"/>
      <c r="C15" s="48"/>
      <c r="D15" s="48"/>
      <c r="E15" s="48"/>
      <c r="F15" s="48"/>
    </row>
    <row r="16" spans="1:9" x14ac:dyDescent="0.3">
      <c r="A16" s="49"/>
      <c r="B16" s="48"/>
      <c r="C16" s="48"/>
      <c r="D16" s="48"/>
      <c r="E16" s="48"/>
      <c r="F16" s="48"/>
    </row>
    <row r="17" spans="1:6" x14ac:dyDescent="0.3">
      <c r="A17" s="49"/>
      <c r="B17" s="48"/>
      <c r="C17" s="48"/>
      <c r="D17" s="48"/>
      <c r="E17" s="48"/>
      <c r="F17" s="48"/>
    </row>
    <row r="18" spans="1:6" x14ac:dyDescent="0.3">
      <c r="A18" s="49"/>
      <c r="B18" s="48"/>
      <c r="C18" s="48"/>
      <c r="D18" s="48"/>
      <c r="E18" s="48"/>
      <c r="F18" s="48"/>
    </row>
    <row r="19" spans="1:6" x14ac:dyDescent="0.3">
      <c r="A19" s="49"/>
      <c r="B19" s="48"/>
      <c r="C19" s="48"/>
      <c r="D19" s="48"/>
      <c r="E19" s="48"/>
      <c r="F19" s="48"/>
    </row>
    <row r="20" spans="1:6" x14ac:dyDescent="0.3">
      <c r="A20" s="49"/>
      <c r="B20" s="48"/>
      <c r="C20" s="48"/>
      <c r="D20" s="48"/>
      <c r="E20" s="48"/>
      <c r="F20" s="48"/>
    </row>
    <row r="21" spans="1:6" x14ac:dyDescent="0.3">
      <c r="A21" s="49"/>
      <c r="B21" s="48"/>
      <c r="C21" s="48"/>
      <c r="D21" s="48"/>
      <c r="E21" s="48"/>
      <c r="F21" s="48"/>
    </row>
    <row r="22" spans="1:6" x14ac:dyDescent="0.3">
      <c r="A22" s="49"/>
      <c r="B22" s="48"/>
      <c r="C22" s="48"/>
      <c r="D22" s="48"/>
      <c r="E22" s="48"/>
      <c r="F22" s="48"/>
    </row>
    <row r="23" spans="1:6" x14ac:dyDescent="0.3">
      <c r="A23" s="49"/>
      <c r="B23" s="48"/>
      <c r="C23" s="48"/>
      <c r="D23" s="48"/>
      <c r="E23" s="48"/>
      <c r="F23" s="48"/>
    </row>
    <row r="24" spans="1:6" x14ac:dyDescent="0.3">
      <c r="A24" s="49"/>
      <c r="B24" s="48"/>
      <c r="C24" s="48"/>
      <c r="D24" s="48"/>
      <c r="E24" s="48"/>
      <c r="F24" s="48"/>
    </row>
    <row r="25" spans="1:6" x14ac:dyDescent="0.3">
      <c r="A25" s="49"/>
      <c r="B25" s="48"/>
      <c r="C25" s="48"/>
      <c r="D25" s="48"/>
      <c r="E25" s="48"/>
      <c r="F25" s="48"/>
    </row>
    <row r="26" spans="1:6" x14ac:dyDescent="0.3">
      <c r="A26" s="49"/>
      <c r="B26" s="48"/>
      <c r="C26" s="48"/>
      <c r="D26" s="48"/>
      <c r="E26" s="48"/>
      <c r="F26" s="48"/>
    </row>
    <row r="27" spans="1:6" x14ac:dyDescent="0.3">
      <c r="A27" s="49"/>
      <c r="B27" s="48"/>
      <c r="C27" s="48"/>
      <c r="D27" s="48"/>
      <c r="E27" s="48"/>
      <c r="F27" s="48"/>
    </row>
    <row r="28" spans="1:6" x14ac:dyDescent="0.3">
      <c r="A28" s="49"/>
      <c r="B28" s="48"/>
      <c r="C28" s="48"/>
      <c r="D28" s="48"/>
      <c r="E28" s="48"/>
      <c r="F28" s="48"/>
    </row>
    <row r="29" spans="1:6" x14ac:dyDescent="0.3">
      <c r="A29" s="49"/>
      <c r="B29" s="48"/>
      <c r="C29" s="48"/>
      <c r="D29" s="48"/>
      <c r="E29" s="48"/>
      <c r="F29" s="48"/>
    </row>
    <row r="30" spans="1:6" x14ac:dyDescent="0.3">
      <c r="A30" s="49"/>
      <c r="B30" s="48"/>
      <c r="C30" s="48"/>
      <c r="D30" s="48"/>
      <c r="E30" s="48"/>
      <c r="F30" s="48"/>
    </row>
    <row r="31" spans="1:6" x14ac:dyDescent="0.3">
      <c r="A31" s="49"/>
      <c r="B31" s="48"/>
      <c r="C31" s="48"/>
      <c r="D31" s="48"/>
      <c r="E31" s="48"/>
      <c r="F31" s="48"/>
    </row>
    <row r="32" spans="1:6" x14ac:dyDescent="0.3">
      <c r="A32" s="49"/>
      <c r="B32" s="48"/>
      <c r="C32" s="48"/>
      <c r="D32" s="48"/>
      <c r="E32" s="48"/>
      <c r="F32" s="48"/>
    </row>
    <row r="33" spans="1:6" x14ac:dyDescent="0.3">
      <c r="A33" s="49"/>
      <c r="B33" s="48"/>
      <c r="C33" s="48"/>
      <c r="D33" s="48"/>
      <c r="E33" s="48"/>
      <c r="F33" s="48"/>
    </row>
    <row r="34" spans="1:6" x14ac:dyDescent="0.3">
      <c r="A34" s="49"/>
      <c r="B34" s="48"/>
      <c r="C34" s="48"/>
      <c r="D34" s="48"/>
      <c r="E34" s="48"/>
      <c r="F34" s="48"/>
    </row>
    <row r="35" spans="1:6" x14ac:dyDescent="0.3">
      <c r="A35" s="49"/>
      <c r="B35" s="48"/>
      <c r="C35" s="48"/>
      <c r="D35" s="48"/>
      <c r="E35" s="48"/>
      <c r="F35" s="4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39C5-7DFD-4807-A6F3-37A2843FD50D}">
  <dimension ref="A1:AP4"/>
  <sheetViews>
    <sheetView workbookViewId="0"/>
  </sheetViews>
  <sheetFormatPr defaultRowHeight="14.4" x14ac:dyDescent="0.3"/>
  <cols>
    <col min="1" max="4" width="200.5546875" customWidth="1"/>
  </cols>
  <sheetData>
    <row r="1" spans="1:42" x14ac:dyDescent="0.3">
      <c r="A1" s="48" t="s">
        <v>159</v>
      </c>
      <c r="B1" s="49" t="s">
        <v>159</v>
      </c>
      <c r="C1" s="134" t="s">
        <v>159</v>
      </c>
      <c r="D1" t="s">
        <v>159</v>
      </c>
      <c r="AG1" s="48" t="s">
        <v>160</v>
      </c>
      <c r="AP1" s="48" t="s">
        <v>160</v>
      </c>
    </row>
    <row r="2" spans="1:42" x14ac:dyDescent="0.3">
      <c r="A2" t="s">
        <v>161</v>
      </c>
      <c r="B2" t="s">
        <v>162</v>
      </c>
      <c r="C2" t="s">
        <v>163</v>
      </c>
      <c r="D2" t="s">
        <v>164</v>
      </c>
      <c r="AG2" s="48" t="s">
        <v>165</v>
      </c>
      <c r="AP2" s="48" t="s">
        <v>165</v>
      </c>
    </row>
    <row r="3" spans="1:42" x14ac:dyDescent="0.3">
      <c r="AG3" s="48" t="s">
        <v>166</v>
      </c>
      <c r="AP3" s="48" t="s">
        <v>166</v>
      </c>
    </row>
    <row r="4" spans="1:42" x14ac:dyDescent="0.3">
      <c r="AG4" s="48" t="s">
        <v>167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953CB7D0F7DE46855387B891866034" ma:contentTypeVersion="14" ma:contentTypeDescription="Crie um novo documento." ma:contentTypeScope="" ma:versionID="c5ae91ec07fedb9cfcab0443aab1b20e">
  <xsd:schema xmlns:xsd="http://www.w3.org/2001/XMLSchema" xmlns:xs="http://www.w3.org/2001/XMLSchema" xmlns:p="http://schemas.microsoft.com/office/2006/metadata/properties" xmlns:ns2="4faf1209-4fc6-4884-ae0c-4911bd601000" xmlns:ns3="0289f7c2-d85a-4bac-b653-8f11286b7db5" targetNamespace="http://schemas.microsoft.com/office/2006/metadata/properties" ma:root="true" ma:fieldsID="0d6b5da3eabed0a1df7bc69f0cba632e" ns2:_="" ns3:_="">
    <xsd:import namespace="4faf1209-4fc6-4884-ae0c-4911bd601000"/>
    <xsd:import namespace="0289f7c2-d85a-4bac-b653-8f11286b7d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f1209-4fc6-4884-ae0c-4911bd6010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c8a2104-a9da-411f-8564-ba4fcebd3e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9f7c2-d85a-4bac-b653-8f11286b7db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f1e9d09-cdbd-4f60-9c9b-3ea6137fb850}" ma:internalName="TaxCatchAll" ma:showField="CatchAllData" ma:web="0289f7c2-d85a-4bac-b653-8f11286b7d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af1209-4fc6-4884-ae0c-4911bd601000">
      <Terms xmlns="http://schemas.microsoft.com/office/infopath/2007/PartnerControls"/>
    </lcf76f155ced4ddcb4097134ff3c332f>
    <TaxCatchAll xmlns="0289f7c2-d85a-4bac-b653-8f11286b7db5" xsi:nil="true"/>
  </documentManagement>
</p:properties>
</file>

<file path=customXml/itemProps1.xml><?xml version="1.0" encoding="utf-8"?>
<ds:datastoreItem xmlns:ds="http://schemas.openxmlformats.org/officeDocument/2006/customXml" ds:itemID="{BC1FB8F3-0B93-4C3F-A66E-FA1AF695FA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42FC8A-589E-4830-A455-DE860DF1AC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af1209-4fc6-4884-ae0c-4911bd601000"/>
    <ds:schemaRef ds:uri="0289f7c2-d85a-4bac-b653-8f11286b7d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A9B040-5AE7-42F3-959E-18A1E3C7F9F4}">
  <ds:schemaRefs>
    <ds:schemaRef ds:uri="http://schemas.microsoft.com/office/2006/metadata/properties"/>
    <ds:schemaRef ds:uri="http://schemas.microsoft.com/office/infopath/2007/PartnerControls"/>
    <ds:schemaRef ds:uri="4faf1209-4fc6-4884-ae0c-4911bd601000"/>
    <ds:schemaRef ds:uri="0289f7c2-d85a-4bac-b653-8f11286b7d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Cronograma v1</vt:lpstr>
      <vt:lpstr>Calendário</vt:lpstr>
      <vt:lpstr>Anotações</vt:lpstr>
      <vt:lpstr>Modelo Reunião Data 1</vt:lpstr>
      <vt:lpstr>Modelo Reunião Data 2</vt:lpstr>
      <vt:lpstr>Pendências</vt:lpstr>
      <vt:lpstr>Lista</vt:lpstr>
      <vt:lpstr>DevOps</vt:lpstr>
      <vt:lpstr>Calendário!Area_de_impressao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Hélen Rodrigues</dc:creator>
  <cp:keywords/>
  <dc:description/>
  <cp:lastModifiedBy>Alberto</cp:lastModifiedBy>
  <cp:revision/>
  <dcterms:created xsi:type="dcterms:W3CDTF">2022-06-13T17:51:56Z</dcterms:created>
  <dcterms:modified xsi:type="dcterms:W3CDTF">2023-11-14T21:18:29Z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66ff4221-7efd-4562-bb34-009b24450f6f</vt:lpwstr>
  </property>
  <property fmtid="{D5CDD505-2E9C-101B-9397-08002B2CF9AE}" pid="3" name="VS Team System Data DO NOT EDIT0">
    <vt:lpwstr>RVpSRwEAAAC9XUtz20iS/isIH/YGmXgDnm5PSKLczRnrsSLtPnYUgaKEFUlwAFBt93UPE7F/Yw4be9jb/gP/sS0AhVchC+4AKvvQ7rDS+oofsx6ZWZlZP/z1y2GvvdI0i5Pjj2+Mi8Wbv77/Yb3u/0hj/+iY/fjmnB7fZeEzPZBMP8RhmmTJLtfD5PDuNc7OZJ/l5yhO3uWUHLKvWU4P75LdLg5plicpeaJv3v/wWWOQpzT5Dxrmd+RA32j5j2/</vt:lpwstr>
  </property>
  <property fmtid="{D5CDD505-2E9C-101B-9397-08002B2CF9AE}" pid="4" name="VS Team System Data DO NOT EDIT1">
    <vt:lpwstr>WzQBv3l/uY5JSbXXM6VNKfnj7uf87n9J48CuvWb7L3r19+/Z6T7IsZgOSnH30txv2MR6qX3vrbS3qGZTqO3vh67a3i3Q/MiL2Vyvw/G0YmYFRDnZXDLaPszxrR9De8p8Xnzg7kZAuSU7WnFT7QapPujpmOTmGdLXkn/S9E1nEtRc73XUtNni0CPSt4xOdLoi/C22PuH6H6bEe5FO6rxGe8/xUUIzo6wX5/ZzSC/alvw2TI/1C9mSbAb/d+Xbfj/</vt:lpwstr>
  </property>
  <property fmtid="{D5CDD505-2E9C-101B-9397-08002B2CF9AE}" pid="5" name="VS Team System Data DO NOT EDIT2">
    <vt:lpwstr>5ayWwX0320btRU/swyPM9yAqcmFkcl3sp+874WteOWAJuvJ9r8G6MVxtlNFOdku6+kV2/eb9Iz7X/o+rNep3H+7X/SOMm0iGqXIY1z2kVaRfSYx/nXGukDm3adf5DSXZf59ZnNvcOFG3p2sLCJvvNtk2mAbvWA2J7ueVt7u/N821uYJcbbO07etS3btSHuXIJA/UNyPkZs6k+ne1svyovP68364uoc76OLEpajCvxsKT8bgR9f1MXi1MqPpphoB</vt:lpwstr>
  </property>
  <property fmtid="{D5CDD505-2E9C-101B-9397-08002B2CF9AE}" pid="6" name="VS Team System Data DO NOT EDIT3">
    <vt:lpwstr>7+FFxh7UsbeGGNzGuPLLEvCmOQ00q4T9um+5Oz/0Yz5LPAuwB7pa0x/u+D4DbzA25XydjEW8T7J4uMTI3s4MHoofKshuiM0lNn25BruAuJcixBI3yZ5/JpoUaJd7ZN/nGmczN63Ksgo6QH2NOstfIlmmWSMpDdRs2yasa+dHsOv2sOeqNurrm9vVxcd9AZcoBtI6QYIC5jZD1uyjfeMlVqmInCfpSnbmJkEYeY+0n+c45RtUpd5To8RpZqplm09</vt:lpwstr>
  </property>
  <property fmtid="{D5CDD505-2E9C-101B-9397-08002B2CF9AE}" pid="7" name="VS Team System Data DO NOT EDIT4">
    <vt:lpwstr>QI0PHLbeYiHV7AJhIv+NrbDGVlTLdggtMDWkTA0EpqsDswdzjR26l2n4zMypMGemoFrK1Rj3x8EIAnNTytxEZf4po6l28+VE05htLkjki0GEMQT6lpS+hUp/w1wwHM4NssBUuoEtRjew2UyX9JXuk5Naq6NLWBxA4C3zGJgEWcPh85FtOXvt4bzd870nw9I5H2swlPBlyIxOb9z+mvhl3MZ5/FR5F5s0fnqiqWL+7QA9fIG0zMNgElzS6s2xFhy</vt:lpwstr>
  </property>
  <property fmtid="{D5CDD505-2E9C-101B-9397-08002B2CF9AE}" pid="8" name="VS Team System Data DO NOT EDIT5">
    <vt:lpwstr>2xlxbZo0xCYKdMnSnED0pyCyTmijmqIky1aGgtLCGtQJLsWIr5Aa4oalDs1cfnbj+RF2mlGgPJH+ezmxdxhgvCqQGqGFiWL5pLRxIY7UIxfFlZ3+uFZ9ytvNXYTVQrY5syIpiP53MR/g4XUJFEFXjUdTZmupEZEWH3fccOBxVixCcu9VSe7y/XN5ePszW1WrZRRJ2Dam5b46a+9bEKUj2e7ZBLsmcuCnonJfADW5XeY5tGBDLWoSw0jZx+EJnTE</vt:lpwstr>
  </property>
  <property fmtid="{D5CDD505-2E9C-101B-9397-08002B2CF9AE}" pid="9" name="VS Team System Data DO NOT EDIT6">
    <vt:lpwstr>muuA5M/2gLZHEVJkHQ2oakTzTXHmmW7F8pgvaqATj+UIklM1caJXQxAmarLDsrZJkcDsnxogXt7S6WCZKrRQjsruiR7r79bxgnGg2T47f/O8Th/IhgaLpeGIaebm3JVrd3QaT7xtbVSRgGi9CxFqa3Fdmz/dMzJcHQUoQUUmKuIU1nM+4jNbT8heHCxzuXjJKaeGLcfGGf4zhfi12c3j5qmC6079QiBEV9jI8vWkS0ZRKeC6eWfPvvb/+az9BxL</vt:lpwstr>
  </property>
  <property fmtid="{D5CDD505-2E9C-101B-9397-08002B2CF9AE}" pid="10" name="VS Team System Data DO NOT EDIT7">
    <vt:lpwstr>cOmTqC7dhTptuOFuh/4O93Ybn0/XPj+ljgD+rbtelCIpBZhuBSHbWFlsR2XFmErEs2nXkP2Efs7rSc9XTwMJRdRGm19jhlPpc7E5vr2osAuoYfeBL8mhnyKWoREdr713aIImpNZc0yCMT/P7MOUHm+pw3mOBaC9Br+AH/oaFTGZ28skCKbQh/gYZ89qTaB1+Eyj8575vBcVvMQCArcfLsHX7krdjfhAtyvoOtyTxeOZBJ8uzzfB49wdQCAuzezw</vt:lpwstr>
  </property>
  <property fmtid="{D5CDD505-2E9C-101B-9397-08002B2CF9AE}" pid="11" name="VS Team System Data DO NOT EDIT8">
    <vt:lpwstr>MOK0H5MiMltkDWnr5JwqvIAoOJfoZUpSiy3QlSZ6eBj3iYKelR85PSUPj52KmDTTw8PI9BBOWNVLuXfIwktZ6rt5GPY9V0ERd85ykp/Vhdo7Cmbo6xa84etAs9kZncjBNJY/x0Xq4oyrfx746uL07H3TcuH8ukqEMFFvSZ7Gv2s/fdrMNpEqqBqpH/SypGkpFoaBe38qJgvbY5sMBl/ZhCzDJ/UANb4PcZbmplgotyFhfu4yNtQyruBrdKPP14R</vt:lpwstr>
  </property>
  <property fmtid="{D5CDD505-2E9C-101B-9397-08002B2CF9AE}" pid="12" name="VS Team System Data DO NOT EDIT9">
    <vt:lpwstr>mrTk9KXIkAv1Lkr5oK7aKZp4jfCkWcAXa8NgIFrbpGZAByCUItm5xr3acHa3l65GDDU1b0NoZN3RGd5cRbT3SfXnwl2GF6+Q85xqea4xDFogtoLDypCF2C8MpG+42o2uvDzRhszEgytJUGgvDdB9SVpwiJnKGUsQsaf6MheGdDTlbuJwtiLM0k8bCMN2HnG1czjbEWZpFY2Hk3Q85O7icHYizNFnGwrDfh5xdXM4uxFmaK2NhBAaHnD1czl6fsw</vt:lpwstr>
  </property>
  <property fmtid="{D5CDD505-2E9C-101B-9397-08002B2CF9AE}" pid="13" name="VS Team System Data DO NOT EDIT10">
    <vt:lpwstr>5Na310Ro+aFaPH8GuczbYrmgO4BANvfj3HBD3PWoSgxtXd55v1ZnV7c7e51y6Xq+vV/d3lx9nWUxe2jyrkPElD9zaGZwOUkKjNBxokPoFxfNc0wUqDWoTAfBOfkrIGLI9f44jMKZtpLvtPjG0fr12d4Kmjj584U83kB5LOylDlK7MD03FjDBeOBnEJhqpmzchaO8NsNNDg08eNvakq4ZVEipwWjgY4LDpouevjVvtUUj8zkHSvzhcr8SSemA56Y</vt:lpwstr>
  </property>
  <property fmtid="{D5CDD505-2E9C-101B-9397-08002B2CF9AE}" pid="14" name="VS Team System Data DO NOT EDIT11">
    <vt:lpwstr>fq4BzaVGDtiSXGno32I91QRuRqzgAT4gZMRxfG4Tmm54V+NRh5H3cp6GlZIV0CRketJk3e90XCVM43Uv59p+lXbqEzaLULFJexmkK/reb7rmZDGuATDvkzjJ3qYvQ92YPqWlgOeULUIgdDy5uHmbvntv+6uV5ezadEt3TqLhaOHvr3TbduNdD+wAz30DMONdoaxC1xxQwH3E4ztZLWcvXuAtzKOdI05GOWKV+csPtIs0z6TvfrUuhq9BRfISi1j</vt:lpwstr>
  </property>
  <property fmtid="{D5CDD505-2E9C-101B-9397-08002B2CF9AE}" pid="15" name="VS Team System Data DO NOT EDIT12">
    <vt:lpwstr>BzFlEitPoIKHnR7LBHMiahHGkZCkKS1TszT6muzPzIYls5ekERguCcxI3/q2WyxJR98uoiJJy49CauxC4guhR90AK5yKH4+RnlgjsMopbxegpFCggRtWC1SzVJra40y3YcaL5NkhX91w4vUFKEepBhk2B2Az1rQWYEFqLRpjPrVs7bhLtCXNwjQ+zSu/rX13BijiCbqVJvY40w8UOcPi+6aqdVpuwiWypMuDI03ncTDuBHoTGHvuQnSlSTwOhjV</vt:lpwstr>
  </property>
  <property fmtid="{D5CDD505-2E9C-101B-9397-08002B2CF9AE}" pid="16" name="VS Team System Data DO NOT EDIT13">
    <vt:lpwstr>0GYb0NNMsl3Ot0UFTHcx44BKEk7VhqrYMYUgWuKoskkLBHEsuQVDsLUkVZOa3KILupIk5Dk7iffENK56l5c5TI4Mz1JUauu6ooTtxhrI9IcUz/Up0WY2M1MgdT8+feFQ+kJT9LVdZy1x4zQJsL9Lrmz6kzFqEcpBUOfj7qtIwn78YOeK+iydUxIBhuFqEEtSJ86JoflYrmZqegNW/VjOkuVcGTkugMtSpuNi+hyrwk+ZZGaOzc3KJ/fGcU+W9BF</vt:lpwstr>
  </property>
  <property fmtid="{D5CDD505-2E9C-101B-9397-08002B2CF9AE}" pid="17" name="VS Team System Data DO NOT EDIT14">
    <vt:lpwstr>pQYYOReiHu+OG3mEbvZrdLUnUxuc422kEWKEoLCtxx33kixU18YMa4ivUHn4wF/uiSdF2p++GOuh8TY62Xp1PdmEOrjsrCQ0oPapsdfaA02pLw5aIzXDmaOJjwXUi9FBel6KDzXSi9OYXoS5LRwSRfLsGwAUnR3UH1LO+gCuyk3omL0eynq9CP5HwMn7Wi52p6DtX2vIH0W403GE44n6RtQgyM0CBvrlZeXqpvFdJBhye3B1b+cwmGHcVmY5wz5</vt:lpwstr>
  </property>
  <property fmtid="{D5CDD505-2E9C-101B-9397-08002B2CF9AE}" pid="18" name="VS Team System Data DO NOT EDIT15">
    <vt:lpwstr>1G9vdHCCgyluZYGYtuyyyyjWVaq9efN7YwEF3kvp3aIn/PDHmIuzbgcT4eeqNuyTVsVHChaKCP0LStGaAeAu5e50kR+FyWRn8fRlDvsFS7krnuGNMPSwDiQ1udt0fRFuyVshfFGfLnqDGI+SDVGNQSURGxIEy0NjHgMTF1xIjFAHcolNqT5lgZGb7KHc3pKMsXnURdU9Ojha4xKhKDast5ilqHVLdwAbSvPlPryJkbO3bATrOK0YLETLJQWbEr9</vt:lpwstr>
  </property>
  <property fmtid="{D5CDD505-2E9C-101B-9397-08002B2CF9AE}" pid="19" name="VS Team System Data DO NOT EDIT16">
    <vt:lpwstr>exNj+x1yVpwWLHL2hpxdaQWLOz51Jy7NR3pKE+Ya0pPauGKJ28IKHKVuv4XR4be69S09X6UcK9wGVuAodfTHM8Um39QUiQAIVzWlAdGgS2Lh0hokdzyCOj3oX1yqPpPjk+oOWd271RJfxljqyI8nYE1kzNt14Wi3BpdRlXr1KIVH7UxWbgc30ODNlbQIxUUpQmlU+khJprLzeF+pHXSBrvQ6EqXOqKGLcB1ZIYP+jSn12E2Uu52q5+I4x6kdF2G</vt:lpwstr>
  </property>
  <property fmtid="{D5CDD505-2E9C-101B-9397-08002B2CF9AE}" pid="20" name="VS Team System Data DO NOT EDIT17">
    <vt:lpwstr>CUsccJbV1aCMprjYXbSSg5NUNpMdNgKHUDcleEAJqBawkkgZW1XPJn6JUxW6pqFTIJwUbE3LJn8JZcX2ryBmqbzWlfriJc+SInBXXt4qchfrWAPJtgnGPfGoi91VC0qJSbn8+HLVlcpyxeHnWaIlYATZ4nV7MYCtmBFOwMksVVXRysKHlp4Ohbn08zD21s8ddEtGZHe04nwKpARLKU8EeobUI49hYPdzPjgg1IK1mzMXCWJhgM+lGhqGlotor0/</vt:lpwstr>
  </property>
  <property fmtid="{D5CDD505-2E9C-101B-9397-08002B2CF9AE}" pid="21" name="VS Team System Data DO NOT EDIT18">
    <vt:lpwstr>6NHE5/0aoKKXXZHuWrkevy1ciLm4+URBflaJfHSBypW95oGmAjfi5BWHs3WR5X/czK6+3Z2m3wWjjB0pFeQAQYEbCbLCR75R2ne6i98lRPWp7qoZSn9h8Gna0+AK6lB+2fM8zT7x51H4mqM65B6pwG4GGAQebynD8nafx7YaWM7i1/pOqxBbuE4pCgPcIlCLPv5+Q3rXyDU+3yYrAtai+B0zLABKtahEDx4b44sJY3t5d3y/mVgkO0lh6YtIkRb</vt:lpwstr>
  </property>
  <property fmtid="{D5CDD505-2E9C-101B-9397-08002B2CF9AE}" pid="22" name="VS Team System Data DO NOT EDIT19">
    <vt:lpwstr>KxrcNXYWxUYVExWtkGWdFYoRSgz8pDsk/n3Vl0cYYlJ46TjjwZPTQk6kv3XLFaco9lDFfhJg6MB4gONGUJCRA0tSYUAm3dzCYIiyzLHIlxbPP1cZnjxLodltO+s/q3GdsBqvGo4YTThK5FGUAOMZ82GXwnGu6v9b2H43BdYWjZeVTaRr5K6QL7vSmsCPcs1AnCT4pIxYlPfki2btcxpDFyfj12gjoMIeoYIRMqnuxRUzBc4IguergFtr7UIYX+d</vt:lpwstr>
  </property>
  <property fmtid="{D5CDD505-2E9C-101B-9397-08002B2CF9AE}" pid="23" name="VS Team System Data DO NOT EDIT20">
    <vt:lpwstr>WS7P9SKti5fee6MEIICOUfe/Hee8xPLdllEtfjf4Yvme7DWTUoRhiM59qaxeYtArZdW7cWD/r1qEQGl1OKXJa5XeW7QGiRWUS7eQHcS2uS+0+lAenmZTNX4q+t9uRlM0/pDPx6E2UFYG+GIel4zSmlhwss5J+KI9kuOLwkVXpyiELw1wp7Ug+HCjM73V/YivXr1exIwyhU1+a0xJbym+90OXnrUII26UHE57+kVJxV4fqvfqkWeAEYlahLGnLDe</vt:lpwstr>
  </property>
  <property fmtid="{D5CDD505-2E9C-101B-9397-08002B2CF9AE}" pid="24" name="VS Team System Data DO NOT EDIT21">
    <vt:lpwstr>/fvh0V/U4XC0vlzfz9xQYUtg8wRYbtQhJg5RxSea/QyZAdYgxn3YBPhxTi1A8wj1RwaqLI7S4AbPgaxHOQUfCPNFushNNVTzExQF7eP1zQZpd634nu3biuVDtAoVlVrShV3Y2dGoumxGaAcRnEOVaHa/Un7ECmbGh6Fk5Ujy1HHquHtnmQrc929G3HvV1I1p4xs7aBaYhXj6Xvfshi4ZLMKxQ3tW/aTg03x6tEPuAAkfIm+USDG9W+ERFTyUVvq</vt:lpwstr>
  </property>
  <property fmtid="{D5CDD505-2E9C-101B-9397-08002B2CF9AE}" pid="25" name="VS Team System Data DO NOT EDIT22">
    <vt:lpwstr>0ctp9DIW3D641b4ZMTptXHnzp5bLJYkzQjyP1ORtBkwzVJv2oPSayynr/XWYPhd+AFttJg43fyYiayrZwfZsjWF7IYlOtBemMIvKURxe/kQE3k/UgPJC4KTtCOoWYE6Bgq7zUkEZ5ShLAll885aqujmvdbS7QumLA3SQuAbZSAj/AQkOK6uv5DQFBJnS2tALZR3sQU+CrOWuzzhXIWpeEE7zvhBDV8FWcs9vkK+YoBnGkzmeUfTN2bHU/oZO1BC</vt:lpwstr>
  </property>
  <property fmtid="{D5CDD505-2E9C-101B-9397-08002B2CF9AE}" pid="26" name="VS Team System Data DO NOT EDIT23">
    <vt:lpwstr>pRd3zHJn6BAxTV1fQVCFXW2NLHYxumU1+eruJ6uzxeopvNsaVKxjfIYosBX8dtzfb7Qy3O2NKHYRjGcrkj4sk+etIc0TlKEhjocvwffMC7fdwfNfy4ZZTzR3VFlOYBGA/PSPB8szOESDL+8KqMr7/Lmddet42MlYIE3bK8LluOgVOLMrapqnrwZlk9x61QSgy5FKISy8754RV7Llbxr3uDlkgfOweZ/XILAr8xhY4a5dnN8jdPkWFxKqd0+yxFW</vt:lpwstr>
  </property>
  <property fmtid="{D5CDD505-2E9C-101B-9397-08002B2CF9AE}" pid="27" name="VS Team System Data DO NOT EDIT24">
    <vt:lpwstr>RxFfYC2NBPoobR3T5FQ2/fgQf1HLtkaugTvbJrhjjpGb2H1sQ55mBA/4CmxAeqmNhgfSqEUY+2ST7Ft1X4+IwgeJdjt3a1jGTjcW7k4vbnv0IPKIvnD9kIZB4IYRgSarNIHVx2gW0GnIU3S5o2k8o/W8rES3HqI3gkBbmkeBM43bJ70vz+y3lHHuPejdQgtkoXOGSzDiI+wrf1JYAMAbI7aoAjvphbyPkcy7PCtuGNAJdTFsSQW9Lw3e+jjB2/h</vt:lpwstr>
  </property>
  <property fmtid="{D5CDD505-2E9C-101B-9397-08002B2CF9AE}" pid="28" name="VS Team System Data DO NOT EDIT25">
    <vt:lpwstr>3FIYNrkBPmgPrYzjRyzgL4xP7QMpnqYAssJTGpH2MBNj118OJnQxqbYIuqJCaJmU3njoy1ZiNM+UZMQ1m3yWWNpvxxpvNKKuxVRwEEGtshTAAsyCg5Vj8eIztVG+4eZhFxcNJNZh4z1c5v5JrzUKCEcqp/WHtA3mZb+DV7nAD1nncCtTXeHrr9FfZD8zfU/soe4EozdYqqmttWaZBIUJQ3cPj/fLT5l5Lztr65vHz6ts/59fh+szp3bKPq7vbha</vt:lpwstr>
  </property>
  <property fmtid="{D5CDD505-2E9C-101B-9397-08002B2CF9AE}" pid="29" name="VS Team System Data DO NOT EDIT">
    <vt:i4>31</vt:i4>
  </property>
  <property fmtid="{D5CDD505-2E9C-101B-9397-08002B2CF9AE}" pid="30" name="VS Team System Additional Data DO NOT EDIT0">
    <vt:lpwstr>RVpSRwEAAABVj8FqwzAMhl8l+J44o22WhSQlUAaF0Yu73lVbaQ2xHSwnZHv6ue3K2EEHiY/v119vFzMkM3rSzjbsJcvZtq2F+H9KImSpYZO3FckrGqDUaOkduT6k0plq1jTBQGFS2lUBwdAXBTSV63stkYLzcEHW1ockKg9gkEaQ2CmlQ0yBYQcBxC/1TIv46YYfe+rGcdASbuzeUgArcb9jSWiYYG0JUKxfe5mWcN6kUGKersqiSPO3tcr7Yr2</vt:lpwstr>
  </property>
  <property fmtid="{D5CDD505-2E9C-101B-9397-08002B2CF9AE}" pid="31" name="VS Team System Additional Data DO NOT EDIT1">
    <vt:lpwstr>Cjar56c/2VHz64em4hjBSxbnCOYPvyWMWW3HpLC4wwJn4MXZ6d5NV9yd4p4y2moJ/rPMqy/mHe3wo0M+xdAZklnsuP8QRov0B</vt:lpwstr>
  </property>
  <property fmtid="{D5CDD505-2E9C-101B-9397-08002B2CF9AE}" pid="32" name="VS Team System Additional Data DO NOT EDIT">
    <vt:i4>2</vt:i4>
  </property>
  <property fmtid="{D5CDD505-2E9C-101B-9397-08002B2CF9AE}" pid="33" name="VS Team System Data DO NOT EDIT26">
    <vt:lpwstr>PbDnV1EhBfNyl1rMihTmQbEHfw3a9ahMD99n6z+nz57Z/f/nM+Z9MP/SBcLHSbhIFuL1xbJ9uA+ShRFBR+lrEgwKWI60svMX2M+NXVPglfVDeB7YKKab/QSVmLEPhVObqxgq6+vaTfGG7kC0ZTcXaiVwV7z6twUEBHBEYsgPdgUPAuZ4UENqSS3qa6KLepa/pKMWL4Pdw2EgwFgjFY5SrqNluUdn+HNvbJLusfq4hWUoPa4g3dVTArFyPKEOf7+</vt:lpwstr>
  </property>
  <property fmtid="{D5CDD505-2E9C-101B-9397-08002B2CF9AE}" pid="34" name="ContentTypeId">
    <vt:lpwstr>0x010100A6953CB7D0F7DE46855387B891866034</vt:lpwstr>
  </property>
  <property fmtid="{D5CDD505-2E9C-101B-9397-08002B2CF9AE}" pid="35" name="VS Team System Data DO NOT EDIT27">
    <vt:lpwstr>UxaFHGPhjaCWoS2R6vovD4szBju0dABhJLf/wubH+mBzMkM4prqIwl3lrIAF5NgGPbCHa3iFkj9O1ohB5UnTUMKrEUYp9Xl5uan+0cFT/f2kYSe0tJUCpTUWridtuJmdEA7bagfnSsNnrgooSHl3XqBRr08E1w+VcepTdeqds32iqdk1t0Cn662QQmxmQPjOI6r20bo68Tb2vrOINsdJZFLXXvAurh8kXSKKkUYx8dy8+st81k/zvfZBKjuuWix</vt:lpwstr>
  </property>
  <property fmtid="{D5CDD505-2E9C-101B-9397-08002B2CF9AE}" pid="36" name="VS Team System Data DO NOT EDIT28">
    <vt:lpwstr>bwIuTqlEo8SmvilV5brGr+SKHJ/naxTC6yrP8RxJ8/dKNNk+GwlHk5xoEdVe6TEsnar5uSEFZEQFwFaVC2h6sp9imABlpGieScNNgLKhV/nn0KLhaRNQ4KAWISw73rVEUUWKGZmRFUaGbmxDi202lqFvTRrpNNhZzjZY7NxdCJwdljTfwMJ4K50/MYLRRrqClr2TDvKsRRgnyacrdXbPAKy1xU3XDcAcNC7B2HHoPmYu9fxa1B6QUIkgTf5BeXq</vt:lpwstr>
  </property>
  <property fmtid="{D5CDD505-2E9C-101B-9397-08002B2CF9AE}" pid="37" name="VS Team System Data DO NOT EDIT29">
    <vt:lpwstr>h7MyNEHvo4Yq2jXxGorQkEBJIZmvPYmeEYS5s3Y6MQLep4elbKwx0a8F2IMM2gzAQDkheXwuFXmoRgrladsPQlE3aEg6euWWR20KSPllIMLTKjpA5b/JyVh+Kz5NddNB6NmlggIkStQiB18fV3d9//eX+8e+rzc3tr2zj++nmdjZLKajQWEma34Nifj8mSc68jrPqF4oK3BZWoCjN6kFKHuV9w6p2LYp5cvAOthDIlupzvAxqakUqUjI6nIVe8Z</vt:lpwstr>
  </property>
  <property fmtid="{D5CDD505-2E9C-101B-9397-08002B2CF9AE}" pid="38" name="VS Team System Data DO NOT EDIT30">
    <vt:lpwstr>CqEyWGVW2pxZ2yao4lcgNckGz+W6/f/z8=</vt:lpwstr>
  </property>
  <property fmtid="{D5CDD505-2E9C-101B-9397-08002B2CF9AE}" pid="39" name="MediaServiceImageTags">
    <vt:lpwstr/>
  </property>
</Properties>
</file>