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13_ncr:1_{86F4BB06-1F3B-4189-86B1-F30FC6902841}" xr6:coauthVersionLast="45" xr6:coauthVersionMax="45" xr10:uidLastSave="{00000000-0000-0000-0000-000000000000}"/>
  <bookViews>
    <workbookView xWindow="-120" yWindow="-120" windowWidth="29040" windowHeight="15840" activeTab="1" xr2:uid="{447DC540-76D4-4C2A-96D6-9E8A79373C2A}"/>
  </bookViews>
  <sheets>
    <sheet name="SeleccionClusters" sheetId="1" r:id="rId1"/>
    <sheet name="ImportanciaIntraCluster" sheetId="3" r:id="rId2"/>
    <sheet name="ImportanciaComunicaciones" sheetId="2" r:id="rId3"/>
    <sheet name="AsumiendoRed" sheetId="4" r:id="rId4"/>
  </sheets>
  <definedNames>
    <definedName name="_xlnm._FilterDatabase" localSheetId="3" hidden="1">AsumiendoRed!$A$1:$M$1</definedName>
    <definedName name="_xlnm._FilterDatabase" localSheetId="1" hidden="1">ImportanciaIntraCluster!$A$1:$N$76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2" l="1"/>
  <c r="S5" i="2"/>
  <c r="Q5" i="2"/>
  <c r="C12" i="2"/>
  <c r="M5" i="4"/>
  <c r="U6" i="2"/>
  <c r="P7" i="2"/>
  <c r="S7" i="2"/>
  <c r="Q3" i="2"/>
  <c r="P5" i="2"/>
  <c r="P4" i="2"/>
  <c r="T3" i="2"/>
  <c r="U4" i="2"/>
  <c r="P3" i="2"/>
  <c r="U7" i="2"/>
  <c r="U5" i="2"/>
  <c r="U3" i="2"/>
  <c r="R3" i="2"/>
  <c r="Q4" i="2"/>
  <c r="P6" i="2"/>
  <c r="T6" i="2"/>
  <c r="R5" i="2"/>
  <c r="T7" i="2"/>
  <c r="C25" i="2"/>
  <c r="C22" i="2"/>
  <c r="L5" i="4"/>
  <c r="L6" i="4"/>
  <c r="M3" i="4"/>
  <c r="M4" i="4"/>
  <c r="M6" i="4"/>
  <c r="M2" i="4"/>
  <c r="G7" i="4"/>
  <c r="L3" i="4" s="1"/>
  <c r="J19" i="2"/>
  <c r="J18" i="2"/>
  <c r="J17" i="2"/>
  <c r="J16" i="2"/>
  <c r="J15" i="2"/>
  <c r="M16" i="2"/>
  <c r="L15" i="2"/>
  <c r="K3" i="4"/>
  <c r="K4" i="4"/>
  <c r="K5" i="4"/>
  <c r="K6" i="4"/>
  <c r="K2" i="4"/>
  <c r="J3" i="4"/>
  <c r="J4" i="4"/>
  <c r="J5" i="4"/>
  <c r="J6" i="4"/>
  <c r="J2" i="4"/>
  <c r="H3" i="4"/>
  <c r="H4" i="4"/>
  <c r="H5" i="4"/>
  <c r="H6" i="4"/>
  <c r="H2" i="4"/>
  <c r="I3" i="4"/>
  <c r="I4" i="4"/>
  <c r="I5" i="4"/>
  <c r="I6" i="4"/>
  <c r="I2" i="4"/>
  <c r="D7" i="4"/>
  <c r="I11" i="2"/>
  <c r="G8" i="2"/>
  <c r="L4" i="4" l="1"/>
  <c r="L2" i="4"/>
  <c r="Q7" i="2" l="1"/>
  <c r="R7" i="2"/>
  <c r="Q6" i="2"/>
  <c r="R6" i="2"/>
  <c r="S6" i="2"/>
  <c r="T5" i="2"/>
  <c r="R4" i="2"/>
  <c r="S4" i="2"/>
  <c r="T4" i="2"/>
  <c r="S3" i="2"/>
  <c r="M19" i="2"/>
  <c r="M17" i="2"/>
  <c r="M15" i="2"/>
  <c r="N16" i="2"/>
  <c r="N17" i="2"/>
  <c r="N18" i="2"/>
  <c r="N19" i="2"/>
  <c r="N15" i="2"/>
  <c r="M18" i="2"/>
  <c r="L19" i="2"/>
  <c r="L16" i="2"/>
  <c r="L17" i="2"/>
  <c r="L18" i="2"/>
  <c r="K19" i="2"/>
  <c r="K16" i="2"/>
  <c r="K17" i="2"/>
  <c r="K18" i="2"/>
  <c r="K15" i="2"/>
  <c r="N7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J4" i="2"/>
  <c r="J5" i="2"/>
  <c r="J6" i="2"/>
  <c r="J7" i="2"/>
  <c r="J3" i="2"/>
  <c r="H4" i="2"/>
  <c r="H5" i="2"/>
  <c r="H6" i="2"/>
  <c r="H7" i="2"/>
  <c r="H3" i="2"/>
  <c r="F8" i="2"/>
  <c r="D8" i="2"/>
  <c r="E8" i="2"/>
  <c r="C8" i="2"/>
  <c r="D26" i="2"/>
  <c r="D25" i="2"/>
  <c r="D24" i="2"/>
  <c r="C24" i="2"/>
  <c r="D23" i="2"/>
  <c r="D22" i="2"/>
  <c r="D21" i="2"/>
  <c r="C26" i="2"/>
  <c r="C23" i="2"/>
  <c r="C16" i="2"/>
  <c r="C15" i="2"/>
  <c r="C14" i="2"/>
  <c r="C13" i="2"/>
  <c r="F14" i="2" l="1"/>
</calcChain>
</file>

<file path=xl/sharedStrings.xml><?xml version="1.0" encoding="utf-8"?>
<sst xmlns="http://schemas.openxmlformats.org/spreadsheetml/2006/main" count="149" uniqueCount="96">
  <si>
    <t>CLUSTERING</t>
  </si>
  <si>
    <t>Nº permutaciones aleatorias</t>
  </si>
  <si>
    <t>Modularidad</t>
  </si>
  <si>
    <t>0.569058</t>
  </si>
  <si>
    <t>Clusters</t>
  </si>
  <si>
    <t>Max. Iteraciones</t>
  </si>
  <si>
    <t>Max. Niveles</t>
  </si>
  <si>
    <t>Max. Repeticiones</t>
  </si>
  <si>
    <t>0.575290</t>
  </si>
  <si>
    <t>Resolution Parameter</t>
  </si>
  <si>
    <t>Modularity</t>
  </si>
  <si>
    <t>0.566721</t>
  </si>
  <si>
    <t>0.542716</t>
  </si>
  <si>
    <t>0.573713</t>
  </si>
  <si>
    <t>0.571017</t>
  </si>
  <si>
    <t>#1</t>
  </si>
  <si>
    <t>#13</t>
  </si>
  <si>
    <t>#25</t>
  </si>
  <si>
    <t>#27</t>
  </si>
  <si>
    <t>#47</t>
  </si>
  <si>
    <t>Number</t>
  </si>
  <si>
    <t>Label</t>
  </si>
  <si>
    <t>All Degree of N1 (75)</t>
  </si>
  <si>
    <t>Weighted All Degree of N1 (75)</t>
  </si>
  <si>
    <t>All closeness centrality in N1 (75)</t>
  </si>
  <si>
    <t>Betweenness centrality in N1 (75)</t>
  </si>
  <si>
    <t>Hub&amp;Authority</t>
  </si>
  <si>
    <t>OrdenCD</t>
  </si>
  <si>
    <t>OrdenWD</t>
  </si>
  <si>
    <t>OrdenC</t>
  </si>
  <si>
    <t>OrdenHA</t>
  </si>
  <si>
    <t>OrdenB</t>
  </si>
  <si>
    <t>Agregacion</t>
  </si>
  <si>
    <t>Particion</t>
  </si>
  <si>
    <t>Etiquetas de fila</t>
  </si>
  <si>
    <t>(en blanco)</t>
  </si>
  <si>
    <t>Total general</t>
  </si>
  <si>
    <t>Suma de Agregacion</t>
  </si>
  <si>
    <t>Promedio de Agregacion2</t>
  </si>
  <si>
    <t>Cuenta de Particion</t>
  </si>
  <si>
    <t>Importancia de las comunicaciones internas</t>
  </si>
  <si>
    <t>Cluster 1</t>
  </si>
  <si>
    <t>Cluster 2</t>
  </si>
  <si>
    <t>Cluster 3</t>
  </si>
  <si>
    <t>TOTAL</t>
  </si>
  <si>
    <t>Cluster 4</t>
  </si>
  <si>
    <t>Cluster 5</t>
  </si>
  <si>
    <t>Importancia de las comunicaciones externas</t>
  </si>
  <si>
    <t>Input</t>
  </si>
  <si>
    <t>Output</t>
  </si>
  <si>
    <t>Porcentajes totales</t>
  </si>
  <si>
    <t>Porcentajes de arcos entrantes</t>
  </si>
  <si>
    <t>Porcentajes de arcos salientes</t>
  </si>
  <si>
    <t>Suma de Weighted All Degree of N1 (75)</t>
  </si>
  <si>
    <t>All Degree of N3 (5)</t>
  </si>
  <si>
    <t>Weighted All Degree of N3 (5)</t>
  </si>
  <si>
    <t>All closeness centrality in N3 (5)</t>
  </si>
  <si>
    <t>Betweenness centrality in N3 (5)</t>
  </si>
  <si>
    <t>AGREGACION (TOP)</t>
  </si>
  <si>
    <t>IntraCluster</t>
  </si>
  <si>
    <t>AsumiendoRed</t>
  </si>
  <si>
    <t>1º</t>
  </si>
  <si>
    <t>2º</t>
  </si>
  <si>
    <t>3º</t>
  </si>
  <si>
    <t>4º</t>
  </si>
  <si>
    <t>5º</t>
  </si>
  <si>
    <t>AgregacionIC</t>
  </si>
  <si>
    <t>AgregacionAR</t>
  </si>
  <si>
    <t>Agregación IntraCluster</t>
  </si>
  <si>
    <t>35 % Centralidad</t>
  </si>
  <si>
    <t>35 % Pesos</t>
  </si>
  <si>
    <t>25 % Closeness</t>
  </si>
  <si>
    <t>4 % Betweenness</t>
  </si>
  <si>
    <t>1 % Hub and Authority</t>
  </si>
  <si>
    <t>Agregación Asumiendo Red</t>
  </si>
  <si>
    <t>55 % Pesos</t>
  </si>
  <si>
    <t>5 % Centralidad</t>
  </si>
  <si>
    <t>5 % Closeness</t>
  </si>
  <si>
    <t>5 % Betweenness</t>
  </si>
  <si>
    <t>30 % Hub and Authority</t>
  </si>
  <si>
    <t>Porcentaje de arcos externos sobre el total</t>
  </si>
  <si>
    <t>Suma de OrdenB</t>
  </si>
  <si>
    <t>NO OBSTANTE</t>
  </si>
  <si>
    <t>Cluster</t>
  </si>
  <si>
    <t>Suma Betweenness</t>
  </si>
  <si>
    <t>4 de 27</t>
  </si>
  <si>
    <t>3 de 11</t>
  </si>
  <si>
    <t>9 de 11</t>
  </si>
  <si>
    <t>7 de 9</t>
  </si>
  <si>
    <t>11 de 17</t>
  </si>
  <si>
    <t>25, 26, 28, 42, 69, 70, 71, 72, 76</t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</si>
  <si>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 1, 29, 30</t>
    </r>
  </si>
  <si>
    <r>
      <t xml:space="preserve">27, 40, 50, 51, 52, 53, </t>
    </r>
    <r>
      <rPr>
        <b/>
        <sz val="11"/>
        <color theme="1"/>
        <rFont val="Calibri"/>
        <family val="2"/>
        <scheme val="minor"/>
      </rPr>
      <t>56</t>
    </r>
  </si>
  <si>
    <r>
      <t xml:space="preserve">48, </t>
    </r>
    <r>
      <rPr>
        <b/>
        <sz val="11"/>
        <color theme="1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 xml:space="preserve">, 58, </t>
    </r>
    <r>
      <rPr>
        <b/>
        <sz val="11"/>
        <color theme="1"/>
        <rFont val="Calibri"/>
        <family val="2"/>
        <scheme val="minor"/>
      </rPr>
      <t>59</t>
    </r>
    <r>
      <rPr>
        <sz val="11"/>
        <color theme="1"/>
        <rFont val="Calibri"/>
        <family val="2"/>
        <scheme val="minor"/>
      </rPr>
      <t>, 60, 62, 63, 64, 65, 66, 67</t>
    </r>
  </si>
  <si>
    <r>
      <t xml:space="preserve">17, 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, 32</t>
    </r>
  </si>
  <si>
    <r>
      <rPr>
        <b/>
        <sz val="11"/>
        <color theme="1"/>
        <rFont val="Calibri"/>
        <family val="2"/>
        <scheme val="minor"/>
      </rPr>
      <t>Negrita:</t>
    </r>
    <r>
      <rPr>
        <sz val="11"/>
        <color theme="1"/>
        <rFont val="Calibri"/>
        <family val="2"/>
        <scheme val="minor"/>
      </rPr>
      <t xml:space="preserve"> 5 primeros nodos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</si>
</sst>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2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>
      <alignment horizontal="left"/>
    </xf>
    <xf numFmtId="0" fontId="1" fillId="9" borderId="0" xfId="0" applyNumberFormat="1" applyFont="1" applyFill="1"/>
    <xf numFmtId="9" fontId="0" fillId="0" borderId="0" xfId="0" applyNumberFormat="1"/>
    <xf numFmtId="0" fontId="1" fillId="10" borderId="0" xfId="0" applyFont="1" applyFill="1"/>
    <xf numFmtId="0" fontId="1" fillId="11" borderId="0" xfId="0" applyFont="1" applyFill="1"/>
    <xf numFmtId="0" fontId="4" fillId="4" borderId="0" xfId="2" applyFont="1"/>
    <xf numFmtId="0" fontId="5" fillId="3" borderId="0" xfId="1" applyFont="1"/>
    <xf numFmtId="0" fontId="1" fillId="0" borderId="0" xfId="0" applyNumberFormat="1" applyFont="1"/>
    <xf numFmtId="0" fontId="1" fillId="11" borderId="0" xfId="0" applyNumberFormat="1" applyFont="1" applyFill="1"/>
    <xf numFmtId="0" fontId="6" fillId="4" borderId="0" xfId="2" applyFont="1" applyAlignment="1">
      <alignment horizontal="center" vertic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Fernández" refreshedDate="44256.70219895833" createdVersion="6" refreshedVersion="6" minRefreshableVersion="3" recordCount="76" xr:uid="{BBD7933A-5957-4CEE-A375-DD208D35FD2A}">
  <cacheSource type="worksheet">
    <worksheetSource ref="A1:N1048576" sheet="ImportanciaIntraCluster"/>
  </cacheSource>
  <cacheFields count="14">
    <cacheField name="Number" numFmtId="0">
      <sharedItems containsString="0" containsBlank="1" containsNumber="1" containsInteger="1" minValue="1" maxValue="75"/>
    </cacheField>
    <cacheField name="Label" numFmtId="0">
      <sharedItems containsString="0" containsBlank="1" containsNumber="1" containsInteger="1" minValue="1" maxValue="77"/>
    </cacheField>
    <cacheField name="All Degree of N1 (75)" numFmtId="0">
      <sharedItems containsString="0" containsBlank="1" containsNumber="1" containsInteger="1" minValue="1" maxValue="36"/>
    </cacheField>
    <cacheField name="Weighted All Degree of N1 (75)" numFmtId="0">
      <sharedItems containsString="0" containsBlank="1" containsNumber="1" minValue="1" maxValue="87"/>
    </cacheField>
    <cacheField name="All closeness centrality in N1 (75)" numFmtId="0">
      <sharedItems containsString="0" containsBlank="1" containsNumber="1" minValue="0.25783972100000002" maxValue="0.64912280700000002"/>
    </cacheField>
    <cacheField name="Betweenness centrality in N1 (75)" numFmtId="0">
      <sharedItems containsString="0" containsBlank="1" containsNumber="1" minValue="0" maxValue="0.57493973899999995"/>
    </cacheField>
    <cacheField name="Hub&amp;Authority" numFmtId="0">
      <sharedItems containsString="0" containsBlank="1" containsNumber="1" minValue="5.4018969000000001E-4" maxValue="0.35880012700000002"/>
    </cacheField>
    <cacheField name="OrdenCD" numFmtId="0">
      <sharedItems containsString="0" containsBlank="1" containsNumber="1" minValue="0.20080321285140559" maxValue="7.2289156626506017"/>
    </cacheField>
    <cacheField name="OrdenWD" numFmtId="0">
      <sharedItems containsString="0" containsBlank="1" containsNumber="1" minValue="7.9744816586921854E-2" maxValue="6.937799043062201"/>
    </cacheField>
    <cacheField name="OrdenC" numFmtId="0">
      <sharedItems containsString="0" containsBlank="1" containsNumber="1" minValue="0.87634079156097866" maxValue="2.2062263808711782"/>
    </cacheField>
    <cacheField name="OrdenHA" numFmtId="0">
      <sharedItems containsString="0" containsBlank="1" containsNumber="1" minValue="1.1555774881684073E-2" maxValue="7.6754769146587298"/>
    </cacheField>
    <cacheField name="OrdenB" numFmtId="0">
      <sharedItems containsString="0" containsBlank="1" containsNumber="1" minValue="0" maxValue="34.509160783928181"/>
    </cacheField>
    <cacheField name="Agregacion" numFmtId="0">
      <sharedItems containsString="0" containsBlank="1" containsNumber="1" minValue="0.31739256594247611" maxValue="6.9279442845646759"/>
    </cacheField>
    <cacheField name="Particio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"/>
    <n v="10"/>
    <n v="22"/>
    <n v="0.43274853800000002"/>
    <n v="0.18141429100000001"/>
    <n v="2.567322E-2"/>
    <n v="2.0080321285140563"/>
    <n v="1.7543859649122806"/>
    <n v="1.4708175872474523"/>
    <n v="0.5492032822913544"/>
    <n v="10.8888888903561"/>
    <n v="2.1255983179482385"/>
    <x v="0"/>
  </r>
  <r>
    <n v="2"/>
    <n v="2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3"/>
    <n v="3"/>
    <n v="3"/>
    <n v="11.5"/>
    <n v="0.41573033700000001"/>
    <n v="0"/>
    <n v="1.7016287000000001E-2"/>
    <n v="0.60240963855421692"/>
    <n v="0.91706539074960136"/>
    <n v="1.4129764459467917"/>
    <n v="0.36401357807130169"/>
    <n v="0"/>
    <n v="0.8887005075237473"/>
    <x v="0"/>
  </r>
  <r>
    <n v="4"/>
    <n v="4"/>
    <n v="3"/>
    <n v="11.5"/>
    <n v="0.41573033700000001"/>
    <n v="0"/>
    <n v="1.7016287000000001E-2"/>
    <n v="0.60240963855421692"/>
    <n v="0.91706539074960136"/>
    <n v="1.4129764459467917"/>
    <n v="0.36401357807130169"/>
    <n v="0"/>
    <n v="0.8887005075237473"/>
    <x v="0"/>
  </r>
  <r>
    <n v="5"/>
    <n v="5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6"/>
    <n v="6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7"/>
    <n v="7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8"/>
    <n v="8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9"/>
    <n v="9"/>
    <n v="1"/>
    <n v="2.5"/>
    <n v="0.30327868899999999"/>
    <n v="0"/>
    <n v="1.7271439999999999E-3"/>
    <n v="0.20080321285140559"/>
    <n v="0.1993620414673046"/>
    <n v="1.0307779009031577"/>
    <n v="3.6947182853955166E-2"/>
    <n v="0"/>
    <n v="0.3981217860658775"/>
    <x v="0"/>
  </r>
  <r>
    <n v="10"/>
    <n v="10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11"/>
    <n v="11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2"/>
    <n v="12"/>
    <n v="36"/>
    <n v="87"/>
    <n v="0.64912280700000002"/>
    <n v="0.57493973899999995"/>
    <n v="0.17609849599999999"/>
    <n v="7.2289156626506017"/>
    <n v="6.937799043062201"/>
    <n v="2.2062263808711782"/>
    <n v="3.7671110990273498"/>
    <n v="34.509160783928181"/>
    <n v="6.9279442845646759"/>
    <x v="0"/>
  </r>
  <r>
    <n v="13"/>
    <n v="13"/>
    <n v="2"/>
    <n v="3.5"/>
    <n v="0.41573033700000001"/>
    <n v="0"/>
    <n v="8.199787E-3"/>
    <n v="0.40160642570281119"/>
    <n v="0.27910685805422647"/>
    <n v="1.4129764459467917"/>
    <n v="0.17541040564798563"/>
    <n v="0"/>
    <n v="0.59324786485814096"/>
    <x v="1"/>
  </r>
  <r>
    <n v="14"/>
    <n v="14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5"/>
    <n v="15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6"/>
    <n v="16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7"/>
    <n v="17"/>
    <n v="9"/>
    <n v="25.5"/>
    <n v="0.39153439200000001"/>
    <n v="3.9044913000000001E-2"/>
    <n v="2.0512415999999999E-2"/>
    <n v="1.8072289156626504"/>
    <n v="2.0334928229665072"/>
    <n v="1.330739723413781"/>
    <n v="0.43880300931966043"/>
    <n v="2.3435624450921586"/>
    <n v="1.7750680672705332"/>
    <x v="1"/>
  </r>
  <r>
    <n v="18"/>
    <n v="18"/>
    <n v="7"/>
    <n v="23.5"/>
    <n v="0.342592593"/>
    <n v="0"/>
    <n v="1.1536566999999999E-2"/>
    <n v="1.4056224899598393"/>
    <n v="1.8740031897926632"/>
    <n v="1.1643972579870585"/>
    <n v="0.24679103216402629"/>
    <n v="0"/>
    <n v="1.4414362127317808"/>
    <x v="1"/>
  </r>
  <r>
    <n v="19"/>
    <n v="19"/>
    <n v="7"/>
    <n v="23.5"/>
    <n v="0.342592593"/>
    <n v="0"/>
    <n v="1.1536566999999999E-2"/>
    <n v="1.4056224899598393"/>
    <n v="1.8740031897926632"/>
    <n v="1.1643972579870585"/>
    <n v="0.24679103216402629"/>
    <n v="0"/>
    <n v="1.4414362127317808"/>
    <x v="1"/>
  </r>
  <r>
    <n v="20"/>
    <n v="20"/>
    <n v="7"/>
    <n v="25.5"/>
    <n v="0.342592593"/>
    <n v="0"/>
    <n v="1.2201590999999999E-2"/>
    <n v="1.4056224899598393"/>
    <n v="2.0334928229665072"/>
    <n v="1.1643972579870585"/>
    <n v="0.26101727116336199"/>
    <n v="0"/>
    <n v="1.4973998467326195"/>
    <x v="1"/>
  </r>
  <r>
    <n v="21"/>
    <n v="21"/>
    <n v="7"/>
    <n v="25.5"/>
    <n v="0.342592593"/>
    <n v="0"/>
    <n v="1.3852768E-2"/>
    <n v="1.4056224899598393"/>
    <n v="2.0334928229665072"/>
    <n v="1.1643972579870585"/>
    <n v="0.29633936274532918"/>
    <n v="0"/>
    <n v="1.4977530676484392"/>
    <x v="1"/>
  </r>
  <r>
    <n v="22"/>
    <n v="22"/>
    <n v="7"/>
    <n v="23.5"/>
    <n v="0.342592593"/>
    <n v="0"/>
    <n v="1.3267011E-2"/>
    <n v="1.4056224899598393"/>
    <n v="1.8740031897926632"/>
    <n v="1.1643972579870585"/>
    <n v="0.283808808844216"/>
    <n v="0"/>
    <n v="1.4418063904985827"/>
    <x v="1"/>
  </r>
  <r>
    <n v="23"/>
    <n v="23"/>
    <n v="7"/>
    <n v="23.5"/>
    <n v="0.342592593"/>
    <n v="0"/>
    <n v="1.3267011E-2"/>
    <n v="1.4056224899598393"/>
    <n v="1.8740031897926632"/>
    <n v="1.1643972579870585"/>
    <n v="0.283808808844216"/>
    <n v="0"/>
    <n v="1.4418063904985827"/>
    <x v="1"/>
  </r>
  <r>
    <n v="24"/>
    <n v="24"/>
    <n v="15"/>
    <n v="43"/>
    <n v="0.46540880499999998"/>
    <n v="0.135623945"/>
    <n v="5.1446655000000001E-2"/>
    <n v="3.0120481927710845"/>
    <n v="3.4290271132376398"/>
    <n v="1.5818226881076602"/>
    <n v="1.1005503707330409"/>
    <n v="8.1404505666908378"/>
    <n v="2.9864555555049326"/>
    <x v="1"/>
  </r>
  <r>
    <n v="25"/>
    <n v="25"/>
    <n v="11"/>
    <n v="24.5"/>
    <n v="0.46250000000000002"/>
    <n v="3.0213585000000001E-2"/>
    <n v="5.7555648000000001E-2"/>
    <n v="2.2088353413654618"/>
    <n v="1.9537480063795853"/>
    <n v="1.5719362964131993"/>
    <n v="1.231234367796709"/>
    <n v="1.813486513277665"/>
    <n v="1.93474005002314"/>
    <x v="2"/>
  </r>
  <r>
    <n v="26"/>
    <n v="26"/>
    <n v="16"/>
    <n v="43"/>
    <n v="0.52112676099999999"/>
    <n v="7.7198417000000005E-2"/>
    <n v="9.7463264999999993E-2"/>
    <n v="3.2128514056224895"/>
    <n v="3.4290271132376398"/>
    <n v="1.7711958284284248"/>
    <n v="2.0849408465643213"/>
    <n v="4.6336205410872369"/>
    <n v="2.9736506688172839"/>
    <x v="2"/>
  </r>
  <r>
    <n v="27"/>
    <n v="27"/>
    <n v="10"/>
    <n v="25"/>
    <n v="0.47435897399999999"/>
    <n v="1.5816113E-2"/>
    <n v="7.9378487999999997E-2"/>
    <n v="2.0080321285140563"/>
    <n v="1.9936204146730463"/>
    <n v="1.6122423540755135"/>
    <n v="1.6980700571616991"/>
    <n v="0.9493182493231288"/>
    <n v="1.8585924091789061"/>
    <x v="3"/>
  </r>
  <r>
    <n v="28"/>
    <n v="28"/>
    <n v="17"/>
    <n v="32.5"/>
    <n v="0.52112676099999999"/>
    <n v="5.6719919000000001E-2"/>
    <n v="0.10404250299999999"/>
    <n v="3.4136546184738958"/>
    <n v="2.5917065390749601"/>
    <n v="1.7711958284284248"/>
    <n v="2.2256843569060711"/>
    <n v="3.4044555831657046"/>
    <n v="2.7031104291448944"/>
    <x v="2"/>
  </r>
  <r>
    <n v="29"/>
    <n v="29"/>
    <n v="4"/>
    <n v="10.5"/>
    <n v="0.40437158499999998"/>
    <n v="2.7212144000000001E-2"/>
    <n v="2.4666170000000001E-2"/>
    <n v="0.80321285140562237"/>
    <n v="0.83732057416267947"/>
    <n v="1.3743705334046166"/>
    <n v="0.52766039965210965"/>
    <n v="1.6333333545611926"/>
    <n v="0.98838927047902858"/>
    <x v="0"/>
  </r>
  <r>
    <n v="30"/>
    <n v="30"/>
    <n v="8"/>
    <n v="12.5"/>
    <n v="0.43023255799999999"/>
    <n v="8.4845119999999996E-3"/>
    <n v="1.9807834999999999E-2"/>
    <n v="1.6064257028112447"/>
    <n v="0.99681020733652315"/>
    <n v="1.4622663217705878"/>
    <n v="0.42373056426445799"/>
    <n v="0.50925926478908434"/>
    <n v="1.3013068252285735"/>
    <x v="0"/>
  </r>
  <r>
    <n v="31"/>
    <n v="31"/>
    <n v="2"/>
    <n v="3.5"/>
    <n v="0.32034632000000002"/>
    <n v="0"/>
    <n v="2.6144269999999999E-3"/>
    <n v="0.40160642570281119"/>
    <n v="0.27910685805422647"/>
    <n v="1.0887870439576164"/>
    <n v="5.59280016184623E-2"/>
    <n v="0"/>
    <n v="0.51100569032055199"/>
    <x v="1"/>
  </r>
  <r>
    <n v="32"/>
    <n v="32"/>
    <n v="4"/>
    <n v="8.5"/>
    <n v="0.42045454500000001"/>
    <n v="8.8084070000000007E-3"/>
    <n v="1.8283536999999999E-2"/>
    <n v="0.80321285140562237"/>
    <n v="0.67783094098883578"/>
    <n v="1.4290329951943717"/>
    <n v="0.39112267694879804"/>
    <n v="0.52870016245872764"/>
    <n v="0.9006828094044903"/>
    <x v="1"/>
  </r>
  <r>
    <n v="33"/>
    <n v="33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34"/>
    <n v="34"/>
    <n v="2"/>
    <n v="3.5"/>
    <n v="0.39784946199999999"/>
    <n v="0"/>
    <n v="1.4646612999999999E-2"/>
    <n v="0.40160642570281119"/>
    <n v="0.27910685805422647"/>
    <n v="1.3522032644892192"/>
    <n v="0.31332134940810774"/>
    <n v="0"/>
    <n v="0.57943367893134901"/>
    <x v="0"/>
  </r>
  <r>
    <n v="35"/>
    <n v="35"/>
    <n v="6"/>
    <n v="15"/>
    <n v="0.40659340700000002"/>
    <n v="0"/>
    <n v="1.7824833000000002E-2"/>
    <n v="1.2048192771084338"/>
    <n v="1.1961722488038278"/>
    <n v="1.3819220202067126"/>
    <n v="0.38131004953392089"/>
    <n v="0"/>
    <n v="1.1896406396163091"/>
    <x v="0"/>
  </r>
  <r>
    <n v="36"/>
    <n v="36"/>
    <n v="6"/>
    <n v="15"/>
    <n v="0.40659340700000002"/>
    <n v="0"/>
    <n v="1.7824833000000002E-2"/>
    <n v="1.2048192771084338"/>
    <n v="1.1961722488038278"/>
    <n v="1.3819220202067126"/>
    <n v="0.38131004953392089"/>
    <n v="0"/>
    <n v="1.1896406396163091"/>
    <x v="0"/>
  </r>
  <r>
    <n v="37"/>
    <n v="37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38"/>
    <n v="38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39"/>
    <n v="39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40"/>
    <n v="40"/>
    <n v="3"/>
    <n v="3"/>
    <n v="0.37185929600000001"/>
    <n v="7.3074790000000004E-3"/>
    <n v="1.0600712999999999E-2"/>
    <n v="0.60240963855421692"/>
    <n v="0.23923444976076555"/>
    <n v="1.2638683773860748"/>
    <n v="0.22677117923768927"/>
    <n v="0.43861112848937844"/>
    <n v="0.6303546821887146"/>
    <x v="3"/>
  </r>
  <r>
    <n v="41"/>
    <n v="41"/>
    <n v="1"/>
    <n v="1"/>
    <n v="0.34418604699999999"/>
    <n v="0"/>
    <n v="2.6227020000000002E-3"/>
    <n v="0.20080321285140559"/>
    <n v="7.9744816586921854E-2"/>
    <n v="1.169813059455739"/>
    <n v="5.6105020985762588E-2"/>
    <n v="0"/>
    <n v="0.391206125377207"/>
    <x v="2"/>
  </r>
  <r>
    <n v="42"/>
    <n v="42"/>
    <n v="11"/>
    <n v="19"/>
    <n v="0.39572192499999997"/>
    <n v="1.1685206E-2"/>
    <n v="6.4030769000000001E-2"/>
    <n v="2.2088353413654618"/>
    <n v="1.5151515151515151"/>
    <n v="1.3449722317708146"/>
    <n v="1.3697506001366211"/>
    <n v="0.70137203135183224"/>
    <n v="1.6813908449790849"/>
    <x v="2"/>
  </r>
  <r>
    <n v="43"/>
    <n v="43"/>
    <n v="3"/>
    <n v="6"/>
    <n v="0.35406698599999997"/>
    <n v="0"/>
    <n v="1.2413169E-2"/>
    <n v="0.60240963855421692"/>
    <n v="0.4784688995215311"/>
    <n v="1.2033962089838357"/>
    <n v="0.2655433622442876"/>
    <n v="0"/>
    <n v="0.68181197419491357"/>
    <x v="2"/>
  </r>
  <r>
    <n v="44"/>
    <n v="44"/>
    <n v="3"/>
    <n v="4.5"/>
    <n v="0.40217391299999999"/>
    <n v="0"/>
    <n v="1.6782658999999998E-2"/>
    <n v="0.60240963855421692"/>
    <n v="0.35885167464114831"/>
    <n v="1.3669011271680525"/>
    <n v="0.3590157918787179"/>
    <n v="0"/>
    <n v="0.68175689932917805"/>
    <x v="0"/>
  </r>
  <r>
    <n v="45"/>
    <n v="45"/>
    <n v="2"/>
    <n v="3.5"/>
    <n v="0.4"/>
    <n v="0"/>
    <n v="6.3981419999999999E-3"/>
    <n v="0.40160642570281119"/>
    <n v="0.27910685805422647"/>
    <n v="1.3595124725735777"/>
    <n v="0.13686949229454545"/>
    <n v="0"/>
    <n v="0.57949646238130303"/>
    <x v="0"/>
  </r>
  <r>
    <n v="46"/>
    <n v="46"/>
    <n v="1"/>
    <n v="2.5"/>
    <n v="0.2890625"/>
    <n v="0"/>
    <n v="1.6593949999999999E-3"/>
    <n v="0.20080321285140559"/>
    <n v="0.1993620414673046"/>
    <n v="0.98246018525824952"/>
    <n v="3.5497891601359778E-2"/>
    <n v="0"/>
    <n v="0.38602786424212454"/>
    <x v="0"/>
  </r>
  <r>
    <n v="47"/>
    <n v="47"/>
    <n v="1"/>
    <n v="1"/>
    <n v="0.25783972100000002"/>
    <n v="0"/>
    <n v="5.4018969000000001E-4"/>
    <n v="0.20080321285140559"/>
    <n v="7.9744816586921854E-2"/>
    <n v="0.87634079156097866"/>
    <n v="1.1555774881684073E-2"/>
    <n v="0"/>
    <n v="0.31739256594247611"/>
    <x v="4"/>
  </r>
  <r>
    <n v="48"/>
    <n v="48"/>
    <n v="2"/>
    <n v="3.5"/>
    <n v="0.34579439299999998"/>
    <n v="2.7027026999999999E-2"/>
    <n v="2.0074241E-2"/>
    <n v="0.40160642570281119"/>
    <n v="0.27910685805422647"/>
    <n v="1.1752794755737734"/>
    <n v="0.42942953968016784"/>
    <n v="1.6222222208483801"/>
    <n v="0.60125270243914342"/>
    <x v="4"/>
  </r>
  <r>
    <n v="49"/>
    <n v="49"/>
    <n v="22"/>
    <n v="50.5"/>
    <n v="0.51748251700000003"/>
    <n v="0.17060607"/>
    <n v="0.29817918900000001"/>
    <n v="4.4176706827309236"/>
    <n v="4.0271132376395533"/>
    <n v="1.7588098405006711"/>
    <n v="6.3786696530382283"/>
    <n v="10.240155447567881"/>
    <n v="3.8687697466879318"/>
    <x v="4"/>
  </r>
  <r>
    <n v="50"/>
    <n v="50"/>
    <n v="6"/>
    <n v="16"/>
    <n v="0.43786982200000002"/>
    <n v="1.7477166999999998E-2"/>
    <n v="6.0493725999999998E-2"/>
    <n v="1.2048192771084338"/>
    <n v="1.2759170653907497"/>
    <n v="1.4882237109314309"/>
    <n v="1.294085933795365"/>
    <n v="1.0490184016495052"/>
    <n v="1.2952152430115056"/>
    <x v="3"/>
  </r>
  <r>
    <n v="51"/>
    <n v="51"/>
    <n v="2"/>
    <n v="2"/>
    <n v="0.33333333300000001"/>
    <n v="2.2919201000000001E-4"/>
    <n v="3.1766670000000002E-3"/>
    <n v="0.40160642570281119"/>
    <n v="0.15948963317384371"/>
    <n v="1.1329270593450544"/>
    <n v="6.7955478243345788E-2"/>
    <n v="1.3756613757884071E-2"/>
    <n v="0.48084520477584164"/>
    <x v="3"/>
  </r>
  <r>
    <n v="52"/>
    <n v="52"/>
    <n v="5"/>
    <n v="15"/>
    <n v="0.43529411800000001"/>
    <n v="1.9349314999999999E-2"/>
    <n v="6.0233889999999998E-2"/>
    <n v="1.0040160642570282"/>
    <n v="1.1961722488038278"/>
    <n v="1.4794694566472868"/>
    <n v="1.2885275042700677"/>
    <n v="1.1613888849555993"/>
    <n v="1.1992741041740458"/>
    <x v="3"/>
  </r>
  <r>
    <n v="53"/>
    <n v="53"/>
    <n v="2"/>
    <n v="2"/>
    <n v="0.312236287"/>
    <n v="1.8511662E-4"/>
    <n v="1.9061320000000001E-3"/>
    <n v="0.40160642570281119"/>
    <n v="0.15948963317384371"/>
    <n v="1.0612228164164081"/>
    <n v="4.0776106420643138E-2"/>
    <n v="1.11111109043679E-2"/>
    <n v="0.46254153021131239"/>
    <x v="3"/>
  </r>
  <r>
    <n v="54"/>
    <n v="56"/>
    <n v="18"/>
    <n v="56"/>
    <n v="0.52857142899999998"/>
    <n v="0.119829792"/>
    <n v="0.29456834599999998"/>
    <n v="3.6144578313253009"/>
    <n v="4.4657097288676235"/>
    <n v="1.7964986259288482"/>
    <n v="6.3014262520375439"/>
    <n v="7.1924504053679099"/>
    <n v="3.6278955812848275"/>
    <x v="3"/>
  </r>
  <r>
    <n v="55"/>
    <n v="57"/>
    <n v="2"/>
    <n v="2"/>
    <n v="0.35071089999999999"/>
    <n v="0"/>
    <n v="9.5545809999999995E-3"/>
    <n v="0.40160642570281119"/>
    <n v="0.15948963317384371"/>
    <n v="1.1919896070437619"/>
    <n v="0.20439225177514195"/>
    <n v="0"/>
    <n v="0.49642494488552114"/>
    <x v="3"/>
  </r>
  <r>
    <n v="56"/>
    <n v="58"/>
    <n v="11"/>
    <n v="17"/>
    <n v="0.39572192499999997"/>
    <n v="2.8446695000000001E-2"/>
    <n v="0.113481076"/>
    <n v="2.2088353413654618"/>
    <n v="1.3556618819776716"/>
    <n v="1.3449722317708146"/>
    <n v="2.4275949575921771"/>
    <n v="1.7074338490392047"/>
    <n v="1.6763903896502901"/>
    <x v="4"/>
  </r>
  <r>
    <n v="57"/>
    <n v="59"/>
    <n v="15"/>
    <n v="55"/>
    <n v="0.48366013099999999"/>
    <n v="4.4492611000000001E-2"/>
    <n v="0.35880012700000002"/>
    <n v="3.0120481927710845"/>
    <n v="4.3859649122807012"/>
    <n v="1.6438549514526761"/>
    <n v="7.6754769146587298"/>
    <n v="2.6705453850977792"/>
    <n v="3.1838449091817926"/>
    <x v="4"/>
  </r>
  <r>
    <n v="58"/>
    <n v="60"/>
    <n v="11"/>
    <n v="42"/>
    <n v="0.39153439200000001"/>
    <n v="1.1592359999999999E-3"/>
    <n v="0.31729359000000001"/>
    <n v="2.2088353413654618"/>
    <n v="3.3492822966507179"/>
    <n v="1.330739723413781"/>
    <n v="6.7875662296356776"/>
    <n v="6.9579920810653451E-2"/>
    <n v="2.3486849632878912"/>
    <x v="4"/>
  </r>
  <r>
    <n v="59"/>
    <n v="61"/>
    <n v="9"/>
    <n v="21.5"/>
    <n v="0.35922330099999999"/>
    <n v="0"/>
    <n v="0.17575748099999999"/>
    <n v="1.8072289156626504"/>
    <n v="1.7145135566188199"/>
    <n v="1.2209213953713816"/>
    <n v="3.7598160827687508"/>
    <n v="0"/>
    <n v="1.5754383749690473"/>
    <x v="4"/>
  </r>
  <r>
    <n v="60"/>
    <n v="62"/>
    <n v="11"/>
    <n v="33"/>
    <n v="0.39153439200000001"/>
    <n v="1.1592359999999999E-3"/>
    <n v="0.26064115300000001"/>
    <n v="2.2088353413654618"/>
    <n v="2.6315789473684208"/>
    <n v="1.330739723413781"/>
    <n v="5.575653413471434"/>
    <n v="6.9579920810653451E-2"/>
    <n v="2.085369662877445"/>
    <x v="4"/>
  </r>
  <r>
    <n v="61"/>
    <n v="63"/>
    <n v="13"/>
    <n v="45.5"/>
    <n v="0.4"/>
    <n v="5.2948680000000003E-3"/>
    <n v="0.32460893600000001"/>
    <n v="2.6104417670682731"/>
    <n v="3.6283891547049438"/>
    <n v="1.3595124725735777"/>
    <n v="6.9440566127779908"/>
    <n v="0.31780974378199356"/>
    <n v="2.60562189664308"/>
    <x v="4"/>
  </r>
  <r>
    <n v="62"/>
    <n v="64"/>
    <n v="12"/>
    <n v="37.5"/>
    <n v="0.39361702100000001"/>
    <n v="2.0433339999999999E-3"/>
    <n v="0.281327045"/>
    <n v="2.4096385542168677"/>
    <n v="2.9904306220095696"/>
    <n v="1.3378181236668898"/>
    <n v="6.0181674332759023"/>
    <n v="0.12264544744100059"/>
    <n v="2.2895662348263746"/>
    <x v="4"/>
  </r>
  <r>
    <n v="63"/>
    <n v="65"/>
    <n v="13"/>
    <n v="44"/>
    <n v="0.47741935499999999"/>
    <n v="3.2079000000000003E-2"/>
    <n v="0.32321307399999999"/>
    <n v="2.6104417670682731"/>
    <n v="3.5087719298245612"/>
    <n v="1.6226439194263316"/>
    <n v="6.9141962371793788"/>
    <n v="1.925452866961475"/>
    <n v="2.6935458508193277"/>
    <x v="4"/>
  </r>
  <r>
    <n v="64"/>
    <n v="66"/>
    <n v="12"/>
    <n v="39"/>
    <n v="0.39361702100000001"/>
    <n v="2.0433339999999999E-3"/>
    <n v="0.29053073800000001"/>
    <n v="2.4096385542168677"/>
    <n v="3.1100478468899522"/>
    <n v="1.3378181236668898"/>
    <n v="6.2150534648995928"/>
    <n v="0.12264544744100059"/>
    <n v="2.3334011238507455"/>
    <x v="4"/>
  </r>
  <r>
    <n v="65"/>
    <n v="67"/>
    <n v="10"/>
    <n v="16"/>
    <n v="0.36097561"/>
    <n v="1.5867139E-4"/>
    <n v="0.12458963100000001"/>
    <n v="2.0080321285140563"/>
    <n v="1.2759170653907497"/>
    <n v="1.2268771102246387"/>
    <n v="2.6652299277094449"/>
    <n v="9.5238094323470898E-3"/>
    <n v="1.48313474707723"/>
    <x v="4"/>
  </r>
  <r>
    <n v="66"/>
    <n v="68"/>
    <n v="1"/>
    <n v="2.5"/>
    <n v="0.284615385"/>
    <n v="0"/>
    <n v="7.6343239999999996E-3"/>
    <n v="0.20080321285140559"/>
    <n v="0.1993620414673046"/>
    <n v="0.96734541448457689"/>
    <n v="0.16331398238614639"/>
    <n v="0"/>
    <n v="0.38352733245655424"/>
    <x v="4"/>
  </r>
  <r>
    <n v="67"/>
    <n v="69"/>
    <n v="10"/>
    <n v="23.5"/>
    <n v="0.46835442999999999"/>
    <n v="5.1969989999999999E-3"/>
    <n v="4.5994436E-2"/>
    <n v="2.0080321285140563"/>
    <n v="1.8740031897926632"/>
    <n v="1.5918342229252216"/>
    <n v="0.98391612810312179"/>
    <n v="0.31193542891442744"/>
    <n v="1.7789874955762655"/>
    <x v="2"/>
  </r>
  <r>
    <n v="68"/>
    <n v="70"/>
    <n v="10"/>
    <n v="25"/>
    <n v="0.46835442999999999"/>
    <n v="5.1969989999999999E-3"/>
    <n v="4.9740438999999997E-2"/>
    <n v="2.0080321285140563"/>
    <n v="1.9936204146730463"/>
    <n v="1.5918342229252216"/>
    <n v="1.0640508810898239"/>
    <n v="0.31193542891442744"/>
    <n v="1.8216548718142667"/>
    <x v="2"/>
  </r>
  <r>
    <n v="69"/>
    <n v="71"/>
    <n v="10"/>
    <n v="22"/>
    <n v="0.45679012299999999"/>
    <n v="5.0929809999999999E-3"/>
    <n v="4.6556309999999997E-2"/>
    <n v="2.0080321285140563"/>
    <n v="1.7543859649122806"/>
    <n v="1.5525296739172967"/>
    <n v="0.99593577523091392"/>
    <n v="0.30569203740236039"/>
    <n v="1.7271657904269457"/>
    <x v="2"/>
  </r>
  <r>
    <n v="70"/>
    <n v="72"/>
    <n v="9"/>
    <n v="13.5"/>
    <n v="0.46250000000000002"/>
    <n v="4.0505050000000003E-3"/>
    <n v="3.0148219E-2"/>
    <n v="1.8072289156626504"/>
    <n v="1.0765550239234449"/>
    <n v="1.5719362964131993"/>
    <n v="0.64493276768705188"/>
    <n v="0.24312031125944666"/>
    <n v="1.4184825930856815"/>
    <x v="2"/>
  </r>
  <r>
    <n v="71"/>
    <n v="73"/>
    <n v="3"/>
    <n v="4.5"/>
    <n v="0.40217391299999999"/>
    <n v="0"/>
    <n v="1.2878608999999999E-2"/>
    <n v="0.60240963855421692"/>
    <n v="0.35885167464114831"/>
    <n v="1.3669011271680525"/>
    <n v="0.27550008663295744"/>
    <n v="0"/>
    <n v="0.68092174227672053"/>
    <x v="3"/>
  </r>
  <r>
    <n v="72"/>
    <n v="74"/>
    <n v="2"/>
    <n v="5"/>
    <n v="0.34418604699999999"/>
    <n v="0"/>
    <n v="2.1506535E-2"/>
    <n v="0.40160642570281119"/>
    <n v="0.3987240829346092"/>
    <n v="1.169813059455739"/>
    <n v="0.46006927112040841"/>
    <n v="0"/>
    <n v="0.57716963559823597"/>
    <x v="4"/>
  </r>
  <r>
    <n v="73"/>
    <n v="75"/>
    <n v="2"/>
    <n v="5"/>
    <n v="0.34418604699999999"/>
    <n v="0"/>
    <n v="2.1506535E-2"/>
    <n v="0.40160642570281119"/>
    <n v="0.3987240829346092"/>
    <n v="1.169813059455739"/>
    <n v="0.46006927112040841"/>
    <n v="0"/>
    <n v="0.57716963559823597"/>
    <x v="4"/>
  </r>
  <r>
    <n v="74"/>
    <n v="76"/>
    <n v="7"/>
    <n v="11.5"/>
    <n v="0.38341968900000001"/>
    <n v="4.6279155999999998E-4"/>
    <n v="2.4808255000000001E-2"/>
    <n v="1.4056224899598393"/>
    <n v="0.91706539074960136"/>
    <n v="1.3031596235644556"/>
    <n v="0.53069989171287835"/>
    <n v="2.7777777861141974E-2"/>
    <n v="1.1451487741709925"/>
    <x v="2"/>
  </r>
  <r>
    <n v="75"/>
    <n v="77"/>
    <n v="7"/>
    <n v="7"/>
    <n v="0.35576923100000002"/>
    <n v="0"/>
    <n v="5.3852791999999997E-2"/>
    <n v="1.4056224899598393"/>
    <n v="0.55821371610845294"/>
    <n v="1.2091817672560259"/>
    <n v="1.1520226183919893"/>
    <n v="0"/>
    <n v="1.0011583401218285"/>
    <x v="4"/>
  </r>
  <r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4B3A1-1307-4E0F-BD9D-B0A2D657C52F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20:Y27" firstHeaderRow="0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dataField="1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13"/>
  </rowFields>
  <rowItems count="7">
    <i>
      <x v="4"/>
    </i>
    <i>
      <x/>
    </i>
    <i>
      <x v="2"/>
    </i>
    <i>
      <x v="1"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Particion" fld="13" subtotal="countNums" baseField="13" baseItem="0"/>
    <dataField name="Suma de Agregacion" fld="12" baseField="0" baseItem="0"/>
    <dataField name="Promedio de Agregacion2" fld="12" subtotal="average" baseField="13" baseItem="0"/>
    <dataField name="Suma de Weighted All Degree of N1 (75)" fld="3" baseField="13" baseItem="0"/>
    <dataField name="Suma de OrdenB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FC3-C0B2-406D-92E1-F5DD19C4B773}">
  <dimension ref="I1:O28"/>
  <sheetViews>
    <sheetView topLeftCell="B1" workbookViewId="0">
      <selection activeCell="E38" sqref="E38"/>
    </sheetView>
  </sheetViews>
  <sheetFormatPr baseColWidth="10" defaultRowHeight="15" x14ac:dyDescent="0.25"/>
  <cols>
    <col min="10" max="10" width="26.5703125" bestFit="1" customWidth="1"/>
    <col min="11" max="11" width="12.28515625" bestFit="1" customWidth="1"/>
    <col min="13" max="13" width="15.5703125" bestFit="1" customWidth="1"/>
    <col min="14" max="14" width="12.42578125" bestFit="1" customWidth="1"/>
    <col min="15" max="15" width="17.42578125" bestFit="1" customWidth="1"/>
  </cols>
  <sheetData>
    <row r="1" spans="9:15" x14ac:dyDescent="0.25"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</row>
    <row r="2" spans="9:15" x14ac:dyDescent="0.25">
      <c r="J2">
        <v>1</v>
      </c>
      <c r="K2" t="s">
        <v>3</v>
      </c>
      <c r="L2">
        <v>6</v>
      </c>
      <c r="M2">
        <v>2</v>
      </c>
      <c r="N2">
        <v>3</v>
      </c>
      <c r="O2">
        <v>4</v>
      </c>
    </row>
    <row r="3" spans="9:15" x14ac:dyDescent="0.25">
      <c r="J3">
        <v>10</v>
      </c>
      <c r="K3" t="s">
        <v>8</v>
      </c>
      <c r="L3">
        <v>5</v>
      </c>
      <c r="M3">
        <v>1</v>
      </c>
      <c r="N3">
        <v>3</v>
      </c>
      <c r="O3">
        <v>5</v>
      </c>
    </row>
    <row r="4" spans="9:15" x14ac:dyDescent="0.25">
      <c r="J4">
        <v>100</v>
      </c>
      <c r="K4" t="s">
        <v>8</v>
      </c>
      <c r="L4">
        <v>5</v>
      </c>
      <c r="M4">
        <v>2</v>
      </c>
      <c r="N4">
        <v>3</v>
      </c>
      <c r="O4">
        <v>6</v>
      </c>
    </row>
    <row r="13" spans="9:15" x14ac:dyDescent="0.25">
      <c r="J13" t="s">
        <v>9</v>
      </c>
      <c r="K13" t="s">
        <v>10</v>
      </c>
      <c r="L13" t="s">
        <v>4</v>
      </c>
    </row>
    <row r="14" spans="9:15" x14ac:dyDescent="0.25">
      <c r="J14">
        <v>1</v>
      </c>
      <c r="K14" t="s">
        <v>8</v>
      </c>
      <c r="L14">
        <v>5</v>
      </c>
    </row>
    <row r="15" spans="9:15" x14ac:dyDescent="0.25">
      <c r="J15">
        <v>0.9</v>
      </c>
      <c r="K15" t="s">
        <v>8</v>
      </c>
      <c r="L15">
        <v>5</v>
      </c>
    </row>
    <row r="16" spans="9:15" x14ac:dyDescent="0.25">
      <c r="J16">
        <v>0.8</v>
      </c>
      <c r="K16" t="s">
        <v>11</v>
      </c>
      <c r="L16">
        <v>4</v>
      </c>
    </row>
    <row r="17" spans="10:12" x14ac:dyDescent="0.25">
      <c r="J17">
        <v>0.7</v>
      </c>
      <c r="K17" t="s">
        <v>11</v>
      </c>
      <c r="L17">
        <v>4</v>
      </c>
    </row>
    <row r="18" spans="10:12" x14ac:dyDescent="0.25">
      <c r="J18">
        <v>0.6</v>
      </c>
      <c r="K18" t="s">
        <v>11</v>
      </c>
      <c r="L18">
        <v>4</v>
      </c>
    </row>
    <row r="19" spans="10:12" x14ac:dyDescent="0.25">
      <c r="J19">
        <v>0.5</v>
      </c>
      <c r="K19" t="s">
        <v>12</v>
      </c>
      <c r="L19">
        <v>4</v>
      </c>
    </row>
    <row r="22" spans="10:12" x14ac:dyDescent="0.25">
      <c r="J22">
        <v>1.1000000000000001</v>
      </c>
      <c r="K22" t="s">
        <v>8</v>
      </c>
      <c r="L22">
        <v>5</v>
      </c>
    </row>
    <row r="23" spans="10:12" x14ac:dyDescent="0.25">
      <c r="J23">
        <v>1.05</v>
      </c>
      <c r="K23" t="s">
        <v>8</v>
      </c>
      <c r="L23">
        <v>5</v>
      </c>
    </row>
    <row r="24" spans="10:12" x14ac:dyDescent="0.25">
      <c r="J24">
        <v>1.2</v>
      </c>
      <c r="K24" t="s">
        <v>13</v>
      </c>
      <c r="L24">
        <v>6</v>
      </c>
    </row>
    <row r="25" spans="10:12" x14ac:dyDescent="0.25">
      <c r="J25">
        <v>1.3</v>
      </c>
      <c r="K25" t="s">
        <v>13</v>
      </c>
      <c r="L25">
        <v>6</v>
      </c>
    </row>
    <row r="26" spans="10:12" x14ac:dyDescent="0.25">
      <c r="J26">
        <v>1.4</v>
      </c>
      <c r="K26" t="s">
        <v>13</v>
      </c>
      <c r="L26">
        <v>6</v>
      </c>
    </row>
    <row r="27" spans="10:12" x14ac:dyDescent="0.25">
      <c r="J27">
        <v>1.5</v>
      </c>
      <c r="K27" t="s">
        <v>13</v>
      </c>
      <c r="L27">
        <v>6</v>
      </c>
    </row>
    <row r="28" spans="10:12" x14ac:dyDescent="0.25">
      <c r="J28">
        <v>1.6</v>
      </c>
      <c r="K28" t="s">
        <v>14</v>
      </c>
      <c r="L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3E2F-930F-43B3-9B36-C6E5F91FD583}">
  <dimension ref="A1:Y76"/>
  <sheetViews>
    <sheetView tabSelected="1" workbookViewId="0">
      <selection activeCell="N76" sqref="A1:N76"/>
    </sheetView>
  </sheetViews>
  <sheetFormatPr baseColWidth="10" defaultRowHeight="15" x14ac:dyDescent="0.25"/>
  <cols>
    <col min="1" max="1" width="10.5703125" bestFit="1" customWidth="1"/>
    <col min="2" max="2" width="8" bestFit="1" customWidth="1"/>
    <col min="3" max="3" width="21.7109375" bestFit="1" customWidth="1"/>
    <col min="4" max="4" width="31.28515625" bestFit="1" customWidth="1"/>
    <col min="5" max="5" width="32.85546875" bestFit="1" customWidth="1"/>
    <col min="6" max="6" width="33.42578125" bestFit="1" customWidth="1"/>
    <col min="7" max="7" width="16.85546875" bestFit="1" customWidth="1"/>
    <col min="8" max="8" width="13.5703125" bestFit="1" customWidth="1"/>
    <col min="9" max="9" width="14.42578125" bestFit="1" customWidth="1"/>
    <col min="10" max="10" width="12.28515625" bestFit="1" customWidth="1"/>
    <col min="11" max="11" width="13.7109375" bestFit="1" customWidth="1"/>
    <col min="12" max="12" width="12.28515625" bestFit="1" customWidth="1"/>
    <col min="13" max="13" width="15.42578125" bestFit="1" customWidth="1"/>
    <col min="20" max="20" width="17.5703125" bestFit="1" customWidth="1"/>
    <col min="21" max="21" width="18.42578125" bestFit="1" customWidth="1"/>
    <col min="22" max="22" width="19" bestFit="1" customWidth="1"/>
    <col min="23" max="23" width="24" bestFit="1" customWidth="1"/>
    <col min="24" max="24" width="37.28515625" bestFit="1" customWidth="1"/>
    <col min="25" max="25" width="15.7109375" bestFit="1" customWidth="1"/>
  </cols>
  <sheetData>
    <row r="1" spans="1:14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</row>
    <row r="2" spans="1:14" x14ac:dyDescent="0.25">
      <c r="A2" s="4">
        <v>1</v>
      </c>
      <c r="B2" s="4">
        <v>1</v>
      </c>
      <c r="C2" s="4">
        <v>10</v>
      </c>
      <c r="D2" s="4">
        <v>22</v>
      </c>
      <c r="E2" s="4">
        <v>0.43274853800000002</v>
      </c>
      <c r="F2" s="4">
        <v>0.18141429100000001</v>
      </c>
      <c r="G2" s="4">
        <v>2.567322E-2</v>
      </c>
      <c r="H2" s="4">
        <v>2.0080321285140563</v>
      </c>
      <c r="I2" s="4">
        <v>1.7543859649122806</v>
      </c>
      <c r="J2" s="4">
        <v>1.4708175872474523</v>
      </c>
      <c r="K2" s="4">
        <v>0.5492032822913544</v>
      </c>
      <c r="L2" s="4">
        <v>10.8888888903561</v>
      </c>
      <c r="M2" s="4">
        <v>2.1255983179482398</v>
      </c>
      <c r="N2">
        <v>1</v>
      </c>
    </row>
    <row r="3" spans="1:14" x14ac:dyDescent="0.25">
      <c r="A3" s="4">
        <v>2</v>
      </c>
      <c r="B3" s="4">
        <v>2</v>
      </c>
      <c r="C3" s="4">
        <v>1</v>
      </c>
      <c r="D3" s="4">
        <v>1</v>
      </c>
      <c r="E3" s="4">
        <v>0.30327868899999999</v>
      </c>
      <c r="F3" s="4">
        <v>0</v>
      </c>
      <c r="G3" s="4">
        <v>6.9085760999999996E-4</v>
      </c>
      <c r="H3" s="4">
        <v>0.20080321285140559</v>
      </c>
      <c r="I3" s="4">
        <v>7.9744816586921854E-2</v>
      </c>
      <c r="J3" s="4">
        <v>1.0307779009031577</v>
      </c>
      <c r="K3" s="4">
        <v>1.4778873355502754E-2</v>
      </c>
      <c r="L3" s="4">
        <v>0</v>
      </c>
      <c r="M3" s="4">
        <v>0.35603407426275907</v>
      </c>
      <c r="N3">
        <v>1</v>
      </c>
    </row>
    <row r="4" spans="1:14" x14ac:dyDescent="0.25">
      <c r="A4" s="4">
        <v>3</v>
      </c>
      <c r="B4" s="4">
        <v>3</v>
      </c>
      <c r="C4" s="4">
        <v>3</v>
      </c>
      <c r="D4" s="4">
        <v>11.5</v>
      </c>
      <c r="E4" s="4">
        <v>0.41573033700000001</v>
      </c>
      <c r="F4" s="4">
        <v>0</v>
      </c>
      <c r="G4" s="4">
        <v>1.7016287000000001E-2</v>
      </c>
      <c r="H4" s="4">
        <v>0.60240963855421692</v>
      </c>
      <c r="I4" s="4">
        <v>0.91706539074960136</v>
      </c>
      <c r="J4" s="4">
        <v>1.4129764459467917</v>
      </c>
      <c r="K4" s="4">
        <v>0.36401357807130169</v>
      </c>
      <c r="L4" s="4">
        <v>0</v>
      </c>
      <c r="M4" s="4">
        <v>0.8887005075237473</v>
      </c>
      <c r="N4">
        <v>1</v>
      </c>
    </row>
    <row r="5" spans="1:14" x14ac:dyDescent="0.25">
      <c r="A5" s="4">
        <v>4</v>
      </c>
      <c r="B5" s="4">
        <v>4</v>
      </c>
      <c r="C5" s="4">
        <v>3</v>
      </c>
      <c r="D5" s="4">
        <v>11.5</v>
      </c>
      <c r="E5" s="4">
        <v>0.41573033700000001</v>
      </c>
      <c r="F5" s="4">
        <v>0</v>
      </c>
      <c r="G5" s="4">
        <v>1.7016287000000001E-2</v>
      </c>
      <c r="H5" s="4">
        <v>0.60240963855421692</v>
      </c>
      <c r="I5" s="4">
        <v>0.91706539074960136</v>
      </c>
      <c r="J5" s="4">
        <v>1.4129764459467917</v>
      </c>
      <c r="K5" s="4">
        <v>0.36401357807130169</v>
      </c>
      <c r="L5" s="4">
        <v>0</v>
      </c>
      <c r="M5" s="4">
        <v>0.8887005075237473</v>
      </c>
      <c r="N5">
        <v>1</v>
      </c>
    </row>
    <row r="6" spans="1:14" x14ac:dyDescent="0.25">
      <c r="A6" s="4">
        <v>5</v>
      </c>
      <c r="B6" s="4">
        <v>5</v>
      </c>
      <c r="C6" s="4">
        <v>1</v>
      </c>
      <c r="D6" s="4">
        <v>1</v>
      </c>
      <c r="E6" s="4">
        <v>0.30327868899999999</v>
      </c>
      <c r="F6" s="4">
        <v>0</v>
      </c>
      <c r="G6" s="4">
        <v>6.9085760999999996E-4</v>
      </c>
      <c r="H6" s="4">
        <v>0.20080321285140559</v>
      </c>
      <c r="I6" s="4">
        <v>7.9744816586921854E-2</v>
      </c>
      <c r="J6" s="4">
        <v>1.0307779009031577</v>
      </c>
      <c r="K6" s="4">
        <v>1.4778873355502754E-2</v>
      </c>
      <c r="L6" s="4">
        <v>0</v>
      </c>
      <c r="M6" s="4">
        <v>0.35603407426275907</v>
      </c>
      <c r="N6">
        <v>1</v>
      </c>
    </row>
    <row r="7" spans="1:14" x14ac:dyDescent="0.25">
      <c r="A7" s="4">
        <v>6</v>
      </c>
      <c r="B7" s="4">
        <v>6</v>
      </c>
      <c r="C7" s="4">
        <v>1</v>
      </c>
      <c r="D7" s="4">
        <v>1</v>
      </c>
      <c r="E7" s="4">
        <v>0.30327868899999999</v>
      </c>
      <c r="F7" s="4">
        <v>0</v>
      </c>
      <c r="G7" s="4">
        <v>6.9085760999999996E-4</v>
      </c>
      <c r="H7" s="4">
        <v>0.20080321285140559</v>
      </c>
      <c r="I7" s="4">
        <v>7.9744816586921854E-2</v>
      </c>
      <c r="J7" s="4">
        <v>1.0307779009031577</v>
      </c>
      <c r="K7" s="4">
        <v>1.4778873355502754E-2</v>
      </c>
      <c r="L7" s="4">
        <v>0</v>
      </c>
      <c r="M7" s="4">
        <v>0.35603407426275907</v>
      </c>
      <c r="N7">
        <v>1</v>
      </c>
    </row>
    <row r="8" spans="1:14" x14ac:dyDescent="0.25">
      <c r="A8" s="4">
        <v>7</v>
      </c>
      <c r="B8" s="4">
        <v>7</v>
      </c>
      <c r="C8" s="4">
        <v>1</v>
      </c>
      <c r="D8" s="4">
        <v>1</v>
      </c>
      <c r="E8" s="4">
        <v>0.30327868899999999</v>
      </c>
      <c r="F8" s="4">
        <v>0</v>
      </c>
      <c r="G8" s="4">
        <v>6.9085760999999996E-4</v>
      </c>
      <c r="H8" s="4">
        <v>0.20080321285140559</v>
      </c>
      <c r="I8" s="4">
        <v>7.9744816586921854E-2</v>
      </c>
      <c r="J8" s="4">
        <v>1.0307779009031577</v>
      </c>
      <c r="K8" s="4">
        <v>1.4778873355502754E-2</v>
      </c>
      <c r="L8" s="4">
        <v>0</v>
      </c>
      <c r="M8" s="4">
        <v>0.35603407426275907</v>
      </c>
      <c r="N8">
        <v>1</v>
      </c>
    </row>
    <row r="9" spans="1:14" x14ac:dyDescent="0.25">
      <c r="A9" s="4">
        <v>8</v>
      </c>
      <c r="B9" s="4">
        <v>8</v>
      </c>
      <c r="C9" s="4">
        <v>1</v>
      </c>
      <c r="D9" s="4">
        <v>1</v>
      </c>
      <c r="E9" s="4">
        <v>0.30327868899999999</v>
      </c>
      <c r="F9" s="4">
        <v>0</v>
      </c>
      <c r="G9" s="4">
        <v>6.9085760999999996E-4</v>
      </c>
      <c r="H9" s="4">
        <v>0.20080321285140559</v>
      </c>
      <c r="I9" s="4">
        <v>7.9744816586921854E-2</v>
      </c>
      <c r="J9" s="4">
        <v>1.0307779009031577</v>
      </c>
      <c r="K9" s="4">
        <v>1.4778873355502754E-2</v>
      </c>
      <c r="L9" s="4">
        <v>0</v>
      </c>
      <c r="M9" s="4">
        <v>0.35603407426275907</v>
      </c>
      <c r="N9">
        <v>1</v>
      </c>
    </row>
    <row r="10" spans="1:14" x14ac:dyDescent="0.25">
      <c r="A10" s="4">
        <v>9</v>
      </c>
      <c r="B10" s="4">
        <v>9</v>
      </c>
      <c r="C10" s="4">
        <v>1</v>
      </c>
      <c r="D10" s="4">
        <v>2.5</v>
      </c>
      <c r="E10" s="4">
        <v>0.30327868899999999</v>
      </c>
      <c r="F10" s="4">
        <v>0</v>
      </c>
      <c r="G10" s="4">
        <v>1.7271439999999999E-3</v>
      </c>
      <c r="H10" s="4">
        <v>0.20080321285140559</v>
      </c>
      <c r="I10" s="4">
        <v>0.1993620414673046</v>
      </c>
      <c r="J10" s="4">
        <v>1.0307779009031577</v>
      </c>
      <c r="K10" s="4">
        <v>3.6947182853955166E-2</v>
      </c>
      <c r="L10" s="4">
        <v>0</v>
      </c>
      <c r="M10" s="4">
        <v>0.3981217860658775</v>
      </c>
      <c r="N10">
        <v>1</v>
      </c>
    </row>
    <row r="11" spans="1:14" x14ac:dyDescent="0.25">
      <c r="A11" s="4">
        <v>10</v>
      </c>
      <c r="B11" s="4">
        <v>10</v>
      </c>
      <c r="C11" s="4">
        <v>1</v>
      </c>
      <c r="D11" s="4">
        <v>1</v>
      </c>
      <c r="E11" s="4">
        <v>0.30327868899999999</v>
      </c>
      <c r="F11" s="4">
        <v>0</v>
      </c>
      <c r="G11" s="4">
        <v>6.9085760999999996E-4</v>
      </c>
      <c r="H11" s="4">
        <v>0.20080321285140559</v>
      </c>
      <c r="I11" s="4">
        <v>7.9744816586921854E-2</v>
      </c>
      <c r="J11" s="4">
        <v>1.0307779009031577</v>
      </c>
      <c r="K11" s="4">
        <v>1.4778873355502754E-2</v>
      </c>
      <c r="L11" s="4">
        <v>0</v>
      </c>
      <c r="M11" s="4">
        <v>0.35603407426275907</v>
      </c>
      <c r="N11">
        <v>1</v>
      </c>
    </row>
    <row r="12" spans="1:14" x14ac:dyDescent="0.25">
      <c r="A12" s="4">
        <v>11</v>
      </c>
      <c r="B12" s="4">
        <v>11</v>
      </c>
      <c r="C12" s="4">
        <v>1</v>
      </c>
      <c r="D12" s="4">
        <v>1</v>
      </c>
      <c r="E12" s="4">
        <v>0.39572192499999997</v>
      </c>
      <c r="F12" s="4">
        <v>0</v>
      </c>
      <c r="G12" s="4">
        <v>4.7387469999999998E-3</v>
      </c>
      <c r="H12" s="4">
        <v>0.20080321285140559</v>
      </c>
      <c r="I12" s="4">
        <v>7.9744816586921854E-2</v>
      </c>
      <c r="J12" s="4">
        <v>1.3449722317708146</v>
      </c>
      <c r="K12" s="4">
        <v>0.10137160069318568</v>
      </c>
      <c r="L12" s="4">
        <v>0</v>
      </c>
      <c r="M12" s="4">
        <v>0.43544858425305011</v>
      </c>
      <c r="N12">
        <v>1</v>
      </c>
    </row>
    <row r="13" spans="1:14" x14ac:dyDescent="0.25">
      <c r="A13" s="4">
        <v>12</v>
      </c>
      <c r="B13" s="4">
        <v>12</v>
      </c>
      <c r="C13" s="4">
        <v>36</v>
      </c>
      <c r="D13" s="4">
        <v>87</v>
      </c>
      <c r="E13" s="4">
        <v>0.64912280700000002</v>
      </c>
      <c r="F13" s="4">
        <v>0.57493973899999995</v>
      </c>
      <c r="G13" s="4">
        <v>0.17609849599999999</v>
      </c>
      <c r="H13" s="4">
        <v>7.2289156626506017</v>
      </c>
      <c r="I13" s="4">
        <v>6.937799043062201</v>
      </c>
      <c r="J13" s="4">
        <v>2.2062263808711782</v>
      </c>
      <c r="K13" s="4">
        <v>3.7671110990273498</v>
      </c>
      <c r="L13" s="4">
        <v>34.509160783928181</v>
      </c>
      <c r="M13" s="4">
        <v>6.9279442845646759</v>
      </c>
      <c r="N13">
        <v>1</v>
      </c>
    </row>
    <row r="14" spans="1:14" x14ac:dyDescent="0.25">
      <c r="A14" s="4">
        <v>13</v>
      </c>
      <c r="B14" s="4">
        <v>13</v>
      </c>
      <c r="C14" s="4">
        <v>2</v>
      </c>
      <c r="D14" s="4">
        <v>3.5</v>
      </c>
      <c r="E14" s="4">
        <v>0.41573033700000001</v>
      </c>
      <c r="F14" s="4">
        <v>0</v>
      </c>
      <c r="G14" s="4">
        <v>8.199787E-3</v>
      </c>
      <c r="H14" s="4">
        <v>0.40160642570281119</v>
      </c>
      <c r="I14" s="4">
        <v>0.27910685805422647</v>
      </c>
      <c r="J14" s="4">
        <v>1.4129764459467917</v>
      </c>
      <c r="K14" s="4">
        <v>0.17541040564798563</v>
      </c>
      <c r="L14" s="4">
        <v>0</v>
      </c>
      <c r="M14" s="4">
        <v>0.59324786485814096</v>
      </c>
      <c r="N14">
        <v>2</v>
      </c>
    </row>
    <row r="15" spans="1:14" x14ac:dyDescent="0.25">
      <c r="A15" s="4">
        <v>14</v>
      </c>
      <c r="B15" s="4">
        <v>14</v>
      </c>
      <c r="C15" s="4">
        <v>1</v>
      </c>
      <c r="D15" s="4">
        <v>1</v>
      </c>
      <c r="E15" s="4">
        <v>0.39572192499999997</v>
      </c>
      <c r="F15" s="4">
        <v>0</v>
      </c>
      <c r="G15" s="4">
        <v>4.7387469999999998E-3</v>
      </c>
      <c r="H15" s="4">
        <v>0.20080321285140559</v>
      </c>
      <c r="I15" s="4">
        <v>7.9744816586921854E-2</v>
      </c>
      <c r="J15" s="4">
        <v>1.3449722317708146</v>
      </c>
      <c r="K15" s="4">
        <v>0.10137160069318568</v>
      </c>
      <c r="L15" s="4">
        <v>0</v>
      </c>
      <c r="M15" s="4">
        <v>0.43544858425305011</v>
      </c>
      <c r="N15">
        <v>1</v>
      </c>
    </row>
    <row r="16" spans="1:14" x14ac:dyDescent="0.25">
      <c r="A16" s="4">
        <v>15</v>
      </c>
      <c r="B16" s="4">
        <v>15</v>
      </c>
      <c r="C16" s="4">
        <v>1</v>
      </c>
      <c r="D16" s="4">
        <v>1</v>
      </c>
      <c r="E16" s="4">
        <v>0.39572192499999997</v>
      </c>
      <c r="F16" s="4">
        <v>0</v>
      </c>
      <c r="G16" s="4">
        <v>4.7387469999999998E-3</v>
      </c>
      <c r="H16" s="4">
        <v>0.20080321285140559</v>
      </c>
      <c r="I16" s="4">
        <v>7.9744816586921854E-2</v>
      </c>
      <c r="J16" s="4">
        <v>1.3449722317708146</v>
      </c>
      <c r="K16" s="4">
        <v>0.10137160069318568</v>
      </c>
      <c r="L16" s="4">
        <v>0</v>
      </c>
      <c r="M16" s="4">
        <v>0.43544858425305011</v>
      </c>
      <c r="N16">
        <v>1</v>
      </c>
    </row>
    <row r="17" spans="1:25" x14ac:dyDescent="0.25">
      <c r="A17" s="4">
        <v>16</v>
      </c>
      <c r="B17" s="4">
        <v>16</v>
      </c>
      <c r="C17" s="4">
        <v>1</v>
      </c>
      <c r="D17" s="4">
        <v>1</v>
      </c>
      <c r="E17" s="4">
        <v>0.39572192499999997</v>
      </c>
      <c r="F17" s="4">
        <v>0</v>
      </c>
      <c r="G17" s="4">
        <v>4.7387469999999998E-3</v>
      </c>
      <c r="H17" s="4">
        <v>0.20080321285140559</v>
      </c>
      <c r="I17" s="4">
        <v>7.9744816586921854E-2</v>
      </c>
      <c r="J17" s="4">
        <v>1.3449722317708146</v>
      </c>
      <c r="K17" s="4">
        <v>0.10137160069318568</v>
      </c>
      <c r="L17" s="4">
        <v>0</v>
      </c>
      <c r="M17" s="4">
        <v>0.43544858425305011</v>
      </c>
      <c r="N17">
        <v>1</v>
      </c>
    </row>
    <row r="18" spans="1:25" x14ac:dyDescent="0.25">
      <c r="A18" s="4">
        <v>17</v>
      </c>
      <c r="B18" s="4">
        <v>17</v>
      </c>
      <c r="C18" s="4">
        <v>9</v>
      </c>
      <c r="D18" s="4">
        <v>25.5</v>
      </c>
      <c r="E18" s="4">
        <v>0.39153439200000001</v>
      </c>
      <c r="F18" s="4">
        <v>3.9044913000000001E-2</v>
      </c>
      <c r="G18" s="4">
        <v>2.0512415999999999E-2</v>
      </c>
      <c r="H18" s="4">
        <v>1.8072289156626504</v>
      </c>
      <c r="I18" s="4">
        <v>2.0334928229665072</v>
      </c>
      <c r="J18" s="4">
        <v>1.330739723413781</v>
      </c>
      <c r="K18" s="4">
        <v>0.43880300931966043</v>
      </c>
      <c r="L18" s="4">
        <v>2.3435624450921586</v>
      </c>
      <c r="M18" s="4">
        <v>1.7750680672705332</v>
      </c>
      <c r="N18">
        <v>2</v>
      </c>
    </row>
    <row r="19" spans="1:25" x14ac:dyDescent="0.25">
      <c r="A19" s="4">
        <v>18</v>
      </c>
      <c r="B19" s="4">
        <v>18</v>
      </c>
      <c r="C19" s="4">
        <v>7</v>
      </c>
      <c r="D19" s="4">
        <v>23.5</v>
      </c>
      <c r="E19" s="4">
        <v>0.342592593</v>
      </c>
      <c r="F19" s="4">
        <v>0</v>
      </c>
      <c r="G19" s="4">
        <v>1.1536566999999999E-2</v>
      </c>
      <c r="H19" s="4">
        <v>1.4056224899598393</v>
      </c>
      <c r="I19" s="4">
        <v>1.8740031897926632</v>
      </c>
      <c r="J19" s="4">
        <v>1.1643972579870585</v>
      </c>
      <c r="K19" s="4">
        <v>0.24679103216402629</v>
      </c>
      <c r="L19" s="4">
        <v>0</v>
      </c>
      <c r="M19" s="4">
        <v>1.4414362127317808</v>
      </c>
      <c r="N19">
        <v>2</v>
      </c>
    </row>
    <row r="20" spans="1:25" x14ac:dyDescent="0.25">
      <c r="A20" s="4">
        <v>19</v>
      </c>
      <c r="B20" s="4">
        <v>19</v>
      </c>
      <c r="C20" s="4">
        <v>7</v>
      </c>
      <c r="D20" s="4">
        <v>23.5</v>
      </c>
      <c r="E20" s="4">
        <v>0.342592593</v>
      </c>
      <c r="F20" s="4">
        <v>0</v>
      </c>
      <c r="G20" s="4">
        <v>1.1536566999999999E-2</v>
      </c>
      <c r="H20" s="4">
        <v>1.4056224899598393</v>
      </c>
      <c r="I20" s="4">
        <v>1.8740031897926632</v>
      </c>
      <c r="J20" s="4">
        <v>1.1643972579870585</v>
      </c>
      <c r="K20" s="4">
        <v>0.24679103216402629</v>
      </c>
      <c r="L20" s="4">
        <v>0</v>
      </c>
      <c r="M20" s="4">
        <v>1.4414362127317808</v>
      </c>
      <c r="N20">
        <v>2</v>
      </c>
      <c r="T20" s="5" t="s">
        <v>34</v>
      </c>
      <c r="U20" t="s">
        <v>39</v>
      </c>
      <c r="V20" t="s">
        <v>37</v>
      </c>
      <c r="W20" t="s">
        <v>38</v>
      </c>
      <c r="X20" t="s">
        <v>53</v>
      </c>
      <c r="Y20" t="s">
        <v>81</v>
      </c>
    </row>
    <row r="21" spans="1:25" x14ac:dyDescent="0.25">
      <c r="A21" s="4">
        <v>20</v>
      </c>
      <c r="B21" s="4">
        <v>20</v>
      </c>
      <c r="C21" s="4">
        <v>7</v>
      </c>
      <c r="D21" s="4">
        <v>25.5</v>
      </c>
      <c r="E21" s="4">
        <v>0.342592593</v>
      </c>
      <c r="F21" s="4">
        <v>0</v>
      </c>
      <c r="G21" s="4">
        <v>1.2201590999999999E-2</v>
      </c>
      <c r="H21" s="4">
        <v>1.4056224899598393</v>
      </c>
      <c r="I21" s="4">
        <v>2.0334928229665072</v>
      </c>
      <c r="J21" s="4">
        <v>1.1643972579870585</v>
      </c>
      <c r="K21" s="4">
        <v>0.26101727116336199</v>
      </c>
      <c r="L21" s="4">
        <v>0</v>
      </c>
      <c r="M21" s="4">
        <v>1.4973998467326195</v>
      </c>
      <c r="N21">
        <v>2</v>
      </c>
      <c r="T21" s="6">
        <v>5</v>
      </c>
      <c r="U21" s="7">
        <v>17</v>
      </c>
      <c r="V21" s="7">
        <v>29.60143811202763</v>
      </c>
      <c r="W21" s="7">
        <v>1.74126106541339</v>
      </c>
      <c r="X21" s="7">
        <v>425</v>
      </c>
      <c r="Y21" s="7">
        <v>18.877594059232372</v>
      </c>
    </row>
    <row r="22" spans="1:25" x14ac:dyDescent="0.25">
      <c r="A22" s="4">
        <v>21</v>
      </c>
      <c r="B22" s="4">
        <v>21</v>
      </c>
      <c r="C22" s="4">
        <v>7</v>
      </c>
      <c r="D22" s="4">
        <v>25.5</v>
      </c>
      <c r="E22" s="4">
        <v>0.342592593</v>
      </c>
      <c r="F22" s="4">
        <v>0</v>
      </c>
      <c r="G22" s="4">
        <v>1.3852768E-2</v>
      </c>
      <c r="H22" s="4">
        <v>1.4056224899598393</v>
      </c>
      <c r="I22" s="4">
        <v>2.0334928229665072</v>
      </c>
      <c r="J22" s="4">
        <v>1.1643972579870585</v>
      </c>
      <c r="K22" s="4">
        <v>0.29633936274532918</v>
      </c>
      <c r="L22" s="4">
        <v>0</v>
      </c>
      <c r="M22" s="4">
        <v>1.4977530676484392</v>
      </c>
      <c r="N22">
        <v>2</v>
      </c>
      <c r="T22" s="6">
        <v>1</v>
      </c>
      <c r="U22" s="7">
        <v>27</v>
      </c>
      <c r="V22" s="7">
        <v>25.881048115956695</v>
      </c>
      <c r="W22" s="7">
        <v>0.95855733762802575</v>
      </c>
      <c r="X22" s="7">
        <v>253</v>
      </c>
      <c r="Y22" s="7">
        <v>47.540642293634562</v>
      </c>
    </row>
    <row r="23" spans="1:25" x14ac:dyDescent="0.25">
      <c r="A23" s="4">
        <v>22</v>
      </c>
      <c r="B23" s="4">
        <v>22</v>
      </c>
      <c r="C23" s="4">
        <v>7</v>
      </c>
      <c r="D23" s="4">
        <v>23.5</v>
      </c>
      <c r="E23" s="4">
        <v>0.342592593</v>
      </c>
      <c r="F23" s="4">
        <v>0</v>
      </c>
      <c r="G23" s="4">
        <v>1.3267011E-2</v>
      </c>
      <c r="H23" s="4">
        <v>1.4056224899598393</v>
      </c>
      <c r="I23" s="4">
        <v>1.8740031897926632</v>
      </c>
      <c r="J23" s="4">
        <v>1.1643972579870585</v>
      </c>
      <c r="K23" s="4">
        <v>0.283808808844216</v>
      </c>
      <c r="L23" s="4">
        <v>0</v>
      </c>
      <c r="M23" s="4">
        <v>1.4418063904985827</v>
      </c>
      <c r="N23">
        <v>2</v>
      </c>
      <c r="T23" s="6">
        <v>3</v>
      </c>
      <c r="U23" s="7">
        <v>11</v>
      </c>
      <c r="V23" s="7">
        <v>18.257349617610675</v>
      </c>
      <c r="W23" s="7">
        <v>1.659759056146425</v>
      </c>
      <c r="X23" s="7">
        <v>221.5</v>
      </c>
      <c r="Y23" s="7">
        <v>11.753395653234241</v>
      </c>
    </row>
    <row r="24" spans="1:25" x14ac:dyDescent="0.25">
      <c r="A24" s="4">
        <v>23</v>
      </c>
      <c r="B24" s="4">
        <v>23</v>
      </c>
      <c r="C24" s="4">
        <v>7</v>
      </c>
      <c r="D24" s="4">
        <v>23.5</v>
      </c>
      <c r="E24" s="4">
        <v>0.342592593</v>
      </c>
      <c r="F24" s="4">
        <v>0</v>
      </c>
      <c r="G24" s="4">
        <v>1.3267011E-2</v>
      </c>
      <c r="H24" s="4">
        <v>1.4056224899598393</v>
      </c>
      <c r="I24" s="4">
        <v>1.8740031897926632</v>
      </c>
      <c r="J24" s="4">
        <v>1.1643972579870585</v>
      </c>
      <c r="K24" s="4">
        <v>0.283808808844216</v>
      </c>
      <c r="L24" s="4">
        <v>0</v>
      </c>
      <c r="M24" s="4">
        <v>1.4418063904985827</v>
      </c>
      <c r="N24">
        <v>2</v>
      </c>
      <c r="T24" s="6">
        <v>2</v>
      </c>
      <c r="U24" s="7">
        <v>11</v>
      </c>
      <c r="V24" s="7">
        <v>15.528098108200433</v>
      </c>
      <c r="W24" s="7">
        <v>1.4116452825636758</v>
      </c>
      <c r="X24" s="7">
        <v>229</v>
      </c>
      <c r="Y24" s="7">
        <v>11.012713174241725</v>
      </c>
    </row>
    <row r="25" spans="1:25" x14ac:dyDescent="0.25">
      <c r="A25" s="4">
        <v>24</v>
      </c>
      <c r="B25" s="4">
        <v>24</v>
      </c>
      <c r="C25" s="4">
        <v>15</v>
      </c>
      <c r="D25" s="4">
        <v>43</v>
      </c>
      <c r="E25" s="4">
        <v>0.46540880499999998</v>
      </c>
      <c r="F25" s="4">
        <v>0.135623945</v>
      </c>
      <c r="G25" s="4">
        <v>5.1446655000000001E-2</v>
      </c>
      <c r="H25" s="4">
        <v>3.0120481927710845</v>
      </c>
      <c r="I25" s="4">
        <v>3.4290271132376398</v>
      </c>
      <c r="J25" s="4">
        <v>1.5818226881076602</v>
      </c>
      <c r="K25" s="4">
        <v>1.1005503707330409</v>
      </c>
      <c r="L25" s="4">
        <v>8.1404505666908378</v>
      </c>
      <c r="M25" s="4">
        <v>2.9864555555049326</v>
      </c>
      <c r="N25">
        <v>2</v>
      </c>
      <c r="T25" s="6">
        <v>4</v>
      </c>
      <c r="U25" s="7">
        <v>9</v>
      </c>
      <c r="V25" s="7">
        <v>10.732065441987395</v>
      </c>
      <c r="W25" s="7">
        <v>1.1924517157763772</v>
      </c>
      <c r="X25" s="7">
        <v>125.5</v>
      </c>
      <c r="Y25" s="7">
        <v>10.815654794447774</v>
      </c>
    </row>
    <row r="26" spans="1:25" x14ac:dyDescent="0.25">
      <c r="A26" s="4">
        <v>25</v>
      </c>
      <c r="B26" s="4">
        <v>25</v>
      </c>
      <c r="C26" s="4">
        <v>11</v>
      </c>
      <c r="D26" s="4">
        <v>24.5</v>
      </c>
      <c r="E26" s="4">
        <v>0.46250000000000002</v>
      </c>
      <c r="F26" s="4">
        <v>3.0213585000000001E-2</v>
      </c>
      <c r="G26" s="4">
        <v>5.7555648000000001E-2</v>
      </c>
      <c r="H26" s="4">
        <v>2.2088353413654618</v>
      </c>
      <c r="I26" s="4">
        <v>1.9537480063795853</v>
      </c>
      <c r="J26" s="4">
        <v>1.5719362964131993</v>
      </c>
      <c r="K26" s="4">
        <v>1.231234367796709</v>
      </c>
      <c r="L26" s="4">
        <v>1.813486513277665</v>
      </c>
      <c r="M26" s="4">
        <v>1.93474005002314</v>
      </c>
      <c r="N26">
        <v>3</v>
      </c>
      <c r="T26" s="6" t="s">
        <v>35</v>
      </c>
      <c r="U26" s="7"/>
      <c r="V26" s="7"/>
      <c r="W26" s="7"/>
      <c r="X26" s="7"/>
      <c r="Y26" s="7"/>
    </row>
    <row r="27" spans="1:25" x14ac:dyDescent="0.25">
      <c r="A27" s="4">
        <v>26</v>
      </c>
      <c r="B27" s="4">
        <v>26</v>
      </c>
      <c r="C27" s="4">
        <v>16</v>
      </c>
      <c r="D27" s="4">
        <v>43</v>
      </c>
      <c r="E27" s="4">
        <v>0.52112676099999999</v>
      </c>
      <c r="F27" s="4">
        <v>7.7198417000000005E-2</v>
      </c>
      <c r="G27" s="4">
        <v>9.7463264999999993E-2</v>
      </c>
      <c r="H27" s="4">
        <v>3.2128514056224895</v>
      </c>
      <c r="I27" s="4">
        <v>3.4290271132376398</v>
      </c>
      <c r="J27" s="4">
        <v>1.7711958284284248</v>
      </c>
      <c r="K27" s="4">
        <v>2.0849408465643213</v>
      </c>
      <c r="L27" s="4">
        <v>4.6336205410872369</v>
      </c>
      <c r="M27" s="4">
        <v>2.9736506688172839</v>
      </c>
      <c r="N27">
        <v>3</v>
      </c>
      <c r="T27" s="6" t="s">
        <v>36</v>
      </c>
      <c r="U27" s="7">
        <v>75</v>
      </c>
      <c r="V27" s="7">
        <v>99.999999395782865</v>
      </c>
      <c r="W27" s="7">
        <v>1.3333333252771049</v>
      </c>
      <c r="X27" s="7">
        <v>1254</v>
      </c>
      <c r="Y27" s="7">
        <v>99.999999974790697</v>
      </c>
    </row>
    <row r="28" spans="1:25" x14ac:dyDescent="0.25">
      <c r="A28" s="4">
        <v>27</v>
      </c>
      <c r="B28" s="4">
        <v>27</v>
      </c>
      <c r="C28" s="4">
        <v>10</v>
      </c>
      <c r="D28" s="4">
        <v>25</v>
      </c>
      <c r="E28" s="4">
        <v>0.47435897399999999</v>
      </c>
      <c r="F28" s="4">
        <v>1.5816113E-2</v>
      </c>
      <c r="G28" s="4">
        <v>7.9378487999999997E-2</v>
      </c>
      <c r="H28" s="4">
        <v>2.0080321285140563</v>
      </c>
      <c r="I28" s="4">
        <v>1.9936204146730463</v>
      </c>
      <c r="J28" s="4">
        <v>1.6122423540755135</v>
      </c>
      <c r="K28" s="4">
        <v>1.6980700571616991</v>
      </c>
      <c r="L28" s="4">
        <v>0.9493182493231288</v>
      </c>
      <c r="M28" s="4">
        <v>1.8585924091789061</v>
      </c>
      <c r="N28">
        <v>4</v>
      </c>
    </row>
    <row r="29" spans="1:25" x14ac:dyDescent="0.25">
      <c r="A29" s="4">
        <v>28</v>
      </c>
      <c r="B29" s="4">
        <v>28</v>
      </c>
      <c r="C29" s="4">
        <v>17</v>
      </c>
      <c r="D29" s="4">
        <v>32.5</v>
      </c>
      <c r="E29" s="4">
        <v>0.52112676099999999</v>
      </c>
      <c r="F29" s="4">
        <v>5.6719919000000001E-2</v>
      </c>
      <c r="G29" s="4">
        <v>0.10404250299999999</v>
      </c>
      <c r="H29" s="4">
        <v>3.4136546184738958</v>
      </c>
      <c r="I29" s="4">
        <v>2.5917065390749601</v>
      </c>
      <c r="J29" s="4">
        <v>1.7711958284284248</v>
      </c>
      <c r="K29" s="4">
        <v>2.2256843569060711</v>
      </c>
      <c r="L29" s="4">
        <v>3.4044555831657046</v>
      </c>
      <c r="M29" s="4">
        <v>2.7031104291448944</v>
      </c>
      <c r="N29">
        <v>3</v>
      </c>
    </row>
    <row r="30" spans="1:25" x14ac:dyDescent="0.25">
      <c r="A30" s="4">
        <v>29</v>
      </c>
      <c r="B30" s="4">
        <v>29</v>
      </c>
      <c r="C30" s="4">
        <v>4</v>
      </c>
      <c r="D30" s="4">
        <v>10.5</v>
      </c>
      <c r="E30" s="4">
        <v>0.40437158499999998</v>
      </c>
      <c r="F30" s="4">
        <v>2.7212144000000001E-2</v>
      </c>
      <c r="G30" s="4">
        <v>2.4666170000000001E-2</v>
      </c>
      <c r="H30" s="4">
        <v>0.80321285140562237</v>
      </c>
      <c r="I30" s="4">
        <v>0.83732057416267947</v>
      </c>
      <c r="J30" s="4">
        <v>1.3743705334046166</v>
      </c>
      <c r="K30" s="4">
        <v>0.52766039965210965</v>
      </c>
      <c r="L30" s="4">
        <v>1.6333333545611926</v>
      </c>
      <c r="M30" s="4">
        <v>0.98838927047902858</v>
      </c>
      <c r="N30">
        <v>1</v>
      </c>
    </row>
    <row r="31" spans="1:25" x14ac:dyDescent="0.25">
      <c r="A31" s="4">
        <v>30</v>
      </c>
      <c r="B31" s="4">
        <v>30</v>
      </c>
      <c r="C31" s="4">
        <v>8</v>
      </c>
      <c r="D31" s="4">
        <v>12.5</v>
      </c>
      <c r="E31" s="4">
        <v>0.43023255799999999</v>
      </c>
      <c r="F31" s="4">
        <v>8.4845119999999996E-3</v>
      </c>
      <c r="G31" s="4">
        <v>1.9807834999999999E-2</v>
      </c>
      <c r="H31" s="4">
        <v>1.6064257028112447</v>
      </c>
      <c r="I31" s="4">
        <v>0.99681020733652315</v>
      </c>
      <c r="J31" s="4">
        <v>1.4622663217705878</v>
      </c>
      <c r="K31" s="4">
        <v>0.42373056426445799</v>
      </c>
      <c r="L31" s="4">
        <v>0.50925926478908434</v>
      </c>
      <c r="M31" s="4">
        <v>1.3013068252285735</v>
      </c>
      <c r="N31">
        <v>1</v>
      </c>
    </row>
    <row r="32" spans="1:25" x14ac:dyDescent="0.25">
      <c r="A32" s="4">
        <v>31</v>
      </c>
      <c r="B32" s="4">
        <v>31</v>
      </c>
      <c r="C32" s="4">
        <v>2</v>
      </c>
      <c r="D32" s="4">
        <v>3.5</v>
      </c>
      <c r="E32" s="4">
        <v>0.32034632000000002</v>
      </c>
      <c r="F32" s="4">
        <v>0</v>
      </c>
      <c r="G32" s="4">
        <v>2.6144269999999999E-3</v>
      </c>
      <c r="H32" s="4">
        <v>0.40160642570281119</v>
      </c>
      <c r="I32" s="4">
        <v>0.27910685805422647</v>
      </c>
      <c r="J32" s="4">
        <v>1.0887870439576164</v>
      </c>
      <c r="K32" s="4">
        <v>5.59280016184623E-2</v>
      </c>
      <c r="L32" s="4">
        <v>0</v>
      </c>
      <c r="M32" s="4">
        <v>0.51100569032055199</v>
      </c>
      <c r="N32">
        <v>2</v>
      </c>
    </row>
    <row r="33" spans="1:14" x14ac:dyDescent="0.25">
      <c r="A33" s="4">
        <v>32</v>
      </c>
      <c r="B33" s="4">
        <v>32</v>
      </c>
      <c r="C33" s="4">
        <v>4</v>
      </c>
      <c r="D33" s="4">
        <v>8.5</v>
      </c>
      <c r="E33" s="4">
        <v>0.42045454500000001</v>
      </c>
      <c r="F33" s="4">
        <v>8.8084070000000007E-3</v>
      </c>
      <c r="G33" s="4">
        <v>1.8283536999999999E-2</v>
      </c>
      <c r="H33" s="4">
        <v>0.80321285140562237</v>
      </c>
      <c r="I33" s="4">
        <v>0.67783094098883578</v>
      </c>
      <c r="J33" s="4">
        <v>1.4290329951943717</v>
      </c>
      <c r="K33" s="4">
        <v>0.39112267694879804</v>
      </c>
      <c r="L33" s="4">
        <v>0.52870016245872764</v>
      </c>
      <c r="M33" s="4">
        <v>0.9006828094044903</v>
      </c>
      <c r="N33">
        <v>2</v>
      </c>
    </row>
    <row r="34" spans="1:14" x14ac:dyDescent="0.25">
      <c r="A34" s="4">
        <v>33</v>
      </c>
      <c r="B34" s="4">
        <v>33</v>
      </c>
      <c r="C34" s="4">
        <v>1</v>
      </c>
      <c r="D34" s="4">
        <v>1</v>
      </c>
      <c r="E34" s="4">
        <v>0.39572192499999997</v>
      </c>
      <c r="F34" s="4">
        <v>0</v>
      </c>
      <c r="G34" s="4">
        <v>4.7387469999999998E-3</v>
      </c>
      <c r="H34" s="4">
        <v>0.20080321285140559</v>
      </c>
      <c r="I34" s="4">
        <v>7.9744816586921854E-2</v>
      </c>
      <c r="J34" s="4">
        <v>1.3449722317708146</v>
      </c>
      <c r="K34" s="4">
        <v>0.10137160069318568</v>
      </c>
      <c r="L34" s="4">
        <v>0</v>
      </c>
      <c r="M34" s="4">
        <v>0.43544858425305011</v>
      </c>
      <c r="N34">
        <v>1</v>
      </c>
    </row>
    <row r="35" spans="1:14" x14ac:dyDescent="0.25">
      <c r="A35" s="4">
        <v>34</v>
      </c>
      <c r="B35" s="4">
        <v>34</v>
      </c>
      <c r="C35" s="4">
        <v>2</v>
      </c>
      <c r="D35" s="4">
        <v>3.5</v>
      </c>
      <c r="E35" s="4">
        <v>0.39784946199999999</v>
      </c>
      <c r="F35" s="4">
        <v>0</v>
      </c>
      <c r="G35" s="4">
        <v>1.4646612999999999E-2</v>
      </c>
      <c r="H35" s="4">
        <v>0.40160642570281119</v>
      </c>
      <c r="I35" s="4">
        <v>0.27910685805422647</v>
      </c>
      <c r="J35" s="4">
        <v>1.3522032644892192</v>
      </c>
      <c r="K35" s="4">
        <v>0.31332134940810774</v>
      </c>
      <c r="L35" s="4">
        <v>0</v>
      </c>
      <c r="M35" s="4">
        <v>0.57943367893134901</v>
      </c>
      <c r="N35">
        <v>1</v>
      </c>
    </row>
    <row r="36" spans="1:14" x14ac:dyDescent="0.25">
      <c r="A36" s="4">
        <v>35</v>
      </c>
      <c r="B36" s="4">
        <v>35</v>
      </c>
      <c r="C36" s="4">
        <v>6</v>
      </c>
      <c r="D36" s="4">
        <v>15</v>
      </c>
      <c r="E36" s="4">
        <v>0.40659340700000002</v>
      </c>
      <c r="F36" s="4">
        <v>0</v>
      </c>
      <c r="G36" s="4">
        <v>1.7824833000000002E-2</v>
      </c>
      <c r="H36" s="4">
        <v>1.2048192771084338</v>
      </c>
      <c r="I36" s="4">
        <v>1.1961722488038278</v>
      </c>
      <c r="J36" s="4">
        <v>1.3819220202067126</v>
      </c>
      <c r="K36" s="4">
        <v>0.38131004953392089</v>
      </c>
      <c r="L36" s="4">
        <v>0</v>
      </c>
      <c r="M36" s="4">
        <v>1.1896406396163091</v>
      </c>
      <c r="N36">
        <v>1</v>
      </c>
    </row>
    <row r="37" spans="1:14" x14ac:dyDescent="0.25">
      <c r="A37" s="4">
        <v>36</v>
      </c>
      <c r="B37" s="4">
        <v>36</v>
      </c>
      <c r="C37" s="4">
        <v>6</v>
      </c>
      <c r="D37" s="4">
        <v>15</v>
      </c>
      <c r="E37" s="4">
        <v>0.40659340700000002</v>
      </c>
      <c r="F37" s="4">
        <v>0</v>
      </c>
      <c r="G37" s="4">
        <v>1.7824833000000002E-2</v>
      </c>
      <c r="H37" s="4">
        <v>1.2048192771084338</v>
      </c>
      <c r="I37" s="4">
        <v>1.1961722488038278</v>
      </c>
      <c r="J37" s="4">
        <v>1.3819220202067126</v>
      </c>
      <c r="K37" s="4">
        <v>0.38131004953392089</v>
      </c>
      <c r="L37" s="4">
        <v>0</v>
      </c>
      <c r="M37" s="4">
        <v>1.1896406396163091</v>
      </c>
      <c r="N37">
        <v>1</v>
      </c>
    </row>
    <row r="38" spans="1:14" x14ac:dyDescent="0.25">
      <c r="A38" s="4">
        <v>37</v>
      </c>
      <c r="B38" s="4">
        <v>37</v>
      </c>
      <c r="C38" s="4">
        <v>6</v>
      </c>
      <c r="D38" s="4">
        <v>13.5</v>
      </c>
      <c r="E38" s="4">
        <v>0.40659340700000002</v>
      </c>
      <c r="F38" s="4">
        <v>0</v>
      </c>
      <c r="G38" s="4">
        <v>1.7075697000000001E-2</v>
      </c>
      <c r="H38" s="4">
        <v>1.2048192771084338</v>
      </c>
      <c r="I38" s="4">
        <v>1.0765550239234449</v>
      </c>
      <c r="J38" s="4">
        <v>1.3819220202067126</v>
      </c>
      <c r="K38" s="4">
        <v>0.36528448086420917</v>
      </c>
      <c r="L38" s="4">
        <v>0</v>
      </c>
      <c r="M38" s="4">
        <v>1.1476143552214777</v>
      </c>
      <c r="N38">
        <v>1</v>
      </c>
    </row>
    <row r="39" spans="1:14" x14ac:dyDescent="0.25">
      <c r="A39" s="4">
        <v>38</v>
      </c>
      <c r="B39" s="4">
        <v>38</v>
      </c>
      <c r="C39" s="4">
        <v>6</v>
      </c>
      <c r="D39" s="4">
        <v>13.5</v>
      </c>
      <c r="E39" s="4">
        <v>0.40659340700000002</v>
      </c>
      <c r="F39" s="4">
        <v>0</v>
      </c>
      <c r="G39" s="4">
        <v>1.7075697000000001E-2</v>
      </c>
      <c r="H39" s="4">
        <v>1.2048192771084338</v>
      </c>
      <c r="I39" s="4">
        <v>1.0765550239234449</v>
      </c>
      <c r="J39" s="4">
        <v>1.3819220202067126</v>
      </c>
      <c r="K39" s="4">
        <v>0.36528448086420917</v>
      </c>
      <c r="L39" s="4">
        <v>0</v>
      </c>
      <c r="M39" s="4">
        <v>1.1476143552214777</v>
      </c>
      <c r="N39">
        <v>1</v>
      </c>
    </row>
    <row r="40" spans="1:14" x14ac:dyDescent="0.25">
      <c r="A40" s="4">
        <v>39</v>
      </c>
      <c r="B40" s="4">
        <v>39</v>
      </c>
      <c r="C40" s="4">
        <v>6</v>
      </c>
      <c r="D40" s="4">
        <v>13.5</v>
      </c>
      <c r="E40" s="4">
        <v>0.40659340700000002</v>
      </c>
      <c r="F40" s="4">
        <v>0</v>
      </c>
      <c r="G40" s="4">
        <v>1.7075697000000001E-2</v>
      </c>
      <c r="H40" s="4">
        <v>1.2048192771084338</v>
      </c>
      <c r="I40" s="4">
        <v>1.0765550239234449</v>
      </c>
      <c r="J40" s="4">
        <v>1.3819220202067126</v>
      </c>
      <c r="K40" s="4">
        <v>0.36528448086420917</v>
      </c>
      <c r="L40" s="4">
        <v>0</v>
      </c>
      <c r="M40" s="4">
        <v>1.1476143552214777</v>
      </c>
      <c r="N40">
        <v>1</v>
      </c>
    </row>
    <row r="41" spans="1:14" x14ac:dyDescent="0.25">
      <c r="A41" s="4">
        <v>40</v>
      </c>
      <c r="B41" s="4">
        <v>40</v>
      </c>
      <c r="C41" s="4">
        <v>3</v>
      </c>
      <c r="D41" s="4">
        <v>3</v>
      </c>
      <c r="E41" s="4">
        <v>0.37185929600000001</v>
      </c>
      <c r="F41" s="4">
        <v>7.3074790000000004E-3</v>
      </c>
      <c r="G41" s="4">
        <v>1.0600712999999999E-2</v>
      </c>
      <c r="H41" s="4">
        <v>0.60240963855421692</v>
      </c>
      <c r="I41" s="4">
        <v>0.23923444976076555</v>
      </c>
      <c r="J41" s="4">
        <v>1.2638683773860748</v>
      </c>
      <c r="K41" s="4">
        <v>0.22677117923768927</v>
      </c>
      <c r="L41" s="4">
        <v>0.43861112848937844</v>
      </c>
      <c r="M41" s="4">
        <v>0.6303546821887146</v>
      </c>
      <c r="N41">
        <v>4</v>
      </c>
    </row>
    <row r="42" spans="1:14" x14ac:dyDescent="0.25">
      <c r="A42" s="4">
        <v>41</v>
      </c>
      <c r="B42" s="4">
        <v>41</v>
      </c>
      <c r="C42" s="4">
        <v>1</v>
      </c>
      <c r="D42" s="4">
        <v>1</v>
      </c>
      <c r="E42" s="4">
        <v>0.34418604699999999</v>
      </c>
      <c r="F42" s="4">
        <v>0</v>
      </c>
      <c r="G42" s="4">
        <v>2.6227020000000002E-3</v>
      </c>
      <c r="H42" s="4">
        <v>0.20080321285140559</v>
      </c>
      <c r="I42" s="4">
        <v>7.9744816586921854E-2</v>
      </c>
      <c r="J42" s="4">
        <v>1.169813059455739</v>
      </c>
      <c r="K42" s="4">
        <v>5.6105020985762588E-2</v>
      </c>
      <c r="L42" s="4">
        <v>0</v>
      </c>
      <c r="M42" s="4">
        <v>0.391206125377207</v>
      </c>
      <c r="N42">
        <v>3</v>
      </c>
    </row>
    <row r="43" spans="1:14" x14ac:dyDescent="0.25">
      <c r="A43" s="4">
        <v>42</v>
      </c>
      <c r="B43" s="4">
        <v>42</v>
      </c>
      <c r="C43" s="4">
        <v>11</v>
      </c>
      <c r="D43" s="4">
        <v>19</v>
      </c>
      <c r="E43" s="4">
        <v>0.39572192499999997</v>
      </c>
      <c r="F43" s="4">
        <v>1.1685206E-2</v>
      </c>
      <c r="G43" s="4">
        <v>6.4030769000000001E-2</v>
      </c>
      <c r="H43" s="4">
        <v>2.2088353413654618</v>
      </c>
      <c r="I43" s="4">
        <v>1.5151515151515151</v>
      </c>
      <c r="J43" s="4">
        <v>1.3449722317708146</v>
      </c>
      <c r="K43" s="4">
        <v>1.3697506001366211</v>
      </c>
      <c r="L43" s="4">
        <v>0.70137203135183224</v>
      </c>
      <c r="M43" s="4">
        <v>1.6813908449790849</v>
      </c>
      <c r="N43">
        <v>3</v>
      </c>
    </row>
    <row r="44" spans="1:14" x14ac:dyDescent="0.25">
      <c r="A44" s="4">
        <v>43</v>
      </c>
      <c r="B44" s="4">
        <v>43</v>
      </c>
      <c r="C44" s="4">
        <v>3</v>
      </c>
      <c r="D44" s="4">
        <v>6</v>
      </c>
      <c r="E44" s="4">
        <v>0.35406698599999997</v>
      </c>
      <c r="F44" s="4">
        <v>0</v>
      </c>
      <c r="G44" s="4">
        <v>1.2413169E-2</v>
      </c>
      <c r="H44" s="4">
        <v>0.60240963855421692</v>
      </c>
      <c r="I44" s="4">
        <v>0.4784688995215311</v>
      </c>
      <c r="J44" s="4">
        <v>1.2033962089838357</v>
      </c>
      <c r="K44" s="4">
        <v>0.2655433622442876</v>
      </c>
      <c r="L44" s="4">
        <v>0</v>
      </c>
      <c r="M44" s="4">
        <v>0.68181197419491357</v>
      </c>
      <c r="N44">
        <v>3</v>
      </c>
    </row>
    <row r="45" spans="1:14" x14ac:dyDescent="0.25">
      <c r="A45" s="4">
        <v>44</v>
      </c>
      <c r="B45" s="4">
        <v>44</v>
      </c>
      <c r="C45" s="4">
        <v>3</v>
      </c>
      <c r="D45" s="4">
        <v>4.5</v>
      </c>
      <c r="E45" s="4">
        <v>0.40217391299999999</v>
      </c>
      <c r="F45" s="4">
        <v>0</v>
      </c>
      <c r="G45" s="4">
        <v>1.6782658999999998E-2</v>
      </c>
      <c r="H45" s="4">
        <v>0.60240963855421692</v>
      </c>
      <c r="I45" s="4">
        <v>0.35885167464114831</v>
      </c>
      <c r="J45" s="4">
        <v>1.3669011271680525</v>
      </c>
      <c r="K45" s="4">
        <v>0.3590157918787179</v>
      </c>
      <c r="L45" s="4">
        <v>0</v>
      </c>
      <c r="M45" s="4">
        <v>0.68175689932917805</v>
      </c>
      <c r="N45">
        <v>1</v>
      </c>
    </row>
    <row r="46" spans="1:14" x14ac:dyDescent="0.25">
      <c r="A46" s="4">
        <v>45</v>
      </c>
      <c r="B46" s="4">
        <v>45</v>
      </c>
      <c r="C46" s="4">
        <v>2</v>
      </c>
      <c r="D46" s="4">
        <v>3.5</v>
      </c>
      <c r="E46" s="4">
        <v>0.4</v>
      </c>
      <c r="F46" s="4">
        <v>0</v>
      </c>
      <c r="G46" s="4">
        <v>6.3981419999999999E-3</v>
      </c>
      <c r="H46" s="4">
        <v>0.40160642570281119</v>
      </c>
      <c r="I46" s="4">
        <v>0.27910685805422647</v>
      </c>
      <c r="J46" s="4">
        <v>1.3595124725735777</v>
      </c>
      <c r="K46" s="4">
        <v>0.13686949229454545</v>
      </c>
      <c r="L46" s="4">
        <v>0</v>
      </c>
      <c r="M46" s="4">
        <v>0.57949646238130303</v>
      </c>
      <c r="N46">
        <v>1</v>
      </c>
    </row>
    <row r="47" spans="1:14" x14ac:dyDescent="0.25">
      <c r="A47" s="4">
        <v>46</v>
      </c>
      <c r="B47" s="4">
        <v>46</v>
      </c>
      <c r="C47" s="4">
        <v>1</v>
      </c>
      <c r="D47" s="4">
        <v>2.5</v>
      </c>
      <c r="E47" s="4">
        <v>0.2890625</v>
      </c>
      <c r="F47" s="4">
        <v>0</v>
      </c>
      <c r="G47" s="4">
        <v>1.6593949999999999E-3</v>
      </c>
      <c r="H47" s="4">
        <v>0.20080321285140559</v>
      </c>
      <c r="I47" s="4">
        <v>0.1993620414673046</v>
      </c>
      <c r="J47" s="4">
        <v>0.98246018525824952</v>
      </c>
      <c r="K47" s="4">
        <v>3.5497891601359778E-2</v>
      </c>
      <c r="L47" s="4">
        <v>0</v>
      </c>
      <c r="M47" s="4">
        <v>0.38602786424212454</v>
      </c>
      <c r="N47">
        <v>1</v>
      </c>
    </row>
    <row r="48" spans="1:14" x14ac:dyDescent="0.25">
      <c r="A48" s="4">
        <v>47</v>
      </c>
      <c r="B48" s="4">
        <v>47</v>
      </c>
      <c r="C48" s="4">
        <v>1</v>
      </c>
      <c r="D48" s="4">
        <v>1</v>
      </c>
      <c r="E48" s="4">
        <v>0.25783972100000002</v>
      </c>
      <c r="F48" s="4">
        <v>0</v>
      </c>
      <c r="G48" s="4">
        <v>5.4018969000000001E-4</v>
      </c>
      <c r="H48" s="4">
        <v>0.20080321285140559</v>
      </c>
      <c r="I48" s="4">
        <v>7.9744816586921854E-2</v>
      </c>
      <c r="J48" s="4">
        <v>0.87634079156097866</v>
      </c>
      <c r="K48" s="4">
        <v>1.1555774881684073E-2</v>
      </c>
      <c r="L48" s="4">
        <v>0</v>
      </c>
      <c r="M48" s="4">
        <v>0.31739256594247611</v>
      </c>
      <c r="N48">
        <v>5</v>
      </c>
    </row>
    <row r="49" spans="1:14" x14ac:dyDescent="0.25">
      <c r="A49" s="4">
        <v>48</v>
      </c>
      <c r="B49" s="4">
        <v>48</v>
      </c>
      <c r="C49" s="4">
        <v>2</v>
      </c>
      <c r="D49" s="4">
        <v>3.5</v>
      </c>
      <c r="E49" s="4">
        <v>0.34579439299999998</v>
      </c>
      <c r="F49" s="4">
        <v>2.7027026999999999E-2</v>
      </c>
      <c r="G49" s="4">
        <v>2.0074241E-2</v>
      </c>
      <c r="H49" s="4">
        <v>0.40160642570281119</v>
      </c>
      <c r="I49" s="4">
        <v>0.27910685805422647</v>
      </c>
      <c r="J49" s="4">
        <v>1.1752794755737734</v>
      </c>
      <c r="K49" s="4">
        <v>0.42942953968016784</v>
      </c>
      <c r="L49" s="4">
        <v>1.6222222208483801</v>
      </c>
      <c r="M49" s="4">
        <v>0.60125270243914342</v>
      </c>
      <c r="N49">
        <v>5</v>
      </c>
    </row>
    <row r="50" spans="1:14" x14ac:dyDescent="0.25">
      <c r="A50" s="4">
        <v>49</v>
      </c>
      <c r="B50" s="4">
        <v>49</v>
      </c>
      <c r="C50" s="4">
        <v>22</v>
      </c>
      <c r="D50" s="4">
        <v>50.5</v>
      </c>
      <c r="E50" s="4">
        <v>0.51748251700000003</v>
      </c>
      <c r="F50" s="4">
        <v>0.17060607</v>
      </c>
      <c r="G50" s="4">
        <v>0.29817918900000001</v>
      </c>
      <c r="H50" s="4">
        <v>4.4176706827309236</v>
      </c>
      <c r="I50" s="4">
        <v>4.0271132376395533</v>
      </c>
      <c r="J50" s="4">
        <v>1.7588098405006711</v>
      </c>
      <c r="K50" s="4">
        <v>6.3786696530382283</v>
      </c>
      <c r="L50" s="4">
        <v>10.240155447567881</v>
      </c>
      <c r="M50" s="4">
        <v>3.8687697466879318</v>
      </c>
      <c r="N50">
        <v>5</v>
      </c>
    </row>
    <row r="51" spans="1:14" x14ac:dyDescent="0.25">
      <c r="A51" s="4">
        <v>50</v>
      </c>
      <c r="B51" s="4">
        <v>50</v>
      </c>
      <c r="C51" s="4">
        <v>6</v>
      </c>
      <c r="D51" s="4">
        <v>16</v>
      </c>
      <c r="E51" s="4">
        <v>0.43786982200000002</v>
      </c>
      <c r="F51" s="4">
        <v>1.7477166999999998E-2</v>
      </c>
      <c r="G51" s="4">
        <v>6.0493725999999998E-2</v>
      </c>
      <c r="H51" s="4">
        <v>1.2048192771084338</v>
      </c>
      <c r="I51" s="4">
        <v>1.2759170653907497</v>
      </c>
      <c r="J51" s="4">
        <v>1.4882237109314309</v>
      </c>
      <c r="K51" s="4">
        <v>1.294085933795365</v>
      </c>
      <c r="L51" s="4">
        <v>1.0490184016495052</v>
      </c>
      <c r="M51" s="4">
        <v>1.2952152430115056</v>
      </c>
      <c r="N51">
        <v>4</v>
      </c>
    </row>
    <row r="52" spans="1:14" x14ac:dyDescent="0.25">
      <c r="A52" s="4">
        <v>51</v>
      </c>
      <c r="B52" s="4">
        <v>51</v>
      </c>
      <c r="C52" s="4">
        <v>2</v>
      </c>
      <c r="D52" s="4">
        <v>2</v>
      </c>
      <c r="E52" s="4">
        <v>0.33333333300000001</v>
      </c>
      <c r="F52" s="4">
        <v>2.2919201000000001E-4</v>
      </c>
      <c r="G52" s="4">
        <v>3.1766670000000002E-3</v>
      </c>
      <c r="H52" s="4">
        <v>0.40160642570281119</v>
      </c>
      <c r="I52" s="4">
        <v>0.15948963317384371</v>
      </c>
      <c r="J52" s="4">
        <v>1.1329270593450544</v>
      </c>
      <c r="K52" s="4">
        <v>6.7955478243345788E-2</v>
      </c>
      <c r="L52" s="4">
        <v>1.3756613757884071E-2</v>
      </c>
      <c r="M52" s="4">
        <v>0.48084520477584164</v>
      </c>
      <c r="N52">
        <v>4</v>
      </c>
    </row>
    <row r="53" spans="1:14" x14ac:dyDescent="0.25">
      <c r="A53" s="4">
        <v>52</v>
      </c>
      <c r="B53" s="4">
        <v>52</v>
      </c>
      <c r="C53" s="4">
        <v>5</v>
      </c>
      <c r="D53" s="4">
        <v>15</v>
      </c>
      <c r="E53" s="4">
        <v>0.43529411800000001</v>
      </c>
      <c r="F53" s="4">
        <v>1.9349314999999999E-2</v>
      </c>
      <c r="G53" s="4">
        <v>6.0233889999999998E-2</v>
      </c>
      <c r="H53" s="4">
        <v>1.0040160642570282</v>
      </c>
      <c r="I53" s="4">
        <v>1.1961722488038278</v>
      </c>
      <c r="J53" s="4">
        <v>1.4794694566472868</v>
      </c>
      <c r="K53" s="4">
        <v>1.2885275042700677</v>
      </c>
      <c r="L53" s="4">
        <v>1.1613888849555993</v>
      </c>
      <c r="M53" s="4">
        <v>1.1992741041740458</v>
      </c>
      <c r="N53">
        <v>4</v>
      </c>
    </row>
    <row r="54" spans="1:14" x14ac:dyDescent="0.25">
      <c r="A54" s="4">
        <v>53</v>
      </c>
      <c r="B54" s="4">
        <v>53</v>
      </c>
      <c r="C54" s="4">
        <v>2</v>
      </c>
      <c r="D54" s="4">
        <v>2</v>
      </c>
      <c r="E54" s="4">
        <v>0.312236287</v>
      </c>
      <c r="F54" s="4">
        <v>1.8511662E-4</v>
      </c>
      <c r="G54" s="4">
        <v>1.9061320000000001E-3</v>
      </c>
      <c r="H54" s="4">
        <v>0.40160642570281119</v>
      </c>
      <c r="I54" s="4">
        <v>0.15948963317384371</v>
      </c>
      <c r="J54" s="4">
        <v>1.0612228164164081</v>
      </c>
      <c r="K54" s="4">
        <v>4.0776106420643138E-2</v>
      </c>
      <c r="L54" s="4">
        <v>1.11111109043679E-2</v>
      </c>
      <c r="M54" s="4">
        <v>0.46254153021131239</v>
      </c>
      <c r="N54">
        <v>4</v>
      </c>
    </row>
    <row r="55" spans="1:14" x14ac:dyDescent="0.25">
      <c r="A55" s="4">
        <v>54</v>
      </c>
      <c r="B55" s="4">
        <v>56</v>
      </c>
      <c r="C55" s="4">
        <v>18</v>
      </c>
      <c r="D55" s="4">
        <v>56</v>
      </c>
      <c r="E55" s="4">
        <v>0.52857142899999998</v>
      </c>
      <c r="F55" s="4">
        <v>0.119829792</v>
      </c>
      <c r="G55" s="4">
        <v>0.29456834599999998</v>
      </c>
      <c r="H55" s="4">
        <v>3.6144578313253009</v>
      </c>
      <c r="I55" s="4">
        <v>4.4657097288676235</v>
      </c>
      <c r="J55" s="4">
        <v>1.7964986259288482</v>
      </c>
      <c r="K55" s="4">
        <v>6.3014262520375439</v>
      </c>
      <c r="L55" s="4">
        <v>7.1924504053679099</v>
      </c>
      <c r="M55" s="4">
        <v>3.6278955812848275</v>
      </c>
      <c r="N55">
        <v>4</v>
      </c>
    </row>
    <row r="56" spans="1:14" x14ac:dyDescent="0.25">
      <c r="A56" s="4">
        <v>55</v>
      </c>
      <c r="B56" s="4">
        <v>57</v>
      </c>
      <c r="C56" s="4">
        <v>2</v>
      </c>
      <c r="D56" s="4">
        <v>2</v>
      </c>
      <c r="E56" s="4">
        <v>0.35071089999999999</v>
      </c>
      <c r="F56" s="4">
        <v>0</v>
      </c>
      <c r="G56" s="4">
        <v>9.5545809999999995E-3</v>
      </c>
      <c r="H56" s="4">
        <v>0.40160642570281119</v>
      </c>
      <c r="I56" s="4">
        <v>0.15948963317384371</v>
      </c>
      <c r="J56" s="4">
        <v>1.1919896070437619</v>
      </c>
      <c r="K56" s="4">
        <v>0.20439225177514195</v>
      </c>
      <c r="L56" s="4">
        <v>0</v>
      </c>
      <c r="M56" s="4">
        <v>0.49642494488552114</v>
      </c>
      <c r="N56">
        <v>4</v>
      </c>
    </row>
    <row r="57" spans="1:14" x14ac:dyDescent="0.25">
      <c r="A57" s="4">
        <v>56</v>
      </c>
      <c r="B57" s="4">
        <v>58</v>
      </c>
      <c r="C57" s="4">
        <v>11</v>
      </c>
      <c r="D57" s="4">
        <v>17</v>
      </c>
      <c r="E57" s="4">
        <v>0.39572192499999997</v>
      </c>
      <c r="F57" s="4">
        <v>2.8446695000000001E-2</v>
      </c>
      <c r="G57" s="4">
        <v>0.113481076</v>
      </c>
      <c r="H57" s="4">
        <v>2.2088353413654618</v>
      </c>
      <c r="I57" s="4">
        <v>1.3556618819776716</v>
      </c>
      <c r="J57" s="4">
        <v>1.3449722317708146</v>
      </c>
      <c r="K57" s="4">
        <v>2.4275949575921771</v>
      </c>
      <c r="L57" s="4">
        <v>1.7074338490392047</v>
      </c>
      <c r="M57" s="4">
        <v>1.6763903896502901</v>
      </c>
      <c r="N57">
        <v>5</v>
      </c>
    </row>
    <row r="58" spans="1:14" x14ac:dyDescent="0.25">
      <c r="A58" s="4">
        <v>57</v>
      </c>
      <c r="B58" s="4">
        <v>59</v>
      </c>
      <c r="C58" s="4">
        <v>15</v>
      </c>
      <c r="D58" s="4">
        <v>55</v>
      </c>
      <c r="E58" s="4">
        <v>0.48366013099999999</v>
      </c>
      <c r="F58" s="4">
        <v>4.4492611000000001E-2</v>
      </c>
      <c r="G58" s="4">
        <v>0.35880012700000002</v>
      </c>
      <c r="H58" s="4">
        <v>3.0120481927710845</v>
      </c>
      <c r="I58" s="4">
        <v>4.3859649122807012</v>
      </c>
      <c r="J58" s="4">
        <v>1.6438549514526761</v>
      </c>
      <c r="K58" s="4">
        <v>7.6754769146587298</v>
      </c>
      <c r="L58" s="4">
        <v>2.6705453850977792</v>
      </c>
      <c r="M58" s="4">
        <v>3.1838449091817926</v>
      </c>
      <c r="N58">
        <v>5</v>
      </c>
    </row>
    <row r="59" spans="1:14" x14ac:dyDescent="0.25">
      <c r="A59" s="4">
        <v>58</v>
      </c>
      <c r="B59" s="4">
        <v>60</v>
      </c>
      <c r="C59" s="4">
        <v>11</v>
      </c>
      <c r="D59" s="4">
        <v>42</v>
      </c>
      <c r="E59" s="4">
        <v>0.39153439200000001</v>
      </c>
      <c r="F59" s="4">
        <v>1.1592359999999999E-3</v>
      </c>
      <c r="G59" s="4">
        <v>0.31729359000000001</v>
      </c>
      <c r="H59" s="4">
        <v>2.2088353413654618</v>
      </c>
      <c r="I59" s="4">
        <v>3.3492822966507179</v>
      </c>
      <c r="J59" s="4">
        <v>1.330739723413781</v>
      </c>
      <c r="K59" s="4">
        <v>6.7875662296356776</v>
      </c>
      <c r="L59" s="4">
        <v>6.9579920810653451E-2</v>
      </c>
      <c r="M59" s="4">
        <v>2.3486849632878912</v>
      </c>
      <c r="N59">
        <v>5</v>
      </c>
    </row>
    <row r="60" spans="1:14" x14ac:dyDescent="0.25">
      <c r="A60" s="4">
        <v>59</v>
      </c>
      <c r="B60" s="4">
        <v>61</v>
      </c>
      <c r="C60" s="4">
        <v>9</v>
      </c>
      <c r="D60" s="4">
        <v>21.5</v>
      </c>
      <c r="E60" s="4">
        <v>0.35922330099999999</v>
      </c>
      <c r="F60" s="4">
        <v>0</v>
      </c>
      <c r="G60" s="4">
        <v>0.17575748099999999</v>
      </c>
      <c r="H60" s="4">
        <v>1.8072289156626504</v>
      </c>
      <c r="I60" s="4">
        <v>1.7145135566188199</v>
      </c>
      <c r="J60" s="4">
        <v>1.2209213953713816</v>
      </c>
      <c r="K60" s="4">
        <v>3.7598160827687508</v>
      </c>
      <c r="L60" s="4">
        <v>0</v>
      </c>
      <c r="M60" s="4">
        <v>1.5754383749690473</v>
      </c>
      <c r="N60">
        <v>5</v>
      </c>
    </row>
    <row r="61" spans="1:14" x14ac:dyDescent="0.25">
      <c r="A61" s="4">
        <v>60</v>
      </c>
      <c r="B61" s="4">
        <v>62</v>
      </c>
      <c r="C61" s="4">
        <v>11</v>
      </c>
      <c r="D61" s="4">
        <v>33</v>
      </c>
      <c r="E61" s="4">
        <v>0.39153439200000001</v>
      </c>
      <c r="F61" s="4">
        <v>1.1592359999999999E-3</v>
      </c>
      <c r="G61" s="4">
        <v>0.26064115300000001</v>
      </c>
      <c r="H61" s="4">
        <v>2.2088353413654618</v>
      </c>
      <c r="I61" s="4">
        <v>2.6315789473684208</v>
      </c>
      <c r="J61" s="4">
        <v>1.330739723413781</v>
      </c>
      <c r="K61" s="4">
        <v>5.575653413471434</v>
      </c>
      <c r="L61" s="4">
        <v>6.9579920810653451E-2</v>
      </c>
      <c r="M61" s="4">
        <v>2.085369662877445</v>
      </c>
      <c r="N61">
        <v>5</v>
      </c>
    </row>
    <row r="62" spans="1:14" x14ac:dyDescent="0.25">
      <c r="A62" s="4">
        <v>61</v>
      </c>
      <c r="B62" s="4">
        <v>63</v>
      </c>
      <c r="C62" s="4">
        <v>13</v>
      </c>
      <c r="D62" s="4">
        <v>45.5</v>
      </c>
      <c r="E62" s="4">
        <v>0.4</v>
      </c>
      <c r="F62" s="4">
        <v>5.2948680000000003E-3</v>
      </c>
      <c r="G62" s="4">
        <v>0.32460893600000001</v>
      </c>
      <c r="H62" s="4">
        <v>2.6104417670682731</v>
      </c>
      <c r="I62" s="4">
        <v>3.6283891547049438</v>
      </c>
      <c r="J62" s="4">
        <v>1.3595124725735777</v>
      </c>
      <c r="K62" s="4">
        <v>6.9440566127779908</v>
      </c>
      <c r="L62" s="4">
        <v>0.31780974378199356</v>
      </c>
      <c r="M62" s="4">
        <v>2.60562189664308</v>
      </c>
      <c r="N62">
        <v>5</v>
      </c>
    </row>
    <row r="63" spans="1:14" x14ac:dyDescent="0.25">
      <c r="A63" s="4">
        <v>62</v>
      </c>
      <c r="B63" s="4">
        <v>64</v>
      </c>
      <c r="C63" s="4">
        <v>12</v>
      </c>
      <c r="D63" s="4">
        <v>37.5</v>
      </c>
      <c r="E63" s="4">
        <v>0.39361702100000001</v>
      </c>
      <c r="F63" s="4">
        <v>2.0433339999999999E-3</v>
      </c>
      <c r="G63" s="4">
        <v>0.281327045</v>
      </c>
      <c r="H63" s="4">
        <v>2.4096385542168677</v>
      </c>
      <c r="I63" s="4">
        <v>2.9904306220095696</v>
      </c>
      <c r="J63" s="4">
        <v>1.3378181236668898</v>
      </c>
      <c r="K63" s="4">
        <v>6.0181674332759023</v>
      </c>
      <c r="L63" s="4">
        <v>0.12264544744100059</v>
      </c>
      <c r="M63" s="4">
        <v>2.2895662348263746</v>
      </c>
      <c r="N63">
        <v>5</v>
      </c>
    </row>
    <row r="64" spans="1:14" x14ac:dyDescent="0.25">
      <c r="A64" s="4">
        <v>63</v>
      </c>
      <c r="B64" s="4">
        <v>65</v>
      </c>
      <c r="C64" s="4">
        <v>13</v>
      </c>
      <c r="D64" s="4">
        <v>44</v>
      </c>
      <c r="E64" s="4">
        <v>0.47741935499999999</v>
      </c>
      <c r="F64" s="4">
        <v>3.2079000000000003E-2</v>
      </c>
      <c r="G64" s="4">
        <v>0.32321307399999999</v>
      </c>
      <c r="H64" s="4">
        <v>2.6104417670682731</v>
      </c>
      <c r="I64" s="4">
        <v>3.5087719298245612</v>
      </c>
      <c r="J64" s="4">
        <v>1.6226439194263316</v>
      </c>
      <c r="K64" s="4">
        <v>6.9141962371793788</v>
      </c>
      <c r="L64" s="4">
        <v>1.925452866961475</v>
      </c>
      <c r="M64" s="4">
        <v>2.6935458508193277</v>
      </c>
      <c r="N64">
        <v>5</v>
      </c>
    </row>
    <row r="65" spans="1:14" x14ac:dyDescent="0.25">
      <c r="A65" s="4">
        <v>64</v>
      </c>
      <c r="B65" s="4">
        <v>66</v>
      </c>
      <c r="C65" s="4">
        <v>12</v>
      </c>
      <c r="D65" s="4">
        <v>39</v>
      </c>
      <c r="E65" s="4">
        <v>0.39361702100000001</v>
      </c>
      <c r="F65" s="4">
        <v>2.0433339999999999E-3</v>
      </c>
      <c r="G65" s="4">
        <v>0.29053073800000001</v>
      </c>
      <c r="H65" s="4">
        <v>2.4096385542168677</v>
      </c>
      <c r="I65" s="4">
        <v>3.1100478468899522</v>
      </c>
      <c r="J65" s="4">
        <v>1.3378181236668898</v>
      </c>
      <c r="K65" s="4">
        <v>6.2150534648995928</v>
      </c>
      <c r="L65" s="4">
        <v>0.12264544744100059</v>
      </c>
      <c r="M65" s="4">
        <v>2.3334011238507455</v>
      </c>
      <c r="N65">
        <v>5</v>
      </c>
    </row>
    <row r="66" spans="1:14" x14ac:dyDescent="0.25">
      <c r="A66" s="4">
        <v>65</v>
      </c>
      <c r="B66" s="4">
        <v>67</v>
      </c>
      <c r="C66" s="4">
        <v>10</v>
      </c>
      <c r="D66" s="4">
        <v>16</v>
      </c>
      <c r="E66" s="4">
        <v>0.36097561</v>
      </c>
      <c r="F66" s="4">
        <v>1.5867139E-4</v>
      </c>
      <c r="G66" s="4">
        <v>0.12458963100000001</v>
      </c>
      <c r="H66" s="4">
        <v>2.0080321285140563</v>
      </c>
      <c r="I66" s="4">
        <v>1.2759170653907497</v>
      </c>
      <c r="J66" s="4">
        <v>1.2268771102246387</v>
      </c>
      <c r="K66" s="4">
        <v>2.6652299277094449</v>
      </c>
      <c r="L66" s="4">
        <v>9.5238094323470898E-3</v>
      </c>
      <c r="M66" s="4">
        <v>1.48313474707723</v>
      </c>
      <c r="N66">
        <v>5</v>
      </c>
    </row>
    <row r="67" spans="1:14" x14ac:dyDescent="0.25">
      <c r="A67" s="4">
        <v>66</v>
      </c>
      <c r="B67" s="4">
        <v>68</v>
      </c>
      <c r="C67" s="4">
        <v>1</v>
      </c>
      <c r="D67" s="4">
        <v>2.5</v>
      </c>
      <c r="E67" s="4">
        <v>0.284615385</v>
      </c>
      <c r="F67" s="4">
        <v>0</v>
      </c>
      <c r="G67" s="4">
        <v>7.6343239999999996E-3</v>
      </c>
      <c r="H67" s="4">
        <v>0.20080321285140559</v>
      </c>
      <c r="I67" s="4">
        <v>0.1993620414673046</v>
      </c>
      <c r="J67" s="4">
        <v>0.96734541448457689</v>
      </c>
      <c r="K67" s="4">
        <v>0.16331398238614639</v>
      </c>
      <c r="L67" s="4">
        <v>0</v>
      </c>
      <c r="M67" s="4">
        <v>0.38352733245655424</v>
      </c>
      <c r="N67">
        <v>5</v>
      </c>
    </row>
    <row r="68" spans="1:14" x14ac:dyDescent="0.25">
      <c r="A68" s="4">
        <v>67</v>
      </c>
      <c r="B68" s="4">
        <v>69</v>
      </c>
      <c r="C68" s="4">
        <v>10</v>
      </c>
      <c r="D68" s="4">
        <v>23.5</v>
      </c>
      <c r="E68" s="4">
        <v>0.46835442999999999</v>
      </c>
      <c r="F68" s="4">
        <v>5.1969989999999999E-3</v>
      </c>
      <c r="G68" s="4">
        <v>4.5994436E-2</v>
      </c>
      <c r="H68" s="4">
        <v>2.0080321285140563</v>
      </c>
      <c r="I68" s="4">
        <v>1.8740031897926632</v>
      </c>
      <c r="J68" s="4">
        <v>1.5918342229252216</v>
      </c>
      <c r="K68" s="4">
        <v>0.98391612810312179</v>
      </c>
      <c r="L68" s="4">
        <v>0.31193542891442744</v>
      </c>
      <c r="M68" s="4">
        <v>1.7789874955762655</v>
      </c>
      <c r="N68">
        <v>3</v>
      </c>
    </row>
    <row r="69" spans="1:14" x14ac:dyDescent="0.25">
      <c r="A69" s="4">
        <v>68</v>
      </c>
      <c r="B69" s="4">
        <v>70</v>
      </c>
      <c r="C69" s="4">
        <v>10</v>
      </c>
      <c r="D69" s="4">
        <v>25</v>
      </c>
      <c r="E69" s="4">
        <v>0.46835442999999999</v>
      </c>
      <c r="F69" s="4">
        <v>5.1969989999999999E-3</v>
      </c>
      <c r="G69" s="4">
        <v>4.9740438999999997E-2</v>
      </c>
      <c r="H69" s="4">
        <v>2.0080321285140563</v>
      </c>
      <c r="I69" s="4">
        <v>1.9936204146730463</v>
      </c>
      <c r="J69" s="4">
        <v>1.5918342229252216</v>
      </c>
      <c r="K69" s="4">
        <v>1.0640508810898239</v>
      </c>
      <c r="L69" s="4">
        <v>0.31193542891442744</v>
      </c>
      <c r="M69" s="4">
        <v>1.8216548718142667</v>
      </c>
      <c r="N69">
        <v>3</v>
      </c>
    </row>
    <row r="70" spans="1:14" x14ac:dyDescent="0.25">
      <c r="A70" s="4">
        <v>69</v>
      </c>
      <c r="B70" s="4">
        <v>71</v>
      </c>
      <c r="C70" s="4">
        <v>10</v>
      </c>
      <c r="D70" s="4">
        <v>22</v>
      </c>
      <c r="E70" s="4">
        <v>0.45679012299999999</v>
      </c>
      <c r="F70" s="4">
        <v>5.0929809999999999E-3</v>
      </c>
      <c r="G70" s="4">
        <v>4.6556309999999997E-2</v>
      </c>
      <c r="H70" s="4">
        <v>2.0080321285140563</v>
      </c>
      <c r="I70" s="4">
        <v>1.7543859649122806</v>
      </c>
      <c r="J70" s="4">
        <v>1.5525296739172967</v>
      </c>
      <c r="K70" s="4">
        <v>0.99593577523091392</v>
      </c>
      <c r="L70" s="4">
        <v>0.30569203740236039</v>
      </c>
      <c r="M70" s="4">
        <v>1.7271657904269457</v>
      </c>
      <c r="N70">
        <v>3</v>
      </c>
    </row>
    <row r="71" spans="1:14" x14ac:dyDescent="0.25">
      <c r="A71" s="4">
        <v>70</v>
      </c>
      <c r="B71" s="4">
        <v>72</v>
      </c>
      <c r="C71" s="4">
        <v>9</v>
      </c>
      <c r="D71" s="4">
        <v>13.5</v>
      </c>
      <c r="E71" s="4">
        <v>0.46250000000000002</v>
      </c>
      <c r="F71" s="4">
        <v>4.0505050000000003E-3</v>
      </c>
      <c r="G71" s="4">
        <v>3.0148219E-2</v>
      </c>
      <c r="H71" s="4">
        <v>1.8072289156626504</v>
      </c>
      <c r="I71" s="4">
        <v>1.0765550239234449</v>
      </c>
      <c r="J71" s="4">
        <v>1.5719362964131993</v>
      </c>
      <c r="K71" s="4">
        <v>0.64493276768705188</v>
      </c>
      <c r="L71" s="4">
        <v>0.24312031125944666</v>
      </c>
      <c r="M71" s="4">
        <v>1.4184825930856815</v>
      </c>
      <c r="N71">
        <v>3</v>
      </c>
    </row>
    <row r="72" spans="1:14" x14ac:dyDescent="0.25">
      <c r="A72" s="4">
        <v>71</v>
      </c>
      <c r="B72" s="4">
        <v>73</v>
      </c>
      <c r="C72" s="4">
        <v>3</v>
      </c>
      <c r="D72" s="4">
        <v>4.5</v>
      </c>
      <c r="E72" s="4">
        <v>0.40217391299999999</v>
      </c>
      <c r="F72" s="4">
        <v>0</v>
      </c>
      <c r="G72" s="4">
        <v>1.2878608999999999E-2</v>
      </c>
      <c r="H72" s="4">
        <v>0.60240963855421692</v>
      </c>
      <c r="I72" s="4">
        <v>0.35885167464114831</v>
      </c>
      <c r="J72" s="4">
        <v>1.3669011271680525</v>
      </c>
      <c r="K72" s="4">
        <v>0.27550008663295744</v>
      </c>
      <c r="L72" s="4">
        <v>0</v>
      </c>
      <c r="M72" s="4">
        <v>0.68092174227672053</v>
      </c>
      <c r="N72">
        <v>4</v>
      </c>
    </row>
    <row r="73" spans="1:14" x14ac:dyDescent="0.25">
      <c r="A73" s="4">
        <v>72</v>
      </c>
      <c r="B73" s="4">
        <v>74</v>
      </c>
      <c r="C73" s="4">
        <v>2</v>
      </c>
      <c r="D73" s="4">
        <v>5</v>
      </c>
      <c r="E73" s="4">
        <v>0.34418604699999999</v>
      </c>
      <c r="F73" s="4">
        <v>0</v>
      </c>
      <c r="G73" s="4">
        <v>2.1506535E-2</v>
      </c>
      <c r="H73" s="4">
        <v>0.40160642570281119</v>
      </c>
      <c r="I73" s="4">
        <v>0.3987240829346092</v>
      </c>
      <c r="J73" s="4">
        <v>1.169813059455739</v>
      </c>
      <c r="K73" s="4">
        <v>0.46006927112040841</v>
      </c>
      <c r="L73" s="4">
        <v>0</v>
      </c>
      <c r="M73" s="4">
        <v>0.57716963559823597</v>
      </c>
      <c r="N73">
        <v>5</v>
      </c>
    </row>
    <row r="74" spans="1:14" x14ac:dyDescent="0.25">
      <c r="A74" s="4">
        <v>73</v>
      </c>
      <c r="B74" s="4">
        <v>75</v>
      </c>
      <c r="C74" s="4">
        <v>2</v>
      </c>
      <c r="D74" s="4">
        <v>5</v>
      </c>
      <c r="E74" s="4">
        <v>0.34418604699999999</v>
      </c>
      <c r="F74" s="4">
        <v>0</v>
      </c>
      <c r="G74" s="4">
        <v>2.1506535E-2</v>
      </c>
      <c r="H74" s="4">
        <v>0.40160642570281119</v>
      </c>
      <c r="I74" s="4">
        <v>0.3987240829346092</v>
      </c>
      <c r="J74" s="4">
        <v>1.169813059455739</v>
      </c>
      <c r="K74" s="4">
        <v>0.46006927112040841</v>
      </c>
      <c r="L74" s="4">
        <v>0</v>
      </c>
      <c r="M74" s="4">
        <v>0.57716963559823597</v>
      </c>
      <c r="N74">
        <v>5</v>
      </c>
    </row>
    <row r="75" spans="1:14" x14ac:dyDescent="0.25">
      <c r="A75" s="4">
        <v>74</v>
      </c>
      <c r="B75" s="4">
        <v>76</v>
      </c>
      <c r="C75" s="4">
        <v>7</v>
      </c>
      <c r="D75" s="4">
        <v>11.5</v>
      </c>
      <c r="E75" s="4">
        <v>0.38341968900000001</v>
      </c>
      <c r="F75" s="4">
        <v>4.6279155999999998E-4</v>
      </c>
      <c r="G75" s="4">
        <v>2.4808255000000001E-2</v>
      </c>
      <c r="H75" s="4">
        <v>1.4056224899598393</v>
      </c>
      <c r="I75" s="4">
        <v>0.91706539074960136</v>
      </c>
      <c r="J75" s="4">
        <v>1.3031596235644556</v>
      </c>
      <c r="K75" s="4">
        <v>0.53069989171287835</v>
      </c>
      <c r="L75" s="4">
        <v>2.7777777861141974E-2</v>
      </c>
      <c r="M75" s="4">
        <v>1.1451487741709925</v>
      </c>
      <c r="N75">
        <v>3</v>
      </c>
    </row>
    <row r="76" spans="1:14" x14ac:dyDescent="0.25">
      <c r="A76" s="4">
        <v>75</v>
      </c>
      <c r="B76" s="4">
        <v>77</v>
      </c>
      <c r="C76" s="4">
        <v>7</v>
      </c>
      <c r="D76" s="4">
        <v>7</v>
      </c>
      <c r="E76" s="4">
        <v>0.35576923100000002</v>
      </c>
      <c r="F76" s="4">
        <v>0</v>
      </c>
      <c r="G76" s="4">
        <v>5.3852791999999997E-2</v>
      </c>
      <c r="H76" s="4">
        <v>1.4056224899598393</v>
      </c>
      <c r="I76" s="4">
        <v>0.55821371610845294</v>
      </c>
      <c r="J76" s="4">
        <v>1.2091817672560259</v>
      </c>
      <c r="K76" s="4">
        <v>1.1520226183919893</v>
      </c>
      <c r="L76" s="4">
        <v>0</v>
      </c>
      <c r="M76" s="4">
        <v>1.0011583401218285</v>
      </c>
      <c r="N76">
        <v>5</v>
      </c>
    </row>
  </sheetData>
  <autoFilter ref="A1:N76" xr:uid="{7CC351D9-3F07-45BA-9AF1-8FB23D2C1782}">
    <sortState xmlns:xlrd2="http://schemas.microsoft.com/office/spreadsheetml/2017/richdata2" ref="A2:N7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5BBD-0546-4AAF-A4A7-0F995838F85B}">
  <dimension ref="A1:U26"/>
  <sheetViews>
    <sheetView workbookViewId="0">
      <selection activeCell="C21" sqref="C21"/>
    </sheetView>
  </sheetViews>
  <sheetFormatPr baseColWidth="10" defaultRowHeight="15" x14ac:dyDescent="0.25"/>
  <cols>
    <col min="8" max="8" width="6.5703125" bestFit="1" customWidth="1"/>
  </cols>
  <sheetData>
    <row r="1" spans="1:21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21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J2" s="1" t="s">
        <v>50</v>
      </c>
      <c r="P2" s="1" t="s">
        <v>52</v>
      </c>
    </row>
    <row r="3" spans="1:21" x14ac:dyDescent="0.25">
      <c r="A3" s="1">
        <v>1</v>
      </c>
      <c r="B3" s="1" t="s">
        <v>15</v>
      </c>
      <c r="C3" s="27">
        <v>100</v>
      </c>
      <c r="D3">
        <v>9</v>
      </c>
      <c r="E3">
        <v>21.5</v>
      </c>
      <c r="F3">
        <v>16</v>
      </c>
      <c r="G3">
        <v>6.5</v>
      </c>
      <c r="H3" s="28">
        <f>SUM(C3:G3)</f>
        <v>153</v>
      </c>
      <c r="J3">
        <f>C3/$I$11</f>
        <v>0.13351134846461948</v>
      </c>
      <c r="K3">
        <f t="shared" ref="K3:N7" si="0">D3/$I$11</f>
        <v>1.2016021361815754E-2</v>
      </c>
      <c r="L3">
        <f t="shared" si="0"/>
        <v>2.8704939919893192E-2</v>
      </c>
      <c r="M3">
        <f t="shared" si="0"/>
        <v>2.1361815754339118E-2</v>
      </c>
      <c r="N3">
        <f t="shared" si="0"/>
        <v>8.678237650200267E-3</v>
      </c>
      <c r="P3" s="27">
        <f>C3/$H$3</f>
        <v>0.65359477124183007</v>
      </c>
      <c r="Q3">
        <f>D3/$H$3</f>
        <v>5.8823529411764705E-2</v>
      </c>
      <c r="R3">
        <f>E3/$H$3</f>
        <v>0.14052287581699346</v>
      </c>
      <c r="S3">
        <f t="shared" ref="S3" si="1">F3/$H$3</f>
        <v>0.10457516339869281</v>
      </c>
      <c r="T3">
        <f>G3/$H$3</f>
        <v>4.2483660130718956E-2</v>
      </c>
      <c r="U3" s="1">
        <f>SUM(Q3:T3)</f>
        <v>0.34640522875816998</v>
      </c>
    </row>
    <row r="4" spans="1:21" x14ac:dyDescent="0.25">
      <c r="A4" s="1">
        <v>2</v>
      </c>
      <c r="B4" s="1" t="s">
        <v>16</v>
      </c>
      <c r="C4">
        <v>9</v>
      </c>
      <c r="D4" s="27">
        <v>104.5</v>
      </c>
      <c r="E4">
        <v>9</v>
      </c>
      <c r="F4">
        <v>2</v>
      </c>
      <c r="G4">
        <v>0</v>
      </c>
      <c r="H4" s="28">
        <f t="shared" ref="H4:H7" si="2">SUM(C4:G4)</f>
        <v>124.5</v>
      </c>
      <c r="J4">
        <f t="shared" ref="J4:J7" si="3">C4/$I$11</f>
        <v>1.2016021361815754E-2</v>
      </c>
      <c r="K4">
        <f t="shared" si="0"/>
        <v>0.13951935914552738</v>
      </c>
      <c r="L4">
        <f t="shared" si="0"/>
        <v>1.2016021361815754E-2</v>
      </c>
      <c r="M4">
        <f t="shared" si="0"/>
        <v>2.6702269692923898E-3</v>
      </c>
      <c r="N4">
        <f t="shared" si="0"/>
        <v>0</v>
      </c>
      <c r="P4">
        <f>C4/$H$4</f>
        <v>7.2289156626506021E-2</v>
      </c>
      <c r="Q4" s="27">
        <f>D4/$H$4</f>
        <v>0.8393574297188755</v>
      </c>
      <c r="R4">
        <f t="shared" ref="R4:T4" si="4">E4/$H$4</f>
        <v>7.2289156626506021E-2</v>
      </c>
      <c r="S4">
        <f t="shared" si="4"/>
        <v>1.6064257028112448E-2</v>
      </c>
      <c r="T4">
        <f t="shared" si="4"/>
        <v>0</v>
      </c>
      <c r="U4" s="1">
        <f>SUM(P4,R4,S4,T4)</f>
        <v>0.1606425702811245</v>
      </c>
    </row>
    <row r="5" spans="1:21" x14ac:dyDescent="0.25">
      <c r="A5" s="1">
        <v>3</v>
      </c>
      <c r="B5" s="1" t="s">
        <v>17</v>
      </c>
      <c r="C5">
        <v>21.5</v>
      </c>
      <c r="D5">
        <v>9</v>
      </c>
      <c r="E5" s="27">
        <v>80.5</v>
      </c>
      <c r="F5">
        <v>16.5</v>
      </c>
      <c r="G5">
        <v>13.5</v>
      </c>
      <c r="H5" s="28">
        <f t="shared" si="2"/>
        <v>141</v>
      </c>
      <c r="J5">
        <f t="shared" si="3"/>
        <v>2.8704939919893192E-2</v>
      </c>
      <c r="K5">
        <f t="shared" si="0"/>
        <v>1.2016021361815754E-2</v>
      </c>
      <c r="L5">
        <f t="shared" si="0"/>
        <v>0.10747663551401869</v>
      </c>
      <c r="M5">
        <f t="shared" si="0"/>
        <v>2.2029372496662217E-2</v>
      </c>
      <c r="N5">
        <f t="shared" si="0"/>
        <v>1.8024032042723633E-2</v>
      </c>
      <c r="P5">
        <f>C5/$H$5</f>
        <v>0.1524822695035461</v>
      </c>
      <c r="Q5">
        <f>D5/$H$5</f>
        <v>6.3829787234042548E-2</v>
      </c>
      <c r="R5" s="27">
        <f>E5/$H$5</f>
        <v>0.57092198581560283</v>
      </c>
      <c r="S5">
        <f>F5/$H$5</f>
        <v>0.11702127659574468</v>
      </c>
      <c r="T5">
        <f t="shared" ref="T5" si="5">G5/$H$5</f>
        <v>9.5744680851063829E-2</v>
      </c>
      <c r="U5" s="1">
        <f>SUM(P5,Q5,S5,T5)</f>
        <v>0.42907801418439717</v>
      </c>
    </row>
    <row r="6" spans="1:21" x14ac:dyDescent="0.25">
      <c r="A6" s="1">
        <v>4</v>
      </c>
      <c r="B6" s="1" t="s">
        <v>18</v>
      </c>
      <c r="C6">
        <v>16</v>
      </c>
      <c r="D6">
        <v>2</v>
      </c>
      <c r="E6">
        <v>16.5</v>
      </c>
      <c r="F6" s="27">
        <v>31.5</v>
      </c>
      <c r="G6">
        <v>28</v>
      </c>
      <c r="H6" s="28">
        <f t="shared" si="2"/>
        <v>94</v>
      </c>
      <c r="J6">
        <f t="shared" si="3"/>
        <v>2.1361815754339118E-2</v>
      </c>
      <c r="K6">
        <f t="shared" si="0"/>
        <v>2.6702269692923898E-3</v>
      </c>
      <c r="L6">
        <f t="shared" si="0"/>
        <v>2.2029372496662217E-2</v>
      </c>
      <c r="M6">
        <f t="shared" si="0"/>
        <v>4.2056074766355138E-2</v>
      </c>
      <c r="N6">
        <f t="shared" si="0"/>
        <v>3.7383177570093455E-2</v>
      </c>
      <c r="P6">
        <f>C6/$H$6</f>
        <v>0.1702127659574468</v>
      </c>
      <c r="Q6">
        <f t="shared" ref="Q6:S6" si="6">D6/$H$6</f>
        <v>2.1276595744680851E-2</v>
      </c>
      <c r="R6">
        <f t="shared" si="6"/>
        <v>0.17553191489361702</v>
      </c>
      <c r="S6" s="27">
        <f t="shared" si="6"/>
        <v>0.33510638297872342</v>
      </c>
      <c r="T6">
        <f>G6/$H$6</f>
        <v>0.2978723404255319</v>
      </c>
      <c r="U6" s="1">
        <f>SUM(P6,Q6,R6,T6)</f>
        <v>0.66489361702127658</v>
      </c>
    </row>
    <row r="7" spans="1:21" x14ac:dyDescent="0.25">
      <c r="A7" s="1">
        <v>5</v>
      </c>
      <c r="B7" s="1" t="s">
        <v>19</v>
      </c>
      <c r="C7">
        <v>6.5</v>
      </c>
      <c r="D7">
        <v>0</v>
      </c>
      <c r="E7">
        <v>13.5</v>
      </c>
      <c r="F7">
        <v>28</v>
      </c>
      <c r="G7" s="27">
        <v>188.5</v>
      </c>
      <c r="H7" s="28">
        <f t="shared" si="2"/>
        <v>236.5</v>
      </c>
      <c r="J7">
        <f t="shared" si="3"/>
        <v>8.678237650200267E-3</v>
      </c>
      <c r="K7">
        <f t="shared" si="0"/>
        <v>0</v>
      </c>
      <c r="L7">
        <f t="shared" si="0"/>
        <v>1.8024032042723633E-2</v>
      </c>
      <c r="M7">
        <f t="shared" si="0"/>
        <v>3.7383177570093455E-2</v>
      </c>
      <c r="N7">
        <f>G7/$I$11</f>
        <v>0.25166889185580776</v>
      </c>
      <c r="P7">
        <f>C7/$H$7</f>
        <v>2.748414376321353E-2</v>
      </c>
      <c r="Q7">
        <f t="shared" ref="Q7:R7" si="7">D7/$H$7</f>
        <v>0</v>
      </c>
      <c r="R7">
        <f t="shared" si="7"/>
        <v>5.7082452431289642E-2</v>
      </c>
      <c r="S7">
        <f>F7/$H$7</f>
        <v>0.11839323467230443</v>
      </c>
      <c r="T7" s="27">
        <f>G7/$H$7</f>
        <v>0.79704016913319242</v>
      </c>
      <c r="U7" s="1">
        <f>SUM(P7,Q7,R7,S7)</f>
        <v>0.20295983086680761</v>
      </c>
    </row>
    <row r="8" spans="1:21" x14ac:dyDescent="0.25">
      <c r="C8" s="28">
        <f>SUM(C3:C7)</f>
        <v>153</v>
      </c>
      <c r="D8" s="28">
        <f t="shared" ref="D8:E8" si="8">SUM(D3:D7)</f>
        <v>124.5</v>
      </c>
      <c r="E8" s="28">
        <f t="shared" si="8"/>
        <v>141</v>
      </c>
      <c r="F8" s="28">
        <f>SUM(F3:F7)</f>
        <v>94</v>
      </c>
      <c r="G8" s="28">
        <f>SUM(G3:G7)</f>
        <v>236.5</v>
      </c>
      <c r="H8" s="28"/>
    </row>
    <row r="11" spans="1:21" x14ac:dyDescent="0.25">
      <c r="C11" s="1" t="s">
        <v>40</v>
      </c>
      <c r="H11" s="1" t="s">
        <v>44</v>
      </c>
      <c r="I11">
        <f>SUM(C3:G7)</f>
        <v>749</v>
      </c>
    </row>
    <row r="12" spans="1:21" x14ac:dyDescent="0.25">
      <c r="B12" t="s">
        <v>41</v>
      </c>
      <c r="C12">
        <f>C3/(C3+D4+E5+F6+G7)</f>
        <v>0.19801980198019803</v>
      </c>
    </row>
    <row r="13" spans="1:21" x14ac:dyDescent="0.25">
      <c r="B13" t="s">
        <v>42</v>
      </c>
      <c r="C13">
        <f>D4/(C3+D4+E5+F6+G7)</f>
        <v>0.20693069306930692</v>
      </c>
    </row>
    <row r="14" spans="1:21" x14ac:dyDescent="0.25">
      <c r="B14" t="s">
        <v>43</v>
      </c>
      <c r="C14">
        <f>E5/(C3+D4+E5+F6+G7)</f>
        <v>0.15940594059405941</v>
      </c>
      <c r="E14" s="1" t="s">
        <v>44</v>
      </c>
      <c r="F14">
        <f>SUM(C12:C16)</f>
        <v>1</v>
      </c>
      <c r="J14" s="1" t="s">
        <v>51</v>
      </c>
    </row>
    <row r="15" spans="1:21" x14ac:dyDescent="0.25">
      <c r="B15" t="s">
        <v>45</v>
      </c>
      <c r="C15">
        <f>F6/(C3+D4+E5+F6+G7)</f>
        <v>6.2376237623762376E-2</v>
      </c>
      <c r="J15">
        <f>C3/$C$8</f>
        <v>0.65359477124183007</v>
      </c>
      <c r="K15">
        <f>D3/$D$8</f>
        <v>7.2289156626506021E-2</v>
      </c>
      <c r="L15">
        <f>E3/$E$8</f>
        <v>0.1524822695035461</v>
      </c>
      <c r="M15">
        <f>F3/$F$8</f>
        <v>0.1702127659574468</v>
      </c>
      <c r="N15">
        <f>G3/$G$8</f>
        <v>2.748414376321353E-2</v>
      </c>
    </row>
    <row r="16" spans="1:21" x14ac:dyDescent="0.25">
      <c r="B16" t="s">
        <v>46</v>
      </c>
      <c r="C16">
        <f>G7/(C3+D4+E5+F6+G7)</f>
        <v>0.37326732673267327</v>
      </c>
      <c r="J16">
        <f>C4/$C$8</f>
        <v>5.8823529411764705E-2</v>
      </c>
      <c r="K16">
        <f t="shared" ref="K16:K18" si="9">D4/$D$8</f>
        <v>0.8393574297188755</v>
      </c>
      <c r="L16">
        <f t="shared" ref="L16:L18" si="10">E4/$E$8</f>
        <v>6.3829787234042548E-2</v>
      </c>
      <c r="M16">
        <f>F4/$F$8</f>
        <v>2.1276595744680851E-2</v>
      </c>
      <c r="N16">
        <f t="shared" ref="N16:N19" si="11">G4/$G$8</f>
        <v>0</v>
      </c>
    </row>
    <row r="17" spans="2:14" x14ac:dyDescent="0.25">
      <c r="J17">
        <f>C5/$C$8</f>
        <v>0.14052287581699346</v>
      </c>
      <c r="K17">
        <f t="shared" si="9"/>
        <v>7.2289156626506021E-2</v>
      </c>
      <c r="L17">
        <f t="shared" si="10"/>
        <v>0.57092198581560283</v>
      </c>
      <c r="M17">
        <f>F5/$F$8</f>
        <v>0.17553191489361702</v>
      </c>
      <c r="N17">
        <f t="shared" si="11"/>
        <v>5.7082452431289642E-2</v>
      </c>
    </row>
    <row r="18" spans="2:14" x14ac:dyDescent="0.25">
      <c r="J18">
        <f>C6/$C$8</f>
        <v>0.10457516339869281</v>
      </c>
      <c r="K18">
        <f t="shared" si="9"/>
        <v>1.6064257028112448E-2</v>
      </c>
      <c r="L18">
        <f t="shared" si="10"/>
        <v>0.11702127659574468</v>
      </c>
      <c r="M18">
        <f t="shared" ref="M18" si="12">F6/$F$8</f>
        <v>0.33510638297872342</v>
      </c>
      <c r="N18">
        <f t="shared" si="11"/>
        <v>0.11839323467230443</v>
      </c>
    </row>
    <row r="19" spans="2:14" x14ac:dyDescent="0.25">
      <c r="C19" s="1" t="s">
        <v>47</v>
      </c>
      <c r="J19">
        <f>C7/$C$8</f>
        <v>4.2483660130718956E-2</v>
      </c>
      <c r="K19">
        <f>D7/$D$8</f>
        <v>0</v>
      </c>
      <c r="L19">
        <f>E7/$E$8</f>
        <v>9.5744680851063829E-2</v>
      </c>
      <c r="M19">
        <f>F7/$F$8</f>
        <v>0.2978723404255319</v>
      </c>
      <c r="N19">
        <f t="shared" si="11"/>
        <v>0.79704016913319242</v>
      </c>
    </row>
    <row r="20" spans="2:14" x14ac:dyDescent="0.25">
      <c r="C20" s="1" t="s">
        <v>48</v>
      </c>
      <c r="D20" s="1" t="s">
        <v>49</v>
      </c>
    </row>
    <row r="21" spans="2:14" x14ac:dyDescent="0.25">
      <c r="B21" t="s">
        <v>41</v>
      </c>
      <c r="C21">
        <f>(C4+C5+C6+C7)/($C$4+$C$5+$C$6+$C$7+$D$5+$D$6+$D$7+$E$6+$D$3+$E$3+$E$4+$E$7+$F$3+$F$4+$F$5+$F$7+$G$3+$G$4+$G$5+$G$6)</f>
        <v>0.21721311475409835</v>
      </c>
      <c r="D21">
        <f>(D3+E3+F3+G3)/($C$4+$C$5+$C$6+$C$7+$D$5+$D$6+$D$7+$E$6+$D$3+$E$3+$E$4+$E$7+$F$3+$F$4+$F$5+$F$7+$G$3+$G$4+$G$5+$G$6)</f>
        <v>0.21721311475409835</v>
      </c>
    </row>
    <row r="22" spans="2:14" x14ac:dyDescent="0.25">
      <c r="B22" t="s">
        <v>42</v>
      </c>
      <c r="C22">
        <f>(D3+D5+D6+D7)/($C$4+$C$5+$C$6+$C$7+$D$5+$D$6+$D$7+$E$6+$D$3+$E$3+$E$4+$E$7+$F$3+$F$4+$F$5+$F$7+$G$3+$G$4+$G$5+$G$6)</f>
        <v>8.1967213114754092E-2</v>
      </c>
      <c r="D22">
        <f>(C4+E4+F4+G4)/($C$4+$C$5+$C$6+$C$7+$D$5+$D$6+$D$7+$E$6+$D$3+$E$3+$E$4+$E$7+$F$3+$F$4+$F$5+$F$7+$G$3+$G$4+$G$5+$G$6)</f>
        <v>8.1967213114754092E-2</v>
      </c>
    </row>
    <row r="23" spans="2:14" x14ac:dyDescent="0.25">
      <c r="B23" t="s">
        <v>43</v>
      </c>
      <c r="C23">
        <f>(E3+E4+E6+E7)/($C$4+$C$5+$C$6+$C$7+$D$5+$D$6+$D$7+$E$6+$D$3+$E$3+$E$4+$E$7+$F$3+$F$4+$F$5+$F$7+$G$3+$G$4+$G$5+$G$6)</f>
        <v>0.24795081967213115</v>
      </c>
      <c r="D23">
        <f>(C5+D5+F5+G5)/($C$4+$C$5+$C$6+$C$7+$D$5+$D$6+$D$7+$E$6+$D$3+$E$3+$E$4+$E$7+$F$3+$F$4+$F$5+$F$7+$G$3+$G$4+$G$5+$G$6)</f>
        <v>0.24795081967213115</v>
      </c>
    </row>
    <row r="24" spans="2:14" x14ac:dyDescent="0.25">
      <c r="B24" t="s">
        <v>45</v>
      </c>
      <c r="C24">
        <f>(F3+F4+F5+F7)/($C$4+$C$5+$C$6+$C$7+$D$5+$D$6+$D$7+$E$6+$D$3+$E$3+$E$4+$E$7+$F$3+$F$4+$F$5+$F$7+$G$3+$G$4+$G$5+$G$6)</f>
        <v>0.25614754098360654</v>
      </c>
      <c r="D24">
        <f>(C6+D6+E6+G6)/($C$4+$C$5+$C$6+$C$7+$D$5+$D$6+$D$7+$E$6+$D$3+$E$3+$E$4+$E$7+$F$3+$F$4+$F$5+$F$7+$G$3+$G$4+$G$5+$G$6)</f>
        <v>0.25614754098360654</v>
      </c>
    </row>
    <row r="25" spans="2:14" x14ac:dyDescent="0.25">
      <c r="B25" t="s">
        <v>46</v>
      </c>
      <c r="C25">
        <f>(G3+G4+G5+G6)/($C$4+$C$5+$C$6+$C$7+$D$5+$D$6+$D$7+$E$6+$D$3+$E$3+$E$4+$E$7+$F$3+$F$4+$F$5+$F$7+$G$3+$G$4+$G$5+$G$6)</f>
        <v>0.19672131147540983</v>
      </c>
      <c r="D25">
        <f>(C7+D7+E7+F7)/($C$4+$C$5+$C$6+$C$7+$D$5+$D$6+$D$7+$E$6+$D$3+$E$3+$E$4+$E$7+$F$3+$F$4+$F$5+$F$7+$G$3+$G$4+$G$5+$G$6)</f>
        <v>0.19672131147540983</v>
      </c>
    </row>
    <row r="26" spans="2:14" x14ac:dyDescent="0.25">
      <c r="C26">
        <f>SUM(C21:C25)</f>
        <v>1</v>
      </c>
      <c r="D26">
        <f>SUM(D21:D25)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4B2D-15CB-45C1-84D6-F93C8D2891EC}">
  <dimension ref="A1:O53"/>
  <sheetViews>
    <sheetView topLeftCell="A16" workbookViewId="0">
      <selection activeCell="L9" sqref="L9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18.42578125" bestFit="1" customWidth="1"/>
    <col min="4" max="4" width="27.85546875" bestFit="1" customWidth="1"/>
    <col min="5" max="5" width="29.5703125" bestFit="1" customWidth="1"/>
    <col min="6" max="6" width="30.140625" bestFit="1" customWidth="1"/>
    <col min="7" max="7" width="14.42578125" bestFit="1" customWidth="1"/>
    <col min="8" max="8" width="14.5703125" bestFit="1" customWidth="1"/>
    <col min="9" max="9" width="13.28515625" bestFit="1" customWidth="1"/>
    <col min="12" max="12" width="18.42578125" bestFit="1" customWidth="1"/>
    <col min="15" max="15" width="14.42578125" bestFit="1" customWidth="1"/>
  </cols>
  <sheetData>
    <row r="1" spans="1:13" x14ac:dyDescent="0.25">
      <c r="A1" s="1" t="s">
        <v>20</v>
      </c>
      <c r="B1" s="1" t="s">
        <v>21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31</v>
      </c>
      <c r="L1" s="1" t="s">
        <v>30</v>
      </c>
      <c r="M1" s="1" t="s">
        <v>32</v>
      </c>
    </row>
    <row r="2" spans="1:13" x14ac:dyDescent="0.25">
      <c r="A2">
        <v>5</v>
      </c>
      <c r="B2" t="s">
        <v>19</v>
      </c>
      <c r="C2">
        <v>5</v>
      </c>
      <c r="D2">
        <v>236.5</v>
      </c>
      <c r="E2">
        <v>0.8</v>
      </c>
      <c r="F2">
        <v>0</v>
      </c>
      <c r="G2">
        <v>0.95748369</v>
      </c>
      <c r="H2">
        <f>C2/$C$7*100</f>
        <v>17.857142857142858</v>
      </c>
      <c r="I2">
        <f>D2/$D$7*100</f>
        <v>31.575433911882513</v>
      </c>
      <c r="J2">
        <f>E2/$E$7*100</f>
        <v>17.39130434782609</v>
      </c>
      <c r="K2">
        <f>F2/$F$7*100</f>
        <v>0</v>
      </c>
      <c r="L2">
        <f>G2/$G$7*100</f>
        <v>64.599737174106693</v>
      </c>
      <c r="M2">
        <f>0.55*I2+0.3*L2+0.05*H2+0.05*J2+0.05*K2</f>
        <v>38.508832164015843</v>
      </c>
    </row>
    <row r="3" spans="1:13" x14ac:dyDescent="0.25">
      <c r="A3">
        <v>1</v>
      </c>
      <c r="B3" t="s">
        <v>15</v>
      </c>
      <c r="C3">
        <v>6</v>
      </c>
      <c r="D3">
        <v>153</v>
      </c>
      <c r="E3">
        <v>1</v>
      </c>
      <c r="F3">
        <v>5.5555555999999999E-2</v>
      </c>
      <c r="G3">
        <v>0.13493661200000001</v>
      </c>
      <c r="H3">
        <f t="shared" ref="H3:H6" si="0">C3/$C$7*100</f>
        <v>21.428571428571427</v>
      </c>
      <c r="I3">
        <f t="shared" ref="I3:I6" si="1">D3/$D$7*100</f>
        <v>20.427236315086784</v>
      </c>
      <c r="J3">
        <f t="shared" ref="J3:J6" si="2">E3/$E$7*100</f>
        <v>21.739130434782609</v>
      </c>
      <c r="K3">
        <f t="shared" ref="K3:K6" si="3">F3/$F$7*100</f>
        <v>33.333333333333336</v>
      </c>
      <c r="L3">
        <f t="shared" ref="L3:L4" si="4">G3/$G$7*100</f>
        <v>9.1039354104970833</v>
      </c>
      <c r="M3">
        <f t="shared" ref="M3:M6" si="5">0.55*I3+0.3*L3+0.05*H3+0.05*J3+0.05*K3</f>
        <v>17.791212356281225</v>
      </c>
    </row>
    <row r="4" spans="1:13" x14ac:dyDescent="0.25">
      <c r="A4">
        <v>3</v>
      </c>
      <c r="B4" t="s">
        <v>17</v>
      </c>
      <c r="C4">
        <v>6</v>
      </c>
      <c r="D4">
        <v>141</v>
      </c>
      <c r="E4">
        <v>1</v>
      </c>
      <c r="F4">
        <v>5.5555555999999999E-2</v>
      </c>
      <c r="G4">
        <v>0.165056377</v>
      </c>
      <c r="H4">
        <f t="shared" si="0"/>
        <v>21.428571428571427</v>
      </c>
      <c r="I4">
        <f t="shared" si="1"/>
        <v>18.825100133511349</v>
      </c>
      <c r="J4">
        <f t="shared" si="2"/>
        <v>21.739130434782609</v>
      </c>
      <c r="K4">
        <f t="shared" si="3"/>
        <v>33.333333333333336</v>
      </c>
      <c r="L4">
        <f t="shared" si="4"/>
        <v>11.136062874460315</v>
      </c>
      <c r="M4">
        <f t="shared" si="5"/>
        <v>17.519675695603706</v>
      </c>
    </row>
    <row r="5" spans="1:13" x14ac:dyDescent="0.25">
      <c r="A5">
        <v>4</v>
      </c>
      <c r="B5" t="s">
        <v>18</v>
      </c>
      <c r="C5">
        <v>6</v>
      </c>
      <c r="D5">
        <v>94</v>
      </c>
      <c r="E5">
        <v>1</v>
      </c>
      <c r="F5">
        <v>5.5555555999999999E-2</v>
      </c>
      <c r="G5">
        <v>0.191496362</v>
      </c>
      <c r="H5">
        <f t="shared" si="0"/>
        <v>21.428571428571427</v>
      </c>
      <c r="I5">
        <f t="shared" si="1"/>
        <v>12.550066755674234</v>
      </c>
      <c r="J5">
        <f t="shared" si="2"/>
        <v>21.739130434782609</v>
      </c>
      <c r="K5">
        <f t="shared" si="3"/>
        <v>33.333333333333336</v>
      </c>
      <c r="L5">
        <f>G5/$G$7*100</f>
        <v>12.91992206676397</v>
      </c>
      <c r="M5">
        <f>0.55*I5+0.3*L5+0.05*H5+0.05*J5+0.05*K5</f>
        <v>14.603565095484388</v>
      </c>
    </row>
    <row r="6" spans="1:13" x14ac:dyDescent="0.25">
      <c r="A6">
        <v>2</v>
      </c>
      <c r="B6" t="s">
        <v>16</v>
      </c>
      <c r="C6">
        <v>5</v>
      </c>
      <c r="D6">
        <v>124.5</v>
      </c>
      <c r="E6">
        <v>0.8</v>
      </c>
      <c r="F6">
        <v>0</v>
      </c>
      <c r="G6">
        <v>3.3205883999999998E-2</v>
      </c>
      <c r="H6">
        <f t="shared" si="0"/>
        <v>17.857142857142858</v>
      </c>
      <c r="I6">
        <f t="shared" si="1"/>
        <v>16.622162883845128</v>
      </c>
      <c r="J6">
        <f t="shared" si="2"/>
        <v>17.39130434782609</v>
      </c>
      <c r="K6">
        <f t="shared" si="3"/>
        <v>0</v>
      </c>
      <c r="L6">
        <f>G6/$G$7*100</f>
        <v>2.2403424741719355</v>
      </c>
      <c r="M6">
        <f t="shared" si="5"/>
        <v>11.576714688614848</v>
      </c>
    </row>
    <row r="7" spans="1:13" x14ac:dyDescent="0.25">
      <c r="C7">
        <v>28</v>
      </c>
      <c r="D7">
        <f>SUM(D2:D6)</f>
        <v>749</v>
      </c>
      <c r="E7">
        <v>4.5999999999999996</v>
      </c>
      <c r="F7">
        <v>0.16666666799999999</v>
      </c>
      <c r="G7">
        <f>SUM(G2:G6)</f>
        <v>1.4821789250000001</v>
      </c>
    </row>
    <row r="18" spans="5:15" x14ac:dyDescent="0.25">
      <c r="E18" s="8" t="s">
        <v>58</v>
      </c>
      <c r="F18" s="8" t="s">
        <v>59</v>
      </c>
      <c r="G18" s="8" t="s">
        <v>66</v>
      </c>
      <c r="H18" s="8" t="s">
        <v>60</v>
      </c>
      <c r="I18" s="8" t="s">
        <v>67</v>
      </c>
    </row>
    <row r="19" spans="5:15" x14ac:dyDescent="0.25">
      <c r="E19" s="9" t="s">
        <v>61</v>
      </c>
      <c r="F19" s="10">
        <v>5</v>
      </c>
      <c r="G19" s="11">
        <v>29.60143811202763</v>
      </c>
      <c r="H19" s="9">
        <v>5</v>
      </c>
      <c r="I19" s="9">
        <v>38.508832164015843</v>
      </c>
    </row>
    <row r="20" spans="5:15" x14ac:dyDescent="0.25">
      <c r="E20" s="12" t="s">
        <v>62</v>
      </c>
      <c r="F20" s="13">
        <v>1</v>
      </c>
      <c r="G20" s="14">
        <v>25.881048115956695</v>
      </c>
      <c r="H20" s="12">
        <v>1</v>
      </c>
      <c r="I20" s="12">
        <v>17.791212356281225</v>
      </c>
    </row>
    <row r="21" spans="5:15" x14ac:dyDescent="0.25">
      <c r="E21" s="15" t="s">
        <v>63</v>
      </c>
      <c r="F21" s="16">
        <v>3</v>
      </c>
      <c r="G21" s="17">
        <v>18.257349617610675</v>
      </c>
      <c r="H21" s="15">
        <v>3</v>
      </c>
      <c r="I21" s="15">
        <v>17.519675695603706</v>
      </c>
    </row>
    <row r="22" spans="5:15" x14ac:dyDescent="0.25">
      <c r="E22" s="18" t="s">
        <v>64</v>
      </c>
      <c r="F22" s="19">
        <v>2</v>
      </c>
      <c r="G22" s="20">
        <v>15.528098108200433</v>
      </c>
      <c r="H22" s="18">
        <v>4</v>
      </c>
      <c r="I22" s="18">
        <v>14.603565095484388</v>
      </c>
    </row>
    <row r="23" spans="5:15" x14ac:dyDescent="0.25">
      <c r="E23" s="21" t="s">
        <v>65</v>
      </c>
      <c r="F23" s="22">
        <v>4</v>
      </c>
      <c r="G23" s="23">
        <v>10.732065441987395</v>
      </c>
      <c r="H23" s="21">
        <v>2</v>
      </c>
      <c r="I23" s="21">
        <v>11.576714688614848</v>
      </c>
    </row>
    <row r="26" spans="5:15" x14ac:dyDescent="0.25">
      <c r="F26" s="8" t="s">
        <v>68</v>
      </c>
      <c r="G26" s="8"/>
      <c r="H26" s="1" t="s">
        <v>74</v>
      </c>
    </row>
    <row r="27" spans="5:15" x14ac:dyDescent="0.25">
      <c r="F27" t="s">
        <v>69</v>
      </c>
      <c r="H27" t="s">
        <v>76</v>
      </c>
      <c r="K27" s="1"/>
      <c r="L27" s="1"/>
      <c r="M27" s="1"/>
      <c r="N27" s="1"/>
      <c r="O27" s="1"/>
    </row>
    <row r="28" spans="5:15" x14ac:dyDescent="0.25">
      <c r="F28" t="s">
        <v>70</v>
      </c>
      <c r="H28" s="24" t="s">
        <v>75</v>
      </c>
    </row>
    <row r="29" spans="5:15" x14ac:dyDescent="0.25">
      <c r="F29" t="s">
        <v>71</v>
      </c>
      <c r="H29" t="s">
        <v>77</v>
      </c>
    </row>
    <row r="30" spans="5:15" x14ac:dyDescent="0.25">
      <c r="F30" t="s">
        <v>72</v>
      </c>
      <c r="H30" t="s">
        <v>78</v>
      </c>
    </row>
    <row r="31" spans="5:15" x14ac:dyDescent="0.25">
      <c r="F31" t="s">
        <v>73</v>
      </c>
      <c r="H31" t="s">
        <v>79</v>
      </c>
    </row>
    <row r="34" spans="5:15" x14ac:dyDescent="0.25">
      <c r="K34" s="1"/>
      <c r="L34" s="1"/>
      <c r="M34" s="1"/>
      <c r="N34" s="1"/>
      <c r="O34" s="1"/>
    </row>
    <row r="35" spans="5:15" x14ac:dyDescent="0.25">
      <c r="F35" s="1" t="s">
        <v>40</v>
      </c>
      <c r="J35" s="1" t="s">
        <v>47</v>
      </c>
      <c r="K35" s="7"/>
      <c r="L35" s="7"/>
      <c r="M35" s="7"/>
      <c r="N35" s="7"/>
      <c r="O35" s="29" t="s">
        <v>80</v>
      </c>
    </row>
    <row r="36" spans="5:15" x14ac:dyDescent="0.25">
      <c r="E36" s="9" t="s">
        <v>46</v>
      </c>
      <c r="F36" s="9">
        <v>0.37326732673267327</v>
      </c>
      <c r="I36" s="9" t="s">
        <v>45</v>
      </c>
      <c r="J36" s="9">
        <v>0.25614754098360654</v>
      </c>
      <c r="K36" s="7"/>
      <c r="L36" s="7"/>
      <c r="M36" s="7"/>
      <c r="N36" s="9" t="s">
        <v>45</v>
      </c>
      <c r="O36" s="9">
        <v>0.66489361702127658</v>
      </c>
    </row>
    <row r="37" spans="5:15" x14ac:dyDescent="0.25">
      <c r="E37" s="12" t="s">
        <v>42</v>
      </c>
      <c r="F37" s="12">
        <v>0.20693069306930692</v>
      </c>
      <c r="I37" s="12" t="s">
        <v>43</v>
      </c>
      <c r="J37" s="12">
        <v>0.24795081967213115</v>
      </c>
      <c r="N37" s="12" t="s">
        <v>43</v>
      </c>
      <c r="O37" s="12">
        <v>0.42907801418439717</v>
      </c>
    </row>
    <row r="38" spans="5:15" x14ac:dyDescent="0.25">
      <c r="E38" s="15" t="s">
        <v>41</v>
      </c>
      <c r="F38" s="15">
        <v>0.19801980198019803</v>
      </c>
      <c r="H38" s="1"/>
      <c r="I38" s="26" t="s">
        <v>41</v>
      </c>
      <c r="J38" s="26">
        <v>0.21721311475409835</v>
      </c>
      <c r="N38" s="26" t="s">
        <v>41</v>
      </c>
      <c r="O38" s="30">
        <v>0.34640522875816998</v>
      </c>
    </row>
    <row r="39" spans="5:15" x14ac:dyDescent="0.25">
      <c r="E39" s="25" t="s">
        <v>43</v>
      </c>
      <c r="F39" s="25">
        <v>0.15940594059405941</v>
      </c>
      <c r="I39" s="25" t="s">
        <v>46</v>
      </c>
      <c r="J39" s="25">
        <v>0.19672131147540983</v>
      </c>
      <c r="N39" s="25" t="s">
        <v>46</v>
      </c>
      <c r="O39" s="25">
        <v>0.20295983086680761</v>
      </c>
    </row>
    <row r="40" spans="5:15" x14ac:dyDescent="0.25">
      <c r="E40" s="21" t="s">
        <v>45</v>
      </c>
      <c r="F40" s="21">
        <v>6.2376237623762376E-2</v>
      </c>
      <c r="I40" s="21" t="s">
        <v>42</v>
      </c>
      <c r="J40" s="21">
        <v>8.1967213114754092E-2</v>
      </c>
      <c r="N40" s="21" t="s">
        <v>42</v>
      </c>
      <c r="O40" s="21">
        <v>0.1606425702811245</v>
      </c>
    </row>
    <row r="42" spans="5:15" x14ac:dyDescent="0.25">
      <c r="I42" s="31" t="s">
        <v>82</v>
      </c>
      <c r="J42" s="31"/>
      <c r="K42" s="31"/>
      <c r="L42" s="31"/>
      <c r="M42" s="31"/>
      <c r="N42" s="31"/>
      <c r="O42" s="31"/>
    </row>
    <row r="43" spans="5:15" x14ac:dyDescent="0.25">
      <c r="I43" s="31"/>
      <c r="J43" s="31"/>
      <c r="K43" s="31"/>
      <c r="L43" s="31"/>
      <c r="M43" s="31"/>
      <c r="N43" s="31"/>
      <c r="O43" s="31"/>
    </row>
    <row r="44" spans="5:15" x14ac:dyDescent="0.25">
      <c r="I44" s="31"/>
      <c r="J44" s="31"/>
      <c r="K44" s="31"/>
      <c r="L44" s="31"/>
      <c r="M44" s="31"/>
      <c r="N44" s="31"/>
      <c r="O44" s="31"/>
    </row>
    <row r="46" spans="5:15" x14ac:dyDescent="0.25">
      <c r="K46" t="s">
        <v>83</v>
      </c>
      <c r="L46" t="s">
        <v>84</v>
      </c>
    </row>
    <row r="47" spans="5:15" x14ac:dyDescent="0.25">
      <c r="K47" s="6">
        <v>1</v>
      </c>
      <c r="L47" s="7">
        <v>47.540642293634562</v>
      </c>
      <c r="M47" t="s">
        <v>85</v>
      </c>
      <c r="N47" t="s">
        <v>91</v>
      </c>
    </row>
    <row r="48" spans="5:15" x14ac:dyDescent="0.25">
      <c r="K48" s="6">
        <v>5</v>
      </c>
      <c r="L48" s="7">
        <v>18.877594059232372</v>
      </c>
      <c r="M48" t="s">
        <v>89</v>
      </c>
      <c r="N48" t="s">
        <v>93</v>
      </c>
    </row>
    <row r="49" spans="11:14" x14ac:dyDescent="0.25">
      <c r="K49" s="6">
        <v>3</v>
      </c>
      <c r="L49" s="7">
        <v>11.753395653234241</v>
      </c>
      <c r="M49" t="s">
        <v>87</v>
      </c>
      <c r="N49" t="s">
        <v>90</v>
      </c>
    </row>
    <row r="50" spans="11:14" x14ac:dyDescent="0.25">
      <c r="K50" s="6">
        <v>2</v>
      </c>
      <c r="L50" s="7">
        <v>11.012713174241725</v>
      </c>
      <c r="M50" t="s">
        <v>86</v>
      </c>
      <c r="N50" t="s">
        <v>94</v>
      </c>
    </row>
    <row r="51" spans="11:14" x14ac:dyDescent="0.25">
      <c r="K51" s="6">
        <v>4</v>
      </c>
      <c r="L51" s="7">
        <v>10.815654794447774</v>
      </c>
      <c r="M51" t="s">
        <v>88</v>
      </c>
      <c r="N51" t="s">
        <v>92</v>
      </c>
    </row>
    <row r="53" spans="11:14" x14ac:dyDescent="0.25">
      <c r="N53" t="s">
        <v>95</v>
      </c>
    </row>
  </sheetData>
  <autoFilter ref="A1:M1" xr:uid="{D9DED1D3-364E-4EBD-A2B3-6DC5ECE33572}"/>
  <mergeCells count="1">
    <mergeCell ref="I42:O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SeleccionClusters</vt:lpstr>
      <vt:lpstr>ImportanciaIntraCluster</vt:lpstr>
      <vt:lpstr>ImportanciaComunicaciones</vt:lpstr>
      <vt:lpstr>AsumiendoRed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2021-02-24T17:48:56Z</dcterms:created>
  <dcterms:modified xsi:type="dcterms:W3CDTF">2021-03-01T21:54:47Z</dcterms:modified>
</cp:coreProperties>
</file>