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M\Redes Sociales\"/>
    </mc:Choice>
  </mc:AlternateContent>
  <xr:revisionPtr revIDLastSave="0" documentId="8_{F7A7A849-A830-4CD1-82C5-8EE94C3EF807}" xr6:coauthVersionLast="45" xr6:coauthVersionMax="45" xr10:uidLastSave="{00000000-0000-0000-0000-000000000000}"/>
  <bookViews>
    <workbookView xWindow="-120" yWindow="-120" windowWidth="29040" windowHeight="15840" activeTab="1"/>
  </bookViews>
  <sheets>
    <sheet name="Hoja1" sheetId="2" r:id="rId1"/>
    <sheet name="excel1" sheetId="1" r:id="rId2"/>
  </sheets>
  <definedNames>
    <definedName name="_xlnm._FilterDatabase" localSheetId="0" hidden="1">Hoja1!$A$1:$M$1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B9" i="1" l="1"/>
  <c r="B18" i="1"/>
  <c r="C18" i="1"/>
  <c r="C23" i="1" s="1"/>
  <c r="P6" i="1"/>
  <c r="Q6" i="1"/>
  <c r="R6" i="1"/>
  <c r="S6" i="1"/>
  <c r="O6" i="1"/>
  <c r="S5" i="1"/>
  <c r="R5" i="1"/>
  <c r="P5" i="1"/>
  <c r="Q5" i="1"/>
  <c r="O5" i="1"/>
  <c r="P4" i="1"/>
  <c r="Q4" i="1"/>
  <c r="R4" i="1"/>
  <c r="S4" i="1"/>
  <c r="O4" i="1"/>
  <c r="P3" i="1"/>
  <c r="Q3" i="1"/>
  <c r="R3" i="1"/>
  <c r="S3" i="1"/>
  <c r="O3" i="1"/>
  <c r="O2" i="1"/>
  <c r="P2" i="1"/>
  <c r="Q2" i="1"/>
  <c r="R2" i="1"/>
  <c r="S2" i="1"/>
  <c r="C7" i="1"/>
  <c r="D7" i="1"/>
  <c r="E7" i="1"/>
  <c r="F7" i="1"/>
  <c r="B7" i="1"/>
  <c r="G3" i="1"/>
  <c r="G4" i="1"/>
  <c r="G5" i="1"/>
  <c r="G6" i="1"/>
  <c r="G2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I3" i="1"/>
  <c r="I4" i="1"/>
  <c r="I5" i="1"/>
  <c r="I6" i="1"/>
  <c r="I2" i="1"/>
  <c r="C19" i="1"/>
  <c r="C20" i="1"/>
  <c r="C21" i="1"/>
  <c r="C22" i="1"/>
  <c r="B22" i="1"/>
  <c r="B21" i="1"/>
  <c r="B20" i="1"/>
  <c r="B19" i="1"/>
  <c r="B13" i="1"/>
  <c r="B12" i="1"/>
  <c r="B11" i="1"/>
  <c r="B10" i="1"/>
  <c r="B14" i="1"/>
  <c r="K48" i="2"/>
  <c r="J48" i="2"/>
  <c r="I48" i="2"/>
  <c r="H48" i="2"/>
  <c r="K11" i="2"/>
  <c r="J11" i="2"/>
  <c r="I11" i="2"/>
  <c r="H11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3" i="2"/>
  <c r="J3" i="2"/>
  <c r="I3" i="2"/>
  <c r="H3" i="2"/>
  <c r="K42" i="2"/>
  <c r="J42" i="2"/>
  <c r="I42" i="2"/>
  <c r="H42" i="2"/>
  <c r="K34" i="2"/>
  <c r="J34" i="2"/>
  <c r="I34" i="2"/>
  <c r="H34" i="2"/>
  <c r="K17" i="2"/>
  <c r="J17" i="2"/>
  <c r="I17" i="2"/>
  <c r="H17" i="2"/>
  <c r="K16" i="2"/>
  <c r="J16" i="2"/>
  <c r="I16" i="2"/>
  <c r="H16" i="2"/>
  <c r="K15" i="2"/>
  <c r="J15" i="2"/>
  <c r="I15" i="2"/>
  <c r="H15" i="2"/>
  <c r="K12" i="2"/>
  <c r="J12" i="2"/>
  <c r="I12" i="2"/>
  <c r="H12" i="2"/>
  <c r="K47" i="2"/>
  <c r="J47" i="2"/>
  <c r="I47" i="2"/>
  <c r="H47" i="2"/>
  <c r="K10" i="2"/>
  <c r="J10" i="2"/>
  <c r="I10" i="2"/>
  <c r="H10" i="2"/>
  <c r="K67" i="2"/>
  <c r="J67" i="2"/>
  <c r="I67" i="2"/>
  <c r="H67" i="2"/>
  <c r="K54" i="2"/>
  <c r="J54" i="2"/>
  <c r="I54" i="2"/>
  <c r="H54" i="2"/>
  <c r="K52" i="2"/>
  <c r="J52" i="2"/>
  <c r="I52" i="2"/>
  <c r="H52" i="2"/>
  <c r="K56" i="2"/>
  <c r="J56" i="2"/>
  <c r="I56" i="2"/>
  <c r="H56" i="2"/>
  <c r="K32" i="2"/>
  <c r="J32" i="2"/>
  <c r="I32" i="2"/>
  <c r="H32" i="2"/>
  <c r="K46" i="2"/>
  <c r="J46" i="2"/>
  <c r="I46" i="2"/>
  <c r="H46" i="2"/>
  <c r="K14" i="2"/>
  <c r="J14" i="2"/>
  <c r="I14" i="2"/>
  <c r="H14" i="2"/>
  <c r="K35" i="2"/>
  <c r="J35" i="2"/>
  <c r="I35" i="2"/>
  <c r="H35" i="2"/>
  <c r="K49" i="2"/>
  <c r="J49" i="2"/>
  <c r="I49" i="2"/>
  <c r="H49" i="2"/>
  <c r="K41" i="2"/>
  <c r="J41" i="2"/>
  <c r="I41" i="2"/>
  <c r="H41" i="2"/>
  <c r="K74" i="2"/>
  <c r="J74" i="2"/>
  <c r="I74" i="2"/>
  <c r="H74" i="2"/>
  <c r="L74" i="2" s="1"/>
  <c r="K73" i="2"/>
  <c r="J73" i="2"/>
  <c r="I73" i="2"/>
  <c r="H73" i="2"/>
  <c r="L73" i="2" s="1"/>
  <c r="K72" i="2"/>
  <c r="J72" i="2"/>
  <c r="I72" i="2"/>
  <c r="H72" i="2"/>
  <c r="L72" i="2" s="1"/>
  <c r="K45" i="2"/>
  <c r="J45" i="2"/>
  <c r="I45" i="2"/>
  <c r="H45" i="2"/>
  <c r="L45" i="2" s="1"/>
  <c r="K44" i="2"/>
  <c r="J44" i="2"/>
  <c r="I44" i="2"/>
  <c r="H44" i="2"/>
  <c r="L44" i="2" s="1"/>
  <c r="K33" i="2"/>
  <c r="J33" i="2"/>
  <c r="I33" i="2"/>
  <c r="H33" i="2"/>
  <c r="L33" i="2" s="1"/>
  <c r="K5" i="2"/>
  <c r="J5" i="2"/>
  <c r="I5" i="2"/>
  <c r="H5" i="2"/>
  <c r="L5" i="2" s="1"/>
  <c r="K4" i="2"/>
  <c r="J4" i="2"/>
  <c r="I4" i="2"/>
  <c r="H4" i="2"/>
  <c r="L4" i="2" s="1"/>
  <c r="K30" i="2"/>
  <c r="J30" i="2"/>
  <c r="I30" i="2"/>
  <c r="H30" i="2"/>
  <c r="L30" i="2" s="1"/>
  <c r="K76" i="2"/>
  <c r="J76" i="2"/>
  <c r="I76" i="2"/>
  <c r="H76" i="2"/>
  <c r="L76" i="2" s="1"/>
  <c r="K40" i="2"/>
  <c r="J40" i="2"/>
  <c r="I40" i="2"/>
  <c r="H40" i="2"/>
  <c r="L40" i="2" s="1"/>
  <c r="K39" i="2"/>
  <c r="J39" i="2"/>
  <c r="I39" i="2"/>
  <c r="H39" i="2"/>
  <c r="L39" i="2" s="1"/>
  <c r="K38" i="2"/>
  <c r="J38" i="2"/>
  <c r="I38" i="2"/>
  <c r="H38" i="2"/>
  <c r="L38" i="2" s="1"/>
  <c r="K75" i="2"/>
  <c r="J75" i="2"/>
  <c r="I75" i="2"/>
  <c r="H75" i="2"/>
  <c r="L75" i="2" s="1"/>
  <c r="K37" i="2"/>
  <c r="J37" i="2"/>
  <c r="I37" i="2"/>
  <c r="H37" i="2"/>
  <c r="L37" i="2" s="1"/>
  <c r="K36" i="2"/>
  <c r="J36" i="2"/>
  <c r="I36" i="2"/>
  <c r="H36" i="2"/>
  <c r="L36" i="2" s="1"/>
  <c r="K53" i="2"/>
  <c r="J53" i="2"/>
  <c r="I53" i="2"/>
  <c r="H53" i="2"/>
  <c r="L53" i="2" s="1"/>
  <c r="K31" i="2"/>
  <c r="J31" i="2"/>
  <c r="I31" i="2"/>
  <c r="H31" i="2"/>
  <c r="L31" i="2" s="1"/>
  <c r="K51" i="2"/>
  <c r="J51" i="2"/>
  <c r="I51" i="2"/>
  <c r="H51" i="2"/>
  <c r="L51" i="2" s="1"/>
  <c r="K71" i="2"/>
  <c r="J71" i="2"/>
  <c r="I71" i="2"/>
  <c r="H71" i="2"/>
  <c r="L71" i="2" s="1"/>
  <c r="K20" i="2"/>
  <c r="J20" i="2"/>
  <c r="I20" i="2"/>
  <c r="H20" i="2"/>
  <c r="L20" i="2" s="1"/>
  <c r="K19" i="2"/>
  <c r="J19" i="2"/>
  <c r="I19" i="2"/>
  <c r="H19" i="2"/>
  <c r="L19" i="2" s="1"/>
  <c r="K24" i="2"/>
  <c r="J24" i="2"/>
  <c r="I24" i="2"/>
  <c r="H24" i="2"/>
  <c r="L24" i="2" s="1"/>
  <c r="K23" i="2"/>
  <c r="J23" i="2"/>
  <c r="I23" i="2"/>
  <c r="H23" i="2"/>
  <c r="L23" i="2" s="1"/>
  <c r="K21" i="2"/>
  <c r="J21" i="2"/>
  <c r="I21" i="2"/>
  <c r="H21" i="2"/>
  <c r="L21" i="2" s="1"/>
  <c r="K22" i="2"/>
  <c r="J22" i="2"/>
  <c r="I22" i="2"/>
  <c r="H22" i="2"/>
  <c r="L22" i="2" s="1"/>
  <c r="K66" i="2"/>
  <c r="J66" i="2"/>
  <c r="I66" i="2"/>
  <c r="H66" i="2"/>
  <c r="L66" i="2" s="1"/>
  <c r="K2" i="2"/>
  <c r="J2" i="2"/>
  <c r="I2" i="2"/>
  <c r="H2" i="2"/>
  <c r="L2" i="2" s="1"/>
  <c r="K18" i="2"/>
  <c r="J18" i="2"/>
  <c r="I18" i="2"/>
  <c r="H18" i="2"/>
  <c r="L18" i="2" s="1"/>
  <c r="K70" i="2"/>
  <c r="J70" i="2"/>
  <c r="I70" i="2"/>
  <c r="H70" i="2"/>
  <c r="L70" i="2" s="1"/>
  <c r="K43" i="2"/>
  <c r="J43" i="2"/>
  <c r="I43" i="2"/>
  <c r="H43" i="2"/>
  <c r="L43" i="2" s="1"/>
  <c r="K68" i="2"/>
  <c r="J68" i="2"/>
  <c r="I68" i="2"/>
  <c r="H68" i="2"/>
  <c r="L68" i="2" s="1"/>
  <c r="K57" i="2"/>
  <c r="J57" i="2"/>
  <c r="I57" i="2"/>
  <c r="H57" i="2"/>
  <c r="L57" i="2" s="1"/>
  <c r="K69" i="2"/>
  <c r="J69" i="2"/>
  <c r="I69" i="2"/>
  <c r="H69" i="2"/>
  <c r="L69" i="2" s="1"/>
  <c r="K60" i="2"/>
  <c r="J60" i="2"/>
  <c r="I60" i="2"/>
  <c r="H60" i="2"/>
  <c r="L60" i="2" s="1"/>
  <c r="K28" i="2"/>
  <c r="J28" i="2"/>
  <c r="I28" i="2"/>
  <c r="H28" i="2"/>
  <c r="L28" i="2" s="1"/>
  <c r="K26" i="2"/>
  <c r="J26" i="2"/>
  <c r="I26" i="2"/>
  <c r="H26" i="2"/>
  <c r="L26" i="2" s="1"/>
  <c r="K61" i="2"/>
  <c r="J61" i="2"/>
  <c r="I61" i="2"/>
  <c r="H61" i="2"/>
  <c r="L61" i="2" s="1"/>
  <c r="K29" i="2"/>
  <c r="J29" i="2"/>
  <c r="I29" i="2"/>
  <c r="H29" i="2"/>
  <c r="L29" i="2" s="1"/>
  <c r="K25" i="2"/>
  <c r="J25" i="2"/>
  <c r="I25" i="2"/>
  <c r="H25" i="2"/>
  <c r="L25" i="2" s="1"/>
  <c r="K63" i="2"/>
  <c r="J63" i="2"/>
  <c r="I63" i="2"/>
  <c r="H63" i="2"/>
  <c r="L63" i="2" s="1"/>
  <c r="K65" i="2"/>
  <c r="J65" i="2"/>
  <c r="I65" i="2"/>
  <c r="H65" i="2"/>
  <c r="L65" i="2" s="1"/>
  <c r="K59" i="2"/>
  <c r="J59" i="2"/>
  <c r="I59" i="2"/>
  <c r="H59" i="2"/>
  <c r="L59" i="2" s="1"/>
  <c r="K27" i="2"/>
  <c r="J27" i="2"/>
  <c r="I27" i="2"/>
  <c r="H27" i="2"/>
  <c r="L27" i="2" s="1"/>
  <c r="K64" i="2"/>
  <c r="J64" i="2"/>
  <c r="I64" i="2"/>
  <c r="H64" i="2"/>
  <c r="L64" i="2" s="1"/>
  <c r="K62" i="2"/>
  <c r="J62" i="2"/>
  <c r="I62" i="2"/>
  <c r="H62" i="2"/>
  <c r="L62" i="2" s="1"/>
  <c r="K58" i="2"/>
  <c r="J58" i="2"/>
  <c r="I58" i="2"/>
  <c r="H58" i="2"/>
  <c r="L58" i="2" s="1"/>
  <c r="K55" i="2"/>
  <c r="J55" i="2"/>
  <c r="I55" i="2"/>
  <c r="H55" i="2"/>
  <c r="L55" i="2" s="1"/>
  <c r="K50" i="2"/>
  <c r="J50" i="2"/>
  <c r="I50" i="2"/>
  <c r="H50" i="2"/>
  <c r="L50" i="2" s="1"/>
  <c r="K13" i="2"/>
  <c r="J13" i="2"/>
  <c r="I13" i="2"/>
  <c r="H13" i="2"/>
  <c r="L13" i="2" s="1"/>
  <c r="B23" i="1" l="1"/>
  <c r="L41" i="2"/>
  <c r="L49" i="2"/>
  <c r="L35" i="2"/>
  <c r="L14" i="2"/>
  <c r="L46" i="2"/>
  <c r="L32" i="2"/>
  <c r="L56" i="2"/>
  <c r="L52" i="2"/>
  <c r="L54" i="2"/>
  <c r="L67" i="2"/>
  <c r="L10" i="2"/>
  <c r="L47" i="2"/>
  <c r="L12" i="2"/>
  <c r="L15" i="2"/>
  <c r="L16" i="2"/>
  <c r="L17" i="2"/>
  <c r="L34" i="2"/>
  <c r="L42" i="2"/>
  <c r="L3" i="2"/>
  <c r="L6" i="2"/>
  <c r="L7" i="2"/>
  <c r="L8" i="2"/>
  <c r="L9" i="2"/>
  <c r="L11" i="2"/>
  <c r="L48" i="2"/>
</calcChain>
</file>

<file path=xl/sharedStrings.xml><?xml version="1.0" encoding="utf-8"?>
<sst xmlns="http://schemas.openxmlformats.org/spreadsheetml/2006/main" count="56" uniqueCount="36">
  <si>
    <t>#1</t>
  </si>
  <si>
    <t>#13</t>
  </si>
  <si>
    <t>#25</t>
  </si>
  <si>
    <t>#27</t>
  </si>
  <si>
    <t>#47</t>
  </si>
  <si>
    <t>Number</t>
  </si>
  <si>
    <t>Label</t>
  </si>
  <si>
    <t>All Degree of N1 (75)</t>
  </si>
  <si>
    <t>Weighted All Degree of N1 (75)</t>
  </si>
  <si>
    <t>All closeness centrality in N1 (75)</t>
  </si>
  <si>
    <t>Betweenness centrality in N1 (75)</t>
  </si>
  <si>
    <t>Hub&amp;Authority</t>
  </si>
  <si>
    <t>OrdenCD</t>
  </si>
  <si>
    <t>OrdenWD</t>
  </si>
  <si>
    <t>OrdenC</t>
  </si>
  <si>
    <t>OrdenHA</t>
  </si>
  <si>
    <t>Agregacion</t>
  </si>
  <si>
    <t>Particion</t>
  </si>
  <si>
    <t>Etiquetas de fila</t>
  </si>
  <si>
    <t>Total general</t>
  </si>
  <si>
    <t>Suma de Agregacion</t>
  </si>
  <si>
    <t>Promedio de Agregacion2</t>
  </si>
  <si>
    <t>Cuenta de Agregacion2</t>
  </si>
  <si>
    <t>Suma de All Degree of N1 (75)</t>
  </si>
  <si>
    <t>Suma de Weighted All Degree of N1 (75)</t>
  </si>
  <si>
    <t>Cluster 1</t>
  </si>
  <si>
    <t>Cluster 2</t>
  </si>
  <si>
    <t>Cluster 3</t>
  </si>
  <si>
    <t>Cluster 4</t>
  </si>
  <si>
    <t>Cluster 5</t>
  </si>
  <si>
    <t>PORCENTAJE DE ARISTAS QUE ESTAN DENTRO DE CADA CLUSTER: NOS MARCA COMO SON DE IMPORTANTES LAS COMUNICACIONES INTERNAS</t>
  </si>
  <si>
    <t>IMPORTANCIA DE LAS COMUNICACIONES EXTERNAS</t>
  </si>
  <si>
    <t>Input</t>
  </si>
  <si>
    <t>Output</t>
  </si>
  <si>
    <t>DISTRIBUCIÓN DE LAS COMUNICACIONES POR PORCENTAJES (%)</t>
  </si>
  <si>
    <t>DISTRIBUCIÓN MARGINAL DE LAS COMUNICACIONES POR PORCENTAJES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</si>
</sst>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4" borderId="0" xfId="8" applyAlignment="1">
      <alignment horizontal="center"/>
    </xf>
    <xf numFmtId="0" fontId="19" fillId="4" borderId="0" xfId="8" applyFont="1" applyAlignment="1">
      <alignment horizontal="center" vertical="center" wrapText="1"/>
    </xf>
    <xf numFmtId="0" fontId="20" fillId="4" borderId="0" xfId="8" applyFont="1" applyAlignment="1">
      <alignment horizontal="center" vertical="center" wrapText="1"/>
    </xf>
    <xf numFmtId="0" fontId="8" fillId="4" borderId="0" xfId="8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o Fernández" refreshedDate="44252.799060648147" createdVersion="6" refreshedVersion="6" minRefreshableVersion="3" recordCount="78">
  <cacheSource type="worksheet">
    <worksheetSource ref="A1:M1048576" sheet="Hoja1"/>
  </cacheSource>
  <cacheFields count="13">
    <cacheField name="Number" numFmtId="0">
      <sharedItems containsString="0" containsBlank="1" containsNumber="1" containsInteger="1" minValue="1" maxValue="75"/>
    </cacheField>
    <cacheField name="Label" numFmtId="0">
      <sharedItems containsString="0" containsBlank="1" containsNumber="1" containsInteger="1" minValue="1" maxValue="77"/>
    </cacheField>
    <cacheField name="All Degree of N1 (75)" numFmtId="0">
      <sharedItems containsString="0" containsBlank="1" containsNumber="1" containsInteger="1" minValue="1" maxValue="498"/>
    </cacheField>
    <cacheField name="Weighted All Degree of N1 (75)" numFmtId="0">
      <sharedItems containsString="0" containsBlank="1" containsNumber="1" minValue="1" maxValue="1254"/>
    </cacheField>
    <cacheField name="All closeness centrality in N1 (75)" numFmtId="0">
      <sharedItems containsString="0" containsBlank="1" containsNumber="1" minValue="0.25783972100000002" maxValue="29.4223119"/>
    </cacheField>
    <cacheField name="Betweenness centrality in N1 (75)" numFmtId="0">
      <sharedItems containsString="0" containsBlank="1" containsNumber="1" minValue="0" maxValue="1.666049611"/>
    </cacheField>
    <cacheField name="Hub&amp;Authority" numFmtId="0">
      <sharedItems containsString="0" containsBlank="1" containsNumber="1" minValue="5.4018969000000001E-4" maxValue="4.6746297459999999"/>
    </cacheField>
    <cacheField name="OrdenCD" numFmtId="0">
      <sharedItems containsString="0" containsBlank="1" containsNumber="1" minValue="0.20080321285140559" maxValue="7.2289156626506017"/>
    </cacheField>
    <cacheField name="OrdenWD" numFmtId="0">
      <sharedItems containsString="0" containsBlank="1" containsNumber="1" minValue="7.9744816586921854E-2" maxValue="6.937799043062201"/>
    </cacheField>
    <cacheField name="OrdenC" numFmtId="0">
      <sharedItems containsString="0" containsBlank="1" containsNumber="1" minValue="0.87634079156097866" maxValue="2.2062263808711782"/>
    </cacheField>
    <cacheField name="OrdenHA" numFmtId="0">
      <sharedItems containsString="0" containsBlank="1" containsNumber="1" minValue="1.1555774881684073E-2" maxValue="7.6754769146587298"/>
    </cacheField>
    <cacheField name="Agregacion" numFmtId="0">
      <sharedItems containsString="0" containsBlank="1" containsNumber="1" minValue="0.12740219073541575" maxValue="6.7517327274734962"/>
    </cacheField>
    <cacheField name="Particion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n v="1"/>
    <n v="1"/>
    <n v="10"/>
    <n v="22"/>
    <n v="0.43274853800000002"/>
    <n v="0.18141429100000001"/>
    <n v="2.567322E-2"/>
    <n v="2.0080321285140563"/>
    <n v="1.7543859649122806"/>
    <n v="1.4708175872474523"/>
    <n v="0.5492032822913544"/>
    <n v="1.748008470270987"/>
    <x v="0"/>
  </r>
  <r>
    <n v="2"/>
    <n v="2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3"/>
    <n v="3"/>
    <n v="3"/>
    <n v="11.5"/>
    <n v="0.41573033700000001"/>
    <n v="0"/>
    <n v="1.7016287000000001E-2"/>
    <n v="0.60240963855421692"/>
    <n v="0.91706539074960136"/>
    <n v="1.4129764459467917"/>
    <n v="0.36401357807130169"/>
    <n v="0.72016512099384844"/>
    <x v="0"/>
  </r>
  <r>
    <n v="4"/>
    <n v="4"/>
    <n v="3"/>
    <n v="11.5"/>
    <n v="0.41573033700000001"/>
    <n v="0"/>
    <n v="1.7016287000000001E-2"/>
    <n v="0.60240963855421692"/>
    <n v="0.91706539074960136"/>
    <n v="1.4129764459467917"/>
    <n v="0.36401357807130169"/>
    <n v="0.72016512099384844"/>
    <x v="0"/>
  </r>
  <r>
    <n v="5"/>
    <n v="5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6"/>
    <n v="6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7"/>
    <n v="7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8"/>
    <n v="8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9"/>
    <n v="9"/>
    <n v="1"/>
    <n v="2.5"/>
    <n v="0.30327868899999999"/>
    <n v="0"/>
    <n v="1.7271439999999999E-3"/>
    <n v="0.20080321285140559"/>
    <n v="0.1993620414673046"/>
    <n v="1.0307779009031577"/>
    <n v="3.6947182853955166E-2"/>
    <n v="0.18376908272881512"/>
    <x v="0"/>
  </r>
  <r>
    <n v="10"/>
    <n v="10"/>
    <n v="1"/>
    <n v="1"/>
    <n v="0.30327868899999999"/>
    <n v="0"/>
    <n v="6.9085760999999996E-4"/>
    <n v="0.20080321285140559"/>
    <n v="7.9744816586921854E-2"/>
    <n v="1.0307779009031577"/>
    <n v="1.4778873355502754E-2"/>
    <n v="0.12772450058279761"/>
    <x v="0"/>
  </r>
  <r>
    <n v="11"/>
    <n v="11"/>
    <n v="1"/>
    <n v="1"/>
    <n v="0.39572192499999997"/>
    <n v="0"/>
    <n v="4.7387469999999998E-3"/>
    <n v="0.20080321285140559"/>
    <n v="7.9744816586921854E-2"/>
    <n v="1.3449722317708146"/>
    <n v="0.10137160069318568"/>
    <n v="0.1363837733165659"/>
    <x v="0"/>
  </r>
  <r>
    <n v="12"/>
    <n v="12"/>
    <n v="36"/>
    <n v="87"/>
    <n v="0.64912280700000002"/>
    <n v="0.57493973899999995"/>
    <n v="0.17609849599999999"/>
    <n v="7.2289156626506017"/>
    <n v="6.937799043062201"/>
    <n v="2.2062263808711782"/>
    <n v="3.7671110990273498"/>
    <n v="6.7517327274734962"/>
    <x v="0"/>
  </r>
  <r>
    <n v="13"/>
    <n v="13"/>
    <n v="2"/>
    <n v="3.5"/>
    <n v="0.41573033700000001"/>
    <n v="0"/>
    <n v="8.199787E-3"/>
    <n v="0.40160642570281119"/>
    <n v="0.27910685805422647"/>
    <n v="1.4129764459467917"/>
    <n v="0.17541040564798563"/>
    <n v="0.32386201825546546"/>
    <x v="1"/>
  </r>
  <r>
    <n v="14"/>
    <n v="14"/>
    <n v="1"/>
    <n v="1"/>
    <n v="0.39572192499999997"/>
    <n v="0"/>
    <n v="4.7387469999999998E-3"/>
    <n v="0.20080321285140559"/>
    <n v="7.9744816586921854E-2"/>
    <n v="1.3449722317708146"/>
    <n v="0.10137160069318568"/>
    <n v="0.1363837733165659"/>
    <x v="0"/>
  </r>
  <r>
    <n v="15"/>
    <n v="15"/>
    <n v="1"/>
    <n v="1"/>
    <n v="0.39572192499999997"/>
    <n v="0"/>
    <n v="4.7387469999999998E-3"/>
    <n v="0.20080321285140559"/>
    <n v="7.9744816586921854E-2"/>
    <n v="1.3449722317708146"/>
    <n v="0.10137160069318568"/>
    <n v="0.1363837733165659"/>
    <x v="0"/>
  </r>
  <r>
    <n v="16"/>
    <n v="16"/>
    <n v="1"/>
    <n v="1"/>
    <n v="0.39572192499999997"/>
    <n v="0"/>
    <n v="4.7387469999999998E-3"/>
    <n v="0.20080321285140559"/>
    <n v="7.9744816586921854E-2"/>
    <n v="1.3449722317708146"/>
    <n v="0.10137160069318568"/>
    <n v="0.1363837733165659"/>
    <x v="0"/>
  </r>
  <r>
    <n v="17"/>
    <n v="17"/>
    <n v="9"/>
    <n v="25.5"/>
    <n v="0.39153439200000001"/>
    <n v="3.9044913000000001E-2"/>
    <n v="2.0512415999999999E-2"/>
    <n v="1.8072289156626504"/>
    <n v="2.0334928229665072"/>
    <n v="1.330739723413781"/>
    <n v="0.43880300931966043"/>
    <n v="1.7722050833150869"/>
    <x v="1"/>
  </r>
  <r>
    <n v="18"/>
    <n v="18"/>
    <n v="7"/>
    <n v="23.5"/>
    <n v="0.342592593"/>
    <n v="0"/>
    <n v="1.1536566999999999E-2"/>
    <n v="1.4056224899598393"/>
    <n v="1.8740031897926632"/>
    <n v="1.1643972579870585"/>
    <n v="0.24679103216402629"/>
    <n v="1.5005106591050288"/>
    <x v="1"/>
  </r>
  <r>
    <n v="19"/>
    <n v="19"/>
    <n v="7"/>
    <n v="23.5"/>
    <n v="0.342592593"/>
    <n v="0"/>
    <n v="1.1536566999999999E-2"/>
    <n v="1.4056224899598393"/>
    <n v="1.8740031897926632"/>
    <n v="1.1643972579870585"/>
    <n v="0.24679103216402629"/>
    <n v="1.5005106591050288"/>
    <x v="1"/>
  </r>
  <r>
    <n v="20"/>
    <n v="20"/>
    <n v="7"/>
    <n v="25.5"/>
    <n v="0.342592593"/>
    <n v="0"/>
    <n v="1.2201590999999999E-2"/>
    <n v="1.4056224899598393"/>
    <n v="2.0334928229665072"/>
    <n v="1.1643972579870585"/>
    <n v="0.26101727116336199"/>
    <n v="1.5737036179331922"/>
    <x v="1"/>
  </r>
  <r>
    <n v="21"/>
    <n v="21"/>
    <n v="7"/>
    <n v="25.5"/>
    <n v="0.342592593"/>
    <n v="0"/>
    <n v="1.3852768E-2"/>
    <n v="1.4056224899598393"/>
    <n v="2.0334928229665072"/>
    <n v="1.1643972579870585"/>
    <n v="0.29633936274532918"/>
    <n v="1.5772358270913889"/>
    <x v="1"/>
  </r>
  <r>
    <n v="22"/>
    <n v="22"/>
    <n v="7"/>
    <n v="23.5"/>
    <n v="0.342592593"/>
    <n v="0"/>
    <n v="1.3267011E-2"/>
    <n v="1.4056224899598393"/>
    <n v="1.8740031897926632"/>
    <n v="1.1643972579870585"/>
    <n v="0.283808808844216"/>
    <n v="1.5042124367730478"/>
    <x v="1"/>
  </r>
  <r>
    <n v="23"/>
    <n v="23"/>
    <n v="7"/>
    <n v="23.5"/>
    <n v="0.342592593"/>
    <n v="0"/>
    <n v="1.3267011E-2"/>
    <n v="1.4056224899598393"/>
    <n v="1.8740031897926632"/>
    <n v="1.1643972579870585"/>
    <n v="0.283808808844216"/>
    <n v="1.5042124367730478"/>
    <x v="1"/>
  </r>
  <r>
    <n v="24"/>
    <n v="24"/>
    <n v="15"/>
    <n v="43"/>
    <n v="0.46540880499999998"/>
    <n v="0.135623945"/>
    <n v="5.1446655000000001E-2"/>
    <n v="3.0120481927710845"/>
    <n v="3.4290271132376398"/>
    <n v="1.5818226881076602"/>
    <n v="1.1005503707330409"/>
    <n v="3.0085389247772301"/>
    <x v="1"/>
  </r>
  <r>
    <n v="25"/>
    <n v="25"/>
    <n v="11"/>
    <n v="24.5"/>
    <n v="0.46250000000000002"/>
    <n v="3.0213585000000001E-2"/>
    <n v="5.7555648000000001E-2"/>
    <n v="2.2088353413654618"/>
    <n v="1.9537480063795853"/>
    <n v="1.5719362964131993"/>
    <n v="1.231234367796709"/>
    <n v="1.9962859432649422"/>
    <x v="2"/>
  </r>
  <r>
    <n v="26"/>
    <n v="26"/>
    <n v="16"/>
    <n v="43"/>
    <n v="0.52112676099999999"/>
    <n v="7.7198417000000005E-2"/>
    <n v="9.7463264999999993E-2"/>
    <n v="3.2128514056224895"/>
    <n v="3.4290271132376398"/>
    <n v="1.7711958284284248"/>
    <n v="2.0849408465643213"/>
    <n v="3.19733941814349"/>
    <x v="2"/>
  </r>
  <r>
    <n v="27"/>
    <n v="27"/>
    <n v="10"/>
    <n v="25"/>
    <n v="0.47435897399999999"/>
    <n v="1.5816113E-2"/>
    <n v="7.9378487999999997E-2"/>
    <n v="2.0080321285140563"/>
    <n v="1.9936204146730463"/>
    <n v="1.6122423540755135"/>
    <n v="1.6980700571616991"/>
    <n v="1.9705506501503662"/>
    <x v="3"/>
  </r>
  <r>
    <n v="28"/>
    <n v="28"/>
    <n v="17"/>
    <n v="32.5"/>
    <n v="0.52112676099999999"/>
    <n v="5.6719919000000001E-2"/>
    <n v="0.10404250299999999"/>
    <n v="3.4136546184738958"/>
    <n v="2.5917065390749601"/>
    <n v="1.7711958284284248"/>
    <n v="2.2256843569060711"/>
    <n v="2.9249809565875924"/>
    <x v="2"/>
  </r>
  <r>
    <n v="29"/>
    <n v="29"/>
    <n v="4"/>
    <n v="10.5"/>
    <n v="0.40437158499999998"/>
    <n v="2.7212144000000001E-2"/>
    <n v="2.4666170000000001E-2"/>
    <n v="0.80321285140562237"/>
    <n v="0.83732057416267947"/>
    <n v="1.3743705334046166"/>
    <n v="0.52766039965210965"/>
    <n v="0.79100608147094686"/>
    <x v="0"/>
  </r>
  <r>
    <n v="30"/>
    <n v="30"/>
    <n v="8"/>
    <n v="12.5"/>
    <n v="0.43023255799999999"/>
    <n v="8.4845119999999996E-3"/>
    <n v="1.9807834999999999E-2"/>
    <n v="1.6064257028112447"/>
    <n v="0.99681020733652315"/>
    <n v="1.4622663217705878"/>
    <n v="0.42373056426445799"/>
    <n v="1.2138292159929414"/>
    <x v="0"/>
  </r>
  <r>
    <n v="31"/>
    <n v="31"/>
    <n v="2"/>
    <n v="3.5"/>
    <n v="0.32034632000000002"/>
    <n v="0"/>
    <n v="2.6144269999999999E-3"/>
    <n v="0.40160642570281119"/>
    <n v="0.27910685805422647"/>
    <n v="1.0887870439576164"/>
    <n v="5.59280016184623E-2"/>
    <n v="0.31191377785251312"/>
    <x v="1"/>
  </r>
  <r>
    <n v="32"/>
    <n v="32"/>
    <n v="4"/>
    <n v="8.5"/>
    <n v="0.42045454500000001"/>
    <n v="8.8084070000000007E-3"/>
    <n v="1.8283536999999999E-2"/>
    <n v="0.80321285140562237"/>
    <n v="0.67783094098883578"/>
    <n v="1.4290329951943717"/>
    <n v="0.39112267694879804"/>
    <n v="0.705581974272386"/>
    <x v="1"/>
  </r>
  <r>
    <n v="33"/>
    <n v="33"/>
    <n v="1"/>
    <n v="1"/>
    <n v="0.39572192499999997"/>
    <n v="0"/>
    <n v="4.7387469999999998E-3"/>
    <n v="0.20080321285140559"/>
    <n v="7.9744816586921854E-2"/>
    <n v="1.3449722317708146"/>
    <n v="0.10137160069318568"/>
    <n v="0.1363837733165659"/>
    <x v="0"/>
  </r>
  <r>
    <n v="34"/>
    <n v="34"/>
    <n v="2"/>
    <n v="3.5"/>
    <n v="0.39784946199999999"/>
    <n v="0"/>
    <n v="1.4646612999999999E-2"/>
    <n v="0.40160642570281119"/>
    <n v="0.27910685805422647"/>
    <n v="1.3522032644892192"/>
    <n v="0.31332134940810774"/>
    <n v="0.33765311263147768"/>
    <x v="0"/>
  </r>
  <r>
    <n v="35"/>
    <n v="35"/>
    <n v="6"/>
    <n v="15"/>
    <n v="0.40659340700000002"/>
    <n v="0"/>
    <n v="1.7824833000000002E-2"/>
    <n v="1.2048192771084338"/>
    <n v="1.1961722488038278"/>
    <n v="1.3819220202067126"/>
    <n v="0.38131004953392089"/>
    <n v="1.1185771916139098"/>
    <x v="0"/>
  </r>
  <r>
    <n v="36"/>
    <n v="36"/>
    <n v="6"/>
    <n v="15"/>
    <n v="0.40659340700000002"/>
    <n v="0"/>
    <n v="1.7824833000000002E-2"/>
    <n v="1.2048192771084338"/>
    <n v="1.1961722488038278"/>
    <n v="1.3819220202067126"/>
    <n v="0.38131004953392089"/>
    <n v="1.1185771916139098"/>
    <x v="0"/>
  </r>
  <r>
    <n v="37"/>
    <n v="37"/>
    <n v="6"/>
    <n v="13.5"/>
    <n v="0.40659340700000002"/>
    <n v="0"/>
    <n v="1.7075697000000001E-2"/>
    <n v="1.2048192771084338"/>
    <n v="1.0765550239234449"/>
    <n v="1.3819220202067126"/>
    <n v="0.36528448086420917"/>
    <n v="1.0631468835507665"/>
    <x v="0"/>
  </r>
  <r>
    <n v="38"/>
    <n v="38"/>
    <n v="6"/>
    <n v="13.5"/>
    <n v="0.40659340700000002"/>
    <n v="0"/>
    <n v="1.7075697000000001E-2"/>
    <n v="1.2048192771084338"/>
    <n v="1.0765550239234449"/>
    <n v="1.3819220202067126"/>
    <n v="0.36528448086420917"/>
    <n v="1.0631468835507665"/>
    <x v="0"/>
  </r>
  <r>
    <n v="39"/>
    <n v="39"/>
    <n v="6"/>
    <n v="13.5"/>
    <n v="0.40659340700000002"/>
    <n v="0"/>
    <n v="1.7075697000000001E-2"/>
    <n v="1.2048192771084338"/>
    <n v="1.0765550239234449"/>
    <n v="1.3819220202067126"/>
    <n v="0.36528448086420917"/>
    <n v="1.0631468835507665"/>
    <x v="0"/>
  </r>
  <r>
    <n v="40"/>
    <n v="40"/>
    <n v="3"/>
    <n v="3"/>
    <n v="0.37185929600000001"/>
    <n v="7.3074790000000004E-3"/>
    <n v="1.0600712999999999E-2"/>
    <n v="0.60240963855421692"/>
    <n v="0.23923444976076555"/>
    <n v="1.2638683773860748"/>
    <n v="0.22677117923768927"/>
    <n v="0.40141695766551105"/>
    <x v="3"/>
  </r>
  <r>
    <n v="41"/>
    <n v="41"/>
    <n v="1"/>
    <n v="1"/>
    <n v="0.34418604699999999"/>
    <n v="0"/>
    <n v="2.6227020000000002E-3"/>
    <n v="0.20080321285140559"/>
    <n v="7.9744816586921854E-2"/>
    <n v="1.169813059455739"/>
    <n v="5.6105020985762588E-2"/>
    <n v="0.13185711534582359"/>
    <x v="2"/>
  </r>
  <r>
    <n v="42"/>
    <n v="42"/>
    <n v="11"/>
    <n v="19"/>
    <n v="0.39572192499999997"/>
    <n v="1.1685206E-2"/>
    <n v="6.4030769000000001E-2"/>
    <n v="2.2088353413654618"/>
    <n v="1.5151515151515151"/>
    <n v="1.3449722317708146"/>
    <n v="1.3697506001366211"/>
    <n v="1.812769145446302"/>
    <x v="2"/>
  </r>
  <r>
    <n v="43"/>
    <n v="43"/>
    <n v="3"/>
    <n v="6"/>
    <n v="0.35406698599999997"/>
    <n v="0"/>
    <n v="1.2413169E-2"/>
    <n v="0.60240963855421692"/>
    <n v="0.4784688995215311"/>
    <n v="1.2033962089838357"/>
    <n v="0.2655433622442876"/>
    <n v="0.51294967835851535"/>
    <x v="2"/>
  </r>
  <r>
    <n v="44"/>
    <n v="44"/>
    <n v="3"/>
    <n v="4.5"/>
    <n v="0.40217391299999999"/>
    <n v="0"/>
    <n v="1.6782658999999998E-2"/>
    <n v="0.60240963855421692"/>
    <n v="0.35885167464114831"/>
    <n v="1.3669011271680525"/>
    <n v="0.3590157918787179"/>
    <n v="0.46846917012578621"/>
    <x v="0"/>
  </r>
  <r>
    <n v="45"/>
    <n v="45"/>
    <n v="2"/>
    <n v="3.5"/>
    <n v="0.4"/>
    <n v="0"/>
    <n v="6.3981419999999999E-3"/>
    <n v="0.40160642570281119"/>
    <n v="0.27910685805422647"/>
    <n v="1.3595124725735777"/>
    <n v="0.13686949229454545"/>
    <n v="0.32000792692012148"/>
    <x v="0"/>
  </r>
  <r>
    <n v="46"/>
    <n v="46"/>
    <n v="1"/>
    <n v="2.5"/>
    <n v="0.2890625"/>
    <n v="0"/>
    <n v="1.6593949999999999E-3"/>
    <n v="0.20080321285140559"/>
    <n v="0.1993620414673046"/>
    <n v="0.98246018525824952"/>
    <n v="3.5497891601359778E-2"/>
    <n v="0.18362415360355558"/>
    <x v="0"/>
  </r>
  <r>
    <n v="47"/>
    <n v="47"/>
    <n v="1"/>
    <n v="1"/>
    <n v="0.25783972100000002"/>
    <n v="0"/>
    <n v="5.4018969000000001E-4"/>
    <n v="0.20080321285140559"/>
    <n v="7.9744816586921854E-2"/>
    <n v="0.87634079156097866"/>
    <n v="1.1555774881684073E-2"/>
    <n v="0.12740219073541575"/>
    <x v="4"/>
  </r>
  <r>
    <n v="48"/>
    <n v="48"/>
    <n v="2"/>
    <n v="3.5"/>
    <n v="0.34579439299999998"/>
    <n v="2.7027026999999999E-2"/>
    <n v="2.0074241E-2"/>
    <n v="0.40160642570281119"/>
    <n v="0.27910685805422647"/>
    <n v="1.1752794755737734"/>
    <n v="0.42942953968016784"/>
    <n v="0.34926393165868369"/>
    <x v="4"/>
  </r>
  <r>
    <n v="49"/>
    <n v="49"/>
    <n v="22"/>
    <n v="50.5"/>
    <n v="0.51748251700000003"/>
    <n v="0.17060607"/>
    <n v="0.29817918900000001"/>
    <n v="4.4176706827309236"/>
    <n v="4.0271132376395533"/>
    <n v="1.7588098405006711"/>
    <n v="6.3786696530382283"/>
    <n v="4.4380197294705379"/>
    <x v="4"/>
  </r>
  <r>
    <n v="50"/>
    <n v="50"/>
    <n v="6"/>
    <n v="16"/>
    <n v="0.43786982200000002"/>
    <n v="1.7477166999999998E-2"/>
    <n v="6.0493725999999998E-2"/>
    <n v="1.2048192771084338"/>
    <n v="1.2759170653907497"/>
    <n v="1.4882237109314309"/>
    <n v="1.294085933795365"/>
    <n v="1.2457399475041691"/>
    <x v="3"/>
  </r>
  <r>
    <n v="51"/>
    <n v="51"/>
    <n v="2"/>
    <n v="2"/>
    <n v="0.33333333300000001"/>
    <n v="2.2919201000000001E-4"/>
    <n v="3.1766670000000002E-3"/>
    <n v="0.40160642570281119"/>
    <n v="0.15948963317384371"/>
    <n v="1.1329270593450544"/>
    <n v="6.7955478243345788E-2"/>
    <n v="0.25928877431882924"/>
    <x v="3"/>
  </r>
  <r>
    <n v="52"/>
    <n v="52"/>
    <n v="5"/>
    <n v="15"/>
    <n v="0.43529411800000001"/>
    <n v="1.9349314999999999E-2"/>
    <n v="6.0233889999999998E-2"/>
    <n v="1.0040160642570282"/>
    <n v="1.1961722488038278"/>
    <n v="1.4794694566472868"/>
    <n v="1.2885275042700677"/>
    <n v="1.1189374913043919"/>
    <x v="3"/>
  </r>
  <r>
    <n v="53"/>
    <n v="53"/>
    <n v="2"/>
    <n v="2"/>
    <n v="0.312236287"/>
    <n v="1.8511662E-4"/>
    <n v="1.9061320000000001E-3"/>
    <n v="0.40160642570281119"/>
    <n v="0.15948963317384371"/>
    <n v="1.0612228164164081"/>
    <n v="4.0776106420643138E-2"/>
    <n v="0.25657083713655898"/>
    <x v="3"/>
  </r>
  <r>
    <n v="54"/>
    <n v="56"/>
    <n v="18"/>
    <n v="56"/>
    <n v="0.52857142899999998"/>
    <n v="0.119829792"/>
    <n v="0.29456834599999998"/>
    <n v="3.6144578313253009"/>
    <n v="4.4657097288676235"/>
    <n v="1.7964986259288482"/>
    <n v="6.3014262520375439"/>
    <n v="4.2662180272905701"/>
    <x v="3"/>
  </r>
  <r>
    <n v="55"/>
    <n v="57"/>
    <n v="2"/>
    <n v="2"/>
    <n v="0.35071089999999999"/>
    <n v="0"/>
    <n v="9.5545809999999995E-3"/>
    <n v="0.40160642570281119"/>
    <n v="0.15948963317384371"/>
    <n v="1.1919896070437619"/>
    <n v="0.20439225177514195"/>
    <n v="0.27293245167200886"/>
    <x v="3"/>
  </r>
  <r>
    <n v="56"/>
    <n v="58"/>
    <n v="11"/>
    <n v="17"/>
    <n v="0.39572192499999997"/>
    <n v="2.8446695000000001E-2"/>
    <n v="0.113481076"/>
    <n v="2.2088353413654618"/>
    <n v="1.3556618819776716"/>
    <n v="1.3449722317708146"/>
    <n v="2.4275949575921771"/>
    <n v="1.8467832462636276"/>
    <x v="4"/>
  </r>
  <r>
    <n v="57"/>
    <n v="59"/>
    <n v="15"/>
    <n v="55"/>
    <n v="0.48366013099999999"/>
    <n v="4.4492611000000001E-2"/>
    <n v="0.35880012700000002"/>
    <n v="3.0120481927710845"/>
    <n v="4.3859649122807012"/>
    <n v="1.6438549514526761"/>
    <n v="7.6754769146587298"/>
    <n v="4.0966535887391764"/>
    <x v="4"/>
  </r>
  <r>
    <n v="58"/>
    <n v="60"/>
    <n v="11"/>
    <n v="42"/>
    <n v="0.39153439200000001"/>
    <n v="1.1592359999999999E-3"/>
    <n v="0.31729359000000001"/>
    <n v="2.2088353413654618"/>
    <n v="3.3492822966507179"/>
    <n v="1.330739723413781"/>
    <n v="6.7875662296356776"/>
    <n v="3.1799095600708487"/>
    <x v="4"/>
  </r>
  <r>
    <n v="59"/>
    <n v="61"/>
    <n v="9"/>
    <n v="21.5"/>
    <n v="0.35922330099999999"/>
    <n v="0"/>
    <n v="0.17575748099999999"/>
    <n v="1.8072289156626504"/>
    <n v="1.7145135566188199"/>
    <n v="1.2209213953713816"/>
    <n v="3.7598160827687508"/>
    <n v="1.9607657208035367"/>
    <x v="4"/>
  </r>
  <r>
    <n v="60"/>
    <n v="62"/>
    <n v="11"/>
    <n v="33"/>
    <n v="0.39153439200000001"/>
    <n v="1.1592359999999999E-3"/>
    <n v="0.26064115300000001"/>
    <n v="2.2088353413654618"/>
    <n v="2.6315789473684208"/>
    <n v="1.330739723413781"/>
    <n v="5.575653413471434"/>
    <n v="2.7357517712773904"/>
    <x v="4"/>
  </r>
  <r>
    <n v="61"/>
    <n v="63"/>
    <n v="13"/>
    <n v="45.5"/>
    <n v="0.4"/>
    <n v="5.2948680000000003E-3"/>
    <n v="0.32460893600000001"/>
    <n v="2.6104417670682731"/>
    <n v="3.6283891547049438"/>
    <n v="1.3595124725735777"/>
    <n v="6.9440566127779908"/>
    <n v="3.5018795760757468"/>
    <x v="4"/>
  </r>
  <r>
    <n v="62"/>
    <n v="64"/>
    <n v="12"/>
    <n v="37.5"/>
    <n v="0.39361702100000001"/>
    <n v="2.0433339999999999E-3"/>
    <n v="0.281327045"/>
    <n v="2.4096385542168677"/>
    <n v="2.9904306220095696"/>
    <n v="1.3378181236668898"/>
    <n v="6.0181674332759023"/>
    <n v="3.0318478726294869"/>
    <x v="4"/>
  </r>
  <r>
    <n v="63"/>
    <n v="65"/>
    <n v="13"/>
    <n v="44"/>
    <n v="0.47741935499999999"/>
    <n v="3.2079000000000003E-2"/>
    <n v="0.32321307399999999"/>
    <n v="2.6104417670682731"/>
    <n v="3.5087719298245612"/>
    <n v="1.6226439194263316"/>
    <n v="6.9141962371793788"/>
    <n v="3.4450657873197135"/>
    <x v="4"/>
  </r>
  <r>
    <n v="64"/>
    <n v="66"/>
    <n v="12"/>
    <n v="39"/>
    <n v="0.39361702100000001"/>
    <n v="2.0433339999999999E-3"/>
    <n v="0.29053073800000001"/>
    <n v="2.4096385542168677"/>
    <n v="3.1100478468899522"/>
    <n v="1.3378181236668898"/>
    <n v="6.2150534648995928"/>
    <n v="3.1053642269880282"/>
    <x v="4"/>
  </r>
  <r>
    <n v="65"/>
    <n v="67"/>
    <n v="10"/>
    <n v="16"/>
    <n v="0.36097561"/>
    <n v="1.5867139E-4"/>
    <n v="0.12458963100000001"/>
    <n v="2.0080321285140563"/>
    <n v="1.2759170653907497"/>
    <n v="1.2268771102246387"/>
    <n v="2.6652299277094449"/>
    <n v="1.7443001300281071"/>
    <x v="4"/>
  </r>
  <r>
    <n v="66"/>
    <n v="68"/>
    <n v="1"/>
    <n v="2.5"/>
    <n v="0.284615385"/>
    <n v="0"/>
    <n v="7.6343239999999996E-3"/>
    <n v="0.20080321285140559"/>
    <n v="0.1993620414673046"/>
    <n v="0.96734541448457689"/>
    <n v="0.16331398238614639"/>
    <n v="0.19640576268203425"/>
    <x v="4"/>
  </r>
  <r>
    <n v="67"/>
    <n v="69"/>
    <n v="10"/>
    <n v="23.5"/>
    <n v="0.46835442999999999"/>
    <n v="5.1969989999999999E-3"/>
    <n v="4.5994436E-2"/>
    <n v="2.0080321285140563"/>
    <n v="1.8740031897926632"/>
    <n v="1.5918342229252216"/>
    <n v="0.98391612810312179"/>
    <n v="1.8453075060483359"/>
    <x v="2"/>
  </r>
  <r>
    <n v="68"/>
    <n v="70"/>
    <n v="10"/>
    <n v="25"/>
    <n v="0.46835442999999999"/>
    <n v="5.1969989999999999E-3"/>
    <n v="4.9740438999999997E-2"/>
    <n v="2.0080321285140563"/>
    <n v="1.9936204146730463"/>
    <n v="1.5918342229252216"/>
    <n v="1.0640508810898239"/>
    <n v="1.9071487325431786"/>
    <x v="2"/>
  </r>
  <r>
    <n v="69"/>
    <n v="71"/>
    <n v="10"/>
    <n v="22"/>
    <n v="0.45679012299999999"/>
    <n v="5.0929809999999999E-3"/>
    <n v="4.6556309999999997E-2"/>
    <n v="2.0080321285140563"/>
    <n v="1.7543859649122806"/>
    <n v="1.5525296739172967"/>
    <n v="0.99593577523091392"/>
    <n v="1.7926817195649429"/>
    <x v="2"/>
  </r>
  <r>
    <n v="70"/>
    <n v="72"/>
    <n v="9"/>
    <n v="13.5"/>
    <n v="0.46250000000000002"/>
    <n v="4.0505050000000003E-3"/>
    <n v="3.0148219E-2"/>
    <n v="1.8072289156626504"/>
    <n v="1.0765550239234449"/>
    <n v="1.5719362964131993"/>
    <n v="0.64493276768705188"/>
    <n v="1.3621960495824481"/>
    <x v="2"/>
  </r>
  <r>
    <n v="71"/>
    <n v="73"/>
    <n v="3"/>
    <n v="4.5"/>
    <n v="0.40217391299999999"/>
    <n v="0"/>
    <n v="1.2878608999999999E-2"/>
    <n v="0.60240963855421692"/>
    <n v="0.35885167464114831"/>
    <n v="1.3669011271680525"/>
    <n v="0.27550008663295744"/>
    <n v="0.46011759960121018"/>
    <x v="3"/>
  </r>
  <r>
    <n v="72"/>
    <n v="74"/>
    <n v="2"/>
    <n v="5"/>
    <n v="0.34418604699999999"/>
    <n v="0"/>
    <n v="2.1506535E-2"/>
    <n v="0.40160642570281119"/>
    <n v="0.3987240829346092"/>
    <n v="1.169813059455739"/>
    <n v="0.46006927112040841"/>
    <n v="0.40615565599888004"/>
    <x v="4"/>
  </r>
  <r>
    <n v="73"/>
    <n v="75"/>
    <n v="2"/>
    <n v="5"/>
    <n v="0.34418604699999999"/>
    <n v="0"/>
    <n v="2.1506535E-2"/>
    <n v="0.40160642570281119"/>
    <n v="0.3987240829346092"/>
    <n v="1.169813059455739"/>
    <n v="0.46006927112040841"/>
    <n v="0.40615565599888004"/>
    <x v="4"/>
  </r>
  <r>
    <n v="74"/>
    <n v="76"/>
    <n v="7"/>
    <n v="11.5"/>
    <n v="0.38341968900000001"/>
    <n v="4.6279155999999998E-4"/>
    <n v="2.4808255000000001E-2"/>
    <n v="1.4056224899598393"/>
    <n v="0.91706539074960136"/>
    <n v="1.3031596235644556"/>
    <n v="0.53069989171287835"/>
    <n v="1.0982795354905361"/>
    <x v="2"/>
  </r>
  <r>
    <n v="75"/>
    <n v="77"/>
    <n v="7"/>
    <n v="7"/>
    <n v="0.35576923100000002"/>
    <n v="0"/>
    <n v="5.3852791999999997E-2"/>
    <n v="1.4056224899598393"/>
    <n v="0.55821371610845294"/>
    <n v="1.2091817672560259"/>
    <n v="1.1520226183919893"/>
    <n v="0.99892855456993035"/>
    <x v="4"/>
  </r>
  <r>
    <m/>
    <m/>
    <n v="498"/>
    <n v="1254"/>
    <n v="29.4223119"/>
    <n v="1.666049611"/>
    <n v="4.6746297459999999"/>
    <m/>
    <m/>
    <m/>
    <m/>
    <m/>
    <x v="5"/>
  </r>
  <r>
    <m/>
    <m/>
    <m/>
    <m/>
    <m/>
    <m/>
    <m/>
    <m/>
    <m/>
    <m/>
    <m/>
    <m/>
    <x v="5"/>
  </r>
  <r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S15:X21" firstHeaderRow="0" firstDataRow="1" firstDataCol="1"/>
  <pivotFields count="13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uenta de Agregacion2" fld="11" subtotal="count" baseField="12" baseItem="0"/>
    <dataField name="Suma de Agregacion" fld="11" baseField="0" baseItem="0"/>
    <dataField name="Promedio de Agregacion2" fld="11" subtotal="average" baseField="12" baseItem="0"/>
    <dataField name="Suma de All Degree of N1 (75)" fld="2" baseField="0" baseItem="0"/>
    <dataField name="Suma de Weighted All Degree of N1 (75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J1" workbookViewId="0">
      <selection activeCell="R28" sqref="R28"/>
    </sheetView>
  </sheetViews>
  <sheetFormatPr baseColWidth="10" defaultRowHeight="15" x14ac:dyDescent="0.25"/>
  <cols>
    <col min="1" max="1" width="10.5703125" bestFit="1" customWidth="1"/>
    <col min="2" max="2" width="8" bestFit="1" customWidth="1"/>
    <col min="3" max="3" width="21.7109375" bestFit="1" customWidth="1"/>
    <col min="4" max="4" width="31.28515625" bestFit="1" customWidth="1"/>
    <col min="5" max="5" width="32.85546875" bestFit="1" customWidth="1"/>
    <col min="6" max="6" width="33.42578125" bestFit="1" customWidth="1"/>
    <col min="7" max="7" width="16.85546875" bestFit="1" customWidth="1"/>
    <col min="8" max="8" width="13.5703125" bestFit="1" customWidth="1"/>
    <col min="9" max="9" width="14.42578125" bestFit="1" customWidth="1"/>
    <col min="10" max="10" width="12.28515625" bestFit="1" customWidth="1"/>
    <col min="11" max="11" width="13.7109375" bestFit="1" customWidth="1"/>
    <col min="12" max="12" width="15.42578125" bestFit="1" customWidth="1"/>
    <col min="19" max="19" width="17.5703125" bestFit="1" customWidth="1"/>
    <col min="20" max="20" width="21.5703125" bestFit="1" customWidth="1"/>
    <col min="21" max="21" width="19" bestFit="1" customWidth="1"/>
    <col min="22" max="22" width="24" bestFit="1" customWidth="1"/>
    <col min="23" max="23" width="27.7109375" bestFit="1" customWidth="1"/>
    <col min="24" max="24" width="37.28515625" bestFit="1" customWidth="1"/>
  </cols>
  <sheetData>
    <row r="1" spans="1:2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24" x14ac:dyDescent="0.25">
      <c r="A2" s="3">
        <v>1</v>
      </c>
      <c r="B2" s="3">
        <v>1</v>
      </c>
      <c r="C2" s="3">
        <v>10</v>
      </c>
      <c r="D2" s="3">
        <v>22</v>
      </c>
      <c r="E2" s="3">
        <v>0.43274853800000002</v>
      </c>
      <c r="F2" s="3">
        <v>0.18141429100000001</v>
      </c>
      <c r="G2" s="3">
        <v>2.567322E-2</v>
      </c>
      <c r="H2" s="3">
        <f>C2/$C$77*100</f>
        <v>2.0080321285140563</v>
      </c>
      <c r="I2" s="3">
        <f>D2/$D$77*100</f>
        <v>1.7543859649122806</v>
      </c>
      <c r="J2" s="3">
        <f>E2/$E$77*100</f>
        <v>1.4708175872474523</v>
      </c>
      <c r="K2" s="3">
        <f>G2/$G$77*100</f>
        <v>0.5492032822913544</v>
      </c>
      <c r="L2" s="3">
        <f>0.45*H2+0.45*I2+0.1*K2</f>
        <v>1.748008470270987</v>
      </c>
      <c r="M2" s="3">
        <v>1</v>
      </c>
    </row>
    <row r="3" spans="1:24" x14ac:dyDescent="0.25">
      <c r="A3" s="3">
        <v>2</v>
      </c>
      <c r="B3" s="3">
        <v>2</v>
      </c>
      <c r="C3" s="3">
        <v>1</v>
      </c>
      <c r="D3" s="3">
        <v>1</v>
      </c>
      <c r="E3" s="3">
        <v>0.30327868899999999</v>
      </c>
      <c r="F3" s="3">
        <v>0</v>
      </c>
      <c r="G3" s="4">
        <v>6.9085760999999996E-4</v>
      </c>
      <c r="H3" s="3">
        <f>C3/$C$77*100</f>
        <v>0.20080321285140559</v>
      </c>
      <c r="I3" s="3">
        <f>D3/$D$77*100</f>
        <v>7.9744816586921854E-2</v>
      </c>
      <c r="J3" s="3">
        <f>E3/$E$77*100</f>
        <v>1.0307779009031577</v>
      </c>
      <c r="K3" s="3">
        <f>G3/$G$77*100</f>
        <v>1.4778873355502754E-2</v>
      </c>
      <c r="L3" s="3">
        <f>0.45*H3+0.45*I3+0.1*K3</f>
        <v>0.12772450058279761</v>
      </c>
      <c r="M3" s="3">
        <v>1</v>
      </c>
    </row>
    <row r="4" spans="1:24" x14ac:dyDescent="0.25">
      <c r="A4" s="3">
        <v>3</v>
      </c>
      <c r="B4" s="3">
        <v>3</v>
      </c>
      <c r="C4" s="3">
        <v>3</v>
      </c>
      <c r="D4" s="3">
        <v>11.5</v>
      </c>
      <c r="E4" s="3">
        <v>0.41573033700000001</v>
      </c>
      <c r="F4" s="3">
        <v>0</v>
      </c>
      <c r="G4" s="3">
        <v>1.7016287000000001E-2</v>
      </c>
      <c r="H4" s="3">
        <f>C4/$C$77*100</f>
        <v>0.60240963855421692</v>
      </c>
      <c r="I4" s="3">
        <f>D4/$D$77*100</f>
        <v>0.91706539074960136</v>
      </c>
      <c r="J4" s="3">
        <f>E4/$E$77*100</f>
        <v>1.4129764459467917</v>
      </c>
      <c r="K4" s="3">
        <f>G4/$G$77*100</f>
        <v>0.36401357807130169</v>
      </c>
      <c r="L4" s="3">
        <f>0.45*H4+0.45*I4+0.1*K4</f>
        <v>0.72016512099384844</v>
      </c>
      <c r="M4" s="3">
        <v>1</v>
      </c>
    </row>
    <row r="5" spans="1:24" x14ac:dyDescent="0.25">
      <c r="A5" s="3">
        <v>4</v>
      </c>
      <c r="B5" s="3">
        <v>4</v>
      </c>
      <c r="C5" s="3">
        <v>3</v>
      </c>
      <c r="D5" s="3">
        <v>11.5</v>
      </c>
      <c r="E5" s="3">
        <v>0.41573033700000001</v>
      </c>
      <c r="F5" s="3">
        <v>0</v>
      </c>
      <c r="G5" s="3">
        <v>1.7016287000000001E-2</v>
      </c>
      <c r="H5" s="3">
        <f>C5/$C$77*100</f>
        <v>0.60240963855421692</v>
      </c>
      <c r="I5" s="3">
        <f>D5/$D$77*100</f>
        <v>0.91706539074960136</v>
      </c>
      <c r="J5" s="3">
        <f>E5/$E$77*100</f>
        <v>1.4129764459467917</v>
      </c>
      <c r="K5" s="3">
        <f>G5/$G$77*100</f>
        <v>0.36401357807130169</v>
      </c>
      <c r="L5" s="3">
        <f>0.45*H5+0.45*I5+0.1*K5</f>
        <v>0.72016512099384844</v>
      </c>
      <c r="M5" s="3">
        <v>1</v>
      </c>
    </row>
    <row r="6" spans="1:24" x14ac:dyDescent="0.25">
      <c r="A6" s="3">
        <v>5</v>
      </c>
      <c r="B6" s="3">
        <v>5</v>
      </c>
      <c r="C6" s="3">
        <v>1</v>
      </c>
      <c r="D6" s="3">
        <v>1</v>
      </c>
      <c r="E6" s="3">
        <v>0.30327868899999999</v>
      </c>
      <c r="F6" s="3">
        <v>0</v>
      </c>
      <c r="G6" s="4">
        <v>6.9085760999999996E-4</v>
      </c>
      <c r="H6" s="3">
        <f>C6/$C$77*100</f>
        <v>0.20080321285140559</v>
      </c>
      <c r="I6" s="3">
        <f>D6/$D$77*100</f>
        <v>7.9744816586921854E-2</v>
      </c>
      <c r="J6" s="3">
        <f>E6/$E$77*100</f>
        <v>1.0307779009031577</v>
      </c>
      <c r="K6" s="3">
        <f>G6/$G$77*100</f>
        <v>1.4778873355502754E-2</v>
      </c>
      <c r="L6" s="3">
        <f>0.45*H6+0.45*I6+0.1*K6</f>
        <v>0.12772450058279761</v>
      </c>
      <c r="M6" s="3">
        <v>1</v>
      </c>
    </row>
    <row r="7" spans="1:24" x14ac:dyDescent="0.25">
      <c r="A7" s="3">
        <v>6</v>
      </c>
      <c r="B7" s="3">
        <v>6</v>
      </c>
      <c r="C7" s="3">
        <v>1</v>
      </c>
      <c r="D7" s="3">
        <v>1</v>
      </c>
      <c r="E7" s="3">
        <v>0.30327868899999999</v>
      </c>
      <c r="F7" s="3">
        <v>0</v>
      </c>
      <c r="G7" s="4">
        <v>6.9085760999999996E-4</v>
      </c>
      <c r="H7" s="3">
        <f>C7/$C$77*100</f>
        <v>0.20080321285140559</v>
      </c>
      <c r="I7" s="3">
        <f>D7/$D$77*100</f>
        <v>7.9744816586921854E-2</v>
      </c>
      <c r="J7" s="3">
        <f>E7/$E$77*100</f>
        <v>1.0307779009031577</v>
      </c>
      <c r="K7" s="3">
        <f>G7/$G$77*100</f>
        <v>1.4778873355502754E-2</v>
      </c>
      <c r="L7" s="3">
        <f>0.45*H7+0.45*I7+0.1*K7</f>
        <v>0.12772450058279761</v>
      </c>
      <c r="M7" s="3">
        <v>1</v>
      </c>
    </row>
    <row r="8" spans="1:24" x14ac:dyDescent="0.25">
      <c r="A8" s="3">
        <v>7</v>
      </c>
      <c r="B8" s="3">
        <v>7</v>
      </c>
      <c r="C8" s="3">
        <v>1</v>
      </c>
      <c r="D8" s="3">
        <v>1</v>
      </c>
      <c r="E8" s="3">
        <v>0.30327868899999999</v>
      </c>
      <c r="F8" s="3">
        <v>0</v>
      </c>
      <c r="G8" s="4">
        <v>6.9085760999999996E-4</v>
      </c>
      <c r="H8" s="3">
        <f>C8/$C$77*100</f>
        <v>0.20080321285140559</v>
      </c>
      <c r="I8" s="3">
        <f>D8/$D$77*100</f>
        <v>7.9744816586921854E-2</v>
      </c>
      <c r="J8" s="3">
        <f>E8/$E$77*100</f>
        <v>1.0307779009031577</v>
      </c>
      <c r="K8" s="3">
        <f>G8/$G$77*100</f>
        <v>1.4778873355502754E-2</v>
      </c>
      <c r="L8" s="3">
        <f>0.45*H8+0.45*I8+0.1*K8</f>
        <v>0.12772450058279761</v>
      </c>
      <c r="M8" s="3">
        <v>1</v>
      </c>
    </row>
    <row r="9" spans="1:24" x14ac:dyDescent="0.25">
      <c r="A9" s="3">
        <v>8</v>
      </c>
      <c r="B9" s="3">
        <v>8</v>
      </c>
      <c r="C9" s="3">
        <v>1</v>
      </c>
      <c r="D9" s="3">
        <v>1</v>
      </c>
      <c r="E9" s="3">
        <v>0.30327868899999999</v>
      </c>
      <c r="F9" s="3">
        <v>0</v>
      </c>
      <c r="G9" s="4">
        <v>6.9085760999999996E-4</v>
      </c>
      <c r="H9" s="3">
        <f>C9/$C$77*100</f>
        <v>0.20080321285140559</v>
      </c>
      <c r="I9" s="3">
        <f>D9/$D$77*100</f>
        <v>7.9744816586921854E-2</v>
      </c>
      <c r="J9" s="3">
        <f>E9/$E$77*100</f>
        <v>1.0307779009031577</v>
      </c>
      <c r="K9" s="3">
        <f>G9/$G$77*100</f>
        <v>1.4778873355502754E-2</v>
      </c>
      <c r="L9" s="3">
        <f>0.45*H9+0.45*I9+0.1*K9</f>
        <v>0.12772450058279761</v>
      </c>
      <c r="M9" s="3">
        <v>1</v>
      </c>
    </row>
    <row r="10" spans="1:24" x14ac:dyDescent="0.25">
      <c r="A10" s="3">
        <v>9</v>
      </c>
      <c r="B10" s="3">
        <v>9</v>
      </c>
      <c r="C10" s="3">
        <v>1</v>
      </c>
      <c r="D10" s="3">
        <v>2.5</v>
      </c>
      <c r="E10" s="3">
        <v>0.30327868899999999</v>
      </c>
      <c r="F10" s="3">
        <v>0</v>
      </c>
      <c r="G10" s="3">
        <v>1.7271439999999999E-3</v>
      </c>
      <c r="H10" s="3">
        <f>C10/$C$77*100</f>
        <v>0.20080321285140559</v>
      </c>
      <c r="I10" s="3">
        <f>D10/$D$77*100</f>
        <v>0.1993620414673046</v>
      </c>
      <c r="J10" s="3">
        <f>E10/$E$77*100</f>
        <v>1.0307779009031577</v>
      </c>
      <c r="K10" s="3">
        <f>G10/$G$77*100</f>
        <v>3.6947182853955166E-2</v>
      </c>
      <c r="L10" s="3">
        <f>0.45*H10+0.45*I10+0.1*K10</f>
        <v>0.18376908272881512</v>
      </c>
      <c r="M10" s="3">
        <v>1</v>
      </c>
    </row>
    <row r="11" spans="1:24" x14ac:dyDescent="0.25">
      <c r="A11" s="3">
        <v>10</v>
      </c>
      <c r="B11" s="3">
        <v>10</v>
      </c>
      <c r="C11" s="3">
        <v>1</v>
      </c>
      <c r="D11" s="3">
        <v>1</v>
      </c>
      <c r="E11" s="3">
        <v>0.30327868899999999</v>
      </c>
      <c r="F11" s="3">
        <v>0</v>
      </c>
      <c r="G11" s="4">
        <v>6.9085760999999996E-4</v>
      </c>
      <c r="H11" s="3">
        <f>C11/$C$77*100</f>
        <v>0.20080321285140559</v>
      </c>
      <c r="I11" s="3">
        <f>D11/$D$77*100</f>
        <v>7.9744816586921854E-2</v>
      </c>
      <c r="J11" s="3">
        <f>E11/$E$77*100</f>
        <v>1.0307779009031577</v>
      </c>
      <c r="K11" s="3">
        <f>G11/$G$77*100</f>
        <v>1.4778873355502754E-2</v>
      </c>
      <c r="L11" s="3">
        <f>0.45*H11+0.45*I11+0.1*K11</f>
        <v>0.12772450058279761</v>
      </c>
      <c r="M11" s="3">
        <v>1</v>
      </c>
    </row>
    <row r="12" spans="1:24" x14ac:dyDescent="0.25">
      <c r="A12" s="3">
        <v>11</v>
      </c>
      <c r="B12" s="3">
        <v>11</v>
      </c>
      <c r="C12" s="3">
        <v>1</v>
      </c>
      <c r="D12" s="3">
        <v>1</v>
      </c>
      <c r="E12" s="3">
        <v>0.39572192499999997</v>
      </c>
      <c r="F12" s="3">
        <v>0</v>
      </c>
      <c r="G12" s="3">
        <v>4.7387469999999998E-3</v>
      </c>
      <c r="H12" s="3">
        <f>C12/$C$77*100</f>
        <v>0.20080321285140559</v>
      </c>
      <c r="I12" s="3">
        <f>D12/$D$77*100</f>
        <v>7.9744816586921854E-2</v>
      </c>
      <c r="J12" s="3">
        <f>E12/$E$77*100</f>
        <v>1.3449722317708146</v>
      </c>
      <c r="K12" s="3">
        <f>G12/$G$77*100</f>
        <v>0.10137160069318568</v>
      </c>
      <c r="L12" s="3">
        <f>0.45*H12+0.45*I12+0.1*K12</f>
        <v>0.1363837733165659</v>
      </c>
      <c r="M12" s="3">
        <v>1</v>
      </c>
    </row>
    <row r="13" spans="1:24" x14ac:dyDescent="0.25">
      <c r="A13" s="3">
        <v>12</v>
      </c>
      <c r="B13" s="3">
        <v>12</v>
      </c>
      <c r="C13" s="3">
        <v>36</v>
      </c>
      <c r="D13" s="3">
        <v>87</v>
      </c>
      <c r="E13" s="3">
        <v>0.64912280700000002</v>
      </c>
      <c r="F13" s="3">
        <v>0.57493973899999995</v>
      </c>
      <c r="G13" s="3">
        <v>0.17609849599999999</v>
      </c>
      <c r="H13" s="3">
        <f>C13/$C$77*100</f>
        <v>7.2289156626506017</v>
      </c>
      <c r="I13" s="3">
        <f>D13/$D$77*100</f>
        <v>6.937799043062201</v>
      </c>
      <c r="J13" s="3">
        <f>E13/$E$77*100</f>
        <v>2.2062263808711782</v>
      </c>
      <c r="K13" s="3">
        <f>G13/$G$77*100</f>
        <v>3.7671110990273498</v>
      </c>
      <c r="L13" s="3">
        <f>0.45*H13+0.45*I13+0.1*K13</f>
        <v>6.7517327274734962</v>
      </c>
      <c r="M13" s="3">
        <v>1</v>
      </c>
    </row>
    <row r="14" spans="1:24" x14ac:dyDescent="0.25">
      <c r="A14" s="3">
        <v>13</v>
      </c>
      <c r="B14" s="3">
        <v>13</v>
      </c>
      <c r="C14" s="3">
        <v>2</v>
      </c>
      <c r="D14" s="3">
        <v>3.5</v>
      </c>
      <c r="E14" s="3">
        <v>0.41573033700000001</v>
      </c>
      <c r="F14" s="3">
        <v>0</v>
      </c>
      <c r="G14" s="3">
        <v>8.199787E-3</v>
      </c>
      <c r="H14" s="3">
        <f>C14/$C$77*100</f>
        <v>0.40160642570281119</v>
      </c>
      <c r="I14" s="3">
        <f>D14/$D$77*100</f>
        <v>0.27910685805422647</v>
      </c>
      <c r="J14" s="3">
        <f>E14/$E$77*100</f>
        <v>1.4129764459467917</v>
      </c>
      <c r="K14" s="3">
        <f>G14/$G$77*100</f>
        <v>0.17541040564798563</v>
      </c>
      <c r="L14" s="3">
        <f>0.45*H14+0.45*I14+0.1*K14</f>
        <v>0.32386201825546546</v>
      </c>
      <c r="M14" s="3">
        <v>2</v>
      </c>
    </row>
    <row r="15" spans="1:24" x14ac:dyDescent="0.25">
      <c r="A15" s="3">
        <v>14</v>
      </c>
      <c r="B15" s="3">
        <v>14</v>
      </c>
      <c r="C15" s="3">
        <v>1</v>
      </c>
      <c r="D15" s="3">
        <v>1</v>
      </c>
      <c r="E15" s="3">
        <v>0.39572192499999997</v>
      </c>
      <c r="F15" s="3">
        <v>0</v>
      </c>
      <c r="G15" s="3">
        <v>4.7387469999999998E-3</v>
      </c>
      <c r="H15" s="3">
        <f>C15/$C$77*100</f>
        <v>0.20080321285140559</v>
      </c>
      <c r="I15" s="3">
        <f>D15/$D$77*100</f>
        <v>7.9744816586921854E-2</v>
      </c>
      <c r="J15" s="3">
        <f>E15/$E$77*100</f>
        <v>1.3449722317708146</v>
      </c>
      <c r="K15" s="3">
        <f>G15/$G$77*100</f>
        <v>0.10137160069318568</v>
      </c>
      <c r="L15" s="3">
        <f>0.45*H15+0.45*I15+0.1*K15</f>
        <v>0.1363837733165659</v>
      </c>
      <c r="M15" s="3">
        <v>1</v>
      </c>
      <c r="S15" s="5" t="s">
        <v>18</v>
      </c>
      <c r="T15" t="s">
        <v>22</v>
      </c>
      <c r="U15" t="s">
        <v>20</v>
      </c>
      <c r="V15" t="s">
        <v>21</v>
      </c>
      <c r="W15" t="s">
        <v>23</v>
      </c>
      <c r="X15" t="s">
        <v>24</v>
      </c>
    </row>
    <row r="16" spans="1:24" x14ac:dyDescent="0.25">
      <c r="A16" s="3">
        <v>15</v>
      </c>
      <c r="B16" s="3">
        <v>15</v>
      </c>
      <c r="C16" s="3">
        <v>1</v>
      </c>
      <c r="D16" s="3">
        <v>1</v>
      </c>
      <c r="E16" s="3">
        <v>0.39572192499999997</v>
      </c>
      <c r="F16" s="3">
        <v>0</v>
      </c>
      <c r="G16" s="3">
        <v>4.7387469999999998E-3</v>
      </c>
      <c r="H16" s="3">
        <f>C16/$C$77*100</f>
        <v>0.20080321285140559</v>
      </c>
      <c r="I16" s="3">
        <f>D16/$D$77*100</f>
        <v>7.9744816586921854E-2</v>
      </c>
      <c r="J16" s="3">
        <f>E16/$E$77*100</f>
        <v>1.3449722317708146</v>
      </c>
      <c r="K16" s="3">
        <f>G16/$G$77*100</f>
        <v>0.10137160069318568</v>
      </c>
      <c r="L16" s="3">
        <f>0.45*H16+0.45*I16+0.1*K16</f>
        <v>0.1363837733165659</v>
      </c>
      <c r="M16" s="3">
        <v>1</v>
      </c>
      <c r="S16" s="6">
        <v>1</v>
      </c>
      <c r="T16" s="7">
        <v>27</v>
      </c>
      <c r="U16" s="7">
        <v>20.313291087165556</v>
      </c>
      <c r="V16" s="7">
        <v>0.75234411433946502</v>
      </c>
      <c r="W16" s="7">
        <v>114</v>
      </c>
      <c r="X16" s="7">
        <v>253</v>
      </c>
    </row>
    <row r="17" spans="1:24" x14ac:dyDescent="0.25">
      <c r="A17" s="3">
        <v>16</v>
      </c>
      <c r="B17" s="3">
        <v>16</v>
      </c>
      <c r="C17" s="3">
        <v>1</v>
      </c>
      <c r="D17" s="3">
        <v>1</v>
      </c>
      <c r="E17" s="3">
        <v>0.39572192499999997</v>
      </c>
      <c r="F17" s="3">
        <v>0</v>
      </c>
      <c r="G17" s="3">
        <v>4.7387469999999998E-3</v>
      </c>
      <c r="H17" s="3">
        <f>C17/$C$77*100</f>
        <v>0.20080321285140559</v>
      </c>
      <c r="I17" s="3">
        <f>D17/$D$77*100</f>
        <v>7.9744816586921854E-2</v>
      </c>
      <c r="J17" s="3">
        <f>E17/$E$77*100</f>
        <v>1.3449722317708146</v>
      </c>
      <c r="K17" s="3">
        <f>G17/$G$77*100</f>
        <v>0.10137160069318568</v>
      </c>
      <c r="L17" s="3">
        <f>0.45*H17+0.45*I17+0.1*K17</f>
        <v>0.1363837733165659</v>
      </c>
      <c r="M17" s="3">
        <v>1</v>
      </c>
      <c r="S17" s="6">
        <v>2</v>
      </c>
      <c r="T17" s="7">
        <v>11</v>
      </c>
      <c r="U17" s="7">
        <v>15.282487415253419</v>
      </c>
      <c r="V17" s="7">
        <v>1.3893170377503108</v>
      </c>
      <c r="W17" s="7">
        <v>74</v>
      </c>
      <c r="X17" s="7">
        <v>229</v>
      </c>
    </row>
    <row r="18" spans="1:24" x14ac:dyDescent="0.25">
      <c r="A18" s="3">
        <v>17</v>
      </c>
      <c r="B18" s="3">
        <v>17</v>
      </c>
      <c r="C18" s="3">
        <v>9</v>
      </c>
      <c r="D18" s="3">
        <v>25.5</v>
      </c>
      <c r="E18" s="3">
        <v>0.39153439200000001</v>
      </c>
      <c r="F18" s="3">
        <v>3.9044913000000001E-2</v>
      </c>
      <c r="G18" s="3">
        <v>2.0512415999999999E-2</v>
      </c>
      <c r="H18" s="3">
        <f>C18/$C$77*100</f>
        <v>1.8072289156626504</v>
      </c>
      <c r="I18" s="3">
        <f>D18/$D$77*100</f>
        <v>2.0334928229665072</v>
      </c>
      <c r="J18" s="3">
        <f>E18/$E$77*100</f>
        <v>1.330739723413781</v>
      </c>
      <c r="K18" s="3">
        <f>G18/$G$77*100</f>
        <v>0.43880300931966043</v>
      </c>
      <c r="L18" s="3">
        <f>0.45*H18+0.45*I18+0.1*K18</f>
        <v>1.7722050833150869</v>
      </c>
      <c r="M18" s="3">
        <v>2</v>
      </c>
      <c r="S18" s="6">
        <v>3</v>
      </c>
      <c r="T18" s="7">
        <v>11</v>
      </c>
      <c r="U18" s="7">
        <v>18.581795800376106</v>
      </c>
      <c r="V18" s="7">
        <v>1.6892541636705551</v>
      </c>
      <c r="W18" s="7">
        <v>105</v>
      </c>
      <c r="X18" s="7">
        <v>221.5</v>
      </c>
    </row>
    <row r="19" spans="1:24" x14ac:dyDescent="0.25">
      <c r="A19" s="3">
        <v>18</v>
      </c>
      <c r="B19" s="3">
        <v>18</v>
      </c>
      <c r="C19" s="3">
        <v>7</v>
      </c>
      <c r="D19" s="3">
        <v>23.5</v>
      </c>
      <c r="E19" s="3">
        <v>0.342592593</v>
      </c>
      <c r="F19" s="3">
        <v>0</v>
      </c>
      <c r="G19" s="3">
        <v>1.1536566999999999E-2</v>
      </c>
      <c r="H19" s="3">
        <f>C19/$C$77*100</f>
        <v>1.4056224899598393</v>
      </c>
      <c r="I19" s="3">
        <f>D19/$D$77*100</f>
        <v>1.8740031897926632</v>
      </c>
      <c r="J19" s="3">
        <f>E19/$E$77*100</f>
        <v>1.1643972579870585</v>
      </c>
      <c r="K19" s="3">
        <f>G19/$G$77*100</f>
        <v>0.24679103216402629</v>
      </c>
      <c r="L19" s="3">
        <f>0.45*H19+0.45*I19+0.1*K19</f>
        <v>1.5005106591050288</v>
      </c>
      <c r="M19" s="3">
        <v>2</v>
      </c>
      <c r="S19" s="6">
        <v>4</v>
      </c>
      <c r="T19" s="7">
        <v>9</v>
      </c>
      <c r="U19" s="7">
        <v>10.251772736643614</v>
      </c>
      <c r="V19" s="7">
        <v>1.1390858596270683</v>
      </c>
      <c r="W19" s="7">
        <v>51</v>
      </c>
      <c r="X19" s="7">
        <v>125.5</v>
      </c>
    </row>
    <row r="20" spans="1:24" x14ac:dyDescent="0.25">
      <c r="A20" s="3">
        <v>19</v>
      </c>
      <c r="B20" s="3">
        <v>19</v>
      </c>
      <c r="C20" s="3">
        <v>7</v>
      </c>
      <c r="D20" s="3">
        <v>23.5</v>
      </c>
      <c r="E20" s="3">
        <v>0.342592593</v>
      </c>
      <c r="F20" s="3">
        <v>0</v>
      </c>
      <c r="G20" s="3">
        <v>1.1536566999999999E-2</v>
      </c>
      <c r="H20" s="3">
        <f>C20/$C$77*100</f>
        <v>1.4056224899598393</v>
      </c>
      <c r="I20" s="3">
        <f>D20/$D$77*100</f>
        <v>1.8740031897926632</v>
      </c>
      <c r="J20" s="3">
        <f>E20/$E$77*100</f>
        <v>1.1643972579870585</v>
      </c>
      <c r="K20" s="3">
        <f>G20/$G$77*100</f>
        <v>0.24679103216402629</v>
      </c>
      <c r="L20" s="3">
        <f>0.45*H20+0.45*I20+0.1*K20</f>
        <v>1.5005106591050288</v>
      </c>
      <c r="M20" s="3">
        <v>2</v>
      </c>
      <c r="S20" s="6">
        <v>5</v>
      </c>
      <c r="T20" s="7">
        <v>17</v>
      </c>
      <c r="U20" s="7">
        <v>35.570652961310024</v>
      </c>
      <c r="V20" s="7">
        <v>2.0923913506652956</v>
      </c>
      <c r="W20" s="7">
        <v>154</v>
      </c>
      <c r="X20" s="7">
        <v>425</v>
      </c>
    </row>
    <row r="21" spans="1:24" x14ac:dyDescent="0.25">
      <c r="A21" s="3">
        <v>20</v>
      </c>
      <c r="B21" s="3">
        <v>20</v>
      </c>
      <c r="C21" s="3">
        <v>7</v>
      </c>
      <c r="D21" s="3">
        <v>25.5</v>
      </c>
      <c r="E21" s="3">
        <v>0.342592593</v>
      </c>
      <c r="F21" s="3">
        <v>0</v>
      </c>
      <c r="G21" s="3">
        <v>1.2201590999999999E-2</v>
      </c>
      <c r="H21" s="3">
        <f>C21/$C$77*100</f>
        <v>1.4056224899598393</v>
      </c>
      <c r="I21" s="3">
        <f>D21/$D$77*100</f>
        <v>2.0334928229665072</v>
      </c>
      <c r="J21" s="3">
        <f>E21/$E$77*100</f>
        <v>1.1643972579870585</v>
      </c>
      <c r="K21" s="3">
        <f>G21/$G$77*100</f>
        <v>0.26101727116336199</v>
      </c>
      <c r="L21" s="3">
        <f>0.45*H21+0.45*I21+0.1*K21</f>
        <v>1.5737036179331922</v>
      </c>
      <c r="M21" s="3">
        <v>2</v>
      </c>
      <c r="S21" s="6" t="s">
        <v>19</v>
      </c>
      <c r="T21" s="7">
        <v>75</v>
      </c>
      <c r="U21" s="7">
        <v>100.0000000007487</v>
      </c>
      <c r="V21" s="7">
        <v>1.3333333333433159</v>
      </c>
      <c r="W21" s="7">
        <v>498</v>
      </c>
      <c r="X21" s="7">
        <v>1254</v>
      </c>
    </row>
    <row r="22" spans="1:24" x14ac:dyDescent="0.25">
      <c r="A22" s="3">
        <v>21</v>
      </c>
      <c r="B22" s="3">
        <v>21</v>
      </c>
      <c r="C22" s="3">
        <v>7</v>
      </c>
      <c r="D22" s="3">
        <v>25.5</v>
      </c>
      <c r="E22" s="3">
        <v>0.342592593</v>
      </c>
      <c r="F22" s="3">
        <v>0</v>
      </c>
      <c r="G22" s="3">
        <v>1.3852768E-2</v>
      </c>
      <c r="H22" s="3">
        <f>C22/$C$77*100</f>
        <v>1.4056224899598393</v>
      </c>
      <c r="I22" s="3">
        <f>D22/$D$77*100</f>
        <v>2.0334928229665072</v>
      </c>
      <c r="J22" s="3">
        <f>E22/$E$77*100</f>
        <v>1.1643972579870585</v>
      </c>
      <c r="K22" s="3">
        <f>G22/$G$77*100</f>
        <v>0.29633936274532918</v>
      </c>
      <c r="L22" s="3">
        <f>0.45*H22+0.45*I22+0.1*K22</f>
        <v>1.5772358270913889</v>
      </c>
      <c r="M22" s="3">
        <v>2</v>
      </c>
    </row>
    <row r="23" spans="1:24" x14ac:dyDescent="0.25">
      <c r="A23" s="3">
        <v>22</v>
      </c>
      <c r="B23" s="3">
        <v>22</v>
      </c>
      <c r="C23" s="3">
        <v>7</v>
      </c>
      <c r="D23" s="3">
        <v>23.5</v>
      </c>
      <c r="E23" s="3">
        <v>0.342592593</v>
      </c>
      <c r="F23" s="3">
        <v>0</v>
      </c>
      <c r="G23" s="3">
        <v>1.3267011E-2</v>
      </c>
      <c r="H23" s="3">
        <f>C23/$C$77*100</f>
        <v>1.4056224899598393</v>
      </c>
      <c r="I23" s="3">
        <f>D23/$D$77*100</f>
        <v>1.8740031897926632</v>
      </c>
      <c r="J23" s="3">
        <f>E23/$E$77*100</f>
        <v>1.1643972579870585</v>
      </c>
      <c r="K23" s="3">
        <f>G23/$G$77*100</f>
        <v>0.283808808844216</v>
      </c>
      <c r="L23" s="3">
        <f>0.45*H23+0.45*I23+0.1*K23</f>
        <v>1.5042124367730478</v>
      </c>
      <c r="M23" s="3">
        <v>2</v>
      </c>
    </row>
    <row r="24" spans="1:24" x14ac:dyDescent="0.25">
      <c r="A24" s="3">
        <v>23</v>
      </c>
      <c r="B24" s="3">
        <v>23</v>
      </c>
      <c r="C24" s="3">
        <v>7</v>
      </c>
      <c r="D24" s="3">
        <v>23.5</v>
      </c>
      <c r="E24" s="3">
        <v>0.342592593</v>
      </c>
      <c r="F24" s="3">
        <v>0</v>
      </c>
      <c r="G24" s="3">
        <v>1.3267011E-2</v>
      </c>
      <c r="H24" s="3">
        <f>C24/$C$77*100</f>
        <v>1.4056224899598393</v>
      </c>
      <c r="I24" s="3">
        <f>D24/$D$77*100</f>
        <v>1.8740031897926632</v>
      </c>
      <c r="J24" s="3">
        <f>E24/$E$77*100</f>
        <v>1.1643972579870585</v>
      </c>
      <c r="K24" s="3">
        <f>G24/$G$77*100</f>
        <v>0.283808808844216</v>
      </c>
      <c r="L24" s="3">
        <f>0.45*H24+0.45*I24+0.1*K24</f>
        <v>1.5042124367730478</v>
      </c>
      <c r="M24" s="3">
        <v>2</v>
      </c>
    </row>
    <row r="25" spans="1:24" x14ac:dyDescent="0.25">
      <c r="A25" s="3">
        <v>24</v>
      </c>
      <c r="B25" s="3">
        <v>24</v>
      </c>
      <c r="C25" s="3">
        <v>15</v>
      </c>
      <c r="D25" s="3">
        <v>43</v>
      </c>
      <c r="E25" s="3">
        <v>0.46540880499999998</v>
      </c>
      <c r="F25" s="3">
        <v>0.135623945</v>
      </c>
      <c r="G25" s="3">
        <v>5.1446655000000001E-2</v>
      </c>
      <c r="H25" s="3">
        <f>C25/$C$77*100</f>
        <v>3.0120481927710845</v>
      </c>
      <c r="I25" s="3">
        <f>D25/$D$77*100</f>
        <v>3.4290271132376398</v>
      </c>
      <c r="J25" s="3">
        <f>E25/$E$77*100</f>
        <v>1.5818226881076602</v>
      </c>
      <c r="K25" s="3">
        <f>G25/$G$77*100</f>
        <v>1.1005503707330409</v>
      </c>
      <c r="L25" s="3">
        <f>0.45*H25+0.45*I25+0.1*K25</f>
        <v>3.0085389247772301</v>
      </c>
      <c r="M25" s="3">
        <v>2</v>
      </c>
    </row>
    <row r="26" spans="1:24" x14ac:dyDescent="0.25">
      <c r="A26" s="3">
        <v>25</v>
      </c>
      <c r="B26" s="3">
        <v>25</v>
      </c>
      <c r="C26" s="3">
        <v>11</v>
      </c>
      <c r="D26" s="3">
        <v>24.5</v>
      </c>
      <c r="E26" s="3">
        <v>0.46250000000000002</v>
      </c>
      <c r="F26" s="3">
        <v>3.0213585000000001E-2</v>
      </c>
      <c r="G26" s="3">
        <v>5.7555648000000001E-2</v>
      </c>
      <c r="H26" s="3">
        <f>C26/$C$77*100</f>
        <v>2.2088353413654618</v>
      </c>
      <c r="I26" s="3">
        <f>D26/$D$77*100</f>
        <v>1.9537480063795853</v>
      </c>
      <c r="J26" s="3">
        <f>E26/$E$77*100</f>
        <v>1.5719362964131993</v>
      </c>
      <c r="K26" s="3">
        <f>G26/$G$77*100</f>
        <v>1.231234367796709</v>
      </c>
      <c r="L26" s="3">
        <f>0.45*H26+0.45*I26+0.1*K26</f>
        <v>1.9962859432649422</v>
      </c>
      <c r="M26" s="3">
        <v>3</v>
      </c>
    </row>
    <row r="27" spans="1:24" x14ac:dyDescent="0.25">
      <c r="A27" s="3">
        <v>26</v>
      </c>
      <c r="B27" s="3">
        <v>26</v>
      </c>
      <c r="C27" s="3">
        <v>16</v>
      </c>
      <c r="D27" s="3">
        <v>43</v>
      </c>
      <c r="E27" s="3">
        <v>0.52112676099999999</v>
      </c>
      <c r="F27" s="3">
        <v>7.7198417000000005E-2</v>
      </c>
      <c r="G27" s="3">
        <v>9.7463264999999993E-2</v>
      </c>
      <c r="H27" s="3">
        <f>C27/$C$77*100</f>
        <v>3.2128514056224895</v>
      </c>
      <c r="I27" s="3">
        <f>D27/$D$77*100</f>
        <v>3.4290271132376398</v>
      </c>
      <c r="J27" s="3">
        <f>E27/$E$77*100</f>
        <v>1.7711958284284248</v>
      </c>
      <c r="K27" s="3">
        <f>G27/$G$77*100</f>
        <v>2.0849408465643213</v>
      </c>
      <c r="L27" s="3">
        <f>0.45*H27+0.45*I27+0.1*K27</f>
        <v>3.19733941814349</v>
      </c>
      <c r="M27" s="3">
        <v>3</v>
      </c>
    </row>
    <row r="28" spans="1:24" x14ac:dyDescent="0.25">
      <c r="A28" s="3">
        <v>27</v>
      </c>
      <c r="B28" s="3">
        <v>27</v>
      </c>
      <c r="C28" s="3">
        <v>10</v>
      </c>
      <c r="D28" s="3">
        <v>25</v>
      </c>
      <c r="E28" s="3">
        <v>0.47435897399999999</v>
      </c>
      <c r="F28" s="3">
        <v>1.5816113E-2</v>
      </c>
      <c r="G28" s="3">
        <v>7.9378487999999997E-2</v>
      </c>
      <c r="H28" s="3">
        <f>C28/$C$77*100</f>
        <v>2.0080321285140563</v>
      </c>
      <c r="I28" s="3">
        <f>D28/$D$77*100</f>
        <v>1.9936204146730463</v>
      </c>
      <c r="J28" s="3">
        <f>E28/$E$77*100</f>
        <v>1.6122423540755135</v>
      </c>
      <c r="K28" s="3">
        <f>G28/$G$77*100</f>
        <v>1.6980700571616991</v>
      </c>
      <c r="L28" s="3">
        <f>0.45*H28+0.45*I28+0.1*K28</f>
        <v>1.9705506501503662</v>
      </c>
      <c r="M28" s="3">
        <v>4</v>
      </c>
    </row>
    <row r="29" spans="1:24" x14ac:dyDescent="0.25">
      <c r="A29" s="3">
        <v>28</v>
      </c>
      <c r="B29" s="3">
        <v>28</v>
      </c>
      <c r="C29" s="3">
        <v>17</v>
      </c>
      <c r="D29" s="3">
        <v>32.5</v>
      </c>
      <c r="E29" s="3">
        <v>0.52112676099999999</v>
      </c>
      <c r="F29" s="3">
        <v>5.6719919000000001E-2</v>
      </c>
      <c r="G29" s="3">
        <v>0.10404250299999999</v>
      </c>
      <c r="H29" s="3">
        <f>C29/$C$77*100</f>
        <v>3.4136546184738958</v>
      </c>
      <c r="I29" s="3">
        <f>D29/$D$77*100</f>
        <v>2.5917065390749601</v>
      </c>
      <c r="J29" s="3">
        <f>E29/$E$77*100</f>
        <v>1.7711958284284248</v>
      </c>
      <c r="K29" s="3">
        <f>G29/$G$77*100</f>
        <v>2.2256843569060711</v>
      </c>
      <c r="L29" s="3">
        <f>0.45*H29+0.45*I29+0.1*K29</f>
        <v>2.9249809565875924</v>
      </c>
      <c r="M29" s="3">
        <v>3</v>
      </c>
    </row>
    <row r="30" spans="1:24" x14ac:dyDescent="0.25">
      <c r="A30" s="3">
        <v>29</v>
      </c>
      <c r="B30" s="3">
        <v>29</v>
      </c>
      <c r="C30" s="3">
        <v>4</v>
      </c>
      <c r="D30" s="3">
        <v>10.5</v>
      </c>
      <c r="E30" s="3">
        <v>0.40437158499999998</v>
      </c>
      <c r="F30" s="3">
        <v>2.7212144000000001E-2</v>
      </c>
      <c r="G30" s="3">
        <v>2.4666170000000001E-2</v>
      </c>
      <c r="H30" s="3">
        <f>C30/$C$77*100</f>
        <v>0.80321285140562237</v>
      </c>
      <c r="I30" s="3">
        <f>D30/$D$77*100</f>
        <v>0.83732057416267947</v>
      </c>
      <c r="J30" s="3">
        <f>E30/$E$77*100</f>
        <v>1.3743705334046166</v>
      </c>
      <c r="K30" s="3">
        <f>G30/$G$77*100</f>
        <v>0.52766039965210965</v>
      </c>
      <c r="L30" s="3">
        <f>0.45*H30+0.45*I30+0.1*K30</f>
        <v>0.79100608147094686</v>
      </c>
      <c r="M30" s="3">
        <v>1</v>
      </c>
    </row>
    <row r="31" spans="1:24" x14ac:dyDescent="0.25">
      <c r="A31" s="3">
        <v>30</v>
      </c>
      <c r="B31" s="3">
        <v>30</v>
      </c>
      <c r="C31" s="3">
        <v>8</v>
      </c>
      <c r="D31" s="3">
        <v>12.5</v>
      </c>
      <c r="E31" s="3">
        <v>0.43023255799999999</v>
      </c>
      <c r="F31" s="3">
        <v>8.4845119999999996E-3</v>
      </c>
      <c r="G31" s="3">
        <v>1.9807834999999999E-2</v>
      </c>
      <c r="H31" s="3">
        <f>C31/$C$77*100</f>
        <v>1.6064257028112447</v>
      </c>
      <c r="I31" s="3">
        <f>D31/$D$77*100</f>
        <v>0.99681020733652315</v>
      </c>
      <c r="J31" s="3">
        <f>E31/$E$77*100</f>
        <v>1.4622663217705878</v>
      </c>
      <c r="K31" s="3">
        <f>G31/$G$77*100</f>
        <v>0.42373056426445799</v>
      </c>
      <c r="L31" s="3">
        <f>0.45*H31+0.45*I31+0.1*K31</f>
        <v>1.2138292159929414</v>
      </c>
      <c r="M31" s="3">
        <v>1</v>
      </c>
    </row>
    <row r="32" spans="1:24" x14ac:dyDescent="0.25">
      <c r="A32" s="3">
        <v>31</v>
      </c>
      <c r="B32" s="3">
        <v>31</v>
      </c>
      <c r="C32" s="3">
        <v>2</v>
      </c>
      <c r="D32" s="3">
        <v>3.5</v>
      </c>
      <c r="E32" s="3">
        <v>0.32034632000000002</v>
      </c>
      <c r="F32" s="3">
        <v>0</v>
      </c>
      <c r="G32" s="3">
        <v>2.6144269999999999E-3</v>
      </c>
      <c r="H32" s="3">
        <f>C32/$C$77*100</f>
        <v>0.40160642570281119</v>
      </c>
      <c r="I32" s="3">
        <f>D32/$D$77*100</f>
        <v>0.27910685805422647</v>
      </c>
      <c r="J32" s="3">
        <f>E32/$E$77*100</f>
        <v>1.0887870439576164</v>
      </c>
      <c r="K32" s="3">
        <f>G32/$G$77*100</f>
        <v>5.59280016184623E-2</v>
      </c>
      <c r="L32" s="3">
        <f>0.45*H32+0.45*I32+0.1*K32</f>
        <v>0.31191377785251312</v>
      </c>
      <c r="M32" s="3">
        <v>2</v>
      </c>
    </row>
    <row r="33" spans="1:13" x14ac:dyDescent="0.25">
      <c r="A33" s="3">
        <v>32</v>
      </c>
      <c r="B33" s="3">
        <v>32</v>
      </c>
      <c r="C33" s="3">
        <v>4</v>
      </c>
      <c r="D33" s="3">
        <v>8.5</v>
      </c>
      <c r="E33" s="3">
        <v>0.42045454500000001</v>
      </c>
      <c r="F33" s="3">
        <v>8.8084070000000007E-3</v>
      </c>
      <c r="G33" s="3">
        <v>1.8283536999999999E-2</v>
      </c>
      <c r="H33" s="3">
        <f>C33/$C$77*100</f>
        <v>0.80321285140562237</v>
      </c>
      <c r="I33" s="3">
        <f>D33/$D$77*100</f>
        <v>0.67783094098883578</v>
      </c>
      <c r="J33" s="3">
        <f>E33/$E$77*100</f>
        <v>1.4290329951943717</v>
      </c>
      <c r="K33" s="3">
        <f>G33/$G$77*100</f>
        <v>0.39112267694879804</v>
      </c>
      <c r="L33" s="3">
        <f>0.45*H33+0.45*I33+0.1*K33</f>
        <v>0.705581974272386</v>
      </c>
      <c r="M33" s="3">
        <v>2</v>
      </c>
    </row>
    <row r="34" spans="1:13" x14ac:dyDescent="0.25">
      <c r="A34" s="3">
        <v>33</v>
      </c>
      <c r="B34" s="3">
        <v>33</v>
      </c>
      <c r="C34" s="3">
        <v>1</v>
      </c>
      <c r="D34" s="3">
        <v>1</v>
      </c>
      <c r="E34" s="3">
        <v>0.39572192499999997</v>
      </c>
      <c r="F34" s="3">
        <v>0</v>
      </c>
      <c r="G34" s="3">
        <v>4.7387469999999998E-3</v>
      </c>
      <c r="H34" s="3">
        <f>C34/$C$77*100</f>
        <v>0.20080321285140559</v>
      </c>
      <c r="I34" s="3">
        <f>D34/$D$77*100</f>
        <v>7.9744816586921854E-2</v>
      </c>
      <c r="J34" s="3">
        <f>E34/$E$77*100</f>
        <v>1.3449722317708146</v>
      </c>
      <c r="K34" s="3">
        <f>G34/$G$77*100</f>
        <v>0.10137160069318568</v>
      </c>
      <c r="L34" s="3">
        <f>0.45*H34+0.45*I34+0.1*K34</f>
        <v>0.1363837733165659</v>
      </c>
      <c r="M34" s="3">
        <v>1</v>
      </c>
    </row>
    <row r="35" spans="1:13" x14ac:dyDescent="0.25">
      <c r="A35" s="3">
        <v>34</v>
      </c>
      <c r="B35" s="3">
        <v>34</v>
      </c>
      <c r="C35" s="3">
        <v>2</v>
      </c>
      <c r="D35" s="3">
        <v>3.5</v>
      </c>
      <c r="E35" s="3">
        <v>0.39784946199999999</v>
      </c>
      <c r="F35" s="3">
        <v>0</v>
      </c>
      <c r="G35" s="3">
        <v>1.4646612999999999E-2</v>
      </c>
      <c r="H35" s="3">
        <f>C35/$C$77*100</f>
        <v>0.40160642570281119</v>
      </c>
      <c r="I35" s="3">
        <f>D35/$D$77*100</f>
        <v>0.27910685805422647</v>
      </c>
      <c r="J35" s="3">
        <f>E35/$E$77*100</f>
        <v>1.3522032644892192</v>
      </c>
      <c r="K35" s="3">
        <f>G35/$G$77*100</f>
        <v>0.31332134940810774</v>
      </c>
      <c r="L35" s="3">
        <f>0.45*H35+0.45*I35+0.1*K35</f>
        <v>0.33765311263147768</v>
      </c>
      <c r="M35" s="3">
        <v>1</v>
      </c>
    </row>
    <row r="36" spans="1:13" x14ac:dyDescent="0.25">
      <c r="A36" s="3">
        <v>35</v>
      </c>
      <c r="B36" s="3">
        <v>35</v>
      </c>
      <c r="C36" s="3">
        <v>6</v>
      </c>
      <c r="D36" s="3">
        <v>15</v>
      </c>
      <c r="E36" s="3">
        <v>0.40659340700000002</v>
      </c>
      <c r="F36" s="3">
        <v>0</v>
      </c>
      <c r="G36" s="3">
        <v>1.7824833000000002E-2</v>
      </c>
      <c r="H36" s="3">
        <f>C36/$C$77*100</f>
        <v>1.2048192771084338</v>
      </c>
      <c r="I36" s="3">
        <f>D36/$D$77*100</f>
        <v>1.1961722488038278</v>
      </c>
      <c r="J36" s="3">
        <f>E36/$E$77*100</f>
        <v>1.3819220202067126</v>
      </c>
      <c r="K36" s="3">
        <f>G36/$G$77*100</f>
        <v>0.38131004953392089</v>
      </c>
      <c r="L36" s="3">
        <f>0.45*H36+0.45*I36+0.1*K36</f>
        <v>1.1185771916139098</v>
      </c>
      <c r="M36" s="3">
        <v>1</v>
      </c>
    </row>
    <row r="37" spans="1:13" x14ac:dyDescent="0.25">
      <c r="A37" s="3">
        <v>36</v>
      </c>
      <c r="B37" s="3">
        <v>36</v>
      </c>
      <c r="C37" s="3">
        <v>6</v>
      </c>
      <c r="D37" s="3">
        <v>15</v>
      </c>
      <c r="E37" s="3">
        <v>0.40659340700000002</v>
      </c>
      <c r="F37" s="3">
        <v>0</v>
      </c>
      <c r="G37" s="3">
        <v>1.7824833000000002E-2</v>
      </c>
      <c r="H37" s="3">
        <f>C37/$C$77*100</f>
        <v>1.2048192771084338</v>
      </c>
      <c r="I37" s="3">
        <f>D37/$D$77*100</f>
        <v>1.1961722488038278</v>
      </c>
      <c r="J37" s="3">
        <f>E37/$E$77*100</f>
        <v>1.3819220202067126</v>
      </c>
      <c r="K37" s="3">
        <f>G37/$G$77*100</f>
        <v>0.38131004953392089</v>
      </c>
      <c r="L37" s="3">
        <f>0.45*H37+0.45*I37+0.1*K37</f>
        <v>1.1185771916139098</v>
      </c>
      <c r="M37" s="3">
        <v>1</v>
      </c>
    </row>
    <row r="38" spans="1:13" x14ac:dyDescent="0.25">
      <c r="A38" s="3">
        <v>37</v>
      </c>
      <c r="B38" s="3">
        <v>37</v>
      </c>
      <c r="C38" s="3">
        <v>6</v>
      </c>
      <c r="D38" s="3">
        <v>13.5</v>
      </c>
      <c r="E38" s="3">
        <v>0.40659340700000002</v>
      </c>
      <c r="F38" s="3">
        <v>0</v>
      </c>
      <c r="G38" s="3">
        <v>1.7075697000000001E-2</v>
      </c>
      <c r="H38" s="3">
        <f>C38/$C$77*100</f>
        <v>1.2048192771084338</v>
      </c>
      <c r="I38" s="3">
        <f>D38/$D$77*100</f>
        <v>1.0765550239234449</v>
      </c>
      <c r="J38" s="3">
        <f>E38/$E$77*100</f>
        <v>1.3819220202067126</v>
      </c>
      <c r="K38" s="3">
        <f>G38/$G$77*100</f>
        <v>0.36528448086420917</v>
      </c>
      <c r="L38" s="3">
        <f>0.45*H38+0.45*I38+0.1*K38</f>
        <v>1.0631468835507665</v>
      </c>
      <c r="M38" s="3">
        <v>1</v>
      </c>
    </row>
    <row r="39" spans="1:13" x14ac:dyDescent="0.25">
      <c r="A39" s="3">
        <v>38</v>
      </c>
      <c r="B39" s="3">
        <v>38</v>
      </c>
      <c r="C39" s="3">
        <v>6</v>
      </c>
      <c r="D39" s="3">
        <v>13.5</v>
      </c>
      <c r="E39" s="3">
        <v>0.40659340700000002</v>
      </c>
      <c r="F39" s="3">
        <v>0</v>
      </c>
      <c r="G39" s="3">
        <v>1.7075697000000001E-2</v>
      </c>
      <c r="H39" s="3">
        <f>C39/$C$77*100</f>
        <v>1.2048192771084338</v>
      </c>
      <c r="I39" s="3">
        <f>D39/$D$77*100</f>
        <v>1.0765550239234449</v>
      </c>
      <c r="J39" s="3">
        <f>E39/$E$77*100</f>
        <v>1.3819220202067126</v>
      </c>
      <c r="K39" s="3">
        <f>G39/$G$77*100</f>
        <v>0.36528448086420917</v>
      </c>
      <c r="L39" s="3">
        <f>0.45*H39+0.45*I39+0.1*K39</f>
        <v>1.0631468835507665</v>
      </c>
      <c r="M39" s="3">
        <v>1</v>
      </c>
    </row>
    <row r="40" spans="1:13" x14ac:dyDescent="0.25">
      <c r="A40" s="3">
        <v>39</v>
      </c>
      <c r="B40" s="3">
        <v>39</v>
      </c>
      <c r="C40" s="3">
        <v>6</v>
      </c>
      <c r="D40" s="3">
        <v>13.5</v>
      </c>
      <c r="E40" s="3">
        <v>0.40659340700000002</v>
      </c>
      <c r="F40" s="3">
        <v>0</v>
      </c>
      <c r="G40" s="3">
        <v>1.7075697000000001E-2</v>
      </c>
      <c r="H40" s="3">
        <f>C40/$C$77*100</f>
        <v>1.2048192771084338</v>
      </c>
      <c r="I40" s="3">
        <f>D40/$D$77*100</f>
        <v>1.0765550239234449</v>
      </c>
      <c r="J40" s="3">
        <f>E40/$E$77*100</f>
        <v>1.3819220202067126</v>
      </c>
      <c r="K40" s="3">
        <f>G40/$G$77*100</f>
        <v>0.36528448086420917</v>
      </c>
      <c r="L40" s="3">
        <f>0.45*H40+0.45*I40+0.1*K40</f>
        <v>1.0631468835507665</v>
      </c>
      <c r="M40" s="3">
        <v>1</v>
      </c>
    </row>
    <row r="41" spans="1:13" x14ac:dyDescent="0.25">
      <c r="A41" s="3">
        <v>40</v>
      </c>
      <c r="B41" s="3">
        <v>40</v>
      </c>
      <c r="C41" s="3">
        <v>3</v>
      </c>
      <c r="D41" s="3">
        <v>3</v>
      </c>
      <c r="E41" s="3">
        <v>0.37185929600000001</v>
      </c>
      <c r="F41" s="3">
        <v>7.3074790000000004E-3</v>
      </c>
      <c r="G41" s="3">
        <v>1.0600712999999999E-2</v>
      </c>
      <c r="H41" s="3">
        <f>C41/$C$77*100</f>
        <v>0.60240963855421692</v>
      </c>
      <c r="I41" s="3">
        <f>D41/$D$77*100</f>
        <v>0.23923444976076555</v>
      </c>
      <c r="J41" s="3">
        <f>E41/$E$77*100</f>
        <v>1.2638683773860748</v>
      </c>
      <c r="K41" s="3">
        <f>G41/$G$77*100</f>
        <v>0.22677117923768927</v>
      </c>
      <c r="L41" s="3">
        <f>0.45*H41+0.45*I41+0.1*K41</f>
        <v>0.40141695766551105</v>
      </c>
      <c r="M41" s="3">
        <v>4</v>
      </c>
    </row>
    <row r="42" spans="1:13" x14ac:dyDescent="0.25">
      <c r="A42" s="3">
        <v>41</v>
      </c>
      <c r="B42" s="3">
        <v>41</v>
      </c>
      <c r="C42" s="3">
        <v>1</v>
      </c>
      <c r="D42" s="3">
        <v>1</v>
      </c>
      <c r="E42" s="3">
        <v>0.34418604699999999</v>
      </c>
      <c r="F42" s="3">
        <v>0</v>
      </c>
      <c r="G42" s="3">
        <v>2.6227020000000002E-3</v>
      </c>
      <c r="H42" s="3">
        <f>C42/$C$77*100</f>
        <v>0.20080321285140559</v>
      </c>
      <c r="I42" s="3">
        <f>D42/$D$77*100</f>
        <v>7.9744816586921854E-2</v>
      </c>
      <c r="J42" s="3">
        <f>E42/$E$77*100</f>
        <v>1.169813059455739</v>
      </c>
      <c r="K42" s="3">
        <f>G42/$G$77*100</f>
        <v>5.6105020985762588E-2</v>
      </c>
      <c r="L42" s="3">
        <f>0.45*H42+0.45*I42+0.1*K42</f>
        <v>0.13185711534582359</v>
      </c>
      <c r="M42" s="3">
        <v>3</v>
      </c>
    </row>
    <row r="43" spans="1:13" x14ac:dyDescent="0.25">
      <c r="A43" s="3">
        <v>42</v>
      </c>
      <c r="B43" s="3">
        <v>42</v>
      </c>
      <c r="C43" s="3">
        <v>11</v>
      </c>
      <c r="D43" s="3">
        <v>19</v>
      </c>
      <c r="E43" s="3">
        <v>0.39572192499999997</v>
      </c>
      <c r="F43" s="3">
        <v>1.1685206E-2</v>
      </c>
      <c r="G43" s="3">
        <v>6.4030769000000001E-2</v>
      </c>
      <c r="H43" s="3">
        <f>C43/$C$77*100</f>
        <v>2.2088353413654618</v>
      </c>
      <c r="I43" s="3">
        <f>D43/$D$77*100</f>
        <v>1.5151515151515151</v>
      </c>
      <c r="J43" s="3">
        <f>E43/$E$77*100</f>
        <v>1.3449722317708146</v>
      </c>
      <c r="K43" s="3">
        <f>G43/$G$77*100</f>
        <v>1.3697506001366211</v>
      </c>
      <c r="L43" s="3">
        <f>0.45*H43+0.45*I43+0.1*K43</f>
        <v>1.812769145446302</v>
      </c>
      <c r="M43" s="3">
        <v>3</v>
      </c>
    </row>
    <row r="44" spans="1:13" x14ac:dyDescent="0.25">
      <c r="A44" s="3">
        <v>43</v>
      </c>
      <c r="B44" s="3">
        <v>43</v>
      </c>
      <c r="C44" s="3">
        <v>3</v>
      </c>
      <c r="D44" s="3">
        <v>6</v>
      </c>
      <c r="E44" s="3">
        <v>0.35406698599999997</v>
      </c>
      <c r="F44" s="3">
        <v>0</v>
      </c>
      <c r="G44" s="3">
        <v>1.2413169E-2</v>
      </c>
      <c r="H44" s="3">
        <f>C44/$C$77*100</f>
        <v>0.60240963855421692</v>
      </c>
      <c r="I44" s="3">
        <f>D44/$D$77*100</f>
        <v>0.4784688995215311</v>
      </c>
      <c r="J44" s="3">
        <f>E44/$E$77*100</f>
        <v>1.2033962089838357</v>
      </c>
      <c r="K44" s="3">
        <f>G44/$G$77*100</f>
        <v>0.2655433622442876</v>
      </c>
      <c r="L44" s="3">
        <f>0.45*H44+0.45*I44+0.1*K44</f>
        <v>0.51294967835851535</v>
      </c>
      <c r="M44" s="3">
        <v>3</v>
      </c>
    </row>
    <row r="45" spans="1:13" x14ac:dyDescent="0.25">
      <c r="A45" s="3">
        <v>44</v>
      </c>
      <c r="B45" s="3">
        <v>44</v>
      </c>
      <c r="C45" s="3">
        <v>3</v>
      </c>
      <c r="D45" s="3">
        <v>4.5</v>
      </c>
      <c r="E45" s="3">
        <v>0.40217391299999999</v>
      </c>
      <c r="F45" s="3">
        <v>0</v>
      </c>
      <c r="G45" s="3">
        <v>1.6782658999999998E-2</v>
      </c>
      <c r="H45" s="3">
        <f>C45/$C$77*100</f>
        <v>0.60240963855421692</v>
      </c>
      <c r="I45" s="3">
        <f>D45/$D$77*100</f>
        <v>0.35885167464114831</v>
      </c>
      <c r="J45" s="3">
        <f>E45/$E$77*100</f>
        <v>1.3669011271680525</v>
      </c>
      <c r="K45" s="3">
        <f>G45/$G$77*100</f>
        <v>0.3590157918787179</v>
      </c>
      <c r="L45" s="3">
        <f>0.45*H45+0.45*I45+0.1*K45</f>
        <v>0.46846917012578621</v>
      </c>
      <c r="M45" s="3">
        <v>1</v>
      </c>
    </row>
    <row r="46" spans="1:13" x14ac:dyDescent="0.25">
      <c r="A46" s="3">
        <v>45</v>
      </c>
      <c r="B46" s="3">
        <v>45</v>
      </c>
      <c r="C46" s="3">
        <v>2</v>
      </c>
      <c r="D46" s="3">
        <v>3.5</v>
      </c>
      <c r="E46" s="3">
        <v>0.4</v>
      </c>
      <c r="F46" s="3">
        <v>0</v>
      </c>
      <c r="G46" s="3">
        <v>6.3981419999999999E-3</v>
      </c>
      <c r="H46" s="3">
        <f>C46/$C$77*100</f>
        <v>0.40160642570281119</v>
      </c>
      <c r="I46" s="3">
        <f>D46/$D$77*100</f>
        <v>0.27910685805422647</v>
      </c>
      <c r="J46" s="3">
        <f>E46/$E$77*100</f>
        <v>1.3595124725735777</v>
      </c>
      <c r="K46" s="3">
        <f>G46/$G$77*100</f>
        <v>0.13686949229454545</v>
      </c>
      <c r="L46" s="3">
        <f>0.45*H46+0.45*I46+0.1*K46</f>
        <v>0.32000792692012148</v>
      </c>
      <c r="M46" s="3">
        <v>1</v>
      </c>
    </row>
    <row r="47" spans="1:13" x14ac:dyDescent="0.25">
      <c r="A47" s="3">
        <v>46</v>
      </c>
      <c r="B47" s="3">
        <v>46</v>
      </c>
      <c r="C47" s="3">
        <v>1</v>
      </c>
      <c r="D47" s="3">
        <v>2.5</v>
      </c>
      <c r="E47" s="3">
        <v>0.2890625</v>
      </c>
      <c r="F47" s="3">
        <v>0</v>
      </c>
      <c r="G47" s="3">
        <v>1.6593949999999999E-3</v>
      </c>
      <c r="H47" s="3">
        <f>C47/$C$77*100</f>
        <v>0.20080321285140559</v>
      </c>
      <c r="I47" s="3">
        <f>D47/$D$77*100</f>
        <v>0.1993620414673046</v>
      </c>
      <c r="J47" s="3">
        <f>E47/$E$77*100</f>
        <v>0.98246018525824952</v>
      </c>
      <c r="K47" s="3">
        <f>G47/$G$77*100</f>
        <v>3.5497891601359778E-2</v>
      </c>
      <c r="L47" s="3">
        <f>0.45*H47+0.45*I47+0.1*K47</f>
        <v>0.18362415360355558</v>
      </c>
      <c r="M47" s="3">
        <v>1</v>
      </c>
    </row>
    <row r="48" spans="1:13" x14ac:dyDescent="0.25">
      <c r="A48" s="3">
        <v>47</v>
      </c>
      <c r="B48" s="3">
        <v>47</v>
      </c>
      <c r="C48" s="3">
        <v>1</v>
      </c>
      <c r="D48" s="3">
        <v>1</v>
      </c>
      <c r="E48" s="3">
        <v>0.25783972100000002</v>
      </c>
      <c r="F48" s="3">
        <v>0</v>
      </c>
      <c r="G48" s="4">
        <v>5.4018969000000001E-4</v>
      </c>
      <c r="H48" s="3">
        <f>C48/$C$77*100</f>
        <v>0.20080321285140559</v>
      </c>
      <c r="I48" s="3">
        <f>D48/$D$77*100</f>
        <v>7.9744816586921854E-2</v>
      </c>
      <c r="J48" s="3">
        <f>E48/$E$77*100</f>
        <v>0.87634079156097866</v>
      </c>
      <c r="K48" s="3">
        <f>G48/$G$77*100</f>
        <v>1.1555774881684073E-2</v>
      </c>
      <c r="L48" s="3">
        <f>0.45*H48+0.45*I48+0.1*K48</f>
        <v>0.12740219073541575</v>
      </c>
      <c r="M48" s="3">
        <v>5</v>
      </c>
    </row>
    <row r="49" spans="1:13" x14ac:dyDescent="0.25">
      <c r="A49" s="3">
        <v>48</v>
      </c>
      <c r="B49" s="3">
        <v>48</v>
      </c>
      <c r="C49" s="3">
        <v>2</v>
      </c>
      <c r="D49" s="3">
        <v>3.5</v>
      </c>
      <c r="E49" s="3">
        <v>0.34579439299999998</v>
      </c>
      <c r="F49" s="3">
        <v>2.7027026999999999E-2</v>
      </c>
      <c r="G49" s="3">
        <v>2.0074241E-2</v>
      </c>
      <c r="H49" s="3">
        <f>C49/$C$77*100</f>
        <v>0.40160642570281119</v>
      </c>
      <c r="I49" s="3">
        <f>D49/$D$77*100</f>
        <v>0.27910685805422647</v>
      </c>
      <c r="J49" s="3">
        <f>E49/$E$77*100</f>
        <v>1.1752794755737734</v>
      </c>
      <c r="K49" s="3">
        <f>G49/$G$77*100</f>
        <v>0.42942953968016784</v>
      </c>
      <c r="L49" s="3">
        <f>0.45*H49+0.45*I49+0.1*K49</f>
        <v>0.34926393165868369</v>
      </c>
      <c r="M49" s="3">
        <v>5</v>
      </c>
    </row>
    <row r="50" spans="1:13" x14ac:dyDescent="0.25">
      <c r="A50" s="3">
        <v>49</v>
      </c>
      <c r="B50" s="3">
        <v>49</v>
      </c>
      <c r="C50" s="3">
        <v>22</v>
      </c>
      <c r="D50" s="3">
        <v>50.5</v>
      </c>
      <c r="E50" s="3">
        <v>0.51748251700000003</v>
      </c>
      <c r="F50" s="3">
        <v>0.17060607</v>
      </c>
      <c r="G50" s="3">
        <v>0.29817918900000001</v>
      </c>
      <c r="H50" s="3">
        <f>C50/$C$77*100</f>
        <v>4.4176706827309236</v>
      </c>
      <c r="I50" s="3">
        <f>D50/$D$77*100</f>
        <v>4.0271132376395533</v>
      </c>
      <c r="J50" s="3">
        <f>E50/$E$77*100</f>
        <v>1.7588098405006711</v>
      </c>
      <c r="K50" s="3">
        <f>G50/$G$77*100</f>
        <v>6.3786696530382283</v>
      </c>
      <c r="L50" s="3">
        <f>0.45*H50+0.45*I50+0.1*K50</f>
        <v>4.4380197294705379</v>
      </c>
      <c r="M50" s="3">
        <v>5</v>
      </c>
    </row>
    <row r="51" spans="1:13" x14ac:dyDescent="0.25">
      <c r="A51" s="3">
        <v>50</v>
      </c>
      <c r="B51" s="3">
        <v>50</v>
      </c>
      <c r="C51" s="3">
        <v>6</v>
      </c>
      <c r="D51" s="3">
        <v>16</v>
      </c>
      <c r="E51" s="3">
        <v>0.43786982200000002</v>
      </c>
      <c r="F51" s="3">
        <v>1.7477166999999998E-2</v>
      </c>
      <c r="G51" s="3">
        <v>6.0493725999999998E-2</v>
      </c>
      <c r="H51" s="3">
        <f>C51/$C$77*100</f>
        <v>1.2048192771084338</v>
      </c>
      <c r="I51" s="3">
        <f>D51/$D$77*100</f>
        <v>1.2759170653907497</v>
      </c>
      <c r="J51" s="3">
        <f>E51/$E$77*100</f>
        <v>1.4882237109314309</v>
      </c>
      <c r="K51" s="3">
        <f>G51/$G$77*100</f>
        <v>1.294085933795365</v>
      </c>
      <c r="L51" s="3">
        <f>0.45*H51+0.45*I51+0.1*K51</f>
        <v>1.2457399475041691</v>
      </c>
      <c r="M51" s="3">
        <v>4</v>
      </c>
    </row>
    <row r="52" spans="1:13" x14ac:dyDescent="0.25">
      <c r="A52" s="3">
        <v>51</v>
      </c>
      <c r="B52" s="3">
        <v>51</v>
      </c>
      <c r="C52" s="3">
        <v>2</v>
      </c>
      <c r="D52" s="3">
        <v>2</v>
      </c>
      <c r="E52" s="3">
        <v>0.33333333300000001</v>
      </c>
      <c r="F52" s="4">
        <v>2.2919201000000001E-4</v>
      </c>
      <c r="G52" s="3">
        <v>3.1766670000000002E-3</v>
      </c>
      <c r="H52" s="3">
        <f>C52/$C$77*100</f>
        <v>0.40160642570281119</v>
      </c>
      <c r="I52" s="3">
        <f>D52/$D$77*100</f>
        <v>0.15948963317384371</v>
      </c>
      <c r="J52" s="3">
        <f>E52/$E$77*100</f>
        <v>1.1329270593450544</v>
      </c>
      <c r="K52" s="3">
        <f>G52/$G$77*100</f>
        <v>6.7955478243345788E-2</v>
      </c>
      <c r="L52" s="3">
        <f>0.45*H52+0.45*I52+0.1*K52</f>
        <v>0.25928877431882924</v>
      </c>
      <c r="M52" s="3">
        <v>4</v>
      </c>
    </row>
    <row r="53" spans="1:13" x14ac:dyDescent="0.25">
      <c r="A53" s="3">
        <v>52</v>
      </c>
      <c r="B53" s="3">
        <v>52</v>
      </c>
      <c r="C53" s="3">
        <v>5</v>
      </c>
      <c r="D53" s="3">
        <v>15</v>
      </c>
      <c r="E53" s="3">
        <v>0.43529411800000001</v>
      </c>
      <c r="F53" s="3">
        <v>1.9349314999999999E-2</v>
      </c>
      <c r="G53" s="3">
        <v>6.0233889999999998E-2</v>
      </c>
      <c r="H53" s="3">
        <f>C53/$C$77*100</f>
        <v>1.0040160642570282</v>
      </c>
      <c r="I53" s="3">
        <f>D53/$D$77*100</f>
        <v>1.1961722488038278</v>
      </c>
      <c r="J53" s="3">
        <f>E53/$E$77*100</f>
        <v>1.4794694566472868</v>
      </c>
      <c r="K53" s="3">
        <f>G53/$G$77*100</f>
        <v>1.2885275042700677</v>
      </c>
      <c r="L53" s="3">
        <f>0.45*H53+0.45*I53+0.1*K53</f>
        <v>1.1189374913043919</v>
      </c>
      <c r="M53" s="3">
        <v>4</v>
      </c>
    </row>
    <row r="54" spans="1:13" x14ac:dyDescent="0.25">
      <c r="A54" s="3">
        <v>53</v>
      </c>
      <c r="B54" s="3">
        <v>53</v>
      </c>
      <c r="C54" s="3">
        <v>2</v>
      </c>
      <c r="D54" s="3">
        <v>2</v>
      </c>
      <c r="E54" s="3">
        <v>0.312236287</v>
      </c>
      <c r="F54" s="4">
        <v>1.8511662E-4</v>
      </c>
      <c r="G54" s="3">
        <v>1.9061320000000001E-3</v>
      </c>
      <c r="H54" s="3">
        <f>C54/$C$77*100</f>
        <v>0.40160642570281119</v>
      </c>
      <c r="I54" s="3">
        <f>D54/$D$77*100</f>
        <v>0.15948963317384371</v>
      </c>
      <c r="J54" s="3">
        <f>E54/$E$77*100</f>
        <v>1.0612228164164081</v>
      </c>
      <c r="K54" s="3">
        <f>G54/$G$77*100</f>
        <v>4.0776106420643138E-2</v>
      </c>
      <c r="L54" s="3">
        <f>0.45*H54+0.45*I54+0.1*K54</f>
        <v>0.25657083713655898</v>
      </c>
      <c r="M54" s="3">
        <v>4</v>
      </c>
    </row>
    <row r="55" spans="1:13" x14ac:dyDescent="0.25">
      <c r="A55" s="3">
        <v>54</v>
      </c>
      <c r="B55" s="3">
        <v>56</v>
      </c>
      <c r="C55" s="3">
        <v>18</v>
      </c>
      <c r="D55" s="3">
        <v>56</v>
      </c>
      <c r="E55" s="3">
        <v>0.52857142899999998</v>
      </c>
      <c r="F55" s="3">
        <v>0.119829792</v>
      </c>
      <c r="G55" s="3">
        <v>0.29456834599999998</v>
      </c>
      <c r="H55" s="3">
        <f>C55/$C$77*100</f>
        <v>3.6144578313253009</v>
      </c>
      <c r="I55" s="3">
        <f>D55/$D$77*100</f>
        <v>4.4657097288676235</v>
      </c>
      <c r="J55" s="3">
        <f>E55/$E$77*100</f>
        <v>1.7964986259288482</v>
      </c>
      <c r="K55" s="3">
        <f>G55/$G$77*100</f>
        <v>6.3014262520375439</v>
      </c>
      <c r="L55" s="3">
        <f>0.45*H55+0.45*I55+0.1*K55</f>
        <v>4.2662180272905701</v>
      </c>
      <c r="M55" s="3">
        <v>4</v>
      </c>
    </row>
    <row r="56" spans="1:13" x14ac:dyDescent="0.25">
      <c r="A56" s="3">
        <v>55</v>
      </c>
      <c r="B56" s="3">
        <v>57</v>
      </c>
      <c r="C56" s="3">
        <v>2</v>
      </c>
      <c r="D56" s="3">
        <v>2</v>
      </c>
      <c r="E56" s="3">
        <v>0.35071089999999999</v>
      </c>
      <c r="F56" s="3">
        <v>0</v>
      </c>
      <c r="G56" s="3">
        <v>9.5545809999999995E-3</v>
      </c>
      <c r="H56" s="3">
        <f>C56/$C$77*100</f>
        <v>0.40160642570281119</v>
      </c>
      <c r="I56" s="3">
        <f>D56/$D$77*100</f>
        <v>0.15948963317384371</v>
      </c>
      <c r="J56" s="3">
        <f>E56/$E$77*100</f>
        <v>1.1919896070437619</v>
      </c>
      <c r="K56" s="3">
        <f>G56/$G$77*100</f>
        <v>0.20439225177514195</v>
      </c>
      <c r="L56" s="3">
        <f>0.45*H56+0.45*I56+0.1*K56</f>
        <v>0.27293245167200886</v>
      </c>
      <c r="M56" s="3">
        <v>4</v>
      </c>
    </row>
    <row r="57" spans="1:13" x14ac:dyDescent="0.25">
      <c r="A57" s="3">
        <v>56</v>
      </c>
      <c r="B57" s="3">
        <v>58</v>
      </c>
      <c r="C57" s="3">
        <v>11</v>
      </c>
      <c r="D57" s="3">
        <v>17</v>
      </c>
      <c r="E57" s="3">
        <v>0.39572192499999997</v>
      </c>
      <c r="F57" s="3">
        <v>2.8446695000000001E-2</v>
      </c>
      <c r="G57" s="3">
        <v>0.113481076</v>
      </c>
      <c r="H57" s="3">
        <f>C57/$C$77*100</f>
        <v>2.2088353413654618</v>
      </c>
      <c r="I57" s="3">
        <f>D57/$D$77*100</f>
        <v>1.3556618819776716</v>
      </c>
      <c r="J57" s="3">
        <f>E57/$E$77*100</f>
        <v>1.3449722317708146</v>
      </c>
      <c r="K57" s="3">
        <f>G57/$G$77*100</f>
        <v>2.4275949575921771</v>
      </c>
      <c r="L57" s="3">
        <f>0.45*H57+0.45*I57+0.1*K57</f>
        <v>1.8467832462636276</v>
      </c>
      <c r="M57" s="3">
        <v>5</v>
      </c>
    </row>
    <row r="58" spans="1:13" x14ac:dyDescent="0.25">
      <c r="A58" s="3">
        <v>57</v>
      </c>
      <c r="B58" s="3">
        <v>59</v>
      </c>
      <c r="C58" s="3">
        <v>15</v>
      </c>
      <c r="D58" s="3">
        <v>55</v>
      </c>
      <c r="E58" s="3">
        <v>0.48366013099999999</v>
      </c>
      <c r="F58" s="3">
        <v>4.4492611000000001E-2</v>
      </c>
      <c r="G58" s="3">
        <v>0.35880012700000002</v>
      </c>
      <c r="H58" s="3">
        <f>C58/$C$77*100</f>
        <v>3.0120481927710845</v>
      </c>
      <c r="I58" s="3">
        <f>D58/$D$77*100</f>
        <v>4.3859649122807012</v>
      </c>
      <c r="J58" s="3">
        <f>E58/$E$77*100</f>
        <v>1.6438549514526761</v>
      </c>
      <c r="K58" s="3">
        <f>G58/$G$77*100</f>
        <v>7.6754769146587298</v>
      </c>
      <c r="L58" s="3">
        <f>0.45*H58+0.45*I58+0.1*K58</f>
        <v>4.0966535887391764</v>
      </c>
      <c r="M58" s="3">
        <v>5</v>
      </c>
    </row>
    <row r="59" spans="1:13" x14ac:dyDescent="0.25">
      <c r="A59" s="3">
        <v>58</v>
      </c>
      <c r="B59" s="3">
        <v>60</v>
      </c>
      <c r="C59" s="3">
        <v>11</v>
      </c>
      <c r="D59" s="3">
        <v>42</v>
      </c>
      <c r="E59" s="3">
        <v>0.39153439200000001</v>
      </c>
      <c r="F59" s="3">
        <v>1.1592359999999999E-3</v>
      </c>
      <c r="G59" s="3">
        <v>0.31729359000000001</v>
      </c>
      <c r="H59" s="3">
        <f>C59/$C$77*100</f>
        <v>2.2088353413654618</v>
      </c>
      <c r="I59" s="3">
        <f>D59/$D$77*100</f>
        <v>3.3492822966507179</v>
      </c>
      <c r="J59" s="3">
        <f>E59/$E$77*100</f>
        <v>1.330739723413781</v>
      </c>
      <c r="K59" s="3">
        <f>G59/$G$77*100</f>
        <v>6.7875662296356776</v>
      </c>
      <c r="L59" s="3">
        <f>0.45*H59+0.45*I59+0.1*K59</f>
        <v>3.1799095600708487</v>
      </c>
      <c r="M59" s="3">
        <v>5</v>
      </c>
    </row>
    <row r="60" spans="1:13" x14ac:dyDescent="0.25">
      <c r="A60" s="3">
        <v>59</v>
      </c>
      <c r="B60" s="3">
        <v>61</v>
      </c>
      <c r="C60" s="3">
        <v>9</v>
      </c>
      <c r="D60" s="3">
        <v>21.5</v>
      </c>
      <c r="E60" s="3">
        <v>0.35922330099999999</v>
      </c>
      <c r="F60" s="3">
        <v>0</v>
      </c>
      <c r="G60" s="3">
        <v>0.17575748099999999</v>
      </c>
      <c r="H60" s="3">
        <f>C60/$C$77*100</f>
        <v>1.8072289156626504</v>
      </c>
      <c r="I60" s="3">
        <f>D60/$D$77*100</f>
        <v>1.7145135566188199</v>
      </c>
      <c r="J60" s="3">
        <f>E60/$E$77*100</f>
        <v>1.2209213953713816</v>
      </c>
      <c r="K60" s="3">
        <f>G60/$G$77*100</f>
        <v>3.7598160827687508</v>
      </c>
      <c r="L60" s="3">
        <f>0.45*H60+0.45*I60+0.1*K60</f>
        <v>1.9607657208035367</v>
      </c>
      <c r="M60" s="3">
        <v>5</v>
      </c>
    </row>
    <row r="61" spans="1:13" x14ac:dyDescent="0.25">
      <c r="A61" s="3">
        <v>60</v>
      </c>
      <c r="B61" s="3">
        <v>62</v>
      </c>
      <c r="C61" s="3">
        <v>11</v>
      </c>
      <c r="D61" s="3">
        <v>33</v>
      </c>
      <c r="E61" s="3">
        <v>0.39153439200000001</v>
      </c>
      <c r="F61" s="3">
        <v>1.1592359999999999E-3</v>
      </c>
      <c r="G61" s="3">
        <v>0.26064115300000001</v>
      </c>
      <c r="H61" s="3">
        <f>C61/$C$77*100</f>
        <v>2.2088353413654618</v>
      </c>
      <c r="I61" s="3">
        <f>D61/$D$77*100</f>
        <v>2.6315789473684208</v>
      </c>
      <c r="J61" s="3">
        <f>E61/$E$77*100</f>
        <v>1.330739723413781</v>
      </c>
      <c r="K61" s="3">
        <f>G61/$G$77*100</f>
        <v>5.575653413471434</v>
      </c>
      <c r="L61" s="3">
        <f>0.45*H61+0.45*I61+0.1*K61</f>
        <v>2.7357517712773904</v>
      </c>
      <c r="M61" s="3">
        <v>5</v>
      </c>
    </row>
    <row r="62" spans="1:13" x14ac:dyDescent="0.25">
      <c r="A62" s="3">
        <v>61</v>
      </c>
      <c r="B62" s="3">
        <v>63</v>
      </c>
      <c r="C62" s="3">
        <v>13</v>
      </c>
      <c r="D62" s="3">
        <v>45.5</v>
      </c>
      <c r="E62" s="3">
        <v>0.4</v>
      </c>
      <c r="F62" s="3">
        <v>5.2948680000000003E-3</v>
      </c>
      <c r="G62" s="3">
        <v>0.32460893600000001</v>
      </c>
      <c r="H62" s="3">
        <f>C62/$C$77*100</f>
        <v>2.6104417670682731</v>
      </c>
      <c r="I62" s="3">
        <f>D62/$D$77*100</f>
        <v>3.6283891547049438</v>
      </c>
      <c r="J62" s="3">
        <f>E62/$E$77*100</f>
        <v>1.3595124725735777</v>
      </c>
      <c r="K62" s="3">
        <f>G62/$G$77*100</f>
        <v>6.9440566127779908</v>
      </c>
      <c r="L62" s="3">
        <f>0.45*H62+0.45*I62+0.1*K62</f>
        <v>3.5018795760757468</v>
      </c>
      <c r="M62" s="3">
        <v>5</v>
      </c>
    </row>
    <row r="63" spans="1:13" x14ac:dyDescent="0.25">
      <c r="A63" s="3">
        <v>62</v>
      </c>
      <c r="B63" s="3">
        <v>64</v>
      </c>
      <c r="C63" s="3">
        <v>12</v>
      </c>
      <c r="D63" s="3">
        <v>37.5</v>
      </c>
      <c r="E63" s="3">
        <v>0.39361702100000001</v>
      </c>
      <c r="F63" s="3">
        <v>2.0433339999999999E-3</v>
      </c>
      <c r="G63" s="3">
        <v>0.281327045</v>
      </c>
      <c r="H63" s="3">
        <f>C63/$C$77*100</f>
        <v>2.4096385542168677</v>
      </c>
      <c r="I63" s="3">
        <f>D63/$D$77*100</f>
        <v>2.9904306220095696</v>
      </c>
      <c r="J63" s="3">
        <f>E63/$E$77*100</f>
        <v>1.3378181236668898</v>
      </c>
      <c r="K63" s="3">
        <f>G63/$G$77*100</f>
        <v>6.0181674332759023</v>
      </c>
      <c r="L63" s="3">
        <f>0.45*H63+0.45*I63+0.1*K63</f>
        <v>3.0318478726294869</v>
      </c>
      <c r="M63" s="3">
        <v>5</v>
      </c>
    </row>
    <row r="64" spans="1:13" x14ac:dyDescent="0.25">
      <c r="A64" s="3">
        <v>63</v>
      </c>
      <c r="B64" s="3">
        <v>65</v>
      </c>
      <c r="C64" s="3">
        <v>13</v>
      </c>
      <c r="D64" s="3">
        <v>44</v>
      </c>
      <c r="E64" s="3">
        <v>0.47741935499999999</v>
      </c>
      <c r="F64" s="3">
        <v>3.2079000000000003E-2</v>
      </c>
      <c r="G64" s="3">
        <v>0.32321307399999999</v>
      </c>
      <c r="H64" s="3">
        <f>C64/$C$77*100</f>
        <v>2.6104417670682731</v>
      </c>
      <c r="I64" s="3">
        <f>D64/$D$77*100</f>
        <v>3.5087719298245612</v>
      </c>
      <c r="J64" s="3">
        <f>E64/$E$77*100</f>
        <v>1.6226439194263316</v>
      </c>
      <c r="K64" s="3">
        <f>G64/$G$77*100</f>
        <v>6.9141962371793788</v>
      </c>
      <c r="L64" s="3">
        <f>0.45*H64+0.45*I64+0.1*K64</f>
        <v>3.4450657873197135</v>
      </c>
      <c r="M64" s="3">
        <v>5</v>
      </c>
    </row>
    <row r="65" spans="1:13" x14ac:dyDescent="0.25">
      <c r="A65" s="3">
        <v>64</v>
      </c>
      <c r="B65" s="3">
        <v>66</v>
      </c>
      <c r="C65" s="3">
        <v>12</v>
      </c>
      <c r="D65" s="3">
        <v>39</v>
      </c>
      <c r="E65" s="3">
        <v>0.39361702100000001</v>
      </c>
      <c r="F65" s="3">
        <v>2.0433339999999999E-3</v>
      </c>
      <c r="G65" s="3">
        <v>0.29053073800000001</v>
      </c>
      <c r="H65" s="3">
        <f>C65/$C$77*100</f>
        <v>2.4096385542168677</v>
      </c>
      <c r="I65" s="3">
        <f>D65/$D$77*100</f>
        <v>3.1100478468899522</v>
      </c>
      <c r="J65" s="3">
        <f>E65/$E$77*100</f>
        <v>1.3378181236668898</v>
      </c>
      <c r="K65" s="3">
        <f>G65/$G$77*100</f>
        <v>6.2150534648995928</v>
      </c>
      <c r="L65" s="3">
        <f>0.45*H65+0.45*I65+0.1*K65</f>
        <v>3.1053642269880282</v>
      </c>
      <c r="M65" s="3">
        <v>5</v>
      </c>
    </row>
    <row r="66" spans="1:13" x14ac:dyDescent="0.25">
      <c r="A66" s="3">
        <v>65</v>
      </c>
      <c r="B66" s="3">
        <v>67</v>
      </c>
      <c r="C66" s="3">
        <v>10</v>
      </c>
      <c r="D66" s="3">
        <v>16</v>
      </c>
      <c r="E66" s="3">
        <v>0.36097561</v>
      </c>
      <c r="F66" s="4">
        <v>1.5867139E-4</v>
      </c>
      <c r="G66" s="3">
        <v>0.12458963100000001</v>
      </c>
      <c r="H66" s="3">
        <f>C66/$C$77*100</f>
        <v>2.0080321285140563</v>
      </c>
      <c r="I66" s="3">
        <f>D66/$D$77*100</f>
        <v>1.2759170653907497</v>
      </c>
      <c r="J66" s="3">
        <f>E66/$E$77*100</f>
        <v>1.2268771102246387</v>
      </c>
      <c r="K66" s="3">
        <f>G66/$G$77*100</f>
        <v>2.6652299277094449</v>
      </c>
      <c r="L66" s="3">
        <f>0.45*H66+0.45*I66+0.1*K66</f>
        <v>1.7443001300281071</v>
      </c>
      <c r="M66" s="3">
        <v>5</v>
      </c>
    </row>
    <row r="67" spans="1:13" x14ac:dyDescent="0.25">
      <c r="A67" s="3">
        <v>66</v>
      </c>
      <c r="B67" s="3">
        <v>68</v>
      </c>
      <c r="C67" s="3">
        <v>1</v>
      </c>
      <c r="D67" s="3">
        <v>2.5</v>
      </c>
      <c r="E67" s="3">
        <v>0.284615385</v>
      </c>
      <c r="F67" s="3">
        <v>0</v>
      </c>
      <c r="G67" s="3">
        <v>7.6343239999999996E-3</v>
      </c>
      <c r="H67" s="3">
        <f>C67/$C$77*100</f>
        <v>0.20080321285140559</v>
      </c>
      <c r="I67" s="3">
        <f>D67/$D$77*100</f>
        <v>0.1993620414673046</v>
      </c>
      <c r="J67" s="3">
        <f>E67/$E$77*100</f>
        <v>0.96734541448457689</v>
      </c>
      <c r="K67" s="3">
        <f>G67/$G$77*100</f>
        <v>0.16331398238614639</v>
      </c>
      <c r="L67" s="3">
        <f>0.45*H67+0.45*I67+0.1*K67</f>
        <v>0.19640576268203425</v>
      </c>
      <c r="M67" s="3">
        <v>5</v>
      </c>
    </row>
    <row r="68" spans="1:13" x14ac:dyDescent="0.25">
      <c r="A68" s="3">
        <v>67</v>
      </c>
      <c r="B68" s="3">
        <v>69</v>
      </c>
      <c r="C68" s="3">
        <v>10</v>
      </c>
      <c r="D68" s="3">
        <v>23.5</v>
      </c>
      <c r="E68" s="3">
        <v>0.46835442999999999</v>
      </c>
      <c r="F68" s="3">
        <v>5.1969989999999999E-3</v>
      </c>
      <c r="G68" s="3">
        <v>4.5994436E-2</v>
      </c>
      <c r="H68" s="3">
        <f>C68/$C$77*100</f>
        <v>2.0080321285140563</v>
      </c>
      <c r="I68" s="3">
        <f>D68/$D$77*100</f>
        <v>1.8740031897926632</v>
      </c>
      <c r="J68" s="3">
        <f>E68/$E$77*100</f>
        <v>1.5918342229252216</v>
      </c>
      <c r="K68" s="3">
        <f>G68/$G$77*100</f>
        <v>0.98391612810312179</v>
      </c>
      <c r="L68" s="3">
        <f>0.45*H68+0.45*I68+0.1*K68</f>
        <v>1.8453075060483359</v>
      </c>
      <c r="M68" s="3">
        <v>3</v>
      </c>
    </row>
    <row r="69" spans="1:13" x14ac:dyDescent="0.25">
      <c r="A69" s="3">
        <v>68</v>
      </c>
      <c r="B69" s="3">
        <v>70</v>
      </c>
      <c r="C69" s="3">
        <v>10</v>
      </c>
      <c r="D69" s="3">
        <v>25</v>
      </c>
      <c r="E69" s="3">
        <v>0.46835442999999999</v>
      </c>
      <c r="F69" s="3">
        <v>5.1969989999999999E-3</v>
      </c>
      <c r="G69" s="3">
        <v>4.9740438999999997E-2</v>
      </c>
      <c r="H69" s="3">
        <f>C69/$C$77*100</f>
        <v>2.0080321285140563</v>
      </c>
      <c r="I69" s="3">
        <f>D69/$D$77*100</f>
        <v>1.9936204146730463</v>
      </c>
      <c r="J69" s="3">
        <f>E69/$E$77*100</f>
        <v>1.5918342229252216</v>
      </c>
      <c r="K69" s="3">
        <f>G69/$G$77*100</f>
        <v>1.0640508810898239</v>
      </c>
      <c r="L69" s="3">
        <f>0.45*H69+0.45*I69+0.1*K69</f>
        <v>1.9071487325431786</v>
      </c>
      <c r="M69" s="3">
        <v>3</v>
      </c>
    </row>
    <row r="70" spans="1:13" x14ac:dyDescent="0.25">
      <c r="A70" s="3">
        <v>69</v>
      </c>
      <c r="B70" s="3">
        <v>71</v>
      </c>
      <c r="C70" s="3">
        <v>10</v>
      </c>
      <c r="D70" s="3">
        <v>22</v>
      </c>
      <c r="E70" s="3">
        <v>0.45679012299999999</v>
      </c>
      <c r="F70" s="3">
        <v>5.0929809999999999E-3</v>
      </c>
      <c r="G70" s="3">
        <v>4.6556309999999997E-2</v>
      </c>
      <c r="H70" s="3">
        <f>C70/$C$77*100</f>
        <v>2.0080321285140563</v>
      </c>
      <c r="I70" s="3">
        <f>D70/$D$77*100</f>
        <v>1.7543859649122806</v>
      </c>
      <c r="J70" s="3">
        <f>E70/$E$77*100</f>
        <v>1.5525296739172967</v>
      </c>
      <c r="K70" s="3">
        <f>G70/$G$77*100</f>
        <v>0.99593577523091392</v>
      </c>
      <c r="L70" s="3">
        <f>0.45*H70+0.45*I70+0.1*K70</f>
        <v>1.7926817195649429</v>
      </c>
      <c r="M70" s="3">
        <v>3</v>
      </c>
    </row>
    <row r="71" spans="1:13" x14ac:dyDescent="0.25">
      <c r="A71" s="3">
        <v>70</v>
      </c>
      <c r="B71" s="3">
        <v>72</v>
      </c>
      <c r="C71" s="3">
        <v>9</v>
      </c>
      <c r="D71" s="3">
        <v>13.5</v>
      </c>
      <c r="E71" s="3">
        <v>0.46250000000000002</v>
      </c>
      <c r="F71" s="3">
        <v>4.0505050000000003E-3</v>
      </c>
      <c r="G71" s="3">
        <v>3.0148219E-2</v>
      </c>
      <c r="H71" s="3">
        <f>C71/$C$77*100</f>
        <v>1.8072289156626504</v>
      </c>
      <c r="I71" s="3">
        <f>D71/$D$77*100</f>
        <v>1.0765550239234449</v>
      </c>
      <c r="J71" s="3">
        <f>E71/$E$77*100</f>
        <v>1.5719362964131993</v>
      </c>
      <c r="K71" s="3">
        <f>G71/$G$77*100</f>
        <v>0.64493276768705188</v>
      </c>
      <c r="L71" s="3">
        <f>0.45*H71+0.45*I71+0.1*K71</f>
        <v>1.3621960495824481</v>
      </c>
      <c r="M71" s="3">
        <v>3</v>
      </c>
    </row>
    <row r="72" spans="1:13" x14ac:dyDescent="0.25">
      <c r="A72" s="3">
        <v>71</v>
      </c>
      <c r="B72" s="3">
        <v>73</v>
      </c>
      <c r="C72" s="3">
        <v>3</v>
      </c>
      <c r="D72" s="3">
        <v>4.5</v>
      </c>
      <c r="E72" s="3">
        <v>0.40217391299999999</v>
      </c>
      <c r="F72" s="3">
        <v>0</v>
      </c>
      <c r="G72" s="3">
        <v>1.2878608999999999E-2</v>
      </c>
      <c r="H72" s="3">
        <f>C72/$C$77*100</f>
        <v>0.60240963855421692</v>
      </c>
      <c r="I72" s="3">
        <f>D72/$D$77*100</f>
        <v>0.35885167464114831</v>
      </c>
      <c r="J72" s="3">
        <f>E72/$E$77*100</f>
        <v>1.3669011271680525</v>
      </c>
      <c r="K72" s="3">
        <f>G72/$G$77*100</f>
        <v>0.27550008663295744</v>
      </c>
      <c r="L72" s="3">
        <f>0.45*H72+0.45*I72+0.1*K72</f>
        <v>0.46011759960121018</v>
      </c>
      <c r="M72" s="3">
        <v>4</v>
      </c>
    </row>
    <row r="73" spans="1:13" x14ac:dyDescent="0.25">
      <c r="A73" s="3">
        <v>72</v>
      </c>
      <c r="B73" s="3">
        <v>74</v>
      </c>
      <c r="C73" s="3">
        <v>2</v>
      </c>
      <c r="D73" s="3">
        <v>5</v>
      </c>
      <c r="E73" s="3">
        <v>0.34418604699999999</v>
      </c>
      <c r="F73" s="3">
        <v>0</v>
      </c>
      <c r="G73" s="3">
        <v>2.1506535E-2</v>
      </c>
      <c r="H73" s="3">
        <f>C73/$C$77*100</f>
        <v>0.40160642570281119</v>
      </c>
      <c r="I73" s="3">
        <f>D73/$D$77*100</f>
        <v>0.3987240829346092</v>
      </c>
      <c r="J73" s="3">
        <f>E73/$E$77*100</f>
        <v>1.169813059455739</v>
      </c>
      <c r="K73" s="3">
        <f>G73/$G$77*100</f>
        <v>0.46006927112040841</v>
      </c>
      <c r="L73" s="3">
        <f>0.45*H73+0.45*I73+0.1*K73</f>
        <v>0.40615565599888004</v>
      </c>
      <c r="M73" s="3">
        <v>5</v>
      </c>
    </row>
    <row r="74" spans="1:13" x14ac:dyDescent="0.25">
      <c r="A74" s="3">
        <v>73</v>
      </c>
      <c r="B74" s="3">
        <v>75</v>
      </c>
      <c r="C74" s="3">
        <v>2</v>
      </c>
      <c r="D74" s="3">
        <v>5</v>
      </c>
      <c r="E74" s="3">
        <v>0.34418604699999999</v>
      </c>
      <c r="F74" s="3">
        <v>0</v>
      </c>
      <c r="G74" s="3">
        <v>2.1506535E-2</v>
      </c>
      <c r="H74" s="3">
        <f>C74/$C$77*100</f>
        <v>0.40160642570281119</v>
      </c>
      <c r="I74" s="3">
        <f>D74/$D$77*100</f>
        <v>0.3987240829346092</v>
      </c>
      <c r="J74" s="3">
        <f>E74/$E$77*100</f>
        <v>1.169813059455739</v>
      </c>
      <c r="K74" s="3">
        <f>G74/$G$77*100</f>
        <v>0.46006927112040841</v>
      </c>
      <c r="L74" s="3">
        <f>0.45*H74+0.45*I74+0.1*K74</f>
        <v>0.40615565599888004</v>
      </c>
      <c r="M74" s="3">
        <v>5</v>
      </c>
    </row>
    <row r="75" spans="1:13" x14ac:dyDescent="0.25">
      <c r="A75" s="3">
        <v>74</v>
      </c>
      <c r="B75" s="3">
        <v>76</v>
      </c>
      <c r="C75" s="3">
        <v>7</v>
      </c>
      <c r="D75" s="3">
        <v>11.5</v>
      </c>
      <c r="E75" s="3">
        <v>0.38341968900000001</v>
      </c>
      <c r="F75" s="4">
        <v>4.6279155999999998E-4</v>
      </c>
      <c r="G75" s="3">
        <v>2.4808255000000001E-2</v>
      </c>
      <c r="H75" s="3">
        <f>C75/$C$77*100</f>
        <v>1.4056224899598393</v>
      </c>
      <c r="I75" s="3">
        <f>D75/$D$77*100</f>
        <v>0.91706539074960136</v>
      </c>
      <c r="J75" s="3">
        <f>E75/$E$77*100</f>
        <v>1.3031596235644556</v>
      </c>
      <c r="K75" s="3">
        <f>G75/$G$77*100</f>
        <v>0.53069989171287835</v>
      </c>
      <c r="L75" s="3">
        <f>0.45*H75+0.45*I75+0.1*K75</f>
        <v>1.0982795354905361</v>
      </c>
      <c r="M75" s="3">
        <v>3</v>
      </c>
    </row>
    <row r="76" spans="1:13" x14ac:dyDescent="0.25">
      <c r="A76" s="3">
        <v>75</v>
      </c>
      <c r="B76" s="3">
        <v>77</v>
      </c>
      <c r="C76" s="3">
        <v>7</v>
      </c>
      <c r="D76" s="3">
        <v>7</v>
      </c>
      <c r="E76" s="3">
        <v>0.35576923100000002</v>
      </c>
      <c r="F76" s="3">
        <v>0</v>
      </c>
      <c r="G76" s="3">
        <v>5.3852791999999997E-2</v>
      </c>
      <c r="H76" s="3">
        <f>C76/$C$77*100</f>
        <v>1.4056224899598393</v>
      </c>
      <c r="I76" s="3">
        <f>D76/$D$77*100</f>
        <v>0.55821371610845294</v>
      </c>
      <c r="J76" s="3">
        <f>E76/$E$77*100</f>
        <v>1.2091817672560259</v>
      </c>
      <c r="K76" s="3">
        <f>G76/$G$77*100</f>
        <v>1.1520226183919893</v>
      </c>
      <c r="L76" s="3">
        <f>0.45*H76+0.45*I76+0.1*K76</f>
        <v>0.99892855456993035</v>
      </c>
      <c r="M76" s="3">
        <v>5</v>
      </c>
    </row>
    <row r="77" spans="1:13" x14ac:dyDescent="0.25">
      <c r="C77">
        <v>498</v>
      </c>
      <c r="D77">
        <v>1254</v>
      </c>
      <c r="E77">
        <v>29.4223119</v>
      </c>
      <c r="F77">
        <v>1.666049611</v>
      </c>
      <c r="G77">
        <v>4.6746297459999999</v>
      </c>
    </row>
  </sheetData>
  <autoFilter ref="A1:M1">
    <sortState xmlns:xlrd2="http://schemas.microsoft.com/office/spreadsheetml/2017/richdata2" ref="A2:M77">
      <sortCondition ref="A1"/>
    </sortState>
  </autoFilter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C9" sqref="C9"/>
    </sheetView>
  </sheetViews>
  <sheetFormatPr baseColWidth="10" defaultRowHeight="15" x14ac:dyDescent="0.25"/>
  <cols>
    <col min="2" max="2" width="11.85546875" bestFit="1" customWidth="1"/>
    <col min="6" max="7" width="11.28515625" customWidth="1"/>
    <col min="8" max="8" width="7" customWidth="1"/>
    <col min="14" max="14" width="6.7109375" customWidth="1"/>
    <col min="20" max="20" width="6.42578125" customWidth="1"/>
  </cols>
  <sheetData>
    <row r="1" spans="1:20" x14ac:dyDescent="0.2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/>
      <c r="H1" s="10"/>
      <c r="I1" s="14" t="s">
        <v>0</v>
      </c>
      <c r="J1" s="14" t="s">
        <v>1</v>
      </c>
      <c r="K1" s="14" t="s">
        <v>2</v>
      </c>
      <c r="L1" s="14" t="s">
        <v>3</v>
      </c>
      <c r="M1" s="14" t="s">
        <v>4</v>
      </c>
      <c r="N1" s="10"/>
      <c r="O1" s="14" t="s">
        <v>0</v>
      </c>
      <c r="P1" s="14" t="s">
        <v>1</v>
      </c>
      <c r="Q1" s="14" t="s">
        <v>2</v>
      </c>
      <c r="R1" s="14" t="s">
        <v>3</v>
      </c>
      <c r="S1" s="14" t="s">
        <v>4</v>
      </c>
      <c r="T1" s="10"/>
    </row>
    <row r="2" spans="1:20" x14ac:dyDescent="0.25">
      <c r="A2" t="s">
        <v>0</v>
      </c>
      <c r="B2" s="13">
        <v>100</v>
      </c>
      <c r="C2">
        <v>9</v>
      </c>
      <c r="D2">
        <v>21.5</v>
      </c>
      <c r="E2">
        <v>16</v>
      </c>
      <c r="F2">
        <v>6.5</v>
      </c>
      <c r="G2">
        <f>SUM(B2:F2)</f>
        <v>153</v>
      </c>
      <c r="H2" s="10"/>
      <c r="I2">
        <f>B2/749</f>
        <v>0.13351134846461948</v>
      </c>
      <c r="J2">
        <f t="shared" ref="J2:M6" si="0">C2/749</f>
        <v>1.2016021361815754E-2</v>
      </c>
      <c r="K2">
        <f t="shared" si="0"/>
        <v>2.8704939919893192E-2</v>
      </c>
      <c r="L2">
        <f t="shared" si="0"/>
        <v>2.1361815754339118E-2</v>
      </c>
      <c r="M2">
        <f t="shared" si="0"/>
        <v>8.678237650200267E-3</v>
      </c>
      <c r="N2" s="10"/>
      <c r="O2">
        <f>B2/$G$3</f>
        <v>0.80321285140562249</v>
      </c>
      <c r="P2">
        <f t="shared" ref="P2:S2" si="1">C2/$G$2</f>
        <v>5.8823529411764705E-2</v>
      </c>
      <c r="Q2">
        <f t="shared" si="1"/>
        <v>0.14052287581699346</v>
      </c>
      <c r="R2">
        <f t="shared" si="1"/>
        <v>0.10457516339869281</v>
      </c>
      <c r="S2">
        <f t="shared" si="1"/>
        <v>4.2483660130718956E-2</v>
      </c>
      <c r="T2" s="10"/>
    </row>
    <row r="3" spans="1:20" x14ac:dyDescent="0.25">
      <c r="A3" t="s">
        <v>1</v>
      </c>
      <c r="B3">
        <v>9</v>
      </c>
      <c r="C3" s="13">
        <v>104.5</v>
      </c>
      <c r="D3">
        <v>9</v>
      </c>
      <c r="E3">
        <v>2</v>
      </c>
      <c r="F3">
        <v>0</v>
      </c>
      <c r="G3">
        <f t="shared" ref="G3:G6" si="2">SUM(B3:F3)</f>
        <v>124.5</v>
      </c>
      <c r="H3" s="10"/>
      <c r="I3">
        <f t="shared" ref="I3:I6" si="3">B3/749</f>
        <v>1.2016021361815754E-2</v>
      </c>
      <c r="J3">
        <f t="shared" si="0"/>
        <v>0.13951935914552738</v>
      </c>
      <c r="K3">
        <f t="shared" si="0"/>
        <v>1.2016021361815754E-2</v>
      </c>
      <c r="L3">
        <f t="shared" si="0"/>
        <v>2.6702269692923898E-3</v>
      </c>
      <c r="M3">
        <f t="shared" si="0"/>
        <v>0</v>
      </c>
      <c r="N3" s="10"/>
      <c r="O3">
        <f>B3/$G$3</f>
        <v>7.2289156626506021E-2</v>
      </c>
      <c r="P3">
        <f t="shared" ref="P3:S3" si="4">C3/$G$3</f>
        <v>0.8393574297188755</v>
      </c>
      <c r="Q3">
        <f t="shared" si="4"/>
        <v>7.2289156626506021E-2</v>
      </c>
      <c r="R3">
        <f t="shared" si="4"/>
        <v>1.6064257028112448E-2</v>
      </c>
      <c r="S3">
        <f t="shared" si="4"/>
        <v>0</v>
      </c>
      <c r="T3" s="10"/>
    </row>
    <row r="4" spans="1:20" x14ac:dyDescent="0.25">
      <c r="A4" t="s">
        <v>2</v>
      </c>
      <c r="B4">
        <v>21.5</v>
      </c>
      <c r="C4">
        <v>9</v>
      </c>
      <c r="D4" s="13">
        <v>80.5</v>
      </c>
      <c r="E4">
        <v>16.5</v>
      </c>
      <c r="F4">
        <v>13.5</v>
      </c>
      <c r="G4">
        <f t="shared" si="2"/>
        <v>141</v>
      </c>
      <c r="H4" s="10"/>
      <c r="I4">
        <f t="shared" si="3"/>
        <v>2.8704939919893192E-2</v>
      </c>
      <c r="J4">
        <f t="shared" si="0"/>
        <v>1.2016021361815754E-2</v>
      </c>
      <c r="K4">
        <f t="shared" si="0"/>
        <v>0.10747663551401869</v>
      </c>
      <c r="L4">
        <f t="shared" si="0"/>
        <v>2.2029372496662217E-2</v>
      </c>
      <c r="M4">
        <f t="shared" si="0"/>
        <v>1.8024032042723633E-2</v>
      </c>
      <c r="N4" s="10"/>
      <c r="O4">
        <f>B4/$G$4</f>
        <v>0.1524822695035461</v>
      </c>
      <c r="P4">
        <f t="shared" ref="P4:S4" si="5">C4/$G$4</f>
        <v>6.3829787234042548E-2</v>
      </c>
      <c r="Q4">
        <f t="shared" si="5"/>
        <v>0.57092198581560283</v>
      </c>
      <c r="R4">
        <f t="shared" si="5"/>
        <v>0.11702127659574468</v>
      </c>
      <c r="S4">
        <f t="shared" si="5"/>
        <v>9.5744680851063829E-2</v>
      </c>
      <c r="T4" s="10"/>
    </row>
    <row r="5" spans="1:20" x14ac:dyDescent="0.25">
      <c r="A5" t="s">
        <v>3</v>
      </c>
      <c r="B5">
        <v>16</v>
      </c>
      <c r="C5">
        <v>2</v>
      </c>
      <c r="D5">
        <v>16.5</v>
      </c>
      <c r="E5" s="13">
        <v>31.5</v>
      </c>
      <c r="F5">
        <v>28</v>
      </c>
      <c r="G5">
        <f t="shared" si="2"/>
        <v>94</v>
      </c>
      <c r="H5" s="10"/>
      <c r="I5">
        <f t="shared" si="3"/>
        <v>2.1361815754339118E-2</v>
      </c>
      <c r="J5">
        <f t="shared" si="0"/>
        <v>2.6702269692923898E-3</v>
      </c>
      <c r="K5">
        <f t="shared" si="0"/>
        <v>2.2029372496662217E-2</v>
      </c>
      <c r="L5">
        <f t="shared" si="0"/>
        <v>4.2056074766355138E-2</v>
      </c>
      <c r="M5">
        <f t="shared" si="0"/>
        <v>3.7383177570093455E-2</v>
      </c>
      <c r="N5" s="10"/>
      <c r="O5">
        <f>B5/$G$5</f>
        <v>0.1702127659574468</v>
      </c>
      <c r="P5">
        <f t="shared" ref="P5:R5" si="6">C5/$G$5</f>
        <v>2.1276595744680851E-2</v>
      </c>
      <c r="Q5">
        <f t="shared" si="6"/>
        <v>0.17553191489361702</v>
      </c>
      <c r="R5">
        <f>E5/$G$5</f>
        <v>0.33510638297872342</v>
      </c>
      <c r="S5">
        <f>F5/$G$5</f>
        <v>0.2978723404255319</v>
      </c>
      <c r="T5" s="10"/>
    </row>
    <row r="6" spans="1:20" x14ac:dyDescent="0.25">
      <c r="A6" t="s">
        <v>4</v>
      </c>
      <c r="B6">
        <v>6.5</v>
      </c>
      <c r="C6">
        <v>0</v>
      </c>
      <c r="D6">
        <v>13.5</v>
      </c>
      <c r="E6">
        <v>28</v>
      </c>
      <c r="F6" s="13">
        <v>188.5</v>
      </c>
      <c r="G6">
        <f t="shared" si="2"/>
        <v>236.5</v>
      </c>
      <c r="H6" s="10"/>
      <c r="I6">
        <f t="shared" si="3"/>
        <v>8.678237650200267E-3</v>
      </c>
      <c r="J6">
        <f t="shared" si="0"/>
        <v>0</v>
      </c>
      <c r="K6">
        <f t="shared" si="0"/>
        <v>1.8024032042723633E-2</v>
      </c>
      <c r="L6">
        <f t="shared" si="0"/>
        <v>3.7383177570093455E-2</v>
      </c>
      <c r="M6">
        <f t="shared" si="0"/>
        <v>0.25166889185580776</v>
      </c>
      <c r="N6" s="10"/>
      <c r="O6">
        <f>B6/$G$6</f>
        <v>2.748414376321353E-2</v>
      </c>
      <c r="P6">
        <f t="shared" ref="P6:S6" si="7">C6/$G$6</f>
        <v>0</v>
      </c>
      <c r="Q6">
        <f t="shared" si="7"/>
        <v>5.7082452431289642E-2</v>
      </c>
      <c r="R6">
        <f t="shared" si="7"/>
        <v>0.11839323467230443</v>
      </c>
      <c r="S6">
        <f t="shared" si="7"/>
        <v>0.79704016913319242</v>
      </c>
      <c r="T6" s="10"/>
    </row>
    <row r="7" spans="1:20" x14ac:dyDescent="0.25">
      <c r="B7">
        <f>SUM(B2:B6)</f>
        <v>153</v>
      </c>
      <c r="C7">
        <f t="shared" ref="C7:F7" si="8">SUM(C2:C6)</f>
        <v>124.5</v>
      </c>
      <c r="D7">
        <f t="shared" si="8"/>
        <v>141</v>
      </c>
      <c r="E7">
        <f t="shared" si="8"/>
        <v>94</v>
      </c>
      <c r="F7">
        <f t="shared" si="8"/>
        <v>236.5</v>
      </c>
      <c r="G7" s="13"/>
      <c r="H7" s="10"/>
      <c r="I7" s="12" t="s">
        <v>34</v>
      </c>
      <c r="J7" s="12"/>
      <c r="K7" s="12"/>
      <c r="L7" s="12"/>
      <c r="M7" s="12"/>
      <c r="N7" s="10"/>
      <c r="O7" s="12" t="s">
        <v>35</v>
      </c>
      <c r="P7" s="12"/>
      <c r="Q7" s="12"/>
      <c r="R7" s="12"/>
      <c r="S7" s="12"/>
      <c r="T7" s="10"/>
    </row>
    <row r="8" spans="1:20" ht="50.25" customHeight="1" x14ac:dyDescent="0.25">
      <c r="A8" s="11" t="s">
        <v>30</v>
      </c>
      <c r="B8" s="11"/>
      <c r="C8" s="11"/>
      <c r="D8" s="11"/>
      <c r="E8" s="11"/>
      <c r="F8" s="11"/>
      <c r="G8" s="11"/>
      <c r="H8" s="10"/>
      <c r="I8" s="12"/>
      <c r="J8" s="12"/>
      <c r="K8" s="12"/>
      <c r="L8" s="12"/>
      <c r="M8" s="12"/>
      <c r="N8" s="10"/>
      <c r="O8" s="12"/>
      <c r="P8" s="12"/>
      <c r="Q8" s="12"/>
      <c r="R8" s="12"/>
      <c r="S8" s="12"/>
      <c r="T8" s="10"/>
    </row>
    <row r="9" spans="1:20" x14ac:dyDescent="0.25">
      <c r="A9" t="s">
        <v>25</v>
      </c>
      <c r="B9">
        <f>B2/(B2+C3+D4+E5+F6)</f>
        <v>0.19801980198019803</v>
      </c>
    </row>
    <row r="10" spans="1:20" x14ac:dyDescent="0.25">
      <c r="A10" t="s">
        <v>26</v>
      </c>
      <c r="B10">
        <f>C3/(B2+C3+D4+E5+F6)</f>
        <v>0.20693069306930692</v>
      </c>
    </row>
    <row r="11" spans="1:20" x14ac:dyDescent="0.25">
      <c r="A11" t="s">
        <v>27</v>
      </c>
      <c r="B11">
        <f>D4/(B2+C3+E5+F6+D4)</f>
        <v>0.15940594059405941</v>
      </c>
    </row>
    <row r="12" spans="1:20" x14ac:dyDescent="0.25">
      <c r="A12" t="s">
        <v>28</v>
      </c>
      <c r="B12">
        <f>E5/(B2+C3+D4+E5+F6)</f>
        <v>6.2376237623762376E-2</v>
      </c>
    </row>
    <row r="13" spans="1:20" x14ac:dyDescent="0.25">
      <c r="A13" t="s">
        <v>29</v>
      </c>
      <c r="B13">
        <f>F6/(B2+C3+D4+E5+F6)</f>
        <v>0.37326732673267327</v>
      </c>
    </row>
    <row r="14" spans="1:20" x14ac:dyDescent="0.25">
      <c r="B14">
        <f>SUM(B9:B13)</f>
        <v>1</v>
      </c>
    </row>
    <row r="16" spans="1:20" x14ac:dyDescent="0.25">
      <c r="B16" s="9" t="s">
        <v>31</v>
      </c>
      <c r="C16" s="9"/>
      <c r="D16" s="9"/>
      <c r="E16" s="9"/>
      <c r="F16" s="9"/>
      <c r="G16" s="8"/>
    </row>
    <row r="17" spans="1:7" x14ac:dyDescent="0.25">
      <c r="B17" s="8" t="s">
        <v>32</v>
      </c>
      <c r="C17" s="8" t="s">
        <v>33</v>
      </c>
      <c r="D17" s="8"/>
      <c r="E17" s="8"/>
      <c r="F17" s="8"/>
      <c r="G17" s="8"/>
    </row>
    <row r="18" spans="1:7" x14ac:dyDescent="0.25">
      <c r="A18" t="s">
        <v>25</v>
      </c>
      <c r="B18">
        <f>SUM(B3,B4,B5,B6)/SUM(B3,B4,B5,B6,C4,C5,C6,D5,D6,E6,C2,D2,D3,E2,E3,E4,F2,F3,F4,F5)</f>
        <v>0.21721311475409835</v>
      </c>
      <c r="C18">
        <f>B18</f>
        <v>0.21721311475409835</v>
      </c>
    </row>
    <row r="19" spans="1:7" x14ac:dyDescent="0.25">
      <c r="A19" t="s">
        <v>26</v>
      </c>
      <c r="B19">
        <f>SUM(C2,C4,C5,C6)/SUM(B3,B4,B5,B6,C4,C5,C6,D5,D6,E6,C2,D2,D3,E2,E3,E4,F2,F3,F4,F5)</f>
        <v>8.1967213114754092E-2</v>
      </c>
      <c r="C19">
        <f t="shared" ref="C19:C22" si="9">B19</f>
        <v>8.1967213114754092E-2</v>
      </c>
    </row>
    <row r="20" spans="1:7" x14ac:dyDescent="0.25">
      <c r="A20" t="s">
        <v>27</v>
      </c>
      <c r="B20">
        <f>SUM(D2,D3,D5,D6)/SUM(B3,B4,B5,B6,C4,C5,C6,D5,D6,E6,C2,D2,D3,E2,E3,E4,F2,F3,F4,F5)</f>
        <v>0.24795081967213115</v>
      </c>
      <c r="C20">
        <f t="shared" si="9"/>
        <v>0.24795081967213115</v>
      </c>
    </row>
    <row r="21" spans="1:7" x14ac:dyDescent="0.25">
      <c r="A21" t="s">
        <v>28</v>
      </c>
      <c r="B21">
        <f>SUM(E2,E3,E4,E6)/SUM(B3,B4,B5,B6,C4,C5,C6,D5,D6,E6,C2,D2,D3,E2,E3,E4,F2,F3,F4,F5)</f>
        <v>0.25614754098360654</v>
      </c>
      <c r="C21">
        <f t="shared" si="9"/>
        <v>0.25614754098360654</v>
      </c>
    </row>
    <row r="22" spans="1:7" x14ac:dyDescent="0.25">
      <c r="A22" t="s">
        <v>29</v>
      </c>
      <c r="B22">
        <f>SUM(F2,F3,F4,F5)/SUM(B3,B4,B5,B6,C4,C5,C6,D5,D6,E6,C2,D2,D3,E2,E3,E4,F2,F3,F4,F5)</f>
        <v>0.19672131147540983</v>
      </c>
      <c r="C22">
        <f t="shared" si="9"/>
        <v>0.19672131147540983</v>
      </c>
    </row>
    <row r="23" spans="1:7" x14ac:dyDescent="0.25">
      <c r="B23">
        <f>SUM(B18:B22)</f>
        <v>1</v>
      </c>
      <c r="C23">
        <f>SUM(C18:C22)</f>
        <v>1</v>
      </c>
    </row>
  </sheetData>
  <mergeCells count="7">
    <mergeCell ref="T1:T8"/>
    <mergeCell ref="O7:S8"/>
    <mergeCell ref="A8:G8"/>
    <mergeCell ref="B16:F16"/>
    <mergeCell ref="I7:M8"/>
    <mergeCell ref="H1:H8"/>
    <mergeCell ref="N1:N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excel1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</dc:creator>
  <cp:lastModifiedBy>Alberto Fernández</cp:lastModifiedBy>
  <dcterms:created xsi:type="dcterms:W3CDTF">2021-02-25T22:35:44Z</dcterms:created>
  <dcterms:modified xsi:type="dcterms:W3CDTF">2021-02-25T22:35:44Z</dcterms:modified>
</cp:coreProperties>
</file>