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atSaber_All (Weekly)" sheetId="1" r:id="rId4"/>
    <sheet state="visible" name="BeatSaber_Ranked (Monthly)" sheetId="2" r:id="rId5"/>
    <sheet state="visible" name="Beat_Saber_AllTime" sheetId="3" r:id="rId6"/>
    <sheet state="visible" name="osu! General (No User)" sheetId="4" r:id="rId7"/>
    <sheet state="visible" name="osu! Ranked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Manually tap to the beat https://www.all8.com/tools/bpm.htm
	-Beto Valdez</t>
      </text>
    </comment>
    <comment authorId="0" ref="M31">
      <text>
        <t xml:space="preserve">Songs with .0069 were obtained with FFT instead of waveform and are less accurate (deltas messed up).
	-Beto Valdez</t>
      </text>
    </comment>
    <comment authorId="0" ref="M1">
      <text>
        <t xml:space="preserve">Self-made algorithm (Source Separation, using Drums.wav, Waveform first and FFT if waveform fails). Accuracy is good.
https://github.com/AlbertoV5/BPM-Detection
	-Beto Valdez</t>
      </text>
    </comment>
    <comment authorId="0" ref="L1">
      <text>
        <t xml:space="preserve">Obtained with Sononym.
Accuracy is ok.
	-Beto Valdez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Top Beat Saber songs on https://bsaber.com/songs/top/?ranked=true&amp;time=30-days
	-Beto Valdez</t>
      </text>
    </comment>
  </commentList>
</comments>
</file>

<file path=xl/sharedStrings.xml><?xml version="1.0" encoding="utf-8"?>
<sst xmlns="http://schemas.openxmlformats.org/spreadsheetml/2006/main" count="2737" uniqueCount="1562">
  <si>
    <t>ID</t>
  </si>
  <si>
    <t>Week</t>
  </si>
  <si>
    <t>Order</t>
  </si>
  <si>
    <t>Song</t>
  </si>
  <si>
    <t>Genre</t>
  </si>
  <si>
    <t>Subgenre</t>
  </si>
  <si>
    <t>Youtube</t>
  </si>
  <si>
    <t>Tags</t>
  </si>
  <si>
    <t>Map</t>
  </si>
  <si>
    <t>Mapper</t>
  </si>
  <si>
    <t>Likes/Days</t>
  </si>
  <si>
    <t>BPM</t>
  </si>
  <si>
    <t>BPM 2</t>
  </si>
  <si>
    <t>Revised BPM</t>
  </si>
  <si>
    <t>Notes</t>
  </si>
  <si>
    <t>Chained to the Rhythm - Katy Perry</t>
  </si>
  <si>
    <t>Pop</t>
  </si>
  <si>
    <t>Dance</t>
  </si>
  <si>
    <t>https://www.youtube.com/watch?v=Um7pMggPnug</t>
  </si>
  <si>
    <t>-</t>
  </si>
  <si>
    <t>https://bsaber.com/songs/ab9b/</t>
  </si>
  <si>
    <t>https://bsaber.com/tag/DontShootMe/</t>
  </si>
  <si>
    <t>Zomboy - Endgame</t>
  </si>
  <si>
    <t>Electronic</t>
  </si>
  <si>
    <t>Dubstep</t>
  </si>
  <si>
    <t>https://www.youtube.com/watch?v=_lWI4gXU48k</t>
  </si>
  <si>
    <t>https://bsaber.com/songs/affa/</t>
  </si>
  <si>
    <t>https://bsaber.com/tag/spookyGhost/</t>
  </si>
  <si>
    <t>Falling - Dropgun x Asketa</t>
  </si>
  <si>
    <t>House</t>
  </si>
  <si>
    <t>https://www.youtube.com/watch?v=AIpNaCjV_wE</t>
  </si>
  <si>
    <t>https://bsaber.com/songs/adf4/</t>
  </si>
  <si>
    <t>https://bsaber.com/tag/Teuflum/</t>
  </si>
  <si>
    <t>Namae no Nai Kaibutsu 22/7</t>
  </si>
  <si>
    <t>J-Pop</t>
  </si>
  <si>
    <t>DnB</t>
  </si>
  <si>
    <t>https://www.youtube.com/watch?v=zkJdPVWSgzw</t>
  </si>
  <si>
    <t>https://bsaber.com/songs/af7f/</t>
  </si>
  <si>
    <t>https://bsaber.com/tag/joetastic</t>
  </si>
  <si>
    <t>Hide &amp; Seek – Amber Run</t>
  </si>
  <si>
    <t>Rock</t>
  </si>
  <si>
    <t>Indie</t>
  </si>
  <si>
    <t>https://www.youtube.com/watch?v=ZlapKWfwv3A</t>
  </si>
  <si>
    <t>https://bsaber.com/songs/afb5/</t>
  </si>
  <si>
    <t>https://bsaber.com/tag/nyri0/</t>
  </si>
  <si>
    <t>Cruel Angel's Thesis - Fujima Sakura</t>
  </si>
  <si>
    <t>Anime</t>
  </si>
  <si>
    <t>https://www.youtube.com/watch?v=8F1OoEBmR6E&amp;feature=emb_title</t>
  </si>
  <si>
    <t>https://bsaber.com/songs/ae9d/</t>
  </si>
  <si>
    <t>Kimi no Shiranai Monogatari</t>
  </si>
  <si>
    <t>https://www.youtube.com/watch?v=eLPs_w-FepA</t>
  </si>
  <si>
    <t>https://bsaber.com/songs/af35/</t>
  </si>
  <si>
    <t>Beat it - Michael Jackson (Mutrix Remix)</t>
  </si>
  <si>
    <t>https://www.youtube.com/watch?v=X0LwYLuXWhE</t>
  </si>
  <si>
    <t>https://bsaber.com/songs/aec1/</t>
  </si>
  <si>
    <t>https://bsaber.com/tag/pkdan/</t>
  </si>
  <si>
    <t>Alan Walker - Spectre</t>
  </si>
  <si>
    <t>EDM</t>
  </si>
  <si>
    <t>https://www.youtube.com/watch?v=wJnBTPUQS5A</t>
  </si>
  <si>
    <t>https://bsaber.com/songs/ae0e/</t>
  </si>
  <si>
    <t>https://bsaber.com/tag/WeldonWen/</t>
  </si>
  <si>
    <t>Fox Stevenson - Bruises</t>
  </si>
  <si>
    <t>Drumstep</t>
  </si>
  <si>
    <t>https://www.youtube.com/watch?v=sFCpqrMMQGM</t>
  </si>
  <si>
    <t>https://bsaber.com/songs/ae3c/</t>
  </si>
  <si>
    <t>https://bsaber.com/tag/Checkthepan/</t>
  </si>
  <si>
    <t>Sonic Generations - City Escape</t>
  </si>
  <si>
    <t>Video Game</t>
  </si>
  <si>
    <t>Electro</t>
  </si>
  <si>
    <t>https://www.youtube.com/watch?v=aIzB8FrKVCU</t>
  </si>
  <si>
    <t>https://bsaber.com/songs/afd2/</t>
  </si>
  <si>
    <t>https://bsaber.com/tag/Neptor/</t>
  </si>
  <si>
    <t>James Landino - Reaction /ft. Slyleaf)</t>
  </si>
  <si>
    <t>https://www.youtube.com/watch?v=PNz39892Qig</t>
  </si>
  <si>
    <t>https://bsaber.com/songs/add8/</t>
  </si>
  <si>
    <t>https://bsaber.com/tag/Sobas/</t>
  </si>
  <si>
    <t>Fox Stevenson - Comeback</t>
  </si>
  <si>
    <t>https://www.youtube.com/watch?v=d_7ZSMTnwVs</t>
  </si>
  <si>
    <t>https://bsaber.com/songs/ae67/</t>
  </si>
  <si>
    <t>https://bsaber.com/tag/Pixelguymm/</t>
  </si>
  <si>
    <t>Elvenking - The Horden Ghost and the Sorcerer</t>
  </si>
  <si>
    <t>Folk Metal</t>
  </si>
  <si>
    <t>https://www.youtube.com/watch?v=sOIeex5dQ2E</t>
  </si>
  <si>
    <t>https://bsaber.com/songs/af4e/</t>
  </si>
  <si>
    <t>https://bsaber.com/tag/Cyrix/</t>
  </si>
  <si>
    <t>TXT - Run Away (Japanese ver)</t>
  </si>
  <si>
    <t>https://www.youtube.com/watch?v=2u8ExBR-RbQ</t>
  </si>
  <si>
    <t>https://bsaber.com/songs/ad55/</t>
  </si>
  <si>
    <t>https://bsaber.com/tag/noxn/</t>
  </si>
  <si>
    <t>Obenkyou Shitoiteyo</t>
  </si>
  <si>
    <t>https://www.youtube.com/watch?v=up4TkZ7otHk</t>
  </si>
  <si>
    <t>https://bsaber.com/songs/af73/</t>
  </si>
  <si>
    <t>https://bsaber.com/tag/Dack/</t>
  </si>
  <si>
    <t>Asking Alexandria - The Violence</t>
  </si>
  <si>
    <t>Alternative</t>
  </si>
  <si>
    <t>https://www.youtube.com/watch?v=ckPEI4dYIlM</t>
  </si>
  <si>
    <t>https://bsaber.com/songs/ade7/</t>
  </si>
  <si>
    <t>Heatseeker - Reaper</t>
  </si>
  <si>
    <t>Deathstep</t>
  </si>
  <si>
    <t>https://www.youtube.com/watch?v=A26QrVUuT2A</t>
  </si>
  <si>
    <t>https://bsaber.com/songs/aebf/</t>
  </si>
  <si>
    <t>https://bsaber.com/members/timeweaver/</t>
  </si>
  <si>
    <t>Camellia – #1f1e33</t>
  </si>
  <si>
    <t>J-Core</t>
  </si>
  <si>
    <t>https://www.youtube.com/watch?v=w4U9S5eX3eY</t>
  </si>
  <si>
    <t>https://bsaber.com/songs/af97/</t>
  </si>
  <si>
    <t>https://bsaber.com/tag/Nolanimations/</t>
  </si>
  <si>
    <t>Fighting Gold - Jojo Golden Wind</t>
  </si>
  <si>
    <t>https://www.youtube.com/watch?v=OchozLuSHM0</t>
  </si>
  <si>
    <t>https://bsaber.com/songs/adef/</t>
  </si>
  <si>
    <t>Platinum Disco (Short Ver.) [Nisemonogatari Opening 3]</t>
  </si>
  <si>
    <t>https://www.youtube.com/watch?v=dSUIhJ0vMDY</t>
  </si>
  <si>
    <t>ANIME, DISCO, JAPANESE</t>
  </si>
  <si>
    <t>https://bsaber.com/songs/b345/</t>
  </si>
  <si>
    <t>https://bsaber.com/tag/etan</t>
  </si>
  <si>
    <t>[Bloq Busters Vol. 4] Guns n’ Roses – Sweet Child O’ Mine</t>
  </si>
  <si>
    <t>Hard Rock</t>
  </si>
  <si>
    <t>https://www.youtube.com/watch?v=V7aY2G7FvOM</t>
  </si>
  <si>
    <t>360 DEGREE</t>
  </si>
  <si>
    <t>https://bsaber.com/songs/b1a2/</t>
  </si>
  <si>
    <t>https://bsaber.com/tag/majorpickle</t>
  </si>
  <si>
    <t>YOASOBI – Yoru ni Kakeru</t>
  </si>
  <si>
    <t>https://www.youtube.com/watch?v=vEyPvak2K9o</t>
  </si>
  <si>
    <t>DANCEABLE, J-POP, JAPANESE</t>
  </si>
  <si>
    <t>https://bsaber.com/songs/b1bd/</t>
  </si>
  <si>
    <t>https://bsaber.com/tag/dack</t>
  </si>
  <si>
    <t>The Prodigy – The Day is my Enemy</t>
  </si>
  <si>
    <t>Heavy EDM</t>
  </si>
  <si>
    <t>https://www.youtube.com/watch?v=h1AaKBbNGkk</t>
  </si>
  <si>
    <t>https://bsaber.com/songs/b209/</t>
  </si>
  <si>
    <t>https://bsaber.com/tag/tagh_azog</t>
  </si>
  <si>
    <t>[[Wall Show+Chroma]] Cups (When I’m Gone) | Pitch Perfect</t>
  </si>
  <si>
    <t>https://www.youtube.com/watch?v=cmSbXsFE3l8</t>
  </si>
  <si>
    <t>https://bsaber.com/songs/b34d/</t>
  </si>
  <si>
    <t>https://bsaber.com/tag/thelightdesigner</t>
  </si>
  <si>
    <t>Mogli – WinterSun (Neelix Remix)</t>
  </si>
  <si>
    <t>Trance</t>
  </si>
  <si>
    <t>https://www.youtube.com/watch?v=DHADDyC5kC4</t>
  </si>
  <si>
    <t>https://bsaber.com/songs/b37d/</t>
  </si>
  <si>
    <t>https://bsaber.com/tag/happyglt</t>
  </si>
  <si>
    <t>Snoop Dogg &amp; Wiz Khalifa – Young, Wild and Free (ft. Bruno Mars) [Z-ANESaber]</t>
  </si>
  <si>
    <t>Hip Hop</t>
  </si>
  <si>
    <t>Rap</t>
  </si>
  <si>
    <t>https://www.youtube.com/watch?v=_CL6n0FJZpk</t>
  </si>
  <si>
    <t>https://bsaber.com/songs/b330/</t>
  </si>
  <si>
    <t>https://bsaber.com/tag/z-anesaber</t>
  </si>
  <si>
    <t>Moe Shop x Hentaidude | Superstar (Chroma RGB)</t>
  </si>
  <si>
    <t>Weeb</t>
  </si>
  <si>
    <t>https://www.youtube.com/watch?v=XQF-dpZiWLA</t>
  </si>
  <si>
    <t>https://bsaber.com/songs/b239/</t>
  </si>
  <si>
    <t>https://bsaber.com/tag/aaltopahwi</t>
  </si>
  <si>
    <t>Reol – Utena</t>
  </si>
  <si>
    <t>Trap</t>
  </si>
  <si>
    <t>https://www.youtube.com/watch?v=aCT5mClB3yM</t>
  </si>
  <si>
    <t>https://bsaber.com/songs/b24b/</t>
  </si>
  <si>
    <t>https://bsaber.com/tag/pixelguymm</t>
  </si>
  <si>
    <t>[Bloq Busters Vol. 4] Eric Johnson – Cliffs of Dover</t>
  </si>
  <si>
    <t>https://www.youtube.com/watch?v=Wp6PL3tvTGc</t>
  </si>
  <si>
    <t>https://bsaber.com/songs/b18a/</t>
  </si>
  <si>
    <t>https://bsaber.com/tag/checkthepan</t>
  </si>
  <si>
    <t>Ridin’ – Fise</t>
  </si>
  <si>
    <t>https://www.youtube.com/watch?v=gwd8Km5Kit0</t>
  </si>
  <si>
    <t>https://bsaber.com/songs/b3a0/</t>
  </si>
  <si>
    <t>https://bsaber.com/tag/rexxz</t>
  </si>
  <si>
    <t>Love With You (TV Size) [Kishuku Gakkou no Juliet Opening] – fripSide</t>
  </si>
  <si>
    <t>https://www.youtube.com/watch?v=-gcfbx525Os</t>
  </si>
  <si>
    <t>ANIME, J-POP</t>
  </si>
  <si>
    <t>https://bsaber.com/songs/b22a/</t>
  </si>
  <si>
    <t>U.A.D – HAYAKO</t>
  </si>
  <si>
    <t>https://www.youtube.com/watch?v=0DNPUcnEMJs</t>
  </si>
  <si>
    <t>https://bsaber.com/songs/b196/</t>
  </si>
  <si>
    <t>https://bsaber.com/tag/ejiejidayo</t>
  </si>
  <si>
    <t>Throwing a Flashbang</t>
  </si>
  <si>
    <t>Meme</t>
  </si>
  <si>
    <t>https://www.youtube.com/watch?v=UMMtMQh66jE</t>
  </si>
  <si>
    <t>MEME, VIDEO GAME</t>
  </si>
  <si>
    <t>https://bsaber.com/songs/b361/</t>
  </si>
  <si>
    <t>Realize – Suzuki Konomi (zero kara hajimeru isekai seikatsu saison 2 op)TV size</t>
  </si>
  <si>
    <t>https://www.youtube.com/watch?v=gzfgBccN99U</t>
  </si>
  <si>
    <t>https://bsaber.com/songs/b1b3/</t>
  </si>
  <si>
    <t>https://bsaber.com/tag/emir</t>
  </si>
  <si>
    <t>The surrounding people around (주변인) – Outsider</t>
  </si>
  <si>
    <t>Japanese</t>
  </si>
  <si>
    <t>https://www.youtube.com/watch?v=tfdmvZ86IaE</t>
  </si>
  <si>
    <t>https://bsaber.com/songs/b230/</t>
  </si>
  <si>
    <t>Elle King – Ex’s And Oh’s</t>
  </si>
  <si>
    <t>https://www.youtube.com/watch?v=0uLI6BnVh6w</t>
  </si>
  <si>
    <t>https://bsaber.com/songs/b33f/</t>
  </si>
  <si>
    <t>https://bsaber.com/tag/sanguine143panda</t>
  </si>
  <si>
    <t>Uragirimono no Requiem (TV Size) [JoJo’s Bizarre Adventure: Golden Wind 2nd Opening] – Daisuke Hasegawa</t>
  </si>
  <si>
    <t>https://www.youtube.com/watch?v=5AHpgQbiIsQ</t>
  </si>
  <si>
    <t>https://bsaber.com/songs/b3a2/</t>
  </si>
  <si>
    <t>JoJo’s Bizarre Adventure Opening Compilation</t>
  </si>
  <si>
    <t>https://www.youtube.com/watch?v=S6k4hcWSX94</t>
  </si>
  <si>
    <t>https://bsaber.com/songs/b3bd/</t>
  </si>
  <si>
    <t>[TD4L] Teen Titans Theme Song [Z-ANESaber]</t>
  </si>
  <si>
    <t>TV/Movies</t>
  </si>
  <si>
    <t>TV Show</t>
  </si>
  <si>
    <t>https://www.youtube.com/watch?v=lYqk2mdm3TU</t>
  </si>
  <si>
    <t>https://bsaber.com/songs/b17f/</t>
  </si>
  <si>
    <t>[[Wall Show + Chroma]] GAS GAS GAS | Manuel</t>
  </si>
  <si>
    <t>Eurobeat</t>
  </si>
  <si>
    <t>https://www.youtube.com/watch?v=atuFSv2bLa8</t>
  </si>
  <si>
    <t>https://bsaber.com/songs/b514/</t>
  </si>
  <si>
    <t>Diana Ross – I’m Coming Out</t>
  </si>
  <si>
    <t>Motown</t>
  </si>
  <si>
    <t>https://www.youtube.com/watch?v=zbYcte4ZEgQ</t>
  </si>
  <si>
    <t>https://bsaber.com/songs/b50a/</t>
  </si>
  <si>
    <t>https://bsaber.com/tag/ryger</t>
  </si>
  <si>
    <t>Like A Riddle – Felix Jaehn (feat. Hearts &amp; Colors, Adam Trigger)</t>
  </si>
  <si>
    <t>https://www.youtube.com/watch?v=iI5xWmeV_dw</t>
  </si>
  <si>
    <t>https://bsaber.com/songs/b451/</t>
  </si>
  <si>
    <t>https://bsaber.com/tag/teuflum</t>
  </si>
  <si>
    <t>Semi Transparent Boy – Yorushika / 準透明少年 – ヨルシカ</t>
  </si>
  <si>
    <t>https://www.youtube.com/watch?v=9ypEFXTakV8</t>
  </si>
  <si>
    <t>https://bsaber.com/songs/b4ac/</t>
  </si>
  <si>
    <t>https://bsaber.com/tag/kamy</t>
  </si>
  <si>
    <t>MAHO Dou – Ojamajo Carnival!!/おジャ魔女カーニバル!! Covered by Tokino Sora × Tenjin Kotone</t>
  </si>
  <si>
    <t>https://www.youtube.com/watch?v=7w3jBGX7UcY</t>
  </si>
  <si>
    <t>https://bsaber.com/songs/b3ff/</t>
  </si>
  <si>
    <t>https://bsaber.com/tag/fefy</t>
  </si>
  <si>
    <t>Kienai Kioku</t>
  </si>
  <si>
    <t>Vocaloid</t>
  </si>
  <si>
    <t>https://www.youtube.com/watch?v=OXSO_bQUQS0</t>
  </si>
  <si>
    <t>https://bsaber.com/songs/b3fc/</t>
  </si>
  <si>
    <t>https://bsaber.com/tag/katsuya</t>
  </si>
  <si>
    <t>Blues Traveler – Hook</t>
  </si>
  <si>
    <t>https://www.youtube.com/watch?v=pdz5kCaCRFM</t>
  </si>
  <si>
    <t>https://bsaber.com/songs/b3da/</t>
  </si>
  <si>
    <t>Perfectarea complete</t>
  </si>
  <si>
    <t>https://www.youtube.com/watch?v=_4lNiafQ-Pk</t>
  </si>
  <si>
    <t>https://bsaber.com/songs/b475/</t>
  </si>
  <si>
    <t>https://bsaber.com/tag/kanahebi255</t>
  </si>
  <si>
    <t>Flyers [Death Parade Opening] – AmaLee</t>
  </si>
  <si>
    <t>https://www.youtube.com/watch?v=yH0weQhzLvI</t>
  </si>
  <si>
    <t>ANIME, POP</t>
  </si>
  <si>
    <t>https://bsaber.com/songs/b401/</t>
  </si>
  <si>
    <t>[V2] Im. Scatman feat. Shirakami Fubuki – Hamburgaga</t>
  </si>
  <si>
    <t>https://www.youtube.com/watch?v=VaqLk1YCv-s</t>
  </si>
  <si>
    <t>https://bsaber.com/songs/b45a/</t>
  </si>
  <si>
    <t>https://bsaber.com/tag/idlebob</t>
  </si>
  <si>
    <t>Reol – Bon-no-yu-gi</t>
  </si>
  <si>
    <t>https://www.youtube.com/watch?v=dhJrQPgedyU</t>
  </si>
  <si>
    <t>https://bsaber.com/songs/b5a5/</t>
  </si>
  <si>
    <t>For me</t>
  </si>
  <si>
    <t>https://www.youtube.com/watch?v=jIMfrJd78jw</t>
  </si>
  <si>
    <t>https://bsaber.com/songs/b50d/</t>
  </si>
  <si>
    <t>https://bsaber.com/tag/supremetax</t>
  </si>
  <si>
    <t>Dance! – Persona 4 Dancing All Night</t>
  </si>
  <si>
    <t>Jazz</t>
  </si>
  <si>
    <t>https://www.youtube.com/watch?v=p3jw89oIjmQ</t>
  </si>
  <si>
    <t>https://bsaber.com/songs/b521/</t>
  </si>
  <si>
    <t>https://bsaber.com/tag/iraky</t>
  </si>
  <si>
    <t>https://www.youtube.com/watch?v=rA4eesTbNKE</t>
  </si>
  <si>
    <t>Best Part – The Score</t>
  </si>
  <si>
    <t>https://www.youtube.com/watch?v=GXDNMinUPXc</t>
  </si>
  <si>
    <t>https://bsaber.com/songs/b4ab/</t>
  </si>
  <si>
    <t>https://bsaber.com/tag/downycat</t>
  </si>
  <si>
    <t>Blue Stahli – Awaken</t>
  </si>
  <si>
    <t>https://www.youtube.com/watch?v=xMdOgCdHxjY</t>
  </si>
  <si>
    <t>https://bsaber.com/songs/b3d4/</t>
  </si>
  <si>
    <t>https://bsaber.com/tag/cyrix</t>
  </si>
  <si>
    <t>Primary | GLORIOUS DAYS | Chroma RGB</t>
  </si>
  <si>
    <t>https://www.youtube.com/watch?v=6y1zJX2oe8A</t>
  </si>
  <si>
    <t>https://bsaber.com/songs/b46b/</t>
  </si>
  <si>
    <t>https://www.youtube.com/watch?v=fqBNnC_apV4</t>
  </si>
  <si>
    <t>Tom Petty The Heartbreakers – Don’t Do Me Like That</t>
  </si>
  <si>
    <t>Classic Rock</t>
  </si>
  <si>
    <t>https://www.youtube.com/watch?v=T1aU1wbFSTs</t>
  </si>
  <si>
    <t>https://bsaber.com/songs/b4e7/</t>
  </si>
  <si>
    <t>Bonk Bonk Bonk Bonk</t>
  </si>
  <si>
    <t>Latin</t>
  </si>
  <si>
    <t>Reggaeton</t>
  </si>
  <si>
    <t>https://www.youtube.com/watch?v=R6Lc3PvBiS8</t>
  </si>
  <si>
    <t>https://bsaber.com/songs/b4f2/</t>
  </si>
  <si>
    <t>https://bsaber.com/tag/dennileon1</t>
  </si>
  <si>
    <t>https://www.youtube.com/watch?v=_6R3J-cEbSU</t>
  </si>
  <si>
    <t>ANIME, ELECTRONIC, EUROBEAT</t>
  </si>
  <si>
    <t>This one is the same as last week</t>
  </si>
  <si>
    <t>No Rain – Blind Melon</t>
  </si>
  <si>
    <t>https://www.youtube.com/watch?v=3qVPNONdF58</t>
  </si>
  <si>
    <t>360 DEGREE, 90 DEGREE</t>
  </si>
  <si>
    <t>https://bsaber.com/songs/b7b1/</t>
  </si>
  <si>
    <t>https://bsaber.com/tag/techbutterfly</t>
  </si>
  <si>
    <t>Powerwolf – Venom of Venus</t>
  </si>
  <si>
    <t>Power Metal</t>
  </si>
  <si>
    <t>https://www.youtube.com/watch?v=Wna4zDioxQw</t>
  </si>
  <si>
    <t>https://bsaber.com/songs/b7aa/</t>
  </si>
  <si>
    <t>Hare Hare Yukai (Short Ver.) [The Melancholy of Haruhi Suzumiya Ending]</t>
  </si>
  <si>
    <t>https://www.youtube.com/watch?v=x2iKC0C32-g</t>
  </si>
  <si>
    <t>ANIME, DANCE, J-POP, JAPANESE</t>
  </si>
  <si>
    <t>https://bsaber.com/songs/b784/</t>
  </si>
  <si>
    <t>Falling – Dropgun x Asketa &amp; Natan Chaim</t>
  </si>
  <si>
    <t>https://www.youtube.com/watch?v=P3sutvBPERY</t>
  </si>
  <si>
    <t>https://bsaber.com/songs/b724/</t>
  </si>
  <si>
    <t>Bryan Adams – Summer of 69</t>
  </si>
  <si>
    <t>https://www.youtube.com/watch?v=eFjjO_lhf9c</t>
  </si>
  <si>
    <t>https://bsaber.com/songs/b7d6/</t>
  </si>
  <si>
    <t>360 DEGREE, J-POP, JAPANESE</t>
  </si>
  <si>
    <t>Sakuranbo – Otsuka Ai</t>
  </si>
  <si>
    <t>https://www.youtube.com/watch?v=upODO6OuOOk</t>
  </si>
  <si>
    <t>https://bsaber.com/songs/b5ff/</t>
  </si>
  <si>
    <t>PSYQUI feat. Such – Eyes On Me</t>
  </si>
  <si>
    <t>https://www.youtube.com/watch?v=i4w65eoL6PA</t>
  </si>
  <si>
    <t>https://bsaber.com/songs/b7ea/</t>
  </si>
  <si>
    <t>https://bsaber.com/tag/xhera</t>
  </si>
  <si>
    <t>Minami -「 Amewomatsu、」美波「アメヲマツ、」</t>
  </si>
  <si>
    <t>https://www.youtube.com/watch?v=766qmHTc2ro</t>
  </si>
  <si>
    <t>https://bsaber.com/songs/b80b/</t>
  </si>
  <si>
    <t>https://bsaber.com/tag/smileeaglet</t>
  </si>
  <si>
    <t>Kaerimichi [22/7 Soundtrack] – Sakura Fujima</t>
  </si>
  <si>
    <t>https://www.youtube.com/watch?v=Jhuf1bP61A4</t>
  </si>
  <si>
    <t>ANIME, J-POP, SOUNDTRACK</t>
  </si>
  <si>
    <t>https://bsaber.com/songs/b6ad/</t>
  </si>
  <si>
    <t>My Soul, Your Beats! [iDOLM@STER Soundtrack] – Chieri Ogata</t>
  </si>
  <si>
    <t>https://www.youtube.com/watch?v=zIFV8UUs1-c</t>
  </si>
  <si>
    <t>https://bsaber.com/songs/b5fb/</t>
  </si>
  <si>
    <t>Different Heaven – Nekozilla</t>
  </si>
  <si>
    <t>https://www.youtube.com/watch?v=6FNHe3kf8_s</t>
  </si>
  <si>
    <t>https://bsaber.com/songs/b5f4/</t>
  </si>
  <si>
    <t>https://bsaber.com/tag/exeiron</t>
  </si>
  <si>
    <t>staple stable [22/7 Soundtrack] – Miu Takigawa</t>
  </si>
  <si>
    <t>https://www.youtube.com/watch?v=OvmQvOucP70</t>
  </si>
  <si>
    <t>https://bsaber.com/songs/b60a/</t>
  </si>
  <si>
    <t>Help Is On The Way – Rise Against</t>
  </si>
  <si>
    <t>https://www.youtube.com/watch?v=JHiqGqoIGII</t>
  </si>
  <si>
    <t>ALTERNATIVE, PUNK, ROCK</t>
  </si>
  <si>
    <t>https://bsaber.com/songs/b7a4/</t>
  </si>
  <si>
    <t>Superhuman (Nightcore)</t>
  </si>
  <si>
    <t>Nightcore</t>
  </si>
  <si>
    <t>https://www.youtube.com/watch?v=2Uj9OYv3pdI</t>
  </si>
  <si>
    <t>https://bsaber.com/songs/b781/</t>
  </si>
  <si>
    <t>https://bsaber.com/tag/tranch</t>
  </si>
  <si>
    <t>Lost Princess (TV Size) [Princess Connect! Re:Dive Opening] – Pecorine (CV: Mao Ichimichi), Kokkoro (CV: Milku Itou), Kiruya (CV: Rika Tachibana)</t>
  </si>
  <si>
    <t>https://www.youtube.com/watch?v=ZK7TS7-qMEg</t>
  </si>
  <si>
    <t>https://bsaber.com/songs/b71d/</t>
  </si>
  <si>
    <t>PREPARING THE KRABBY PATTY</t>
  </si>
  <si>
    <t>https://www.youtube.com/watch?v=DZ-VT50SgUo</t>
  </si>
  <si>
    <t>https://bsaber.com/songs/b662/</t>
  </si>
  <si>
    <t>https://bsaber.com/tag/jokidum</t>
  </si>
  <si>
    <t>Departure! (TV Size) [Hunter X Hunter – Opening 1] – Masatoshi Ono</t>
  </si>
  <si>
    <t>https://www.youtube.com/watch?v=faqmNf_fZlE</t>
  </si>
  <si>
    <t>https://bsaber.com/songs/b6c8/</t>
  </si>
  <si>
    <t>https://bsaber.com/tag/rigid</t>
  </si>
  <si>
    <t>PoPiPo feat. Hatsune Miku – LamazeP</t>
  </si>
  <si>
    <t>https://www.youtube.com/watch?v=_Sp2ir7oFYc</t>
  </si>
  <si>
    <t>https://bsaber.com/songs/b7a6/</t>
  </si>
  <si>
    <t>ryo(supercell) – World is Mine/ワールドイズマイン – feat. Hatsune Miku</t>
  </si>
  <si>
    <t>https://www.youtube.com/watch?v=NY__VTIUsiU</t>
  </si>
  <si>
    <t>https://bsaber.com/songs/b95f/</t>
  </si>
  <si>
    <t>Everyday – Virtual Riot</t>
  </si>
  <si>
    <t>LoFi</t>
  </si>
  <si>
    <t>https://www.youtube.com/watch?v=C_cQ3zpX-VU</t>
  </si>
  <si>
    <t>https://bsaber.com/songs/bbf5/</t>
  </si>
  <si>
    <t>https://bsaber.com/tag/wemadethis</t>
  </si>
  <si>
    <t>Summer in the City – Styx</t>
  </si>
  <si>
    <t>Grunge</t>
  </si>
  <si>
    <t>https://www.youtube.com/watch?v=RevG_97TgnA</t>
  </si>
  <si>
    <t>https://bsaber.com/songs/b937/</t>
  </si>
  <si>
    <t>Dr Meaker – Freaks (ft. Cappo D &amp; Sharlene Hector)</t>
  </si>
  <si>
    <t>https://www.youtube.com/watch?v=Q-7JsAmSnEY</t>
  </si>
  <si>
    <t>https://bsaber.com/songs/b96a/</t>
  </si>
  <si>
    <t>https://bsaber.com/tag/pkdan</t>
  </si>
  <si>
    <t>David Bowie – Magic Dance (from Labyrinth OST)</t>
  </si>
  <si>
    <t>https://www.youtube.com/watch?v=j6NqnYYmSVE</t>
  </si>
  <si>
    <t>https://bsaber.com/songs/b989/</t>
  </si>
  <si>
    <t>https://bsaber.com/tag/noxn</t>
  </si>
  <si>
    <t>GHOST DATA – PROJEKT MELODY (ft. AL!CE)</t>
  </si>
  <si>
    <t>https://www.youtube.com/watch?v=mqoEplBvXkI</t>
  </si>
  <si>
    <t>https://bsaber.com/songs/b97f/</t>
  </si>
  <si>
    <t>https://bsaber.com/tag/nitronikexe</t>
  </si>
  <si>
    <t>Centimeter (kanojo okarishimasu [Rental Girlfriend] op)</t>
  </si>
  <si>
    <t>https://www.youtube.com/watch?v=qks-E01OR24</t>
  </si>
  <si>
    <t>https://bsaber.com/songs/b928/</t>
  </si>
  <si>
    <t>You Are Mine ft Kayliana – S3RL</t>
  </si>
  <si>
    <t>https://www.youtube.com/watch?v=FF3Dr3_h0Hw</t>
  </si>
  <si>
    <t>DANCE, EDM, HARDCORE</t>
  </si>
  <si>
    <t>https://bsaber.com/songs/bba4/</t>
  </si>
  <si>
    <t>https://bsaber.com/tag/xscaramouche</t>
  </si>
  <si>
    <t>Renai Circulation [22/7 Soundtrack] – Ayaka Tachikawa</t>
  </si>
  <si>
    <t>https://www.youtube.com/watch?v=lv8qOhDx6Yo</t>
  </si>
  <si>
    <t>https://bsaber.com/songs/bb96/</t>
  </si>
  <si>
    <t>Fruit Ninja in Beat Saber!</t>
  </si>
  <si>
    <t>https://www.youtube.com/watch?v=OmyMGSu-Wgg</t>
  </si>
  <si>
    <t>https://bsaber.com/songs/bb27/</t>
  </si>
  <si>
    <t>Aurora – Synthion</t>
  </si>
  <si>
    <t>https://www.youtube.com/watch?v=R2rjsTQEXWg</t>
  </si>
  <si>
    <t>https://bsaber.com/songs/b95d/</t>
  </si>
  <si>
    <t>https://bsaber.com/tag/meezonugget</t>
  </si>
  <si>
    <t>Takahashi Youko – A Cruel Angel’s Thesis/残酷な天使のテーゼ – Nightcore</t>
  </si>
  <si>
    <t>https://www.youtube.com/watch?v=4Q4LGphbE60</t>
  </si>
  <si>
    <t>https://bsaber.com/songs/b95e/</t>
  </si>
  <si>
    <t>JVNA – Catch Me (Chroma RGB lights)</t>
  </si>
  <si>
    <t>https://www.youtube.com/watch?v=Nyiwp349c2o</t>
  </si>
  <si>
    <t>ELECTRONIC</t>
  </si>
  <si>
    <t>https://bsaber.com/songs/bc4e/</t>
  </si>
  <si>
    <t>Fleetwood Mac – Hold Me</t>
  </si>
  <si>
    <t>https://www.youtube.com/watch?v=E0sha1XfHxw</t>
  </si>
  <si>
    <t>https://bsaber.com/songs/bbd1/</t>
  </si>
  <si>
    <t>Get Up – Tokyo Machine</t>
  </si>
  <si>
    <t>https://www.youtube.com/watch?v=ExEAKQDz0E8</t>
  </si>
  <si>
    <t>https://bsaber.com/songs/ba25/</t>
  </si>
  <si>
    <t>https://bsaber.com/tag/mx20100</t>
  </si>
  <si>
    <t>MY FIRST STORY – 1,000,000 TIMES feat. chelly (EGOIST)</t>
  </si>
  <si>
    <t>https://www.youtube.com/watch?v=OMrkUUNvM48</t>
  </si>
  <si>
    <t>https://bsaber.com/songs/ba93/</t>
  </si>
  <si>
    <t>🌠Starride🌠- Mysteka</t>
  </si>
  <si>
    <t>Eletronic</t>
  </si>
  <si>
    <t>https://www.youtube.com/watch?v=DsZdx9E0-1s</t>
  </si>
  <si>
    <t>https://bsaber.com/songs/b9bd/</t>
  </si>
  <si>
    <t>Hollowness – Minami</t>
  </si>
  <si>
    <t>https://www.youtube.com/watch?v=HIRiduzNLzQ</t>
  </si>
  <si>
    <t>https://bsaber.com/songs/bc84/</t>
  </si>
  <si>
    <t>https://bsaber.com/tag/tootie</t>
  </si>
  <si>
    <t>R.O.C.K. in the USA – John Mellencamp</t>
  </si>
  <si>
    <t>https://www.youtube.com/watch?v=SgtmStUrXMQ</t>
  </si>
  <si>
    <t>90 DEGREE</t>
  </si>
  <si>
    <t>https://bsaber.com/songs/b993/</t>
  </si>
  <si>
    <t>The Nights – Avicii</t>
  </si>
  <si>
    <t>https://www.youtube.com/watch?v=UtF6Jej8yb4</t>
  </si>
  <si>
    <t>https://bsaber.com/songs/b94a/</t>
  </si>
  <si>
    <t>That’s Life – Frank Sinatra</t>
  </si>
  <si>
    <t>https://www.youtube.com/watch?v=TnlPtaPxXfc</t>
  </si>
  <si>
    <t>https://bsaber.com/songs/bdc7/</t>
  </si>
  <si>
    <t>Never Gonna Give You Up (Well Mapped+Timed Version)</t>
  </si>
  <si>
    <t>Classic Pop</t>
  </si>
  <si>
    <t>https://www.youtube.com/watch?v=dQw4w9WgXcQ</t>
  </si>
  <si>
    <t>https://bsaber.com/songs/bd45/</t>
  </si>
  <si>
    <t>Fireflies – Owl City</t>
  </si>
  <si>
    <t>https://www.youtube.com/watch?v=psuRGfAaju4</t>
  </si>
  <si>
    <t>https://bsaber.com/songs/bd41/</t>
  </si>
  <si>
    <t>Portal 2 – Turret Opera / Cara Mia Addio</t>
  </si>
  <si>
    <t>https://www.youtube.com/watch?v=tL_TFXbSnLY</t>
  </si>
  <si>
    <t>https://bsaber.com/songs/bd23/</t>
  </si>
  <si>
    <t>Kuchibairo no Oto</t>
  </si>
  <si>
    <t>Ballad</t>
  </si>
  <si>
    <t>https://www.youtube.com/watch?v=CYIntGsjNMs</t>
  </si>
  <si>
    <t>https://bsaber.com/songs/be25/</t>
  </si>
  <si>
    <t>Kurenai [Taiko no Tatsujin Soundtrack] – X Japan</t>
  </si>
  <si>
    <t>https://www.youtube.com/watch?v=wa1nD_IwbkA</t>
  </si>
  <si>
    <t>https://bsaber.com/songs/bca5/</t>
  </si>
  <si>
    <t>https://www.youtube.com/watch?v=g9iPElq4qW4</t>
  </si>
  <si>
    <t>ANIMA (TV Size) [Sword Art Online: Alicization – War of Underworld Part 2 Opening] – ReoNa</t>
  </si>
  <si>
    <t>https://www.youtube.com/watch?v=ISV28NbBDlc</t>
  </si>
  <si>
    <t>https://bsaber.com/songs/bdac/</t>
  </si>
  <si>
    <t>дора – Дорадура (Doradura)</t>
  </si>
  <si>
    <t>https://www.youtube.com/watch?v=WNadEfGnV04</t>
  </si>
  <si>
    <t>https://bsaber.com/songs/bdfc/</t>
  </si>
  <si>
    <t>https://bsaber.com/tag/kaleeidoscope</t>
  </si>
  <si>
    <t>Aether and Light</t>
  </si>
  <si>
    <t>https://www.youtube.com/watch?v=87eOiQeqNfQ</t>
  </si>
  <si>
    <t>https://bsaber.com/songs/bd63/</t>
  </si>
  <si>
    <t>https://bsaber.com/tag/lespookyboi</t>
  </si>
  <si>
    <t>ハロハワユ – Hello how are you – ナノウ – feat.Hatsune Miku</t>
  </si>
  <si>
    <t>https://www.youtube.com/watch?v=yUi0gX3fUbw</t>
  </si>
  <si>
    <t>https://bsaber.com/songs/be21/</t>
  </si>
  <si>
    <t>https://bsaber.com/tag/tons%20gaming%20channel</t>
  </si>
  <si>
    <t>Moe Shop – WWW (feat. EDOGA-SULLIVAN) VS Map</t>
  </si>
  <si>
    <t>https://www.youtube.com/watch?v=68UlL5Op9q4</t>
  </si>
  <si>
    <t>https://bsaber.com/songs/bea4/</t>
  </si>
  <si>
    <t>https://bsaber.com/tag/kikaeaeon</t>
  </si>
  <si>
    <t>Ayase | Last Resort | Ft. Ado</t>
  </si>
  <si>
    <t>https://www.youtube.com/watch?v=slcfa-0urok</t>
  </si>
  <si>
    <t>https://bsaber.com/songs/bc99/</t>
  </si>
  <si>
    <t>Akiyama Uni – Odoru Mizushibuki / あきやま うに – 踊る水飛沫</t>
  </si>
  <si>
    <t>https://www.youtube.com/watch?v=dJF6mmZ5J9Y</t>
  </si>
  <si>
    <t>https://bsaber.com/songs/bc34/</t>
  </si>
  <si>
    <t>https://bsaber.com/tag/xace1337manx</t>
  </si>
  <si>
    <t>Rameses B – Children</t>
  </si>
  <si>
    <t>https://www.youtube.com/watch?v=tYEnkD_hPB4</t>
  </si>
  <si>
    <t>https://bsaber.com/songs/c072/</t>
  </si>
  <si>
    <t>The Clash – Rock the Casbah</t>
  </si>
  <si>
    <t>https://www.youtube.com/watch?v=bJ9r8LMU9bQ</t>
  </si>
  <si>
    <t>https://bsaber.com/songs/c269/</t>
  </si>
  <si>
    <t>Jigsaw Puzzle – mafumafu</t>
  </si>
  <si>
    <t>https://www.youtube.com/watch?v=6RueqJzQQ78</t>
  </si>
  <si>
    <t>https://bsaber.com/songs/c327/</t>
  </si>
  <si>
    <t>https://bsaber.com/tag/siro</t>
  </si>
  <si>
    <t>DANCE! VR DANCE! – KurageP</t>
  </si>
  <si>
    <t>https://www.youtube.com/watch?v=-PgwpwD_WIc</t>
  </si>
  <si>
    <t>https://bsaber.com/songs/bec5/</t>
  </si>
  <si>
    <t>https://bsaber.com/tag/monteblanco</t>
  </si>
  <si>
    <t>Pegboard Nerds – Rhythm Is A Dancer (ft. Tia Simone)</t>
  </si>
  <si>
    <t>https://www.youtube.com/watch?v=oOMWyXPWycI</t>
  </si>
  <si>
    <t>https://bsaber.com/songs/c213/</t>
  </si>
  <si>
    <t>The Foundations – Build Me Up Buttercup</t>
  </si>
  <si>
    <t>https://www.youtube.com/watch?v=CCED4g1dMTQ</t>
  </si>
  <si>
    <t>https://bsaber.com/songs/c25c/</t>
  </si>
  <si>
    <t>Can’t Take My Eyes Off Of You – Frankie Valli</t>
  </si>
  <si>
    <t>https://www.youtube.com/watch?v=J36z7AnhvOM</t>
  </si>
  <si>
    <t>https://bsaber.com/songs/c306/</t>
  </si>
  <si>
    <t>Voice (TV Size) [Chuunibyou demo Koi ga Shitai! Ren Opening] – ZAQ</t>
  </si>
  <si>
    <t>https://www.youtube.com/watch?v=QUnT3Hw7gEo</t>
  </si>
  <si>
    <t>https://bsaber.com/songs/bf04/</t>
  </si>
  <si>
    <t>Boom Clap – Charli XCX</t>
  </si>
  <si>
    <t>https://www.youtube.com/watch?v=AOPMlIIg_38</t>
  </si>
  <si>
    <t>ELECTROPOP, POP</t>
  </si>
  <si>
    <t>https://bsaber.com/songs/c345/</t>
  </si>
  <si>
    <t>https://bsaber.com/tag/novashaft</t>
  </si>
  <si>
    <t>[Alphabeat – Pegboard Nerds Pack] Pegboard Nerds – Luigi’s Mansion</t>
  </si>
  <si>
    <t>https://www.youtube.com/watch?v=haas3N9vxsM</t>
  </si>
  <si>
    <t>https://bsaber.com/songs/c209/</t>
  </si>
  <si>
    <t>https://bsaber.com/tag/rayman9515</t>
  </si>
  <si>
    <t>Last Of Me [Arknights Soundtrack] – Steve Aoki ft. RUNN</t>
  </si>
  <si>
    <t>https://www.youtube.com/watch?v=XJwhQ_9MFuA</t>
  </si>
  <si>
    <t>ELECTRONIC, VIDEO GAME</t>
  </si>
  <si>
    <t>https://bsaber.com/songs/c157/</t>
  </si>
  <si>
    <t>kz-livetune – Tell Your World – feat. Hatsune Miku</t>
  </si>
  <si>
    <t>https://www.youtube.com/watch?v=PqJNc9KVIZE</t>
  </si>
  <si>
    <t>https://bsaber.com/songs/c1fb/</t>
  </si>
  <si>
    <t>[Alphabeat – Pegboard Nerds Pack] Pegboard Nerds – Disconnected</t>
  </si>
  <si>
    <t>https://www.youtube.com/watch?v=MwSkC85TDgY</t>
  </si>
  <si>
    <t>https://bsaber.com/songs/c208/</t>
  </si>
  <si>
    <t>https://bsaber.com/tag/timeweaver</t>
  </si>
  <si>
    <t>[Alphabeat – Pegboard Nerds Pack] Pegboard Nerds – Gunslinga</t>
  </si>
  <si>
    <t>Reggae</t>
  </si>
  <si>
    <t>https://www.youtube.com/watch?v=vIaPWxMPhug</t>
  </si>
  <si>
    <t>https://bsaber.com/songs/c205/</t>
  </si>
  <si>
    <t>Monster [Arknights Soundtrack] – Starset</t>
  </si>
  <si>
    <t>https://www.youtube.com/watch?v=Bq6IuZIJhuI</t>
  </si>
  <si>
    <t>PROGRESSIVE, ROCK, VIDEO GAME</t>
  </si>
  <si>
    <t>https://bsaber.com/songs/c29a/</t>
  </si>
  <si>
    <t>Michael Jackson – Off the Wall</t>
  </si>
  <si>
    <t>Disco</t>
  </si>
  <si>
    <t>https://www.youtube.com/watch?v=B3MFbhwfEXU</t>
  </si>
  <si>
    <t>https://bsaber.com/songs/c083/</t>
  </si>
  <si>
    <t>ShinRa-Bansho | Maids Heart Is A Puppet (Chroma RGB)</t>
  </si>
  <si>
    <t>https://www.youtube.com/watch?v=4DtIj9AJG2E</t>
  </si>
  <si>
    <t>https://bsaber.com/songs/c002/</t>
  </si>
  <si>
    <t>Get It Right – Left Boy</t>
  </si>
  <si>
    <t>https://www.youtube.com/watch?v=rmhprK9fJiw</t>
  </si>
  <si>
    <t>https://bsaber.com/songs/c218/</t>
  </si>
  <si>
    <t>https://bsaber.com/tag/johnnydee</t>
  </si>
  <si>
    <t>Apashe – I’m A Dragon (ft. Sway)</t>
  </si>
  <si>
    <t>https://www.youtube.com/watch?v=FZs3MbhE8_g</t>
  </si>
  <si>
    <t>https://bsaber.com/songs/c08c/</t>
  </si>
  <si>
    <t>Jackpot The Fat Rat</t>
  </si>
  <si>
    <t>https://www.youtube.com/watch?v=kL8CyVqzmkc</t>
  </si>
  <si>
    <t>https://bsaber.com/songs/c3bb/</t>
  </si>
  <si>
    <t>https://bsaber.com/tag/aqu</t>
  </si>
  <si>
    <t>Blinding Lights – The Weeknd</t>
  </si>
  <si>
    <t>Synthwave</t>
  </si>
  <si>
    <t>https://www.youtube.com/watch?v=4NRXx6U8ABQ</t>
  </si>
  <si>
    <t>ELECTRONIC, R&amp;B, SYNTHPOP, SYNTHWAVE</t>
  </si>
  <si>
    <t>https://bsaber.com/songs/7d04/</t>
  </si>
  <si>
    <t>https://bsaber.com/tag/xcheesy</t>
  </si>
  <si>
    <t>Rockefeller Street (EightOEight Hardstyle Remix)</t>
  </si>
  <si>
    <t>https://www.youtube.com/watch?v=aJUdXp-xlM8</t>
  </si>
  <si>
    <t>https://bsaber.com/songs/c996/</t>
  </si>
  <si>
    <t>https://bsaber.com/tag/dyprax83</t>
  </si>
  <si>
    <t>Save Us From Ourselves [Arknights Soundtrack] – Bear Grillz ft. Micah Martin</t>
  </si>
  <si>
    <t>https://www.youtube.com/watch?v=pK7MKtDJdQM</t>
  </si>
  <si>
    <t>DUBSTEP, ELECTRONIC, VIDEO GAME</t>
  </si>
  <si>
    <t>https://bsaber.com/songs/c841/</t>
  </si>
  <si>
    <t>I want You ~반짝★반짝 Sunshine~ DJMAX</t>
  </si>
  <si>
    <t>https://www.youtube.com/watch?v=MJNeTD4YqrI</t>
  </si>
  <si>
    <t>https://bsaber.com/songs/c873/</t>
  </si>
  <si>
    <t>https://bsaber.com/tag/mystikmol</t>
  </si>
  <si>
    <t>Digital Girl – KIRA</t>
  </si>
  <si>
    <t>https://www.youtube.com/watch?v=_fC4gB841VI</t>
  </si>
  <si>
    <t>https://bsaber.com/songs/c643/</t>
  </si>
  <si>
    <t>https://bsaber.com/tag/skeelie</t>
  </si>
  <si>
    <t>Ding Dong Song – Günther &amp; The Sunshine Girls</t>
  </si>
  <si>
    <t>https://www.youtube.com/watch?v=iPrnduGtgmc</t>
  </si>
  <si>
    <t>https://bsaber.com/songs/c6d3/</t>
  </si>
  <si>
    <t>Aoi Haru</t>
  </si>
  <si>
    <t>https://www.youtube.com/watch?v=0QWD7FGBNfs</t>
  </si>
  <si>
    <t>https://bsaber.com/songs/c8b6/</t>
  </si>
  <si>
    <t>https://bsaber.com/tag/epg7ens</t>
  </si>
  <si>
    <t>Tuesday (feat. Danelle Sandoval) | Burak Yeter</t>
  </si>
  <si>
    <t>https://www.youtube.com/watch?v=Y1_VsyLAGuk</t>
  </si>
  <si>
    <t>https://bsaber.com/songs/c7e9/</t>
  </si>
  <si>
    <t>Takin’ It To The Streets – The Doobie Brothers</t>
  </si>
  <si>
    <t>https://www.youtube.com/watch?v=2rxWPEdYCnI</t>
  </si>
  <si>
    <t>https://bsaber.com/songs/c694/</t>
  </si>
  <si>
    <t>Nothing For Free – Pendulum</t>
  </si>
  <si>
    <t>https://www.youtube.com/watch?v=G2iKNTL4xEc</t>
  </si>
  <si>
    <t>https://bsaber.com/songs/c65b/</t>
  </si>
  <si>
    <t>Aiobahn and Yunomi feat nicamoq – Makuramoto ni Ghost Katomori Remix</t>
  </si>
  <si>
    <t>https://www.youtube.com/watch?v=7zGbTKrYXgQ</t>
  </si>
  <si>
    <t>https://bsaber.com/songs/c654/</t>
  </si>
  <si>
    <t>https://bsaber.com/tag/purini</t>
  </si>
  <si>
    <t>WINNER – REALLY REALLY (Japanese vers.)</t>
  </si>
  <si>
    <t>https://www.youtube.com/watch?v=OkOBLcUMjUw</t>
  </si>
  <si>
    <t>https://bsaber.com/songs/c9a1/</t>
  </si>
  <si>
    <t>Rick Springfield – Jessie’s Girl</t>
  </si>
  <si>
    <t>https://www.youtube.com/watch?v=qYkbTyHXwbs</t>
  </si>
  <si>
    <t>https://bsaber.com/songs/c74f/</t>
  </si>
  <si>
    <t>Rita – DORCHADAS [Shikkoku no Sharnoth Opening]</t>
  </si>
  <si>
    <t>https://www.youtube.com/watch?v=ptoXaf-6tLs</t>
  </si>
  <si>
    <t>https://bsaber.com/songs/c72c/</t>
  </si>
  <si>
    <t>Girls’ Generation (SNSD) – All Night</t>
  </si>
  <si>
    <t>https://www.youtube.com/watch?v=f4w8IbQTJpY</t>
  </si>
  <si>
    <t>https://bsaber.com/songs/c99f/</t>
  </si>
  <si>
    <t>Hacking to the Gate [iDOLM@STER Soundtrack] – Ranko Kanzaki</t>
  </si>
  <si>
    <t>https://www.youtube.com/watch?v=bekIJTLgdz8</t>
  </si>
  <si>
    <t>https://bsaber.com/songs/c95c/</t>
  </si>
  <si>
    <t>Blind Guardian – Road of No Release</t>
  </si>
  <si>
    <t>https://www.youtube.com/watch?v=51G5ebOKEw8</t>
  </si>
  <si>
    <t>https://bsaber.com/songs/c7a1/</t>
  </si>
  <si>
    <t>PSYQUI – Education</t>
  </si>
  <si>
    <t>https://www.youtube.com/watch?v=IAgTv8b20Dg</t>
  </si>
  <si>
    <t>https://bsaber.com/songs/c62c/</t>
  </si>
  <si>
    <t>[Extra Sensory] Hayako – Analys</t>
  </si>
  <si>
    <t>Speedcore</t>
  </si>
  <si>
    <t>https://www.youtube.com/watch?v=eqZE60HanCM</t>
  </si>
  <si>
    <t>ELECTRONIC, MOD CHART</t>
  </si>
  <si>
    <t>https://bsaber.com/songs/d00c/</t>
  </si>
  <si>
    <t>https://bsaber.com/tag/reaxt</t>
  </si>
  <si>
    <t>Lost some data by mistake :( day of the github repo initial commit</t>
  </si>
  <si>
    <t>[FUTURE FUNK PACK] Windy Summer (Night Tempo 100% Pure Remastered)</t>
  </si>
  <si>
    <t>Future Funk</t>
  </si>
  <si>
    <t>https://www.youtube.com/watch?v=cRcGdTcZLFQ</t>
  </si>
  <si>
    <t>80'S, FUTURE FUNK, J-POP, JAPANESE</t>
  </si>
  <si>
    <t>https://bsaber.com/songs/d35a/</t>
  </si>
  <si>
    <t>[FUTURE FUNK PACK] Remember Summer Days (MACROSS 82-99 Short Ver.)</t>
  </si>
  <si>
    <t>https://www.youtube.com/watch?v=idipMrfAZHk</t>
  </si>
  <si>
    <t>https://bsaber.com/songs/d35b/</t>
  </si>
  <si>
    <t>EveryBody -Shirakami Fubuki</t>
  </si>
  <si>
    <t>https://www.youtube.com/watch?v=6Jdi67b13Aw</t>
  </si>
  <si>
    <t>https://bsaber.com/songs/d000/</t>
  </si>
  <si>
    <t>Windows XP Startup</t>
  </si>
  <si>
    <t>https://www.youtube.com/watch?v=bzkcepytOGc</t>
  </si>
  <si>
    <t>https://bsaber.com/songs/d02f/</t>
  </si>
  <si>
    <t>https://bsaber.com/tag/epicewok</t>
  </si>
  <si>
    <t>Seven Lions – Silent Skies (ft. Karra) | [Chroma RGB]</t>
  </si>
  <si>
    <t>https://www.youtube.com/watch?v=bi7-VsGyZiU</t>
  </si>
  <si>
    <t>https://bsaber.com/songs/d191/</t>
  </si>
  <si>
    <t>cYsmix – Peer Gynt (Chroma 2.0)</t>
  </si>
  <si>
    <t>https://www.youtube.com/watch?v=w4dLTLW6dJ0</t>
  </si>
  <si>
    <t>https://bsaber.com/songs/d299/</t>
  </si>
  <si>
    <t>https://bsaber.com/tag/bloodcloak</t>
  </si>
  <si>
    <t>Blossom – Synthion</t>
  </si>
  <si>
    <t>https://www.youtube.com/watch?v=5utPVxGL1kA</t>
  </si>
  <si>
    <t>https://bsaber.com/songs/d268/</t>
  </si>
  <si>
    <t>https://bsaber.com/tag/wanguskhan</t>
  </si>
  <si>
    <t>Give Me a Nightmare – Alice Schach and the Magic Orchestra</t>
  </si>
  <si>
    <t>https://www.youtube.com/watch?v=6Fa1I1zqK-g</t>
  </si>
  <si>
    <t>https://bsaber.com/songs/d284/</t>
  </si>
  <si>
    <t>Chili Corn Carne – The Real Group</t>
  </si>
  <si>
    <t>Acapella</t>
  </si>
  <si>
    <t>https://www.youtube.com/watch?v=Yzv1KS1xyNE</t>
  </si>
  <si>
    <t>https://bsaber.com/songs/d3f2/</t>
  </si>
  <si>
    <t>Kodachrome – Paul Simon [Chroma]</t>
  </si>
  <si>
    <t>https://www.youtube.com/watch?v=JD6Zq505pnM</t>
  </si>
  <si>
    <t>https://bsaber.com/songs/d042/</t>
  </si>
  <si>
    <t>[FUTURE FUNK PACK] Disco Lady – Nanidato</t>
  </si>
  <si>
    <t>https://www.youtube.com/watch?v=eQjYdwbgYN8</t>
  </si>
  <si>
    <t>DISCO, FUTURE FUNK, JAPANESE</t>
  </si>
  <si>
    <t>https://bsaber.com/songs/d410/</t>
  </si>
  <si>
    <t>[FUTURE FUNK PACK] Shiawase No Monosashi (VANTAGE // Short Ver.)</t>
  </si>
  <si>
    <t>https://www.youtube.com/watch?v=spN2_Tuw9hE</t>
  </si>
  <si>
    <t>FUTURE FUNK, J-POP, JAPANESE</t>
  </si>
  <si>
    <t>https://bsaber.com/songs/d4a5/</t>
  </si>
  <si>
    <t>Bohemian Rhapsody – Queen</t>
  </si>
  <si>
    <t>https://www.youtube.com/watch?v=fJ9rUzIMcZQ</t>
  </si>
  <si>
    <t>https://bsaber.com/songs/d0be/</t>
  </si>
  <si>
    <t>kanaria – KING</t>
  </si>
  <si>
    <t>https://www.youtube.com/watch?v=cm-l2h6GB8Q</t>
  </si>
  <si>
    <t>https://bsaber.com/songs/d3f4/</t>
  </si>
  <si>
    <t>https://bsaber.com/tag/x100110x</t>
  </si>
  <si>
    <t>Ventura Highway – America</t>
  </si>
  <si>
    <t>https://www.youtube.com/watch?v=tnV7dTXlXxs</t>
  </si>
  <si>
    <t>https://bsaber.com/songs/d2ca/</t>
  </si>
  <si>
    <t>Boulevard of Broken Dreams (Nightcore)</t>
  </si>
  <si>
    <t>https://www.youtube.com/watch?v=VA2lAprf5Qc</t>
  </si>
  <si>
    <t>https://bsaber.com/songs/d1dd/</t>
  </si>
  <si>
    <t>Laur – Metamorphose</t>
  </si>
  <si>
    <t>https://www.youtube.com/watch?v=kFTH7lVxX-Q</t>
  </si>
  <si>
    <t>https://bsaber.com/songs/d085/</t>
  </si>
  <si>
    <t>https://bsaber.com/tag/spookybeard</t>
  </si>
  <si>
    <t>Azazal &amp; Said – I Said Meow</t>
  </si>
  <si>
    <t>https://www.youtube.com/watch?v=Byuhn6hkJbM</t>
  </si>
  <si>
    <t>https://bsaber.com/songs/d0ea/</t>
  </si>
  <si>
    <t>https://bsaber.com/tag/cyansnow</t>
  </si>
  <si>
    <t>Trifect – Neverland (Short Ver)</t>
  </si>
  <si>
    <t>https://www.youtube.com/watch?v=AsG5HLE4Jfs</t>
  </si>
  <si>
    <t>https://bsaber.com/songs/d3d7/</t>
  </si>
  <si>
    <t>https://bsaber.com/tag/carrot090</t>
  </si>
  <si>
    <t>Geoxor – Gloom [Wallmap] V2</t>
  </si>
  <si>
    <t>https://www.youtube.com/watch?v=dqDs14YqsAw</t>
  </si>
  <si>
    <t>https://bsaber.com/songs/d7fa/</t>
  </si>
  <si>
    <t>https://bsaber.com/tag/minething</t>
  </si>
  <si>
    <t>[FUTURE FUNK PACK] You Look So Good – Moe Shop</t>
  </si>
  <si>
    <t>https://www.youtube.com/watch?v=sZwN9kPzpWA</t>
  </si>
  <si>
    <t>80'S, ELECTRO HOUSE, FUTURE FUNK, JAPANESE</t>
  </si>
  <si>
    <t>https://bsaber.com/songs/d60c/</t>
  </si>
  <si>
    <t>[FUTURE FUNK PACK] Idolstep Dreaming – Mikazuki BIGWAVE</t>
  </si>
  <si>
    <t>https://www.youtube.com/watch?v=Qcmm7_5AYRw</t>
  </si>
  <si>
    <t>https://bsaber.com/songs/d565/</t>
  </si>
  <si>
    <t>[FUTURE FUNK PACK] September – Tenma Tenma</t>
  </si>
  <si>
    <t>https://www.youtube.com/watch?v=6VsJgk5Qw6s</t>
  </si>
  <si>
    <t>https://bsaber.com/songs/d55f/</t>
  </si>
  <si>
    <t>Elektronomia – Summer Vibes</t>
  </si>
  <si>
    <t>https://www.youtube.com/watch?v=gPmjeUHI3cs</t>
  </si>
  <si>
    <t>https://bsaber.com/songs/d51e/</t>
  </si>
  <si>
    <t>https://bsaber.com/tag/weldonwen</t>
  </si>
  <si>
    <t>Skrillex – Fuji Opener (Virtual Riot &amp; Xomega Remix)</t>
  </si>
  <si>
    <t>https://www.youtube.com/watch?v=EzG5segvGwE</t>
  </si>
  <si>
    <t>https://bsaber.com/songs/d6a6/</t>
  </si>
  <si>
    <t>[FUTURE FUNK PACK] Megumi no Hito (Night Tempo Showa Groove Mix)</t>
  </si>
  <si>
    <t>https://www.youtube.com/watch?v=RAwBZRg69QY</t>
  </si>
  <si>
    <t>https://bsaber.com/songs/d4a4/</t>
  </si>
  <si>
    <t>Twice – LIKEY</t>
  </si>
  <si>
    <t>https://www.youtube.com/watch?v=V2hlQkVJZhE</t>
  </si>
  <si>
    <t>https://bsaber.com/songs/d771/</t>
  </si>
  <si>
    <t>https://bsaber.com/tag/simplymarvellous</t>
  </si>
  <si>
    <t>Starlight – B3LLA (feat. Reichuu)</t>
  </si>
  <si>
    <t>https://www.youtube.com/watch?v=iFj15hw7bxE</t>
  </si>
  <si>
    <t>https://bsaber.com/songs/d7c7/</t>
  </si>
  <si>
    <t>https://bsaber.com/songs/d762/</t>
  </si>
  <si>
    <t>https://bsaber.com/tag/riseumuruq</t>
  </si>
  <si>
    <t>Don’t Stop – KUURO</t>
  </si>
  <si>
    <t>https://www.youtube.com/watch?v=HkCsiBwQ2lk</t>
  </si>
  <si>
    <t>https://bsaber.com/songs/d608/</t>
  </si>
  <si>
    <t>[Extra Sensory] LeaF – Doppelganger</t>
  </si>
  <si>
    <t>https://www.youtube.com/watch?v=__fMAV7mLuY</t>
  </si>
  <si>
    <t>https://bsaber.com/songs/d53c/</t>
  </si>
  <si>
    <t>https://bsaber.com/tag/aeroluna</t>
  </si>
  <si>
    <t>City Lights (somunia nyankobrq Remix)</t>
  </si>
  <si>
    <t>https://www.youtube.com/watch?v=dWRz2ZR-Tfw</t>
  </si>
  <si>
    <t>https://bsaber.com/songs/d6b2/</t>
  </si>
  <si>
    <t>https://bsaber.com/tag/mux</t>
  </si>
  <si>
    <t>Coffin Dance (Camellia Remix)</t>
  </si>
  <si>
    <t>https://www.youtube.com/watch?v=PqJTTEqB5WU</t>
  </si>
  <si>
    <t>https://bsaber.com/songs/d574/</t>
  </si>
  <si>
    <t>https://bsaber.com/tag/that_narwhal</t>
  </si>
  <si>
    <t>Knife Party – Bonfire</t>
  </si>
  <si>
    <t>https://www.youtube.com/watch?v=e-IWRmpefzE</t>
  </si>
  <si>
    <t>https://bsaber.com/songs/d79d/</t>
  </si>
  <si>
    <t>https://bsaber.com/tag/slimyblob</t>
  </si>
  <si>
    <t>[FUTURE FUNK PACK] Tokyo Chopp ft. Shiki(TMNS) (Moe Shop Remix)</t>
  </si>
  <si>
    <t>https://www.youtube.com/watch?v=B33EyOOaGwM</t>
  </si>
  <si>
    <t>80'S, ELECTRO HOUSE, FUTURE FUNK, JAPANESE, RAP</t>
  </si>
  <si>
    <t>https://bsaber.com/songs/d60d/</t>
  </si>
  <si>
    <t>Precious Summer !</t>
  </si>
  <si>
    <t>https://www.youtube.com/watch?v=qDrm8NfhgsU</t>
  </si>
  <si>
    <t>https://bsaber.com/songs/d610/</t>
  </si>
  <si>
    <t>Dream X Scramble</t>
  </si>
  <si>
    <t>https://www.youtube.com/watch?v=Cq9cM0D_fZU</t>
  </si>
  <si>
    <t>https://bsaber.com/songs/d4b7/</t>
  </si>
  <si>
    <t>DenporuP – World on Color – feat. Hatsune Miku</t>
  </si>
  <si>
    <t>https://www.youtube.com/watch?v=3iMdlFaiO4s</t>
  </si>
  <si>
    <t>https://bsaber.com/songs/d523/</t>
  </si>
  <si>
    <t>The Spectre – Wallmap</t>
  </si>
  <si>
    <t>https://bsaber.com/songs/e01a/</t>
  </si>
  <si>
    <t>https://bsaber.com/tag/rizthesnuggie</t>
  </si>
  <si>
    <t>Matrix &amp; Futurebound – Control (ft. Max Marshall)</t>
  </si>
  <si>
    <t>https://www.youtube.com/watch?v=iRQFgSPGnwc</t>
  </si>
  <si>
    <t>https://bsaber.com/songs/dda2/</t>
  </si>
  <si>
    <t>K/DA – THE BADDEST ft. (G)I-DLE, Bea Miller, Wolftyla</t>
  </si>
  <si>
    <t>https://www.youtube.com/watch?v=RkID8_gnTxw</t>
  </si>
  <si>
    <t>https://bsaber.com/songs/dfc3/</t>
  </si>
  <si>
    <t>Same as #5</t>
  </si>
  <si>
    <t>yasuoP – Electric Angel/えれくとりっく・えんじぇぅ – Kagamine Rin Kagamine Ren – ArrangeCover 【Wall Map】(Fixed)</t>
  </si>
  <si>
    <t>https://www.youtube.com/watch?v=sSYoz0JmnZo</t>
  </si>
  <si>
    <t>https://bsaber.com/songs/dd1d/</t>
  </si>
  <si>
    <t>THE BADDEST (ft. (G)I-DLE, Bea Miller, Wolftyla) – K/DA</t>
  </si>
  <si>
    <t>https://bsaber.com/songs/def1/</t>
  </si>
  <si>
    <t>Same as #3</t>
  </si>
  <si>
    <t>Gonna Get Funky – GRiZ</t>
  </si>
  <si>
    <t>https://www.youtube.com/watch?v=Pz6aFkw5vy0</t>
  </si>
  <si>
    <t>https://bsaber.com/songs/dcfc/</t>
  </si>
  <si>
    <t>Lost It – Virtual Riot ft. Pearl Andersson</t>
  </si>
  <si>
    <t>Future Bass</t>
  </si>
  <si>
    <t>https://www.youtube.com/watch?v=rs6z63w-UcU</t>
  </si>
  <si>
    <t>https://bsaber.com/songs/dffa/</t>
  </si>
  <si>
    <t>[Jubeat] ぺのれり- Fairy Fair [WallMap]</t>
  </si>
  <si>
    <t>https://www.youtube.com/watch?v=dE4mFNUkDkE</t>
  </si>
  <si>
    <t>https://bsaber.com/songs/de3d/</t>
  </si>
  <si>
    <t>Danny Elfman – This Is Halloween</t>
  </si>
  <si>
    <t>Movie OST</t>
  </si>
  <si>
    <t>https://www.youtube.com/watch?v=ClowdBJ-AO0</t>
  </si>
  <si>
    <t>https://bsaber.com/songs/dd10/</t>
  </si>
  <si>
    <t>https://bsaber.com/tag/olfah</t>
  </si>
  <si>
    <t>Donkey Donk – Ryu☆</t>
  </si>
  <si>
    <t>Eurodance</t>
  </si>
  <si>
    <t>https://www.youtube.com/watch?v=eqra3YGEa4k</t>
  </si>
  <si>
    <t>https://bsaber.com/songs/deea/</t>
  </si>
  <si>
    <t>Kobaryo – Theme for Psychopath Justice</t>
  </si>
  <si>
    <t>https://www.youtube.com/watch?v=yNjcuoYXQMo</t>
  </si>
  <si>
    <t>https://bsaber.com/songs/de01/</t>
  </si>
  <si>
    <t>https://bsaber.com/tag/cerret</t>
  </si>
  <si>
    <t>164 – 天ノ弱 feat.GUMI【BEGINNER】</t>
  </si>
  <si>
    <t>https://www.youtube.com/watch?v=2-zPY0vrpjQ</t>
  </si>
  <si>
    <t>https://bsaber.com/songs/df46/</t>
  </si>
  <si>
    <t>https://bsaber.com/tag/maso</t>
  </si>
  <si>
    <t>DECO27 – Ghost Rule feat. Hatsune Miku【BEGINNER】</t>
  </si>
  <si>
    <t>https://www.youtube.com/watch?v=KushW6zvazM</t>
  </si>
  <si>
    <t>https://bsaber.com/songs/de20/</t>
  </si>
  <si>
    <t>Henry Stickmin – Distraction Dance</t>
  </si>
  <si>
    <t>https://www.youtube.com/watch?v=6XK4S8OQPuU</t>
  </si>
  <si>
    <t>https://bsaber.com/songs/df72/</t>
  </si>
  <si>
    <t>https://bsaber.com/tag/pink</t>
  </si>
  <si>
    <t>DECO27 – HIBANA feat. Hatsune Miku【BEGINNER】</t>
  </si>
  <si>
    <t>https://www.youtube.com/watch?v=hxSg2Ioz3LM</t>
  </si>
  <si>
    <t>https://bsaber.com/songs/dfd6/</t>
  </si>
  <si>
    <t>Highway to Hell – AC/DC</t>
  </si>
  <si>
    <t>https://www.youtube.com/watch?v=l482T0yNkeo</t>
  </si>
  <si>
    <t>https://bsaber.com/songs/e01c/</t>
  </si>
  <si>
    <t>Hirahashi Book Store – Network 【Wall Map】(Fixed)</t>
  </si>
  <si>
    <t>Chiptune</t>
  </si>
  <si>
    <t>https://www.youtube.com/watch?v=M5R4uGYlHc8</t>
  </si>
  <si>
    <t>https://bsaber.com/songs/dd1c/</t>
  </si>
  <si>
    <t>Boogie Back [Dragon Ball Super 8th Ending] – Miyu Inoue</t>
  </si>
  <si>
    <t>https://www.youtube.com/watch?v=hNulDbfmaw0</t>
  </si>
  <si>
    <t>https://bsaber.com/songs/dfee/</t>
  </si>
  <si>
    <t>MARETU – Venom (MARETU Remix)</t>
  </si>
  <si>
    <t>https://www.youtube.com/watch?v=0E4W1BvrIYM</t>
  </si>
  <si>
    <t>https://bsaber.com/songs/dd88/</t>
  </si>
  <si>
    <t>Vengaboys – Boom Boom Boom Boom!! (Prezioso, Alyon &amp; Mylian Bootleg)</t>
  </si>
  <si>
    <t>https://www.youtube.com/watch?v=9zc2-Jx5100</t>
  </si>
  <si>
    <t>https://bsaber.com/songs/dd25/</t>
  </si>
  <si>
    <t>[Alphabeat – Marshmello Pack] Anne-Marie &amp; Marshmello – FRIENDS</t>
  </si>
  <si>
    <t>https://www.youtube.com/watch?v=CY8E6N5Nzec</t>
  </si>
  <si>
    <t>1. BALANCED, 2. INTERMEDIATE, EDM, POP</t>
  </si>
  <si>
    <t>https://bsaber.com/songs/e4ae/</t>
  </si>
  <si>
    <t>[Alphabeat – Marshmello Pack] Crankdat &amp; Marshmello – Falling To Pieces</t>
  </si>
  <si>
    <t>https://www.youtube.com/watch?v=oypdVyG_oPw</t>
  </si>
  <si>
    <t>1. BALANCED, 2. INTERMEDIATE, DUBSTEP, EDM</t>
  </si>
  <si>
    <t>https://bsaber.com/songs/e4af/</t>
  </si>
  <si>
    <t>[Alphabeat – Marshmello Pack] Marshmello x Selena Gomez – Wolves</t>
  </si>
  <si>
    <t>https://www.youtube.com/watch?v=xrbY9gDVms0</t>
  </si>
  <si>
    <t>1. BALANCED, 2. INTERMEDIATE</t>
  </si>
  <si>
    <t>https://bsaber.com/songs/e4ac/</t>
  </si>
  <si>
    <t>Uruha Rushia – Ghost In A Flower (cover)</t>
  </si>
  <si>
    <t>https://www.youtube.com/watch?v=UBSx4qqeikY&amp;feature=emb_title</t>
  </si>
  <si>
    <t>https://bsaber.com/songs/e28e/</t>
  </si>
  <si>
    <t>https://bsaber.com/tag/light%20ai</t>
  </si>
  <si>
    <t>[Alphabeat – Marshmello Pack] A Day To Remember &amp; Marshmello – Rescue Me</t>
  </si>
  <si>
    <t>https://www.youtube.com/watch?v=3h3wJk0CBY8</t>
  </si>
  <si>
    <t>1. BALANCED, 2. INTERMEDIATE, EDM, ROCK</t>
  </si>
  <si>
    <t>https://bsaber.com/songs/e4b0/</t>
  </si>
  <si>
    <t>Tsukiakari no Michishirube (TV Size) [Darker than Black: Ryuusei no Gemini Opening] – Stereopony</t>
  </si>
  <si>
    <t>https://www.youtube.com/watch?v=9sY9gH8v9FI</t>
  </si>
  <si>
    <t>https://bsaber.com/songs/e230/</t>
  </si>
  <si>
    <t>Kienai Kizuna Hatsune Miku</t>
  </si>
  <si>
    <t>https://www.youtube.com/watch?v=zkWSuazfZ1U</t>
  </si>
  <si>
    <t>https://bsaber.com/songs/e4a3/</t>
  </si>
  <si>
    <t>[Alphabeat – Marshmello Pack] Marshmello – Summer</t>
  </si>
  <si>
    <t>https://www.youtube.com/watch?v=2vMH8lITTCE</t>
  </si>
  <si>
    <t>1. BALANCED, 2. NOVICE</t>
  </si>
  <si>
    <t>https://bsaber.com/songs/e4aa/</t>
  </si>
  <si>
    <t>https://bsaber.com/tag/firestrikeyt</t>
  </si>
  <si>
    <t>[Alphabeat – Marshmello Pack] Marshmello &amp; Halsey – Be Kind</t>
  </si>
  <si>
    <t>https://www.youtube.com/watch?v=n7eq3E9zE2Y</t>
  </si>
  <si>
    <t>https://bsaber.com/songs/e4ab/</t>
  </si>
  <si>
    <t>Franky Nuts – Lose Control (ft. Danyka Nadeau)</t>
  </si>
  <si>
    <t>https://www.youtube.com/watch?v=73z_Qz5HT-Y</t>
  </si>
  <si>
    <t>DUBSTEP, EDM</t>
  </si>
  <si>
    <t>https://bsaber.com/songs/e41d/</t>
  </si>
  <si>
    <t>Brand-new World [The Asterisk War Opening] – Shiena Nishizawa</t>
  </si>
  <si>
    <t>https://www.youtube.com/watch?v=wkG4_Y2ZLUg</t>
  </si>
  <si>
    <t>https://bsaber.com/songs/e24a/</t>
  </si>
  <si>
    <t>Kamisama Neji Maki (Wind-Up God) – Kemu ft. Gumi</t>
  </si>
  <si>
    <t>https://www.youtube.com/watch?v=0He-u9f217g</t>
  </si>
  <si>
    <t>J-POP, VOCALOID</t>
  </si>
  <si>
    <t>https://bsaber.com/songs/e2e0/</t>
  </si>
  <si>
    <t>Your Reality – Doki Doki Literature Club</t>
  </si>
  <si>
    <t>https://www.youtube.com/watch?v=CAL4WMpBNs0</t>
  </si>
  <si>
    <t>https://bsaber.com/songs/e442/</t>
  </si>
  <si>
    <t>kemu – Roku Chounen to Ichiya Monogatari【BEGINNER】</t>
  </si>
  <si>
    <t>https://www.youtube.com/watch?v=bD9u7bjXZqM</t>
  </si>
  <si>
    <t>https://bsaber.com/songs/e49f/</t>
  </si>
  <si>
    <t>Marshmello x Ookay – Chasing Colors (ft. Noah Cyrus)</t>
  </si>
  <si>
    <t>https://www.youtube.com/watch?v=zInL1ZUPu7s</t>
  </si>
  <si>
    <t>https://bsaber.com/songs/e4b4/</t>
  </si>
  <si>
    <t>Tokyo Machine – PAUSE</t>
  </si>
  <si>
    <t>https://www.youtube.com/watch?v=RhR_Z5wVvJM</t>
  </si>
  <si>
    <t>1. BALANCED, 2. INTERMEDIATE, EDM, ELECTRO HOUSE, MEME</t>
  </si>
  <si>
    <t>https://bsaber.com/songs/e1eb/</t>
  </si>
  <si>
    <t>Gurenge [22/7 Soundtrack] – Reika Sato</t>
  </si>
  <si>
    <t>https://www.youtube.com/watch?v=zZzArKnSGPc</t>
  </si>
  <si>
    <t>https://bsaber.com/songs/e394/</t>
  </si>
  <si>
    <t>Kano – Nadamesukashi Negotiation [Uzaki-chan Wants to Hang Out! Opening]</t>
  </si>
  <si>
    <t>https://www.youtube.com/watch?v=yo-I3fQXYjQ</t>
  </si>
  <si>
    <t>1. BALANCED, 2. ADVANCED, ANIME, J-POP, JAPANESE</t>
  </si>
  <si>
    <t>https://bsaber.com/songs/e2b8/</t>
  </si>
  <si>
    <t>YUNGBLUD, Halsey – 11 Minutes ft. Travis Barker</t>
  </si>
  <si>
    <t>https://www.youtube.com/watch?v=a1RMiMLDsvQ</t>
  </si>
  <si>
    <t>https://bsaber.com/songs/e232/</t>
  </si>
  <si>
    <t>https://bsaber.com/tag/amuga</t>
  </si>
  <si>
    <t>Sweet Arms – I Swear (TV Size) | Date A Live 3 Opening</t>
  </si>
  <si>
    <t>https://www.youtube.com/watch?v=pLQGfSQUuCM</t>
  </si>
  <si>
    <t>https://bsaber.com/songs/e291/</t>
  </si>
  <si>
    <t>https://bsaber.com/tag/icantjumpwell</t>
  </si>
  <si>
    <t>[NoodleGames Vol.2] Rivers in the Desert – Persona 5</t>
  </si>
  <si>
    <t>OST</t>
  </si>
  <si>
    <t>https://www.youtube.com/watch?v=Fy6cyUV_UH0</t>
  </si>
  <si>
    <t>https://bsaber.com/songs/e7ce/</t>
  </si>
  <si>
    <t>https://bsaber.com/tag/theab</t>
  </si>
  <si>
    <t>[NoodleGames Vol.2] Martin O’Donnell and Michael Salvatori – Rain</t>
  </si>
  <si>
    <t>https://www.youtube.com/watch?v=PkqtUEkuoNc</t>
  </si>
  <si>
    <t>1. BALANCED, 2. BEGINNER, WALL ART</t>
  </si>
  <si>
    <t>https://bsaber.com/songs/e7c7/</t>
  </si>
  <si>
    <t>https://bsaber.com/tag/caeden117</t>
  </si>
  <si>
    <t>[NoodleGames Vol.2] Weight of the World Kowaretasekainouta – NieR: Automata</t>
  </si>
  <si>
    <t>https://www.youtube.com/watch?v=uh7OkyAlaKM</t>
  </si>
  <si>
    <t>1. DANCE, 2. NOVICE</t>
  </si>
  <si>
    <t>https://bsaber.com/songs/e7d6/</t>
  </si>
  <si>
    <t>[90° One Saber demo] Sherlock Opening</t>
  </si>
  <si>
    <t>https://www.youtube.com/watch?v=1a_5edfc5q4</t>
  </si>
  <si>
    <t>1. BALANCED, 2. NOVICE, 90 DEGREE</t>
  </si>
  <si>
    <t>https://bsaber.com/songs/e2f2/</t>
  </si>
  <si>
    <t>https://bsaber.com/tag/stumi</t>
  </si>
  <si>
    <t>[NoodleGames Vol.2] Last Surprise – Persona 5</t>
  </si>
  <si>
    <t>https://www.youtube.com/watch?v=Ec4YbVP9R-A</t>
  </si>
  <si>
    <t>https://bsaber.com/songs/e7cd/</t>
  </si>
  <si>
    <t>Vitality</t>
  </si>
  <si>
    <t>Hardstyle</t>
  </si>
  <si>
    <t>https://www.youtube.com/watch?v=EnDXGQmCz3U</t>
  </si>
  <si>
    <t>https://bsaber.com/songs/eaea/</t>
  </si>
  <si>
    <t>[NoodleGames Vol.2] Wake Up, Get Up, Get Out There – Persona 5</t>
  </si>
  <si>
    <t>https://www.youtube.com/watch?v=-09Sox6voGU</t>
  </si>
  <si>
    <t>https://bsaber.com/songs/e910/</t>
  </si>
  <si>
    <t>Tetris 99 Megamix</t>
  </si>
  <si>
    <t>https://www.youtube.com/watch?v=63hoSNvS6Z4</t>
  </si>
  <si>
    <t>1. BALANCED, 2. ADVANCED</t>
  </si>
  <si>
    <t>https://bsaber.com/songs/e770/</t>
  </si>
  <si>
    <t>https://bsaber.com/tag/redmagi</t>
  </si>
  <si>
    <t>KRUSTY KRAB PIZZA</t>
  </si>
  <si>
    <t>https://www.youtube.com/watch?v=jL3tyVOtpiM</t>
  </si>
  <si>
    <t>https://bsaber.com/songs/e860/</t>
  </si>
  <si>
    <t>Harujion – YOASOBI</t>
  </si>
  <si>
    <t>https://www.youtube.com/watch?v=kzdJkT4kp-A</t>
  </si>
  <si>
    <t>https://bsaber.com/songs/e692/</t>
  </si>
  <si>
    <t>https://bsaber.com/tag/hiyasi_penguin</t>
  </si>
  <si>
    <t>不可幸力</t>
  </si>
  <si>
    <t>https://www.youtube.com/watch?v=Gbz2C2gQREI</t>
  </si>
  <si>
    <t>https://bsaber.com/songs/e88a/</t>
  </si>
  <si>
    <t>Let’s Get Real (RWBY: Volume 7 Soundtrack) – Jeff Williams ft. Casey Lee Williams &amp; Erin Reilly</t>
  </si>
  <si>
    <t>https://www.youtube.com/watch?v=6WQOo30YSOw</t>
  </si>
  <si>
    <t>1. DANCE, 2. INTERMEDIATE, FUNK, SOUNDTRACK</t>
  </si>
  <si>
    <t>https://bsaber.com/songs/eafa/</t>
  </si>
  <si>
    <t>[NoodleGames Vol.2] Louise Penman – Baptism of Fire (CliqTrack remix)</t>
  </si>
  <si>
    <t>https://www.youtube.com/watch?v=8CuI3CsEb50</t>
  </si>
  <si>
    <t>https://bsaber.com/songs/e7cc/</t>
  </si>
  <si>
    <t>https://bsaber.com/tag/plusonerabbit</t>
  </si>
  <si>
    <t>[NoodleGames Vol.2] A Hat In Time &amp; Plasma3Music – Trainwreck Of Electro Swing</t>
  </si>
  <si>
    <t>Electroswing</t>
  </si>
  <si>
    <t>https://www.youtube.com/watch?v=2c1iSpk3u1A</t>
  </si>
  <si>
    <t>1. TECH, 2. INTERMEDIATE</t>
  </si>
  <si>
    <t>https://bsaber.com/songs/e7bb/</t>
  </si>
  <si>
    <t>KSHMR – Over And Out</t>
  </si>
  <si>
    <t>https://www.youtube.com/watch?v=eZTR9778lw4</t>
  </si>
  <si>
    <t>https://bsaber.com/songs/e63d/</t>
  </si>
  <si>
    <t>chocolate box (watakana cover)</t>
  </si>
  <si>
    <t>https://www.youtube.com/watch?v=TyILqS4nF3M</t>
  </si>
  <si>
    <t>https://bsaber.com/songs/e828/</t>
  </si>
  <si>
    <t>Sheep In The Light</t>
  </si>
  <si>
    <t>https://www.youtube.com/watch?v=H2V_eME2aT8</t>
  </si>
  <si>
    <t>https://bsaber.com/songs/e7db/</t>
  </si>
  <si>
    <t>https://bsaber.com/tag/cat_using_a_toaster</t>
  </si>
  <si>
    <t>[NoodleGames Vol.2] League of Legends – RISE (ft. The Glitch Mob, Mako, and The Word Alive)</t>
  </si>
  <si>
    <t>https://www.youtube.com/watch?v=fB8TyLTD7EE</t>
  </si>
  <si>
    <t>https://bsaber.com/songs/e7be/</t>
  </si>
  <si>
    <t>https://bsaber.com/tag/halcyon12</t>
  </si>
  <si>
    <t>[NoodleGames Vol.2] C418 – Sweden</t>
  </si>
  <si>
    <t>https://www.youtube.com/watch?v=aBkTkxKDduc</t>
  </si>
  <si>
    <t>1. BALANCED, 2. BEGINNER</t>
  </si>
  <si>
    <t>https://bsaber.com/songs/e7ba/</t>
  </si>
  <si>
    <t>[NoodleGames Vol.2] Bryan Tyler – Pyrates Beware – Assassin’s Creed IV: Black Flag OST</t>
  </si>
  <si>
    <t>https://www.youtube.com/watch?v=V2NvnaxShtY</t>
  </si>
  <si>
    <t>1. BALANCED, 2. INTERMEDIATE, EPIC, INSTRUMENTAL, ORCHESTRAL, SOUNDTRACK, VIDEO GAME</t>
  </si>
  <si>
    <t>https://bsaber.com/songs/e792/</t>
  </si>
  <si>
    <t>https://bsaber.com/tag/helencarnate</t>
  </si>
  <si>
    <t>NULCTRL (Meiso FLIP)</t>
  </si>
  <si>
    <t>https://www.youtube.com/watch?v=RdAjAhP7Ga4</t>
  </si>
  <si>
    <t>1. BALANCED, 2. ADVANCED, MOD CHART</t>
  </si>
  <si>
    <t>https://bsaber.com/songs/ed2a/</t>
  </si>
  <si>
    <t>Din Don Dan (Extended Mix)</t>
  </si>
  <si>
    <t>https://www.youtube.com/watch?v=LwBIiE3Ef6M</t>
  </si>
  <si>
    <t>https://bsaber.com/songs/edd7/</t>
  </si>
  <si>
    <t>[KSHMR Pack] KSHMR x Marnik – Mandala (ft. Mitaka)</t>
  </si>
  <si>
    <t>https://www.youtube.com/watch?v=ZgEY-EkNGN8</t>
  </si>
  <si>
    <t>1. DANCE, 2. INTERMEDIATE, EDM, ELECTRO HOUSE</t>
  </si>
  <si>
    <t>https://bsaber.com/songs/ed9e/</t>
  </si>
  <si>
    <t>Kasai Harcores – Drop The Fire</t>
  </si>
  <si>
    <t>https://www.youtube.com/watch?v=Su-b-8uHd6o</t>
  </si>
  <si>
    <t>https://bsaber.com/songs/ef52/</t>
  </si>
  <si>
    <t>[KSHMR Pack] KSHMR x Marnik – Bazaar</t>
  </si>
  <si>
    <t>https://www.youtube.com/watch?v=KlJAiwwGHMg</t>
  </si>
  <si>
    <t>https://bsaber.com/songs/ed9a/</t>
  </si>
  <si>
    <t>Better Now – Post Malone</t>
  </si>
  <si>
    <t>https://www.youtube.com/watch?v=nqggm9o2Z9k</t>
  </si>
  <si>
    <t>https://bsaber.com/songs/ed6c/</t>
  </si>
  <si>
    <t>https://bsaber.com/tag/stayhigh</t>
  </si>
  <si>
    <t>Avalanche</t>
  </si>
  <si>
    <t>https://www.youtube.com/watch?v=Ns4mCjp_y_o</t>
  </si>
  <si>
    <t>https://bsaber.com/songs/f124/</t>
  </si>
  <si>
    <t>Sword Art Online Opening Compilation 2</t>
  </si>
  <si>
    <t>https://www.youtube.com/watch?v=zsGfi1EfX_k</t>
  </si>
  <si>
    <t>1. BALANCED, 2. INTERMEDIATE, ANIME, J-POP</t>
  </si>
  <si>
    <t>https://bsaber.com/songs/ee68/</t>
  </si>
  <si>
    <t>Moglii | Tonic Water (Snocker Cot Remix) | Chroma 2.0</t>
  </si>
  <si>
    <t>https://www.youtube.com/watch?v=0aihtCwBp-k</t>
  </si>
  <si>
    <t>https://bsaber.com/songs/f04b/</t>
  </si>
  <si>
    <t>https://bsaber.com/songs/edad/</t>
  </si>
  <si>
    <t>Dazzling White Town [Love Live! Soundtrack] – Saint Snow</t>
  </si>
  <si>
    <t>https://www.youtube.com/watch?v=Ta8BkUkEAB8</t>
  </si>
  <si>
    <t>1. DANCE, 2. INTERMEDIATE, ANIME, J-POP</t>
  </si>
  <si>
    <t>https://bsaber.com/songs/f045/</t>
  </si>
  <si>
    <t>Calliope Mori – Excuse My Rudeness, But Could You Please RIP?</t>
  </si>
  <si>
    <t>https://www.youtube.com/watch?v=5y3xh8gs24c</t>
  </si>
  <si>
    <t>https://bsaber.com/songs/f003/</t>
  </si>
  <si>
    <t>Rail Romanesque – MItuki Nakae [まいてつ] レイルロマネスク</t>
  </si>
  <si>
    <t>https://www.youtube.com/watch?v=etoWF7oRDXE</t>
  </si>
  <si>
    <t>https://bsaber.com/songs/ef21/</t>
  </si>
  <si>
    <t>https://bsaber.com/tag/nsenuesu</t>
  </si>
  <si>
    <t>bonk</t>
  </si>
  <si>
    <t>https://www.youtube.com/watch?v=5_LntsvxETY</t>
  </si>
  <si>
    <t>https://bsaber.com/songs/f04c/</t>
  </si>
  <si>
    <t>https://bsaber.com/tag/vasili</t>
  </si>
  <si>
    <t>F.O.O.L &amp; SKUM – Hysteria (v2)</t>
  </si>
  <si>
    <t>https://www.youtube.com/watch?v=8S7rvq1toxI</t>
  </si>
  <si>
    <t>https://bsaber.com/songs/f04a/</t>
  </si>
  <si>
    <t>https://bsaber.com/tag/scrumplex</t>
  </si>
  <si>
    <t>“Only Us” featuring Laura Dreyfuss and Ben Platt | DEAR EVAN HANSEN</t>
  </si>
  <si>
    <t>https://www.youtube.com/watch?v=s1Evnzkez7o</t>
  </si>
  <si>
    <t>https://bsaber.com/songs/ed7f/</t>
  </si>
  <si>
    <t>FINAL FANTASY XVI – Awakening (Alex Moukala Mix)</t>
  </si>
  <si>
    <t>https://www.youtube.com/watch?v=MyKtpAihppY</t>
  </si>
  <si>
    <t>1. BALANCED, 2. INTERMEDIATE, ORCHESTRAL, VIDEO GAME</t>
  </si>
  <si>
    <t>https://bsaber.com/songs/efdf/</t>
  </si>
  <si>
    <t>https://bsaber.com/tag/pyrowarfare</t>
  </si>
  <si>
    <t>[KSHMR Pack] KSHMR – Wildcard (ft. Sidnie Tipton)</t>
  </si>
  <si>
    <t>https://www.youtube.com/watch?v=ux9vr4xfWj4</t>
  </si>
  <si>
    <t>https://bsaber.com/songs/ed9d/</t>
  </si>
  <si>
    <t>DAOKO × 米津玄師 – 打上花火 feat.96猫 &amp; 天月</t>
  </si>
  <si>
    <t>https://www.youtube.com/watch?v=2cGi0hfNSJI</t>
  </si>
  <si>
    <t>https://bsaber.com/songs/ed60/</t>
  </si>
  <si>
    <t>[KSHMR Pack] KSHMR x Firebeatz – No Heroes (ft. Luciana)</t>
  </si>
  <si>
    <t>https://www.youtube.com/watch?v=dYa6KLLrWoU</t>
  </si>
  <si>
    <t>1. BALANCED, 2. INTERMEDIATE, EDM, ELECTRO HOUSE</t>
  </si>
  <si>
    <t>https://bsaber.com/songs/ed9c/</t>
  </si>
  <si>
    <t>だんだん高くなる (Getting Higher and Higher) – 40meterP feat. Hastune Miku [Noodle Extensions]</t>
  </si>
  <si>
    <t>https://www.youtube.com/watch?v=2qla5phsDEQ</t>
  </si>
  <si>
    <t>https://bsaber.com/songs/f286/</t>
  </si>
  <si>
    <t>https://bsaber.com/tag/aggrogahu/</t>
  </si>
  <si>
    <t>Have You Ever Had a Dream (Metal Remix)</t>
  </si>
  <si>
    <t>https://www.youtube.com/watch?v=dXidW7fEH8g</t>
  </si>
  <si>
    <t>https://bsaber.com/songs/f42e/</t>
  </si>
  <si>
    <t>https://bsaber.com/tag/velheor</t>
  </si>
  <si>
    <t>https://www.youtube.com/watch?v=3YQdOR2MZXA</t>
  </si>
  <si>
    <t>1. BALANCED, 2. CHALLENGE</t>
  </si>
  <si>
    <t>Mirror [22/7 Soundtrack] – Sakura Fujima</t>
  </si>
  <si>
    <t>https://www.youtube.com/watch?v=vWV0Dlf1AAc</t>
  </si>
  <si>
    <t>https://bsaber.com/songs/f372/</t>
  </si>
  <si>
    <t>I made a shark sound MAD – IOSYS</t>
  </si>
  <si>
    <t>https://www.youtube.com/watch?v=e20A0TzHuGs</t>
  </si>
  <si>
    <t>1. BALANCED, 2. INTERMEDIATE, MEME</t>
  </si>
  <si>
    <t>https://bsaber.com/songs/f144/</t>
  </si>
  <si>
    <t>September Eurobeat Remix</t>
  </si>
  <si>
    <t>https://www.youtube.com/watch?v=3RcGCRTD7sA</t>
  </si>
  <si>
    <t>https://bsaber.com/songs/f44c/</t>
  </si>
  <si>
    <t>Rising Hope [22/7 Soundtrack] – Reika Sato</t>
  </si>
  <si>
    <t>https://www.youtube.com/watch?v=foJPL6qGLtg</t>
  </si>
  <si>
    <t>https://bsaber.com/songs/f380/</t>
  </si>
  <si>
    <t>Chocolate (Choco Choco) – Soul Control</t>
  </si>
  <si>
    <t>Techno</t>
  </si>
  <si>
    <t>https://www.youtube.com/watch?v=LAjIn6SJK5Y</t>
  </si>
  <si>
    <t>https://bsaber.com/songs/f21c/</t>
  </si>
  <si>
    <t>https://bsaber.com/tag/alicexiv</t>
  </si>
  <si>
    <t>Grilletto [22/7 Soundtrack] – Yuki Tojo</t>
  </si>
  <si>
    <t>https://www.youtube.com/watch?v=NHwnIZxVq70</t>
  </si>
  <si>
    <t>https://bsaber.com/songs/f538/</t>
  </si>
  <si>
    <t>John Mayer – New Light</t>
  </si>
  <si>
    <t>https://www.youtube.com/watch?v=mQ055hHdxbE</t>
  </si>
  <si>
    <t>1. DANCE, 2. ADVANCED</t>
  </si>
  <si>
    <t>https://bsaber.com/songs/f050/</t>
  </si>
  <si>
    <t>https://bsaber.com/tag/bearly</t>
  </si>
  <si>
    <t>Hall Of The Mountain King – Apocalyptica</t>
  </si>
  <si>
    <t>https://www.youtube.com/watch?v=VWEmsUiQELU</t>
  </si>
  <si>
    <t>https://bsaber.com/songs/f30c/</t>
  </si>
  <si>
    <t>https://bsaber.com/tag/jafdy</t>
  </si>
  <si>
    <t>PSYQUIV &amp; K feat. DJKatsuya</t>
  </si>
  <si>
    <t>https://www.youtube.com/watch?v=Qcm35mZqyc8</t>
  </si>
  <si>
    <t>https://bsaber.com/songs/f15e/</t>
  </si>
  <si>
    <t>Hana ranman -Flowers- – TERRA</t>
  </si>
  <si>
    <t>https://www.youtube.com/watch?v=qomXhHL08Fg</t>
  </si>
  <si>
    <t>1. DANCE, 2. INTERMEDIATE, J-POP, VIDEO GAME</t>
  </si>
  <si>
    <t>https://bsaber.com/songs/f0d0/</t>
  </si>
  <si>
    <t>Disturbia – Rihanna</t>
  </si>
  <si>
    <t>https://www.youtube.com/watch?v=E1mU6h4Xdxc</t>
  </si>
  <si>
    <t>https://bsaber.com/songs/f0d3/</t>
  </si>
  <si>
    <t>https://bsaber.com/tag/riskfx</t>
  </si>
  <si>
    <t>Fuyu no Hanashi [Given OST] – Given</t>
  </si>
  <si>
    <t>https://www.youtube.com/watch?v=J9PbBgyyqcc</t>
  </si>
  <si>
    <t>https://bsaber.com/songs/f2c9/</t>
  </si>
  <si>
    <t>Shawn Mendes, Zedd – Lost In Japan</t>
  </si>
  <si>
    <t>https://www.youtube.com/watch?v=OiTCDijrze8</t>
  </si>
  <si>
    <t>https://bsaber.com/songs/f262/</t>
  </si>
  <si>
    <t>Ryllz – Nemesis V1.2</t>
  </si>
  <si>
    <t>https://www.youtube.com/watch?v=Z6pPLL5iUSE</t>
  </si>
  <si>
    <t>https://bsaber.com/songs/f13e/</t>
  </si>
  <si>
    <t>https://bsaber.com/tag/nanomabs</t>
  </si>
  <si>
    <t>BON VOYAGE! (TV Size) [One Piece 4th Opening] – Bon-Bon Blanco</t>
  </si>
  <si>
    <t>https://www.youtube.com/watch?v=AYhIPAs8JTU</t>
  </si>
  <si>
    <t>https://bsaber.com/songs/f13f/</t>
  </si>
  <si>
    <t>Month</t>
  </si>
  <si>
    <t>Stream</t>
  </si>
  <si>
    <t>Note/Type</t>
  </si>
  <si>
    <t>Difficulties</t>
  </si>
  <si>
    <t>May</t>
  </si>
  <si>
    <t>Reaol - Utena</t>
  </si>
  <si>
    <t>J-Pop, Trap</t>
  </si>
  <si>
    <t>https://bsaber.com/songs/abc4/</t>
  </si>
  <si>
    <t>ETAN</t>
  </si>
  <si>
    <t>CANDYYYLAND feat. LIZ (Pa’s Lam System Remix) – tofubeats</t>
  </si>
  <si>
    <t>https://www.youtube.com/watch?v=JprsKeAStcw</t>
  </si>
  <si>
    <t>https://bsaber.com/songs/a951/</t>
  </si>
  <si>
    <t>animinayy</t>
  </si>
  <si>
    <t>Stealth Dash - Camellia</t>
  </si>
  <si>
    <t>https://www.youtube.com/watch?v=fBtFXWA9fa8</t>
  </si>
  <si>
    <t>https://bsaber.com/songs/a53d/</t>
  </si>
  <si>
    <t>?</t>
  </si>
  <si>
    <t>June</t>
  </si>
  <si>
    <t>crystallized</t>
  </si>
  <si>
    <t>https://www.youtube.com/watch?v=aHjpOzsQ9YI</t>
  </si>
  <si>
    <t>https://bsaber.com/songs/b342/</t>
  </si>
  <si>
    <t>https://bsaber.com/tag/nomuffn</t>
  </si>
  <si>
    <t>Ultra Vomit – Le Train Fantome</t>
  </si>
  <si>
    <t>https://www.youtube.com/watch?v=ekDFRwtSsMI</t>
  </si>
  <si>
    <t>https://bsaber.com/songs/b336/</t>
  </si>
  <si>
    <t>https://bsaber.com/tag/vilawes</t>
  </si>
  <si>
    <t>Halozy – T.R.Y Revolution</t>
  </si>
  <si>
    <t>https://www.youtube.com/watch?v=8YvxXM6G8x0</t>
  </si>
  <si>
    <t>DOUJIN, EDM, POP, TOUHOU</t>
  </si>
  <si>
    <t>https://bsaber.com/songs/b642/</t>
  </si>
  <si>
    <t>https://bsaber.com/tag/kivalevan</t>
  </si>
  <si>
    <t>F-777 – Star Gate</t>
  </si>
  <si>
    <t>https://www.youtube.com/watch?v=udMRb2W3pCs</t>
  </si>
  <si>
    <t>https://bsaber.com/songs/b366/</t>
  </si>
  <si>
    <t>https://bsaber.com/tag/fnyt</t>
  </si>
  <si>
    <t>Khenab – Temple Of Sound</t>
  </si>
  <si>
    <t>https://www.youtube.com/watch?v=uM1emqWdHXs</t>
  </si>
  <si>
    <t>https://bsaber.com/songs/aed7/</t>
  </si>
  <si>
    <t>https://bsaber.com/tag/khenab</t>
  </si>
  <si>
    <t>Ice – Zetsu</t>
  </si>
  <si>
    <t>https://www.youtube.com/watch?v=bgEM4p2WLZc</t>
  </si>
  <si>
    <t>https://bsaber.com/songs/b775/</t>
  </si>
  <si>
    <t>Porter Robinson – Fellow Feeling (Isqa Remix)</t>
  </si>
  <si>
    <t>https://www.youtube.com/watch?v=rE-_qMz9kr8</t>
  </si>
  <si>
    <t>https://bsaber.com/songs/b2c0/</t>
  </si>
  <si>
    <t>https://bsaber.com/tag/fatbeanzoop</t>
  </si>
  <si>
    <t>HE4VEN SDVX</t>
  </si>
  <si>
    <t>https://www.youtube.com/watch?v=Hz0srEQDQsM</t>
  </si>
  <si>
    <t>https://bsaber.com/songs/b313/</t>
  </si>
  <si>
    <t>Himeringo – Kodoku no Kakurenbo</t>
  </si>
  <si>
    <t>https://www.youtube.com/watch?v=6LyqCTH2gw0</t>
  </si>
  <si>
    <t>https://bsaber.com/songs/b68c/</t>
  </si>
  <si>
    <t>https://bsaber.com/tag/therealzeroz</t>
  </si>
  <si>
    <t>ginkiha x Hommarju x t+pazolite – CROSSING DELTA</t>
  </si>
  <si>
    <t>https://www.youtube.com/watch?v=3TPXRrmAU0I</t>
  </si>
  <si>
    <t>https://bsaber.com/songs/b579/</t>
  </si>
  <si>
    <t>https://bsaber.com/tag/deleteeldiablo</t>
  </si>
  <si>
    <t>Giga – BRING IT ON ft. Kagamine Rin &amp; Len</t>
  </si>
  <si>
    <t>https://www.youtube.com/watch?v=oEkGC2HV7rc</t>
  </si>
  <si>
    <t>https://bsaber.com/songs/b4ff/</t>
  </si>
  <si>
    <t>https://bsaber.com/tag/coolingcloset</t>
  </si>
  <si>
    <t>Camellia – epimerization (Short Ver.)</t>
  </si>
  <si>
    <t>https://www.youtube.com/watch?v=TXUsUZYcXC0</t>
  </si>
  <si>
    <t>https://bsaber.com/songs/b2f2/</t>
  </si>
  <si>
    <t>Camellia – epimerization</t>
  </si>
  <si>
    <t>https://www.youtube.com/watch?v=CBOyVyq80Fs</t>
  </si>
  <si>
    <t>https://bsaber.com/songs/b2f3/</t>
  </si>
  <si>
    <t>https://bsaber.com/tag/fern</t>
  </si>
  <si>
    <t>Sono Gunjou ga Itoshikatta Youdatta – n-buna feat. Kana Yaginuma</t>
  </si>
  <si>
    <t>https://www.youtube.com/watch?v=Ooe3u6YuNBc</t>
  </si>
  <si>
    <t>https://bsaber.com/songs/b639/</t>
  </si>
  <si>
    <t>https://bsaber.com/tag/uninstaller</t>
  </si>
  <si>
    <t>July</t>
  </si>
  <si>
    <t>Gonna check 3 months back soon</t>
  </si>
  <si>
    <t>Compilation of most popular BS songs</t>
  </si>
  <si>
    <t>Empty</t>
  </si>
  <si>
    <t>Note</t>
  </si>
  <si>
    <t>UNION!! 765 MILLION ALLSTARS</t>
  </si>
  <si>
    <t>https://www.youtube.com/watch?v=fPdvAh6HYHo</t>
  </si>
  <si>
    <t>ascendance, ajamez, jemzuu, seiran-, fu3ya_, video, game, アイマス, ミリマス, ミリシタ, idolmaster, 堀江晶太, imas, im@s, 765pro, idolm@ster, million, live, the@ter, generation</t>
  </si>
  <si>
    <t>https://osu.ppy.sh/beatmapsets/1205919</t>
  </si>
  <si>
    <t>https://osu.ppy.sh/users/702598</t>
  </si>
  <si>
    <t>Hakkensha wa Watashi (TV Size) Tapimiru</t>
  </si>
  <si>
    <t>https://www.youtube.com/watch?v=5RYZbjLN6mo</t>
  </si>
  <si>
    <t>zero, kara, hajimeru, mahou, no, sho, grimoire, of, zero, opening, op, anime, short, ver, version, female, vocals, browiec, riana, armin</t>
  </si>
  <si>
    <t>https://osu.ppy.sh/beatmapsets/829331</t>
  </si>
  <si>
    <t>https://osu.ppy.sh/users/9000308</t>
  </si>
  <si>
    <t>Today is Gonna be a Great Day (TV Size) Bowling For Soup</t>
  </si>
  <si>
    <t>None</t>
  </si>
  <si>
    <t>english, rock, cartoon, disney, channel, nymphe, kuki1537, browiec, kiyoshi, guarden, perry, the, platypus</t>
  </si>
  <si>
    <t>https://osu.ppy.sh/beatmapsets/1209835</t>
  </si>
  <si>
    <t>https://osu.ppy.sh/users/10726630</t>
  </si>
  <si>
    <t>Heart Signal (TV Size) Hatano Wataru</t>
  </si>
  <si>
    <t>https://www.youtube.com/watch?v=PRhe9Nq4mF4</t>
  </si>
  <si>
    <t>sun, rainbow, sun_rainbow, beren, sandrew, kanor, higeo, 彦田元気, genki, hikota, hitorijime, my, hero, op, opening, tv, size, yaoi, boys, love</t>
  </si>
  <si>
    <t>https://osu.ppy.sh/beatmapsets/1193294</t>
  </si>
  <si>
    <t>https://osu.ppy.sh/users/4030114</t>
  </si>
  <si>
    <t>Artificial Chariot Riya</t>
  </si>
  <si>
    <t>https://www.youtube.com/watch?v=HHbTuZkl-yo</t>
  </si>
  <si>
    <t>hardstyle, electronic, video, game, instrumental, _tranquility</t>
  </si>
  <si>
    <t>https://osu.ppy.sh/beatmapsets/1131887</t>
  </si>
  <si>
    <t>https://osu.ppy.sh/users/4800816</t>
  </si>
  <si>
    <t>Sassou Toujou! Neko-san Kuroha Neko (CV: Taneda Risa)</t>
  </si>
  <si>
    <t>https://www.youtube.com/watch?v=VfhffZxG9Jo</t>
  </si>
  <si>
    <t>gokukoku, no, brynhildr, in, the, darkness, female, vocals, japanese, anime, pop, jpop, j-pop</t>
  </si>
  <si>
    <t>https://osu.ppy.sh/beatmapsets/1222043</t>
  </si>
  <si>
    <t>https://osu.ppy.sh/users/12084288</t>
  </si>
  <si>
    <t>Tenkyou no Alderamin (TV Size) KISIDA KYODAN &amp; THE AKEBOSI ROCKETS</t>
  </si>
  <si>
    <t>https://www.youtube.com/watch?v=t8XyZdleAqg</t>
  </si>
  <si>
    <t>japanese, j-rock, jrock, rock, nejimaki, seirei, senki, ichigo, kishida, kyoudan, akeboshi, reform, kujinn, mnyui, basensorex, and, kowari, on, the, sky</t>
  </si>
  <si>
    <t>https://osu.ppy.sh/beatmapsets/1219599</t>
  </si>
  <si>
    <t>https://osu.ppy.sh/users/9327302</t>
  </si>
  <si>
    <t>Ano Basho e Sanada Kanra (CV: M.A.O)</t>
  </si>
  <si>
    <t>https://www.youtube.com/watch?v=SKHTfEn0Y_Y</t>
  </si>
  <si>
    <t>j-pop, jpop, japanese, pop, galgame, opening, visual, novel, 真田, 甘楽, gust, pinkheart, blockade, tomatosiruco, qoobrand, 古川龙也</t>
  </si>
  <si>
    <t>https://osu.ppy.sh/beatmapsets/908157</t>
  </si>
  <si>
    <t>https://osu.ppy.sh/users/1205412</t>
  </si>
  <si>
    <t>Luna KINEMA106</t>
  </si>
  <si>
    <t>https://www.youtube.com/watch?v=6W4L2O-JQ-w</t>
  </si>
  <si>
    <t>ray, 零, tom, kurousagi, uru, 黒兎ウル, jun-jun, comiket, 98, c98, april, fools, fgo, f/go, fate, grand, order, tsukihime, 月姫, typemoon</t>
  </si>
  <si>
    <t>https://osu.ppy.sh/beatmapsets/1153323</t>
  </si>
  <si>
    <t>https://osu.ppy.sh/users/7605060</t>
  </si>
  <si>
    <t>Unknown Actor (feat. Ishadoh Sakura) Raito</t>
  </si>
  <si>
    <t>https://www.youtube.com/watch?v=EQCFvLwdwNo</t>
  </si>
  <si>
    <t>jeiryagtama, under, night, in-birth, exe:late[st]., unist, french-bread, japanese, video, game</t>
  </si>
  <si>
    <t>https://osu.ppy.sh/beatmapsets/1147176</t>
  </si>
  <si>
    <t>https://osu.ppy.sh/users/7483452</t>
  </si>
  <si>
    <t>Journey ARForest</t>
  </si>
  <si>
    <t>https://www.youtube.com/watch?v=VcjzHMhBtf0</t>
  </si>
  <si>
    <t>video, game, instrumental, electronic, artcore, noxy, games, newton-, stack, ggf, gottagof4st, _tranquility, namki, altai</t>
  </si>
  <si>
    <t>https://osu.ppy.sh/beatmapsets/788907</t>
  </si>
  <si>
    <t>Last of Me CircusP</t>
  </si>
  <si>
    <t>ayyri, trynna, circus-p, featured, artist, fa, english, electronic, vocaloid, megurine, luka, 巡音ルカ</t>
  </si>
  <si>
    <t>https://osu.ppy.sh/beatmapsets/1165972</t>
  </si>
  <si>
    <t>https://osu.ppy.sh/users/3388410</t>
  </si>
  <si>
    <t>EMPEROR OF THE AVALON L.E.D.-G</t>
  </si>
  <si>
    <t>https://www.youtube.com/watch?v=xm8qqu4M_Kg</t>
  </si>
  <si>
    <t>pastel, adventure, gabber, hardcore, electronic, instrumental, acyl, led-g, toshiyuki, kakuta, konami, bemani, video, game, arcade, rhythm</t>
  </si>
  <si>
    <t>https://osu.ppy.sh/beatmapsets/1190926</t>
  </si>
  <si>
    <t>https://osu.ppy.sh/users/1943309</t>
  </si>
  <si>
    <t>For A Pessimist, I'm Pretty Optimistic Paramore</t>
  </si>
  <si>
    <t>https://www.youtube.com/watch?v=B1o2UCLvD38</t>
  </si>
  <si>
    <t>riot!, fueled, by, ramen, hayley, williams, josh, farro, pop, punk, rock, english, cut, version, emo, str0mboli, stromboli, jub</t>
  </si>
  <si>
    <t>https://osu.ppy.sh/beatmapsets/1125952</t>
  </si>
  <si>
    <t>https://osu.ppy.sh/users/3056732</t>
  </si>
  <si>
    <t>SORRIZO RONALDO Milharal</t>
  </si>
  <si>
    <t>https://www.youtube.com/watch?v=iSqJwuNJHBI</t>
  </si>
  <si>
    <t>mega, se, piscar, jÁ, ja, era, do, marcelo, souza, júnior, funk, electronic, português, portuguese, cut, version</t>
  </si>
  <si>
    <t>https://osu.ppy.sh/beatmapsets/807972</t>
  </si>
  <si>
    <t>https://osu.ppy.sh/users/3044264</t>
  </si>
  <si>
    <t>Regret ARForest</t>
  </si>
  <si>
    <t>https://www.youtube.com/watch?v=HvUHLn0iTA8</t>
  </si>
  <si>
    <t>electronic, instrumental, frost, era, nara_nb</t>
  </si>
  <si>
    <t>https://osu.ppy.sh/beatmapsets/1184228</t>
  </si>
  <si>
    <t>https://osu.ppy.sh/users/6637817</t>
  </si>
  <si>
    <t>Over You iFeature</t>
  </si>
  <si>
    <t>https://www.youtube.com/watch?v=U4puAO4rLdc</t>
  </si>
  <si>
    <t>drumstep, dnb, drum, and, bass, dubstep, wub, english, dance, electronic, ren, reform, kujinn, fuju, chiga</t>
  </si>
  <si>
    <t>https://osu.ppy.sh/beatmapsets/1094434</t>
  </si>
  <si>
    <t>https://osu.ppy.sh/users/5156153</t>
  </si>
  <si>
    <t>Vitamins feat. world's end girlfriend Mili</t>
  </si>
  <si>
    <t>https://www.youtube.com/watch?v=sA5xYUGet2g</t>
  </si>
  <si>
    <t>3rd, worlds, millenium, mother, project, saihate, records, sncl-00018, sncl-00017, sncl-00016, indie, dance, electronic, english, full, version, female, vocalist, vocals, 2018</t>
  </si>
  <si>
    <t>https://osu.ppy.sh/beatmapsets/1229050</t>
  </si>
  <si>
    <t>https://osu.ppy.sh/users/8972308</t>
  </si>
  <si>
    <t>AngelFalse Sakuzyo</t>
  </si>
  <si>
    <t>https://www.youtube.com/watch?v=maXsM_NFTFo</t>
  </si>
  <si>
    <t>shima, rin, de-cade, tofu1222, comic, market, 91, c91, collection, 29, electronic, instrumental, classical, video, games, piano, keysound</t>
  </si>
  <si>
    <t>https://osu.ppy.sh/beatmapsets/1125774</t>
  </si>
  <si>
    <t>https://osu.ppy.sh/users/3734394</t>
  </si>
  <si>
    <t>The Devourer of Gods (Nonstop Mix) DM DOKURO</t>
  </si>
  <si>
    <t>https://www.youtube.com/watch?v=wjOj_6cMGEY</t>
  </si>
  <si>
    <t>video, game, electronic, instrumental, theme, scourge, servants, of, the, universe, universal, collapse, storm, weaver, ceaseless, void, signus, envoy, of, the</t>
  </si>
  <si>
    <t>https://osu.ppy.sh/beatmapsets/1205309</t>
  </si>
  <si>
    <t>https://osu.ppy.sh/users/3378391</t>
  </si>
  <si>
    <t>Cranberry City (Extended Mix) lapix feat. Luschel</t>
  </si>
  <si>
    <t>https://www.youtube.com/watch?v=0pRWhzQ-CyM</t>
  </si>
  <si>
    <t>english, garage, pop, video, rhythm, game, original, soundtrack, selection, 5th, album, mrx-060, megarex, rizing, destruction, disc, 1, bemani, konami, version</t>
  </si>
  <si>
    <t>https://osu.ppy.sh/beatmapsets/1197933</t>
  </si>
  <si>
    <t>https://osu.ppy.sh/users/6502903</t>
  </si>
  <si>
    <t>Nemureru Honnou (TV Size) YURiKA</t>
  </si>
  <si>
    <t>https://www.youtube.com/watch?v=vin0sr7RAsQ</t>
  </si>
  <si>
    <t>ayyri, trynna, ビースターズ, ending, ed, 2, japanese, anime, furry, sleeping, instinct</t>
  </si>
  <si>
    <t>https://osu.ppy.sh/beatmapsets/1158834</t>
  </si>
  <si>
    <t>Fuyu no Hanashi Given</t>
  </si>
  <si>
    <t>https://www.youtube.com/watch?v=YND9-kErbQc</t>
  </si>
  <si>
    <t>mocaotic, baar_vendel, fuyunohanashi, marutsuke, the, seasons, センチミリメンタル, centimilli, mental, centimillimental, anime, japanese, insert, song, yaoi, bl, boys, love, shounen, ai</t>
  </si>
  <si>
    <t>https://osu.ppy.sh/beatmapsets/1188243</t>
  </si>
  <si>
    <t>https://osu.ppy.sh/users/11787713</t>
  </si>
  <si>
    <t>Everybody Loves Me OneRepublic</t>
  </si>
  <si>
    <t>https://www.youtube.com/watch?v=j8sb_Or0FUs</t>
  </si>
  <si>
    <t>waking, up, daycore, one, republic, interscope, records, english, pop, alternative, rock</t>
  </si>
  <si>
    <t>https://osu.ppy.sh/beatmapsets/1171113</t>
  </si>
  <si>
    <t>https://osu.ppy.sh/users/12511572</t>
  </si>
  <si>
    <t>NEW The Winking Owl</t>
  </si>
  <si>
    <t>https://www.youtube.com/watch?v=vGR5MeEXPn0</t>
  </si>
  <si>
    <t>j-rock, japanese, rock, thanksラブレター, thanks, love, letter</t>
  </si>
  <si>
    <t>https://osu.ppy.sh/beatmapsets/1092559</t>
  </si>
  <si>
    <t>https://osu.ppy.sh/users/6064571</t>
  </si>
  <si>
    <t>WHAT THE CAT!? Camellia</t>
  </si>
  <si>
    <t>https://www.youtube.com/watch?v=6s0Z8U3X30A</t>
  </si>
  <si>
    <t>featured, artist, fa, edm, electronic, cametek, kamelcamellia, かめるかめりあ, tf40k, ep, e.p., thanks, twitter, followers, instrumental</t>
  </si>
  <si>
    <t>https://osu.ppy.sh/beatmapsets/1063740</t>
  </si>
  <si>
    <t>https://osu.ppy.sh/users/9555243</t>
  </si>
  <si>
    <t>Ryokugan no Jealousy ZUN</t>
  </si>
  <si>
    <t>https://www.youtube.com/watch?v=H40xzc2XwZY</t>
  </si>
  <si>
    <t>green-eyed, jealousy, 東方project, sa, th11, instrumental, video, game, 水橋パルスィ, taikosu, tarrasky, shanghai, alice, gengakudan, team, shanghai, alice, project, parsee, mizuhashi</t>
  </si>
  <si>
    <t>https://osu.ppy.sh/beatmapsets/999586</t>
  </si>
  <si>
    <t>https://osu.ppy.sh/users/5099768</t>
  </si>
  <si>
    <t>209 Bandouro (Hiru) Satou Hitomi</t>
  </si>
  <si>
    <t>https://www.youtube.com/watch?v=ZhPEB6bDyRo</t>
  </si>
  <si>
    <t>pokemon, diamond, pearl, platinum, game, freak, nintendo, creature, inc., tpci, ost, junichi, masuda, gō, ichinose, morikazu, aoki, ken, sugimori, sanyi</t>
  </si>
  <si>
    <t>https://osu.ppy.sh/beatmapsets/1009241</t>
  </si>
  <si>
    <t>https://osu.ppy.sh/users/7592136</t>
  </si>
  <si>
    <t>Yukitoki yanaginagi</t>
  </si>
  <si>
    <t>https://www.youtube.com/watch?v=QvFzfj-3Qvo</t>
  </si>
  <si>
    <t>yanagi, nagi, yahari, ore, no, seishun, love, come, wa, machigatteiru., oregairu, follow, my, tracks, alternative, full, version, 北川勝利, katsutoshi, kitagawa</t>
  </si>
  <si>
    <t>https://osu.ppy.sh/beatmapsets/1216983</t>
  </si>
  <si>
    <t>https://osu.ppy.sh/users/3513559</t>
  </si>
  <si>
    <t>GIANTS (feat. Becky G, Keke Palmer, SOYEON, DUCKWRTH, Thutmose) True Damage</t>
  </si>
  <si>
    <t>https://www.youtube.com/watch?v=sVZpHFXcFJw</t>
  </si>
  <si>
    <t>(g)i-dle, akali, yasuo, qiyana, senna, ekko, salty, sanzu_alternate, hip-hop, rap, video, game, riot, games, music, team, popstars, kda, worlds, 2019</t>
  </si>
  <si>
    <t>https://osu.ppy.sh/beatmapsets/1063804</t>
  </si>
  <si>
    <t>https://osu.ppy.sh/users/3906405</t>
  </si>
  <si>
    <t>I'M A BELIEVER (TV Size) SPYAIR</t>
  </si>
  <si>
    <t>https://www.youtube.com/watch?v=QbTsjBUXNjI</t>
  </si>
  <si>
    <t>xandit, 2nd, second, season, im, japanese, anime, opening, rock, j-rock, jrock, male, vocal, haikyu!!, haikyuu!!</t>
  </si>
  <si>
    <t>https://osu.ppy.sh/beatmapsets/1200805</t>
  </si>
  <si>
    <t>https://osu.ppy.sh/users/11077540</t>
  </si>
  <si>
    <t>Wrong Enemy !? toby fox</t>
  </si>
  <si>
    <t>https://www.youtube.com/watch?v=lN9JsxrI4v8</t>
  </si>
  <si>
    <t>under, tale, chiptune, video, game, so, sorry, ost, original, soundtrack, electronic, instrumental, hidden, boss, battle</t>
  </si>
  <si>
    <t>https://osu.ppy.sh/beatmapsets/1219095</t>
  </si>
  <si>
    <t>https://osu.ppy.sh/users/8071438</t>
  </si>
  <si>
    <t>I'LL BE THERE FOR YOU (TV Size) ICHIKO</t>
  </si>
  <si>
    <t>https://www.youtube.com/watch?v=B54WM7oaa_g</t>
  </si>
  <si>
    <t>anime, jpop, j-pop, pop, opening, short, ver, version, zero, no, tsukaima, f, ill, i, will, elinor, [_eli_], eli, guanineso, my_angel_ram</t>
  </si>
  <si>
    <t>https://osu.ppy.sh/beatmapsets/1085263</t>
  </si>
  <si>
    <t>https://osu.ppy.sh/users/11655886</t>
  </si>
  <si>
    <t>Ao to Natsu Mrs. GREEN APPLE</t>
  </si>
  <si>
    <t>https://www.youtube.com/watch?v=V0U10XTx2Mg</t>
  </si>
  <si>
    <t>j, pop, jpop, j-pop, japanese, pop, cut, short, ver, version, reform, kujinn, haruto, haruto_aizawa, stixy, blue, and, summer, days, in</t>
  </si>
  <si>
    <t>https://osu.ppy.sh/beatmapsets/1216255</t>
  </si>
  <si>
    <t>Piano Man Billy Joel</t>
  </si>
  <si>
    <t>https://www.youtube.com/watch?v=gxEPV4kolz0</t>
  </si>
  <si>
    <t>english, rock, timing, sing, us, a, song, you're, the, piano, man, 1973, harmonica, nostalgic, nostalgia, old, people, music, youre, your</t>
  </si>
  <si>
    <t>https://osu.ppy.sh/beatmapsets/1081449</t>
  </si>
  <si>
    <t>https://osu.ppy.sh/users/2706438</t>
  </si>
  <si>
    <t>Mizuoto to Curtain MIMI</t>
  </si>
  <si>
    <t>https://www.youtube.com/watch?v=d0bd3sQ1_XQ</t>
  </si>
  <si>
    <t>featured, artist, mappers, guild, hatsune, miku, 初音ミク, pop, japanese, vocaloid</t>
  </si>
  <si>
    <t>https://osu.ppy.sh/beatmapsets/1206296</t>
  </si>
  <si>
    <t>https://osu.ppy.sh/users/2716981</t>
  </si>
  <si>
    <t>Shijima ni Saku MIMI</t>
  </si>
  <si>
    <t>Classical</t>
  </si>
  <si>
    <t>https://www.youtube.com/watch?v=Z_AReV_czu8</t>
  </si>
  <si>
    <t>hatsune, miku, feat., 初音ミク, featured, artist, fa, mappers', guild, japanese, classical, pop, piano, vocaloid</t>
  </si>
  <si>
    <t>https://osu.ppy.sh/beatmapsets/1205717</t>
  </si>
  <si>
    <t>https://osu.ppy.sh/users/2202645</t>
  </si>
  <si>
    <t>Marshmary MIMI</t>
  </si>
  <si>
    <t>https://www.youtube.com/watch?v=qtuX4cHk-vE</t>
  </si>
  <si>
    <t>mappers', guild, mg, featured, artist, fa, vocaloid, japanese, pop, hatsune, miku, 初音ミク</t>
  </si>
  <si>
    <t>https://osu.ppy.sh/beatmapsets/1195899</t>
  </si>
  <si>
    <t>https://osu.ppy.sh/users/10974170</t>
  </si>
  <si>
    <t>Central Nucleus Feryquitous</t>
  </si>
  <si>
    <t>https://www.youtube.com/watch?v=iK8423emxHM</t>
  </si>
  <si>
    <t>ad:drum'n'bass, 3, diverse, system, dnb, electronic, instrumental, drum, and, base, d&amp;b, diverse, focus, feryquitous</t>
  </si>
  <si>
    <t>https://osu.ppy.sh/beatmapsets/685537</t>
  </si>
  <si>
    <t>ARCADIA ~Rakuen ni Fuku Kaze~ canoue</t>
  </si>
  <si>
    <t>https://www.youtube.com/watch?v=8LJQe9A6KHI</t>
  </si>
  <si>
    <t>shizuku-, lasse, kowari, battle, princess, of, arcadias, no, ikusahime, apollosoft, nippon, ichi, software, manyo, 日山尚, hiyama, nao, 霜月はるか, shimotsuki, haruka</t>
  </si>
  <si>
    <t>https://osu.ppy.sh/beatmapsets/1151885</t>
  </si>
  <si>
    <t>https://osu.ppy.sh/users/1125647</t>
  </si>
  <si>
    <t>Beside You (feat. Soundr) Rameses B</t>
  </si>
  <si>
    <t>https://www.youtube.com/watch?v=Pipf2X6bHYI</t>
  </si>
  <si>
    <t>dnb, drum, and, bass, ncs, milan-, frey, mikii, touhou, instrumental, electronic, english, cut, version</t>
  </si>
  <si>
    <t>https://osu.ppy.sh/beatmapsets/528664</t>
  </si>
  <si>
    <t>https://osu.ppy.sh/users/3492472</t>
  </si>
  <si>
    <t>Kuchizuke Diamond WEAVER</t>
  </si>
  <si>
    <t>https://www.youtube.com/watch?v=lugIPQPGwgI</t>
  </si>
  <si>
    <t>birthday, map, japanese, anime, pop, rock, maot, ataraxia, kalindraz, yamada, kun, to, nana, nin, no, majo, urara, shiraishi, 2015</t>
  </si>
  <si>
    <t>https://osu.ppy.sh/beatmapsets/1103117</t>
  </si>
  <si>
    <t>Corona Utsu-P</t>
  </si>
  <si>
    <t>Metal</t>
  </si>
  <si>
    <t>https://www.youtube.com/watch?v=r_7PNpw1u7k</t>
  </si>
  <si>
    <t>edu, edward, mirash, osu, tatakae, ouendan, crown, my, song, is, shit, utsup, metal, vocaloid, moksha, rock, power, kagamine, rin, 鏡音リン</t>
  </si>
  <si>
    <t>https://osu.ppy.sh/beatmapsets/1001722</t>
  </si>
  <si>
    <t>Epona Eluveitie</t>
  </si>
  <si>
    <t>https://www.youtube.com/watch?v=TkbadvaMuXo</t>
  </si>
  <si>
    <t>grimbow, evocation, ii, -, pantheon, folk, metal, gallic, gaulish, gaul</t>
  </si>
  <si>
    <t>https://osu.ppy.sh/beatmapsets/641546</t>
  </si>
  <si>
    <t>https://osu.ppy.sh/users/2239480</t>
  </si>
  <si>
    <t>Mimic ReoNa</t>
  </si>
  <si>
    <t>https://www.youtube.com/watch?v=1VYZ61IDx88</t>
  </si>
  <si>
    <t>japanese, pop, j-pop, anima</t>
  </si>
  <si>
    <t>https://osu.ppy.sh/beatmapsets/1237173</t>
  </si>
  <si>
    <t>Ready For The Madness RiraN</t>
  </si>
  <si>
    <t>https://www.youtube.com/watch?v=pfkTJCoYngA</t>
  </si>
  <si>
    <t>instrumental, lose, control, electronic, hardstyle, mappers', guild, mg, featured, artist, fa, daycore, gordon123, left, cris-, _tranquility, english</t>
  </si>
  <si>
    <t>https://osu.ppy.sh/beatmapsets/999054</t>
  </si>
  <si>
    <t>Theater of Life (TV Size) Suzuki Konomi</t>
  </si>
  <si>
    <t>https://www.youtube.com/watch?v=cgJ4oJfgz7I</t>
  </si>
  <si>
    <t>deca-dence, japanese, anime, opening, jpop, female, vocalist, kowari, basensorex, elinor, [_eli_], eli, reform, kujinn, smokelind</t>
  </si>
  <si>
    <t>https://osu.ppy.sh/beatmapsets/1225615</t>
  </si>
  <si>
    <t>https://osu.ppy.sh/users/4452992</t>
  </si>
  <si>
    <t>Wishing Well Juice WRLD</t>
  </si>
  <si>
    <t>https://www.youtube.com/watch?v=C5i-UnuUKUI</t>
  </si>
  <si>
    <t>rap, hip, hop, hip-hop, english, world, legends, never, die</t>
  </si>
  <si>
    <t>https://osu.ppy.sh/beatmapsets/1236449</t>
  </si>
  <si>
    <t>Wakusei Rabbit (feat. TORIENA) Yunomi</t>
  </si>
  <si>
    <t>https://www.youtube.com/watch?v=ii7dzCwmc6c</t>
  </si>
  <si>
    <t>planet, rabbit, kawaii, japanese, pop, jpop, dnb, trap, 大江戸コントローラー, ep, drum, bass, electronic, jbhyperion, jbh, rew0825</t>
  </si>
  <si>
    <t>https://osu.ppy.sh/beatmapsets/946510</t>
  </si>
  <si>
    <t>https://osu.ppy.sh/users/4778689</t>
  </si>
  <si>
    <t>Yogoto no Yami no Okusoko de UNDEAD CORPORATION</t>
  </si>
  <si>
    <t>https://www.youtube.com/watch?v=xNe88LOTc8I</t>
  </si>
  <si>
    <t>hailie, dj, lucky, touhou, japanese, video, game, lafayla, toho, complete, box, -, oni, osu!, 東方project, mappers', guild, mpg, rumia, theme</t>
  </si>
  <si>
    <t>https://osu.ppy.sh/beatmapsets/1099114</t>
  </si>
  <si>
    <t>https://osu.ppy.sh/users/5226970</t>
  </si>
  <si>
    <t>Hype feat. Such PSYQUI</t>
  </si>
  <si>
    <t>https://www.youtube.com/watch?v=rlLl1Q9RP6w</t>
  </si>
  <si>
    <t>smugna, aqua-fish, aqua_, japanese, electronic, future, bass, complextro, hardcore, drumstep, dubstep, lapix, fugene, 02, fÜgene2, m3-41, megarex</t>
  </si>
  <si>
    <t>https://osu.ppy.sh/beatmapsets/1068409</t>
  </si>
  <si>
    <t>https://osu.ppy.sh/users/10063190</t>
  </si>
  <si>
    <t>Ame no Oto ga Niji o Yobu Barbarian On The Groove feat. Shimotsuki Haruka</t>
  </si>
  <si>
    <t>https://www.youtube.com/watch?v=vmu3uA2TzNs</t>
  </si>
  <si>
    <t>japanese, j-pop, j-rock, rock, pop, videogame, crossbeats, rev., sunrise, capcom, xzenifx, m980, fix, yukic, foss</t>
  </si>
  <si>
    <t>https://osu.ppy.sh/beatmapsets/977633</t>
  </si>
  <si>
    <t>https://osu.ppy.sh/users/4312463</t>
  </si>
  <si>
    <t>sans. toby fox</t>
  </si>
  <si>
    <t>https://www.youtube.com/watch?v=b2UHoGnGyvE</t>
  </si>
  <si>
    <t>mimilie, suzuhara, lulu, soundtrack, ost, grillby's, grillbys, snowdin, pub, sans, the, skeleton, theme, instrumental, video, game</t>
  </si>
  <si>
    <t>https://osu.ppy.sh/beatmapsets/1147471</t>
  </si>
  <si>
    <t>https://osu.ppy.sh/users/7138602</t>
  </si>
  <si>
    <t>resonance (TV Size) T.M.Revolution</t>
  </si>
  <si>
    <t>https://www.youtube.com/watch?v=zzJ8U8OtEsE</t>
  </si>
  <si>
    <t>soul, eater, opening, op, 1, takanori, nishikawa, japanese, pop, j-pop, anime, ren, derandom, otaku, derandom_otaku, schoolboy, komore, fuju, soop, so0p</t>
  </si>
  <si>
    <t>https://osu.ppy.sh/beatmapsets/1194877</t>
  </si>
  <si>
    <t>https://osu.ppy.sh/users/11038155</t>
  </si>
  <si>
    <t>Jelly Hyper Potions &amp; MYLK</t>
  </si>
  <si>
    <t>https://www.youtube.com/watch?v=j5oLwS9Jv54</t>
  </si>
  <si>
    <t>ayyri, trynna, featured, artist, fa, electronic, english, pop</t>
  </si>
  <si>
    <t>https://osu.ppy.sh/beatmapsets/1192586</t>
  </si>
  <si>
    <t>Rube Goldberg Variations Thank You Scientist</t>
  </si>
  <si>
    <t>https://www.youtube.com/watch?v=BE50naHdWbA</t>
  </si>
  <si>
    <t>stranger, heads, prevail, progressive, rock, jazz, metal, instrumental, trumpet, bass, drums, violin, fusion, fa, featured, artist, knud, baade, scene, from</t>
  </si>
  <si>
    <t>https://osu.ppy.sh/beatmapsets/1217737</t>
  </si>
  <si>
    <t>https://osu.ppy.sh/users/405449</t>
  </si>
  <si>
    <t>Sugar Sprite sawawa</t>
  </si>
  <si>
    <t>https://www.youtube.com/watch?v=tPnxc-r4hZA</t>
  </si>
  <si>
    <t>rttf, records, rttf-0021, speed, star, 3, kanon, matsubara, sweet, happy, hardcore, electronic, instrumental</t>
  </si>
  <si>
    <t>https://osu.ppy.sh/beatmapsets/1032911</t>
  </si>
  <si>
    <t>https://osu.ppy.sh/users/3484485</t>
  </si>
  <si>
    <t>Clover wish (TV Size) ChamJam</t>
  </si>
  <si>
    <t>https://www.youtube.com/watch?v=QTvtStLWyLA</t>
  </si>
  <si>
    <t>japanese, anime, opening, tv, television, size, walaowey, matsubara, kanon, dopaminos, if, my, favorite, pop, idol, made, it, to, the, budokan</t>
  </si>
  <si>
    <t>https://osu.ppy.sh/beatmapsets/1105543</t>
  </si>
  <si>
    <t>https://osu.ppy.sh/users/6223841</t>
  </si>
  <si>
    <t>Kokuhaku Bungee Jump halca</t>
  </si>
  <si>
    <t>https://www.youtube.com/watch?v=nRBov0HKaWU</t>
  </si>
  <si>
    <t>tricolor, tomadoi, ハルカ, kanojo, okarishimasu, rent-a-girlfriend, rent, a, girlfriend, ending, ed, full, version, ver, anime, japanese, jpop, pop</t>
  </si>
  <si>
    <t>https://osu.ppy.sh/beatmapsets/1249031</t>
  </si>
  <si>
    <t>Jouro Hime ga Sekai Seifuku Harunaba feat. mami</t>
  </si>
  <si>
    <t>https://www.youtube.com/watch?v=dV6eANF-8mg</t>
  </si>
  <si>
    <t>deca, kalibe, beren, usagi, to, neko, to, shounen, no, yume, usaneko, japanese, rock, j-rock, jrock, irregular, diary, gai, shinoda, 篠田凱</t>
  </si>
  <si>
    <t>https://osu.ppy.sh/beatmapsets/1212624</t>
  </si>
  <si>
    <t>https://osu.ppy.sh/users/5579871</t>
  </si>
  <si>
    <t>Drown Hanatan</t>
  </si>
  <si>
    <t>https://www.youtube.com/watch?v=nw4pO5RB1PE</t>
  </si>
  <si>
    <t>amb1d3x, ゆよゆっぺ, yuyoyuppe, koma'n, 花たん, yurica, ユリカ, misericordia, m3-25, rock, japanese</t>
  </si>
  <si>
    <t>https://osu.ppy.sh/beatmapsets/1247300</t>
  </si>
  <si>
    <t>https://osu.ppy.sh/users/8402897</t>
  </si>
  <si>
    <t>Toaru Ryuu no Koi no Uta Ito Kanako</t>
  </si>
  <si>
    <t>Folk</t>
  </si>
  <si>
    <t>https://www.youtube.com/watch?v=orz_jyfmgWM</t>
  </si>
  <si>
    <t>a, certain, dragon's, love, song, ebata, ikuko, 江幡, 育子, eroge, visual, novel, video, games, japanese, ed, ending, dra+koi, nitroplus, folk</t>
  </si>
  <si>
    <t>https://osu.ppy.sh/beatmapsets/1239047</t>
  </si>
  <si>
    <t>https://osu.ppy.sh/users/3807986</t>
  </si>
  <si>
    <t>Shirushi (TV Size) Kitamura Eri</t>
  </si>
  <si>
    <t>https://www.youtube.com/watch?v=R3wp2RHZT2Q</t>
  </si>
  <si>
    <t>cube, cursed, curious, c³, c^3, anime, op, opening, japanese, pop, j-pop, female, vocals</t>
  </si>
  <si>
    <t>https://osu.ppy.sh/beatmapsets/1000444</t>
  </si>
  <si>
    <t>https://osu.ppy.sh/users/9956935</t>
  </si>
  <si>
    <t>Epiphany (feat. Veela) TwoThirds &amp; Feint</t>
  </si>
  <si>
    <t>https://www.youtube.com/watch?v=yDYpVk9ytSU</t>
  </si>
  <si>
    <t>e.t., tatsh, collab, rain1214, electronic, english, dnb, drum, and, bass, female, vocal, marathon, full, ver</t>
  </si>
  <si>
    <t>https://osu.ppy.sh/beatmapsets/223303</t>
  </si>
  <si>
    <t>https://osu.ppy.sh/users/3729163</t>
  </si>
  <si>
    <t>Tsuki ni Murakumo Hana ni Kaze ShinRa-Bansho Ver ShinRa-Bansho</t>
  </si>
  <si>
    <t>https://www.youtube.com/watch?v=8Ud31HclewY</t>
  </si>
  <si>
    <t>clouds, over, the, moon, and, wind, over, the, flowers, touhou, chireiden, 2hu, project, 東方project, 11, th11, sa, extra, stage, theme</t>
  </si>
  <si>
    <t>https://osu.ppy.sh/beatmapsets/1069380</t>
  </si>
  <si>
    <t>https://osu.ppy.sh/users/8646059</t>
  </si>
  <si>
    <t>Alt Futur Silentroom</t>
  </si>
  <si>
    <t>https://www.youtube.com/watch?v=mB-w8PPT1QQ</t>
  </si>
  <si>
    <t>ayyri, featured, artist, fa, electronic, instrumental, axer, memory, waves, future</t>
  </si>
  <si>
    <t>https://osu.ppy.sh/beatmapsets/1225419</t>
  </si>
  <si>
    <t>GIRIGIRI (TV Size) Sonar Pocket</t>
  </si>
  <si>
    <t>https://www.youtube.com/watch?v=J2CwjjCjQME</t>
  </si>
  <si>
    <t>world, trigger, chaoticred, opening, 1, first, anime, japanese, jpop, pop, 笑顔の理由｡, egao, no, riyuu, kay, shunsuke, harada</t>
  </si>
  <si>
    <t>https://osu.ppy.sh/beatmapsets/1148452</t>
  </si>
  <si>
    <t>https://osu.ppy.sh/users/8406396</t>
  </si>
  <si>
    <t>Collapsing Rift Pascal Michael Stiefel</t>
  </si>
  <si>
    <t>https://www.youtube.com/watch?v=Pi0B551MHm0</t>
  </si>
  <si>
    <t>video, game, instrumental, electronic, ost, soundtrack, gears, for, breakfast, kickstarter, fraolinch, plasma3music, b-side, hivie</t>
  </si>
  <si>
    <t>https://osu.ppy.sh/beatmapsets/1086749</t>
  </si>
  <si>
    <t>https://osu.ppy.sh/users/502722</t>
  </si>
  <si>
    <t>Ashita no Hikari (TV Size) AAA</t>
  </si>
  <si>
    <t>https://www.youtube.com/watch?v=3EkNqee7oBQ</t>
  </si>
  <si>
    <t>world, trigger, chaoticred, anime, japanese, opening, 2, second, jpop, pop, トリプル・エー, triple, a</t>
  </si>
  <si>
    <t>https://osu.ppy.sh/beatmapsets/1148453</t>
  </si>
  <si>
    <t>Dream Trigger (TV Size) Pile</t>
  </si>
  <si>
    <t>https://www.youtube.com/watch?v=jbftD_c_47M</t>
  </si>
  <si>
    <t>world, trigger, chaoticred, anime, japanese, opening, 3, third, jrock, rock</t>
  </si>
  <si>
    <t>https://osu.ppy.sh/beatmapsets/1148455</t>
  </si>
  <si>
    <t>Nightglow Tanya Chua</t>
  </si>
  <si>
    <t>https://www.youtube.com/watch?v=I4rtcJnRd6s</t>
  </si>
  <si>
    <t>hoyo-mix, honkai, impact, 3rd, 宫奇, gon, 蔡近翰, zoe, video, game, english, rock</t>
  </si>
  <si>
    <t>https://osu.ppy.sh/beatmapsets/1234218</t>
  </si>
  <si>
    <t>Vidro Moyou yanaginagi</t>
  </si>
  <si>
    <t>https://www.youtube.com/watch?v=UgNBtuobT1c</t>
  </si>
  <si>
    <t>ano, natsu, de, matteru, glass, pattern, anime, japanese, waiting, in, the, summer, ending, ed, jpop, j-pop, pop</t>
  </si>
  <si>
    <t>https://osu.ppy.sh/beatmapsets/1202515</t>
  </si>
  <si>
    <t>https://osu.ppy.sh/users/6341518</t>
  </si>
  <si>
    <t>forever we can make it! (TV Size) THYME</t>
  </si>
  <si>
    <t>https://www.youtube.com/watch?v=JL9YvAUHJ0g</t>
  </si>
  <si>
    <t>to, love, ru, trouble, opening, op, 1, sayaka, kamiyama, japanese, rock, j-rock, anime, kowari, soop, so0p</t>
  </si>
  <si>
    <t>https://osu.ppy.sh/beatmapsets/1250456</t>
  </si>
  <si>
    <t>Akatsuki (TV Size) Shikata Akiko</t>
  </si>
  <si>
    <t>https://www.youtube.com/watch?v=8BSd3x8H288</t>
  </si>
  <si>
    <t>kalibe, scub, domino, natsume, shiki, jungkyuyoung, anime, girl, no, yona, of, the, dawn, ending, ed, 2, folk, japanese</t>
  </si>
  <si>
    <t>https://osu.ppy.sh/beatmapsets/1236787</t>
  </si>
  <si>
    <t>https://osu.ppy.sh/users/5352689</t>
  </si>
  <si>
    <t>Aoi Yume AZKi</t>
  </si>
  <si>
    <t>https://www.youtube.com/watch?v=Ro-7kxRHCdg</t>
  </si>
  <si>
    <t>inonaka, music, innk, hololive, ホロライブ, virtual, diva, youtuber, vtuber, pop, japanese</t>
  </si>
  <si>
    <t>https://osu.ppy.sh/beatmapsets/1222587</t>
  </si>
  <si>
    <t>https://osu.ppy.sh/users/3806893</t>
  </si>
  <si>
    <t>Fur Elisa LEAF XCEED Music Division</t>
  </si>
  <si>
    <t>https://www.youtube.com/watch?v=1P8-hNp-Wxw</t>
  </si>
  <si>
    <t>「select」, roberto, rtnario, ramon, nario, power, metal, instrumental, für, elise, bagatelle, no., 25, in, a, minor, ludwig, van, beethoven, classical</t>
  </si>
  <si>
    <t>https://osu.ppy.sh/beatmapsets/1215987</t>
  </si>
  <si>
    <t>https://osu.ppy.sh/users/3716665</t>
  </si>
  <si>
    <t>Birds of Plague ARForest</t>
  </si>
  <si>
    <t>https://www.youtube.com/watch?v=DGrw_2XDhys</t>
  </si>
  <si>
    <t>ayyri, featured, artist, fa, skull, kid, skid, electronic, instrumental, frost, era</t>
  </si>
  <si>
    <t>https://osu.ppy.sh/beatmapsets/1241060</t>
  </si>
  <si>
    <t>MARBLE Higuchi Kaede</t>
  </si>
  <si>
    <t>https://www.youtube.com/watch?v=oZPHldP_mis</t>
  </si>
  <si>
    <t>にじさんじ, nijisanji, いちから, ichikara, でろーん, deron, dero-n, jk組, jk, gumi, virtual, youtuber, vtuber, japanese, rock, lantis, ランティス, ajisai-, ayucchi, -_ex_-</t>
  </si>
  <si>
    <t>https://osu.ppy.sh/beatmapsets/1189212</t>
  </si>
  <si>
    <t>https://osu.ppy.sh/users/7326908</t>
  </si>
  <si>
    <t>Flower And Badger Game Yorushika</t>
  </si>
  <si>
    <t>https://www.youtube.com/watch?v=nexWs9n8x9M</t>
  </si>
  <si>
    <t>ナブナ, nbuna, n-buna, スイ, suis, plagiarism, 盗作, hanamotase, japanese, rock, pop</t>
  </si>
  <si>
    <t>https://osu.ppy.sh/beatmapsets/1237860</t>
  </si>
  <si>
    <t>https://osu.ppy.sh/users/2787415</t>
  </si>
  <si>
    <t>KIRIFUDA PENGUIN RESEARCH</t>
  </si>
  <si>
    <t>https://www.youtube.com/watch?v=igDC8Fs7awQ</t>
  </si>
  <si>
    <t>shadowverse, opening, anime, pop, j-pop, rock, male, vocals, full, version, horie, shota, 堀江晶太, yoji, ikuta, 生田鷹司, sacra, music, japanese, green</t>
  </si>
  <si>
    <t>https://osu.ppy.sh/beatmapsets/1193081</t>
  </si>
  <si>
    <t>https://osu.ppy.sh/users/5387375</t>
  </si>
  <si>
    <t>Apparently, you need to log in and you will get different results on the osu!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</si>
</sst>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0.0"/>
    <numFmt numFmtId="166" formatCode="0.0000"/>
    <numFmt numFmtId="167" formatCode="mm-dd"/>
  </numFmts>
  <fonts count="10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  <font>
      <u/>
      <color rgb="FF0000FF"/>
    </font>
    <font>
      <u/>
      <color rgb="FF1155CC"/>
    </font>
    <font>
      <sz val="8.0"/>
      <color rgb="FF000000"/>
      <name val="Arial"/>
    </font>
    <font>
      <sz val="10.0"/>
      <color rgb="FF1A73E8"/>
      <name val="Roboto"/>
    </font>
    <font>
      <b/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2" xfId="0" applyFont="1" applyNumberFormat="1"/>
    <xf borderId="0" fillId="2" fontId="3" numFmtId="165" xfId="0" applyAlignment="1" applyFont="1" applyNumberFormat="1">
      <alignment readingOrder="0"/>
    </xf>
    <xf borderId="0" fillId="3" fontId="7" numFmtId="166" xfId="0" applyAlignment="1" applyFont="1" applyNumberFormat="1">
      <alignment readingOrder="0" vertical="top"/>
    </xf>
    <xf borderId="0" fillId="4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2" xfId="0" applyAlignment="1" applyFont="1" applyNumberFormat="1">
      <alignment readingOrder="0"/>
    </xf>
    <xf borderId="0" fillId="4" fontId="3" numFmtId="0" xfId="0" applyFont="1"/>
    <xf borderId="0" fillId="3" fontId="7" numFmtId="166" xfId="0" applyAlignment="1" applyFont="1" applyNumberFormat="1">
      <alignment readingOrder="0" vertical="top"/>
    </xf>
    <xf borderId="0" fillId="2" fontId="3" numFmtId="165" xfId="0" applyFont="1" applyNumberFormat="1"/>
    <xf borderId="0" fillId="0" fontId="8" numFmtId="0" xfId="0" applyAlignment="1" applyFont="1">
      <alignment horizontal="left" readingOrder="0"/>
    </xf>
    <xf borderId="0" fillId="0" fontId="4" numFmtId="167" xfId="0" applyAlignment="1" applyFont="1" applyNumberFormat="1">
      <alignment readingOrder="0"/>
    </xf>
    <xf borderId="0" fillId="3" fontId="9" numFmtId="166" xfId="0" applyAlignment="1" applyFont="1" applyNumberFormat="1">
      <alignment readingOrder="0" vertical="top"/>
    </xf>
    <xf borderId="0" fillId="0" fontId="4" numFmtId="166" xfId="0" applyFont="1" applyNumberFormat="1"/>
    <xf borderId="0" fillId="2" fontId="3" numFmtId="0" xfId="0" applyFont="1"/>
    <xf borderId="0" fillId="3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bsaber.com/tag/thelightdesigner" TargetMode="External"/><Relationship Id="rId194" Type="http://schemas.openxmlformats.org/officeDocument/2006/relationships/hyperlink" Target="https://www.youtube.com/watch?v=Wna4zDioxQw" TargetMode="External"/><Relationship Id="rId193" Type="http://schemas.openxmlformats.org/officeDocument/2006/relationships/hyperlink" Target="https://bsaber.com/tag/techbutterfly" TargetMode="External"/><Relationship Id="rId192" Type="http://schemas.openxmlformats.org/officeDocument/2006/relationships/hyperlink" Target="https://bsaber.com/songs/b7b1/" TargetMode="External"/><Relationship Id="rId191" Type="http://schemas.openxmlformats.org/officeDocument/2006/relationships/hyperlink" Target="https://www.youtube.com/watch?v=3qVPNONdF58" TargetMode="External"/><Relationship Id="rId187" Type="http://schemas.openxmlformats.org/officeDocument/2006/relationships/hyperlink" Target="https://bsaber.com/tag/dennileon1" TargetMode="External"/><Relationship Id="rId186" Type="http://schemas.openxmlformats.org/officeDocument/2006/relationships/hyperlink" Target="https://bsaber.com/songs/b4f2/" TargetMode="External"/><Relationship Id="rId185" Type="http://schemas.openxmlformats.org/officeDocument/2006/relationships/hyperlink" Target="https://www.youtube.com/watch?v=R6Lc3PvBiS8" TargetMode="External"/><Relationship Id="rId184" Type="http://schemas.openxmlformats.org/officeDocument/2006/relationships/hyperlink" Target="https://bsaber.com/tag/majorpickle" TargetMode="External"/><Relationship Id="rId189" Type="http://schemas.openxmlformats.org/officeDocument/2006/relationships/hyperlink" Target="https://bsaber.com/songs/b514/" TargetMode="External"/><Relationship Id="rId188" Type="http://schemas.openxmlformats.org/officeDocument/2006/relationships/hyperlink" Target="https://www.youtube.com/watch?v=_6R3J-cEbSU" TargetMode="External"/><Relationship Id="rId183" Type="http://schemas.openxmlformats.org/officeDocument/2006/relationships/hyperlink" Target="https://bsaber.com/songs/b4e7/" TargetMode="External"/><Relationship Id="rId182" Type="http://schemas.openxmlformats.org/officeDocument/2006/relationships/hyperlink" Target="https://www.youtube.com/watch?v=T1aU1wbFSTs" TargetMode="External"/><Relationship Id="rId181" Type="http://schemas.openxmlformats.org/officeDocument/2006/relationships/hyperlink" Target="https://bsaber.com/tag/joetastic" TargetMode="External"/><Relationship Id="rId180" Type="http://schemas.openxmlformats.org/officeDocument/2006/relationships/hyperlink" Target="https://bsaber.com/songs/b3a2/" TargetMode="External"/><Relationship Id="rId176" Type="http://schemas.openxmlformats.org/officeDocument/2006/relationships/hyperlink" Target="https://www.youtube.com/watch?v=6y1zJX2oe8A" TargetMode="External"/><Relationship Id="rId175" Type="http://schemas.openxmlformats.org/officeDocument/2006/relationships/hyperlink" Target="https://bsaber.com/tag/cyrix" TargetMode="External"/><Relationship Id="rId174" Type="http://schemas.openxmlformats.org/officeDocument/2006/relationships/hyperlink" Target="https://bsaber.com/songs/b3d4/" TargetMode="External"/><Relationship Id="rId173" Type="http://schemas.openxmlformats.org/officeDocument/2006/relationships/hyperlink" Target="https://www.youtube.com/watch?v=xMdOgCdHxjY" TargetMode="External"/><Relationship Id="rId179" Type="http://schemas.openxmlformats.org/officeDocument/2006/relationships/hyperlink" Target="https://www.youtube.com/watch?v=fqBNnC_apV4" TargetMode="External"/><Relationship Id="rId178" Type="http://schemas.openxmlformats.org/officeDocument/2006/relationships/hyperlink" Target="https://bsaber.com/tag/aaltopahwi" TargetMode="External"/><Relationship Id="rId177" Type="http://schemas.openxmlformats.org/officeDocument/2006/relationships/hyperlink" Target="https://bsaber.com/songs/b46b/" TargetMode="External"/><Relationship Id="rId198" Type="http://schemas.openxmlformats.org/officeDocument/2006/relationships/hyperlink" Target="https://bsaber.com/songs/b784/" TargetMode="External"/><Relationship Id="rId197" Type="http://schemas.openxmlformats.org/officeDocument/2006/relationships/hyperlink" Target="https://www.youtube.com/watch?v=x2iKC0C32-g" TargetMode="External"/><Relationship Id="rId196" Type="http://schemas.openxmlformats.org/officeDocument/2006/relationships/hyperlink" Target="https://bsaber.com/tag/cyrix" TargetMode="External"/><Relationship Id="rId195" Type="http://schemas.openxmlformats.org/officeDocument/2006/relationships/hyperlink" Target="https://bsaber.com/songs/b7aa/" TargetMode="External"/><Relationship Id="rId199" Type="http://schemas.openxmlformats.org/officeDocument/2006/relationships/hyperlink" Target="https://bsaber.com/tag/etan" TargetMode="External"/><Relationship Id="rId150" Type="http://schemas.openxmlformats.org/officeDocument/2006/relationships/hyperlink" Target="https://bsaber.com/songs/b401/" TargetMode="External"/><Relationship Id="rId392" Type="http://schemas.openxmlformats.org/officeDocument/2006/relationships/hyperlink" Target="https://www.youtube.com/watch?v=AOPMlIIg_38" TargetMode="External"/><Relationship Id="rId391" Type="http://schemas.openxmlformats.org/officeDocument/2006/relationships/hyperlink" Target="https://bsaber.com/tag/joetastic" TargetMode="External"/><Relationship Id="rId390" Type="http://schemas.openxmlformats.org/officeDocument/2006/relationships/hyperlink" Target="https://bsaber.com/songs/bf04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Um7pMggPnug" TargetMode="External"/><Relationship Id="rId3" Type="http://schemas.openxmlformats.org/officeDocument/2006/relationships/hyperlink" Target="https://bsaber.com/songs/ab9b/" TargetMode="External"/><Relationship Id="rId149" Type="http://schemas.openxmlformats.org/officeDocument/2006/relationships/hyperlink" Target="https://www.youtube.com/watch?v=yH0weQhzLvI" TargetMode="External"/><Relationship Id="rId4" Type="http://schemas.openxmlformats.org/officeDocument/2006/relationships/hyperlink" Target="https://bsaber.com/tag/DontShootMe/" TargetMode="External"/><Relationship Id="rId148" Type="http://schemas.openxmlformats.org/officeDocument/2006/relationships/hyperlink" Target="https://bsaber.com/tag/kanahebi255" TargetMode="External"/><Relationship Id="rId9" Type="http://schemas.openxmlformats.org/officeDocument/2006/relationships/hyperlink" Target="https://bsaber.com/songs/adf4/" TargetMode="External"/><Relationship Id="rId143" Type="http://schemas.openxmlformats.org/officeDocument/2006/relationships/hyperlink" Target="https://www.youtube.com/watch?v=pdz5kCaCRFM" TargetMode="External"/><Relationship Id="rId385" Type="http://schemas.openxmlformats.org/officeDocument/2006/relationships/hyperlink" Target="https://bsaber.com/tag/majorpickle" TargetMode="External"/><Relationship Id="rId142" Type="http://schemas.openxmlformats.org/officeDocument/2006/relationships/hyperlink" Target="https://bsaber.com/tag/katsuya" TargetMode="External"/><Relationship Id="rId384" Type="http://schemas.openxmlformats.org/officeDocument/2006/relationships/hyperlink" Target="https://bsaber.com/songs/c25c/" TargetMode="External"/><Relationship Id="rId141" Type="http://schemas.openxmlformats.org/officeDocument/2006/relationships/hyperlink" Target="https://bsaber.com/songs/b3fc/" TargetMode="External"/><Relationship Id="rId383" Type="http://schemas.openxmlformats.org/officeDocument/2006/relationships/hyperlink" Target="https://www.youtube.com/watch?v=CCED4g1dMTQ" TargetMode="External"/><Relationship Id="rId140" Type="http://schemas.openxmlformats.org/officeDocument/2006/relationships/hyperlink" Target="https://www.youtube.com/watch?v=OXSO_bQUQS0" TargetMode="External"/><Relationship Id="rId382" Type="http://schemas.openxmlformats.org/officeDocument/2006/relationships/hyperlink" Target="https://bsaber.com/tag/nitronikexe" TargetMode="External"/><Relationship Id="rId5" Type="http://schemas.openxmlformats.org/officeDocument/2006/relationships/hyperlink" Target="https://www.youtube.com/watch?v=_lWI4gXU48k" TargetMode="External"/><Relationship Id="rId147" Type="http://schemas.openxmlformats.org/officeDocument/2006/relationships/hyperlink" Target="https://bsaber.com/songs/b475/" TargetMode="External"/><Relationship Id="rId389" Type="http://schemas.openxmlformats.org/officeDocument/2006/relationships/hyperlink" Target="https://www.youtube.com/watch?v=QUnT3Hw7gEo" TargetMode="External"/><Relationship Id="rId6" Type="http://schemas.openxmlformats.org/officeDocument/2006/relationships/hyperlink" Target="https://bsaber.com/songs/affa/" TargetMode="External"/><Relationship Id="rId146" Type="http://schemas.openxmlformats.org/officeDocument/2006/relationships/hyperlink" Target="https://www.youtube.com/watch?v=_4lNiafQ-Pk" TargetMode="External"/><Relationship Id="rId388" Type="http://schemas.openxmlformats.org/officeDocument/2006/relationships/hyperlink" Target="https://bsaber.com/tag/techbutterfly" TargetMode="External"/><Relationship Id="rId7" Type="http://schemas.openxmlformats.org/officeDocument/2006/relationships/hyperlink" Target="https://bsaber.com/tag/spookyGhost/" TargetMode="External"/><Relationship Id="rId145" Type="http://schemas.openxmlformats.org/officeDocument/2006/relationships/hyperlink" Target="https://bsaber.com/tag/majorpickle" TargetMode="External"/><Relationship Id="rId387" Type="http://schemas.openxmlformats.org/officeDocument/2006/relationships/hyperlink" Target="https://bsaber.com/songs/c306/" TargetMode="External"/><Relationship Id="rId8" Type="http://schemas.openxmlformats.org/officeDocument/2006/relationships/hyperlink" Target="https://www.youtube.com/watch?v=AIpNaCjV_wE" TargetMode="External"/><Relationship Id="rId144" Type="http://schemas.openxmlformats.org/officeDocument/2006/relationships/hyperlink" Target="https://bsaber.com/songs/b3da/" TargetMode="External"/><Relationship Id="rId386" Type="http://schemas.openxmlformats.org/officeDocument/2006/relationships/hyperlink" Target="https://www.youtube.com/watch?v=J36z7AnhvOM" TargetMode="External"/><Relationship Id="rId381" Type="http://schemas.openxmlformats.org/officeDocument/2006/relationships/hyperlink" Target="https://bsaber.com/songs/c213/" TargetMode="External"/><Relationship Id="rId380" Type="http://schemas.openxmlformats.org/officeDocument/2006/relationships/hyperlink" Target="https://www.youtube.com/watch?v=oOMWyXPWycI" TargetMode="External"/><Relationship Id="rId139" Type="http://schemas.openxmlformats.org/officeDocument/2006/relationships/hyperlink" Target="https://bsaber.com/tag/fefy" TargetMode="External"/><Relationship Id="rId138" Type="http://schemas.openxmlformats.org/officeDocument/2006/relationships/hyperlink" Target="https://bsaber.com/songs/b3ff/" TargetMode="External"/><Relationship Id="rId137" Type="http://schemas.openxmlformats.org/officeDocument/2006/relationships/hyperlink" Target="https://www.youtube.com/watch?v=7w3jBGX7UcY" TargetMode="External"/><Relationship Id="rId379" Type="http://schemas.openxmlformats.org/officeDocument/2006/relationships/hyperlink" Target="https://bsaber.com/tag/monteblanco" TargetMode="External"/><Relationship Id="rId132" Type="http://schemas.openxmlformats.org/officeDocument/2006/relationships/hyperlink" Target="https://bsaber.com/songs/b37d/" TargetMode="External"/><Relationship Id="rId374" Type="http://schemas.openxmlformats.org/officeDocument/2006/relationships/hyperlink" Target="https://www.youtube.com/watch?v=6RueqJzQQ78" TargetMode="External"/><Relationship Id="rId131" Type="http://schemas.openxmlformats.org/officeDocument/2006/relationships/hyperlink" Target="https://www.youtube.com/watch?v=DHADDyC5kC4" TargetMode="External"/><Relationship Id="rId373" Type="http://schemas.openxmlformats.org/officeDocument/2006/relationships/hyperlink" Target="https://bsaber.com/tag/ryger" TargetMode="External"/><Relationship Id="rId130" Type="http://schemas.openxmlformats.org/officeDocument/2006/relationships/hyperlink" Target="https://bsaber.com/tag/teuflum" TargetMode="External"/><Relationship Id="rId372" Type="http://schemas.openxmlformats.org/officeDocument/2006/relationships/hyperlink" Target="https://bsaber.com/songs/c269/" TargetMode="External"/><Relationship Id="rId371" Type="http://schemas.openxmlformats.org/officeDocument/2006/relationships/hyperlink" Target="https://www.youtube.com/watch?v=bJ9r8LMU9bQ" TargetMode="External"/><Relationship Id="rId136" Type="http://schemas.openxmlformats.org/officeDocument/2006/relationships/hyperlink" Target="https://bsaber.com/tag/kamy" TargetMode="External"/><Relationship Id="rId378" Type="http://schemas.openxmlformats.org/officeDocument/2006/relationships/hyperlink" Target="https://bsaber.com/songs/bec5/" TargetMode="External"/><Relationship Id="rId135" Type="http://schemas.openxmlformats.org/officeDocument/2006/relationships/hyperlink" Target="https://bsaber.com/songs/b4ac/" TargetMode="External"/><Relationship Id="rId377" Type="http://schemas.openxmlformats.org/officeDocument/2006/relationships/hyperlink" Target="https://www.youtube.com/watch?v=-PgwpwD_WIc" TargetMode="External"/><Relationship Id="rId134" Type="http://schemas.openxmlformats.org/officeDocument/2006/relationships/hyperlink" Target="https://www.youtube.com/watch?v=9ypEFXTakV8" TargetMode="External"/><Relationship Id="rId376" Type="http://schemas.openxmlformats.org/officeDocument/2006/relationships/hyperlink" Target="https://bsaber.com/tag/siro" TargetMode="External"/><Relationship Id="rId133" Type="http://schemas.openxmlformats.org/officeDocument/2006/relationships/hyperlink" Target="https://bsaber.com/tag/happyglt" TargetMode="External"/><Relationship Id="rId375" Type="http://schemas.openxmlformats.org/officeDocument/2006/relationships/hyperlink" Target="https://bsaber.com/songs/c327/" TargetMode="External"/><Relationship Id="rId172" Type="http://schemas.openxmlformats.org/officeDocument/2006/relationships/hyperlink" Target="https://bsaber.com/tag/downycat" TargetMode="External"/><Relationship Id="rId171" Type="http://schemas.openxmlformats.org/officeDocument/2006/relationships/hyperlink" Target="https://bsaber.com/songs/b4ab/" TargetMode="External"/><Relationship Id="rId170" Type="http://schemas.openxmlformats.org/officeDocument/2006/relationships/hyperlink" Target="https://www.youtube.com/watch?v=GXDNMinUPXc" TargetMode="External"/><Relationship Id="rId165" Type="http://schemas.openxmlformats.org/officeDocument/2006/relationships/hyperlink" Target="https://bsaber.com/songs/b521/" TargetMode="External"/><Relationship Id="rId164" Type="http://schemas.openxmlformats.org/officeDocument/2006/relationships/hyperlink" Target="https://www.youtube.com/watch?v=p3jw89oIjmQ" TargetMode="External"/><Relationship Id="rId163" Type="http://schemas.openxmlformats.org/officeDocument/2006/relationships/hyperlink" Target="https://bsaber.com/tag/supremetax" TargetMode="External"/><Relationship Id="rId162" Type="http://schemas.openxmlformats.org/officeDocument/2006/relationships/hyperlink" Target="https://bsaber.com/songs/b50d/" TargetMode="External"/><Relationship Id="rId169" Type="http://schemas.openxmlformats.org/officeDocument/2006/relationships/hyperlink" Target="https://bsaber.com/tag/joetastic" TargetMode="External"/><Relationship Id="rId168" Type="http://schemas.openxmlformats.org/officeDocument/2006/relationships/hyperlink" Target="https://bsaber.com/songs/b3bd/" TargetMode="External"/><Relationship Id="rId167" Type="http://schemas.openxmlformats.org/officeDocument/2006/relationships/hyperlink" Target="https://www.youtube.com/watch?v=rA4eesTbNKE" TargetMode="External"/><Relationship Id="rId166" Type="http://schemas.openxmlformats.org/officeDocument/2006/relationships/hyperlink" Target="https://bsaber.com/tag/iraky" TargetMode="External"/><Relationship Id="rId161" Type="http://schemas.openxmlformats.org/officeDocument/2006/relationships/hyperlink" Target="https://www.youtube.com/watch?v=jIMfrJd78jw" TargetMode="External"/><Relationship Id="rId160" Type="http://schemas.openxmlformats.org/officeDocument/2006/relationships/hyperlink" Target="https://bsaber.com/tag/pixelguymm" TargetMode="External"/><Relationship Id="rId159" Type="http://schemas.openxmlformats.org/officeDocument/2006/relationships/hyperlink" Target="https://bsaber.com/songs/b5a5/" TargetMode="External"/><Relationship Id="rId154" Type="http://schemas.openxmlformats.org/officeDocument/2006/relationships/hyperlink" Target="https://bsaber.com/tag/idlebob" TargetMode="External"/><Relationship Id="rId396" Type="http://schemas.openxmlformats.org/officeDocument/2006/relationships/hyperlink" Target="https://bsaber.com/songs/c209/" TargetMode="External"/><Relationship Id="rId153" Type="http://schemas.openxmlformats.org/officeDocument/2006/relationships/hyperlink" Target="https://bsaber.com/songs/b45a/" TargetMode="External"/><Relationship Id="rId395" Type="http://schemas.openxmlformats.org/officeDocument/2006/relationships/hyperlink" Target="https://www.youtube.com/watch?v=haas3N9vxsM" TargetMode="External"/><Relationship Id="rId152" Type="http://schemas.openxmlformats.org/officeDocument/2006/relationships/hyperlink" Target="https://www.youtube.com/watch?v=VaqLk1YCv-s" TargetMode="External"/><Relationship Id="rId394" Type="http://schemas.openxmlformats.org/officeDocument/2006/relationships/hyperlink" Target="https://bsaber.com/tag/novashaft" TargetMode="External"/><Relationship Id="rId151" Type="http://schemas.openxmlformats.org/officeDocument/2006/relationships/hyperlink" Target="https://bsaber.com/tag/joetastic" TargetMode="External"/><Relationship Id="rId393" Type="http://schemas.openxmlformats.org/officeDocument/2006/relationships/hyperlink" Target="https://bsaber.com/songs/c345/" TargetMode="External"/><Relationship Id="rId158" Type="http://schemas.openxmlformats.org/officeDocument/2006/relationships/hyperlink" Target="https://www.youtube.com/watch?v=dhJrQPgedyU" TargetMode="External"/><Relationship Id="rId157" Type="http://schemas.openxmlformats.org/officeDocument/2006/relationships/hyperlink" Target="https://bsaber.com/tag/rexxz" TargetMode="External"/><Relationship Id="rId399" Type="http://schemas.openxmlformats.org/officeDocument/2006/relationships/hyperlink" Target="https://bsaber.com/songs/c157/" TargetMode="External"/><Relationship Id="rId156" Type="http://schemas.openxmlformats.org/officeDocument/2006/relationships/hyperlink" Target="https://bsaber.com/songs/b3a0/" TargetMode="External"/><Relationship Id="rId398" Type="http://schemas.openxmlformats.org/officeDocument/2006/relationships/hyperlink" Target="https://www.youtube.com/watch?v=XJwhQ_9MFuA" TargetMode="External"/><Relationship Id="rId155" Type="http://schemas.openxmlformats.org/officeDocument/2006/relationships/hyperlink" Target="https://www.youtube.com/watch?v=gwd8Km5Kit0" TargetMode="External"/><Relationship Id="rId397" Type="http://schemas.openxmlformats.org/officeDocument/2006/relationships/hyperlink" Target="https://bsaber.com/tag/rayman9515" TargetMode="External"/><Relationship Id="rId808" Type="http://schemas.openxmlformats.org/officeDocument/2006/relationships/hyperlink" Target="https://bsaber.com/tag/joetastic" TargetMode="External"/><Relationship Id="rId807" Type="http://schemas.openxmlformats.org/officeDocument/2006/relationships/hyperlink" Target="https://bsaber.com/songs/ee68/" TargetMode="External"/><Relationship Id="rId806" Type="http://schemas.openxmlformats.org/officeDocument/2006/relationships/hyperlink" Target="https://www.youtube.com/watch?v=zsGfi1EfX_k" TargetMode="External"/><Relationship Id="rId805" Type="http://schemas.openxmlformats.org/officeDocument/2006/relationships/hyperlink" Target="https://bsaber.com/tag/that_narwhal" TargetMode="External"/><Relationship Id="rId809" Type="http://schemas.openxmlformats.org/officeDocument/2006/relationships/hyperlink" Target="https://www.youtube.com/watch?v=0aihtCwBp-k" TargetMode="External"/><Relationship Id="rId800" Type="http://schemas.openxmlformats.org/officeDocument/2006/relationships/hyperlink" Target="https://www.youtube.com/watch?v=nqggm9o2Z9k" TargetMode="External"/><Relationship Id="rId804" Type="http://schemas.openxmlformats.org/officeDocument/2006/relationships/hyperlink" Target="https://bsaber.com/songs/f124/" TargetMode="External"/><Relationship Id="rId803" Type="http://schemas.openxmlformats.org/officeDocument/2006/relationships/hyperlink" Target="https://www.youtube.com/watch?v=Ns4mCjp_y_o" TargetMode="External"/><Relationship Id="rId802" Type="http://schemas.openxmlformats.org/officeDocument/2006/relationships/hyperlink" Target="https://bsaber.com/tag/stayhigh" TargetMode="External"/><Relationship Id="rId801" Type="http://schemas.openxmlformats.org/officeDocument/2006/relationships/hyperlink" Target="https://bsaber.com/songs/ed6c/" TargetMode="External"/><Relationship Id="rId40" Type="http://schemas.openxmlformats.org/officeDocument/2006/relationships/hyperlink" Target="https://bsaber.com/tag/Pixelguymm/" TargetMode="External"/><Relationship Id="rId42" Type="http://schemas.openxmlformats.org/officeDocument/2006/relationships/hyperlink" Target="https://bsaber.com/songs/af4e/" TargetMode="External"/><Relationship Id="rId41" Type="http://schemas.openxmlformats.org/officeDocument/2006/relationships/hyperlink" Target="https://www.youtube.com/watch?v=sOIeex5dQ2E" TargetMode="External"/><Relationship Id="rId44" Type="http://schemas.openxmlformats.org/officeDocument/2006/relationships/hyperlink" Target="https://www.youtube.com/watch?v=2u8ExBR-RbQ" TargetMode="External"/><Relationship Id="rId43" Type="http://schemas.openxmlformats.org/officeDocument/2006/relationships/hyperlink" Target="https://bsaber.com/tag/Cyrix/" TargetMode="External"/><Relationship Id="rId46" Type="http://schemas.openxmlformats.org/officeDocument/2006/relationships/hyperlink" Target="https://bsaber.com/tag/noxn/" TargetMode="External"/><Relationship Id="rId45" Type="http://schemas.openxmlformats.org/officeDocument/2006/relationships/hyperlink" Target="https://bsaber.com/songs/ad55/" TargetMode="External"/><Relationship Id="rId509" Type="http://schemas.openxmlformats.org/officeDocument/2006/relationships/hyperlink" Target="https://www.youtube.com/watch?v=6Fa1I1zqK-g" TargetMode="External"/><Relationship Id="rId508" Type="http://schemas.openxmlformats.org/officeDocument/2006/relationships/hyperlink" Target="https://bsaber.com/tag/wanguskhan" TargetMode="External"/><Relationship Id="rId503" Type="http://schemas.openxmlformats.org/officeDocument/2006/relationships/hyperlink" Target="https://www.youtube.com/watch?v=w4dLTLW6dJ0" TargetMode="External"/><Relationship Id="rId745" Type="http://schemas.openxmlformats.org/officeDocument/2006/relationships/hyperlink" Target="https://bsaber.com/tag/theab" TargetMode="External"/><Relationship Id="rId502" Type="http://schemas.openxmlformats.org/officeDocument/2006/relationships/hyperlink" Target="https://bsaber.com/tag/nitronikexe" TargetMode="External"/><Relationship Id="rId744" Type="http://schemas.openxmlformats.org/officeDocument/2006/relationships/hyperlink" Target="https://bsaber.com/songs/e910/" TargetMode="External"/><Relationship Id="rId501" Type="http://schemas.openxmlformats.org/officeDocument/2006/relationships/hyperlink" Target="https://bsaber.com/songs/d191/" TargetMode="External"/><Relationship Id="rId743" Type="http://schemas.openxmlformats.org/officeDocument/2006/relationships/hyperlink" Target="https://www.youtube.com/watch?v=-09Sox6voGU" TargetMode="External"/><Relationship Id="rId500" Type="http://schemas.openxmlformats.org/officeDocument/2006/relationships/hyperlink" Target="https://www.youtube.com/watch?v=bi7-VsGyZiU" TargetMode="External"/><Relationship Id="rId742" Type="http://schemas.openxmlformats.org/officeDocument/2006/relationships/hyperlink" Target="https://bsaber.com/tag/emir" TargetMode="External"/><Relationship Id="rId507" Type="http://schemas.openxmlformats.org/officeDocument/2006/relationships/hyperlink" Target="https://bsaber.com/songs/d268/" TargetMode="External"/><Relationship Id="rId749" Type="http://schemas.openxmlformats.org/officeDocument/2006/relationships/hyperlink" Target="https://www.youtube.com/watch?v=jL3tyVOtpiM" TargetMode="External"/><Relationship Id="rId506" Type="http://schemas.openxmlformats.org/officeDocument/2006/relationships/hyperlink" Target="https://www.youtube.com/watch?v=5utPVxGL1kA" TargetMode="External"/><Relationship Id="rId748" Type="http://schemas.openxmlformats.org/officeDocument/2006/relationships/hyperlink" Target="https://bsaber.com/tag/redmagi" TargetMode="External"/><Relationship Id="rId505" Type="http://schemas.openxmlformats.org/officeDocument/2006/relationships/hyperlink" Target="https://bsaber.com/tag/bloodcloak" TargetMode="External"/><Relationship Id="rId747" Type="http://schemas.openxmlformats.org/officeDocument/2006/relationships/hyperlink" Target="https://bsaber.com/songs/e770/" TargetMode="External"/><Relationship Id="rId504" Type="http://schemas.openxmlformats.org/officeDocument/2006/relationships/hyperlink" Target="https://bsaber.com/songs/d299/" TargetMode="External"/><Relationship Id="rId746" Type="http://schemas.openxmlformats.org/officeDocument/2006/relationships/hyperlink" Target="https://www.youtube.com/watch?v=63hoSNvS6Z4" TargetMode="External"/><Relationship Id="rId48" Type="http://schemas.openxmlformats.org/officeDocument/2006/relationships/hyperlink" Target="https://bsaber.com/songs/af73/" TargetMode="External"/><Relationship Id="rId47" Type="http://schemas.openxmlformats.org/officeDocument/2006/relationships/hyperlink" Target="https://www.youtube.com/watch?v=up4TkZ7otHk" TargetMode="External"/><Relationship Id="rId49" Type="http://schemas.openxmlformats.org/officeDocument/2006/relationships/hyperlink" Target="https://bsaber.com/tag/Dack/" TargetMode="External"/><Relationship Id="rId741" Type="http://schemas.openxmlformats.org/officeDocument/2006/relationships/hyperlink" Target="https://bsaber.com/songs/eaea/" TargetMode="External"/><Relationship Id="rId740" Type="http://schemas.openxmlformats.org/officeDocument/2006/relationships/hyperlink" Target="https://www.youtube.com/watch?v=EnDXGQmCz3U" TargetMode="External"/><Relationship Id="rId31" Type="http://schemas.openxmlformats.org/officeDocument/2006/relationships/hyperlink" Target="https://bsaber.com/tag/Checkthepan/" TargetMode="External"/><Relationship Id="rId30" Type="http://schemas.openxmlformats.org/officeDocument/2006/relationships/hyperlink" Target="https://bsaber.com/songs/ae3c/" TargetMode="External"/><Relationship Id="rId33" Type="http://schemas.openxmlformats.org/officeDocument/2006/relationships/hyperlink" Target="https://bsaber.com/songs/afd2/" TargetMode="External"/><Relationship Id="rId32" Type="http://schemas.openxmlformats.org/officeDocument/2006/relationships/hyperlink" Target="https://www.youtube.com/watch?v=aIzB8FrKVCU" TargetMode="External"/><Relationship Id="rId35" Type="http://schemas.openxmlformats.org/officeDocument/2006/relationships/hyperlink" Target="https://www.youtube.com/watch?v=PNz39892Qig" TargetMode="External"/><Relationship Id="rId34" Type="http://schemas.openxmlformats.org/officeDocument/2006/relationships/hyperlink" Target="https://bsaber.com/tag/Neptor/" TargetMode="External"/><Relationship Id="rId739" Type="http://schemas.openxmlformats.org/officeDocument/2006/relationships/hyperlink" Target="https://bsaber.com/tag/theab" TargetMode="External"/><Relationship Id="rId734" Type="http://schemas.openxmlformats.org/officeDocument/2006/relationships/hyperlink" Target="https://www.youtube.com/watch?v=1a_5edfc5q4" TargetMode="External"/><Relationship Id="rId733" Type="http://schemas.openxmlformats.org/officeDocument/2006/relationships/hyperlink" Target="https://bsaber.com/tag/theab" TargetMode="External"/><Relationship Id="rId732" Type="http://schemas.openxmlformats.org/officeDocument/2006/relationships/hyperlink" Target="https://bsaber.com/songs/e7d6/" TargetMode="External"/><Relationship Id="rId731" Type="http://schemas.openxmlformats.org/officeDocument/2006/relationships/hyperlink" Target="https://www.youtube.com/watch?v=uh7OkyAlaKM" TargetMode="External"/><Relationship Id="rId738" Type="http://schemas.openxmlformats.org/officeDocument/2006/relationships/hyperlink" Target="https://bsaber.com/songs/e7cd/" TargetMode="External"/><Relationship Id="rId737" Type="http://schemas.openxmlformats.org/officeDocument/2006/relationships/hyperlink" Target="https://www.youtube.com/watch?v=Ec4YbVP9R-A" TargetMode="External"/><Relationship Id="rId736" Type="http://schemas.openxmlformats.org/officeDocument/2006/relationships/hyperlink" Target="https://bsaber.com/tag/stumi" TargetMode="External"/><Relationship Id="rId735" Type="http://schemas.openxmlformats.org/officeDocument/2006/relationships/hyperlink" Target="https://bsaber.com/songs/e2f2/" TargetMode="External"/><Relationship Id="rId37" Type="http://schemas.openxmlformats.org/officeDocument/2006/relationships/hyperlink" Target="https://bsaber.com/tag/Sobas/" TargetMode="External"/><Relationship Id="rId36" Type="http://schemas.openxmlformats.org/officeDocument/2006/relationships/hyperlink" Target="https://bsaber.com/songs/add8/" TargetMode="External"/><Relationship Id="rId39" Type="http://schemas.openxmlformats.org/officeDocument/2006/relationships/hyperlink" Target="https://bsaber.com/songs/ae67/" TargetMode="External"/><Relationship Id="rId38" Type="http://schemas.openxmlformats.org/officeDocument/2006/relationships/hyperlink" Target="https://www.youtube.com/watch?v=d_7ZSMTnwVs" TargetMode="External"/><Relationship Id="rId730" Type="http://schemas.openxmlformats.org/officeDocument/2006/relationships/hyperlink" Target="https://bsaber.com/tag/caeden117" TargetMode="External"/><Relationship Id="rId20" Type="http://schemas.openxmlformats.org/officeDocument/2006/relationships/hyperlink" Target="https://www.youtube.com/watch?v=eLPs_w-FepA" TargetMode="External"/><Relationship Id="rId22" Type="http://schemas.openxmlformats.org/officeDocument/2006/relationships/hyperlink" Target="https://bsaber.com/tag/joetastic" TargetMode="External"/><Relationship Id="rId21" Type="http://schemas.openxmlformats.org/officeDocument/2006/relationships/hyperlink" Target="https://bsaber.com/songs/af35/" TargetMode="External"/><Relationship Id="rId24" Type="http://schemas.openxmlformats.org/officeDocument/2006/relationships/hyperlink" Target="https://bsaber.com/songs/aec1/" TargetMode="External"/><Relationship Id="rId23" Type="http://schemas.openxmlformats.org/officeDocument/2006/relationships/hyperlink" Target="https://www.youtube.com/watch?v=X0LwYLuXWhE" TargetMode="External"/><Relationship Id="rId525" Type="http://schemas.openxmlformats.org/officeDocument/2006/relationships/hyperlink" Target="https://bsaber.com/songs/d0be/" TargetMode="External"/><Relationship Id="rId767" Type="http://schemas.openxmlformats.org/officeDocument/2006/relationships/hyperlink" Target="https://www.youtube.com/watch?v=eZTR9778lw4" TargetMode="External"/><Relationship Id="rId524" Type="http://schemas.openxmlformats.org/officeDocument/2006/relationships/hyperlink" Target="https://www.youtube.com/watch?v=fJ9rUzIMcZQ" TargetMode="External"/><Relationship Id="rId766" Type="http://schemas.openxmlformats.org/officeDocument/2006/relationships/hyperlink" Target="https://bsaber.com/tag/pixelguymm" TargetMode="External"/><Relationship Id="rId523" Type="http://schemas.openxmlformats.org/officeDocument/2006/relationships/hyperlink" Target="https://bsaber.com/tag/etan" TargetMode="External"/><Relationship Id="rId765" Type="http://schemas.openxmlformats.org/officeDocument/2006/relationships/hyperlink" Target="https://bsaber.com/songs/e7bb/" TargetMode="External"/><Relationship Id="rId522" Type="http://schemas.openxmlformats.org/officeDocument/2006/relationships/hyperlink" Target="https://bsaber.com/songs/d4a5/" TargetMode="External"/><Relationship Id="rId764" Type="http://schemas.openxmlformats.org/officeDocument/2006/relationships/hyperlink" Target="https://www.youtube.com/watch?v=2c1iSpk3u1A" TargetMode="External"/><Relationship Id="rId529" Type="http://schemas.openxmlformats.org/officeDocument/2006/relationships/hyperlink" Target="https://bsaber.com/tag/x100110x" TargetMode="External"/><Relationship Id="rId528" Type="http://schemas.openxmlformats.org/officeDocument/2006/relationships/hyperlink" Target="https://bsaber.com/songs/d3f4/" TargetMode="External"/><Relationship Id="rId527" Type="http://schemas.openxmlformats.org/officeDocument/2006/relationships/hyperlink" Target="https://www.youtube.com/watch?v=cm-l2h6GB8Q" TargetMode="External"/><Relationship Id="rId769" Type="http://schemas.openxmlformats.org/officeDocument/2006/relationships/hyperlink" Target="https://bsaber.com/tag/happyglt" TargetMode="External"/><Relationship Id="rId526" Type="http://schemas.openxmlformats.org/officeDocument/2006/relationships/hyperlink" Target="https://bsaber.com/tag/jokidum" TargetMode="External"/><Relationship Id="rId768" Type="http://schemas.openxmlformats.org/officeDocument/2006/relationships/hyperlink" Target="https://bsaber.com/songs/e63d/" TargetMode="External"/><Relationship Id="rId26" Type="http://schemas.openxmlformats.org/officeDocument/2006/relationships/hyperlink" Target="https://www.youtube.com/watch?v=wJnBTPUQS5A" TargetMode="External"/><Relationship Id="rId25" Type="http://schemas.openxmlformats.org/officeDocument/2006/relationships/hyperlink" Target="https://bsaber.com/tag/pkdan/" TargetMode="External"/><Relationship Id="rId28" Type="http://schemas.openxmlformats.org/officeDocument/2006/relationships/hyperlink" Target="https://bsaber.com/tag/WeldonWen/" TargetMode="External"/><Relationship Id="rId27" Type="http://schemas.openxmlformats.org/officeDocument/2006/relationships/hyperlink" Target="https://bsaber.com/songs/ae0e/" TargetMode="External"/><Relationship Id="rId521" Type="http://schemas.openxmlformats.org/officeDocument/2006/relationships/hyperlink" Target="https://www.youtube.com/watch?v=spN2_Tuw9hE" TargetMode="External"/><Relationship Id="rId763" Type="http://schemas.openxmlformats.org/officeDocument/2006/relationships/hyperlink" Target="https://bsaber.com/tag/plusonerabbit" TargetMode="External"/><Relationship Id="rId29" Type="http://schemas.openxmlformats.org/officeDocument/2006/relationships/hyperlink" Target="https://www.youtube.com/watch?v=sFCpqrMMQGM" TargetMode="External"/><Relationship Id="rId520" Type="http://schemas.openxmlformats.org/officeDocument/2006/relationships/hyperlink" Target="https://bsaber.com/tag/etan" TargetMode="External"/><Relationship Id="rId762" Type="http://schemas.openxmlformats.org/officeDocument/2006/relationships/hyperlink" Target="https://bsaber.com/songs/e7cc/" TargetMode="External"/><Relationship Id="rId761" Type="http://schemas.openxmlformats.org/officeDocument/2006/relationships/hyperlink" Target="https://www.youtube.com/watch?v=8CuI3CsEb50" TargetMode="External"/><Relationship Id="rId760" Type="http://schemas.openxmlformats.org/officeDocument/2006/relationships/hyperlink" Target="https://bsaber.com/tag/joetastic" TargetMode="External"/><Relationship Id="rId11" Type="http://schemas.openxmlformats.org/officeDocument/2006/relationships/hyperlink" Target="https://www.youtube.com/watch?v=zkJdPVWSgzw" TargetMode="External"/><Relationship Id="rId10" Type="http://schemas.openxmlformats.org/officeDocument/2006/relationships/hyperlink" Target="https://bsaber.com/tag/Teuflum/" TargetMode="External"/><Relationship Id="rId13" Type="http://schemas.openxmlformats.org/officeDocument/2006/relationships/hyperlink" Target="https://bsaber.com/tag/joetastic" TargetMode="External"/><Relationship Id="rId12" Type="http://schemas.openxmlformats.org/officeDocument/2006/relationships/hyperlink" Target="https://bsaber.com/songs/af7f/" TargetMode="External"/><Relationship Id="rId519" Type="http://schemas.openxmlformats.org/officeDocument/2006/relationships/hyperlink" Target="https://bsaber.com/songs/d410/" TargetMode="External"/><Relationship Id="rId514" Type="http://schemas.openxmlformats.org/officeDocument/2006/relationships/hyperlink" Target="https://bsaber.com/tag/emir" TargetMode="External"/><Relationship Id="rId756" Type="http://schemas.openxmlformats.org/officeDocument/2006/relationships/hyperlink" Target="https://bsaber.com/songs/e88a/" TargetMode="External"/><Relationship Id="rId513" Type="http://schemas.openxmlformats.org/officeDocument/2006/relationships/hyperlink" Target="https://bsaber.com/songs/d3f2/" TargetMode="External"/><Relationship Id="rId755" Type="http://schemas.openxmlformats.org/officeDocument/2006/relationships/hyperlink" Target="https://www.youtube.com/watch?v=Gbz2C2gQREI" TargetMode="External"/><Relationship Id="rId512" Type="http://schemas.openxmlformats.org/officeDocument/2006/relationships/hyperlink" Target="https://www.youtube.com/watch?v=Yzv1KS1xyNE" TargetMode="External"/><Relationship Id="rId754" Type="http://schemas.openxmlformats.org/officeDocument/2006/relationships/hyperlink" Target="https://bsaber.com/tag/hiyasi_penguin" TargetMode="External"/><Relationship Id="rId511" Type="http://schemas.openxmlformats.org/officeDocument/2006/relationships/hyperlink" Target="https://bsaber.com/tag/emir" TargetMode="External"/><Relationship Id="rId753" Type="http://schemas.openxmlformats.org/officeDocument/2006/relationships/hyperlink" Target="https://bsaber.com/songs/e692/" TargetMode="External"/><Relationship Id="rId518" Type="http://schemas.openxmlformats.org/officeDocument/2006/relationships/hyperlink" Target="https://www.youtube.com/watch?v=eQjYdwbgYN8" TargetMode="External"/><Relationship Id="rId517" Type="http://schemas.openxmlformats.org/officeDocument/2006/relationships/hyperlink" Target="https://bsaber.com/tag/techbutterfly" TargetMode="External"/><Relationship Id="rId759" Type="http://schemas.openxmlformats.org/officeDocument/2006/relationships/hyperlink" Target="https://bsaber.com/songs/eafa/" TargetMode="External"/><Relationship Id="rId516" Type="http://schemas.openxmlformats.org/officeDocument/2006/relationships/hyperlink" Target="https://bsaber.com/songs/d042/" TargetMode="External"/><Relationship Id="rId758" Type="http://schemas.openxmlformats.org/officeDocument/2006/relationships/hyperlink" Target="https://www.youtube.com/watch?v=6WQOo30YSOw" TargetMode="External"/><Relationship Id="rId515" Type="http://schemas.openxmlformats.org/officeDocument/2006/relationships/hyperlink" Target="https://www.youtube.com/watch?v=JD6Zq505pnM" TargetMode="External"/><Relationship Id="rId757" Type="http://schemas.openxmlformats.org/officeDocument/2006/relationships/hyperlink" Target="https://bsaber.com/tag/kanahebi255" TargetMode="External"/><Relationship Id="rId15" Type="http://schemas.openxmlformats.org/officeDocument/2006/relationships/hyperlink" Target="https://bsaber.com/songs/afb5/" TargetMode="External"/><Relationship Id="rId14" Type="http://schemas.openxmlformats.org/officeDocument/2006/relationships/hyperlink" Target="https://www.youtube.com/watch?v=ZlapKWfwv3A" TargetMode="External"/><Relationship Id="rId17" Type="http://schemas.openxmlformats.org/officeDocument/2006/relationships/hyperlink" Target="https://www.youtube.com/watch?v=8F1OoEBmR6E&amp;feature=emb_title" TargetMode="External"/><Relationship Id="rId16" Type="http://schemas.openxmlformats.org/officeDocument/2006/relationships/hyperlink" Target="https://bsaber.com/tag/nyri0/" TargetMode="External"/><Relationship Id="rId19" Type="http://schemas.openxmlformats.org/officeDocument/2006/relationships/hyperlink" Target="https://bsaber.com/tag/joetastic" TargetMode="External"/><Relationship Id="rId510" Type="http://schemas.openxmlformats.org/officeDocument/2006/relationships/hyperlink" Target="https://bsaber.com/songs/d284/" TargetMode="External"/><Relationship Id="rId752" Type="http://schemas.openxmlformats.org/officeDocument/2006/relationships/hyperlink" Target="https://www.youtube.com/watch?v=kzdJkT4kp-A" TargetMode="External"/><Relationship Id="rId18" Type="http://schemas.openxmlformats.org/officeDocument/2006/relationships/hyperlink" Target="https://bsaber.com/songs/ae9d/" TargetMode="External"/><Relationship Id="rId751" Type="http://schemas.openxmlformats.org/officeDocument/2006/relationships/hyperlink" Target="https://bsaber.com/tag/jokidum" TargetMode="External"/><Relationship Id="rId750" Type="http://schemas.openxmlformats.org/officeDocument/2006/relationships/hyperlink" Target="https://bsaber.com/songs/e860/" TargetMode="External"/><Relationship Id="rId84" Type="http://schemas.openxmlformats.org/officeDocument/2006/relationships/hyperlink" Target="https://bsaber.com/songs/b239/" TargetMode="External"/><Relationship Id="rId83" Type="http://schemas.openxmlformats.org/officeDocument/2006/relationships/hyperlink" Target="https://www.youtube.com/watch?v=XQF-dpZiWLA" TargetMode="External"/><Relationship Id="rId86" Type="http://schemas.openxmlformats.org/officeDocument/2006/relationships/hyperlink" Target="https://www.youtube.com/watch?v=aCT5mClB3yM" TargetMode="External"/><Relationship Id="rId85" Type="http://schemas.openxmlformats.org/officeDocument/2006/relationships/hyperlink" Target="https://bsaber.com/tag/aaltopahwi" TargetMode="External"/><Relationship Id="rId88" Type="http://schemas.openxmlformats.org/officeDocument/2006/relationships/hyperlink" Target="https://bsaber.com/tag/pixelguymm" TargetMode="External"/><Relationship Id="rId87" Type="http://schemas.openxmlformats.org/officeDocument/2006/relationships/hyperlink" Target="https://bsaber.com/songs/b24b/" TargetMode="External"/><Relationship Id="rId89" Type="http://schemas.openxmlformats.org/officeDocument/2006/relationships/hyperlink" Target="https://www.youtube.com/watch?v=Wp6PL3tvTGc" TargetMode="External"/><Relationship Id="rId709" Type="http://schemas.openxmlformats.org/officeDocument/2006/relationships/hyperlink" Target="https://bsaber.com/tag/timeweaver" TargetMode="External"/><Relationship Id="rId708" Type="http://schemas.openxmlformats.org/officeDocument/2006/relationships/hyperlink" Target="https://bsaber.com/songs/e4b4/" TargetMode="External"/><Relationship Id="rId707" Type="http://schemas.openxmlformats.org/officeDocument/2006/relationships/hyperlink" Target="https://www.youtube.com/watch?v=zInL1ZUPu7s" TargetMode="External"/><Relationship Id="rId706" Type="http://schemas.openxmlformats.org/officeDocument/2006/relationships/hyperlink" Target="https://bsaber.com/tag/maso" TargetMode="External"/><Relationship Id="rId80" Type="http://schemas.openxmlformats.org/officeDocument/2006/relationships/hyperlink" Target="https://www.youtube.com/watch?v=_CL6n0FJZpk" TargetMode="External"/><Relationship Id="rId82" Type="http://schemas.openxmlformats.org/officeDocument/2006/relationships/hyperlink" Target="https://bsaber.com/tag/z-anesaber" TargetMode="External"/><Relationship Id="rId81" Type="http://schemas.openxmlformats.org/officeDocument/2006/relationships/hyperlink" Target="https://bsaber.com/songs/b330/" TargetMode="External"/><Relationship Id="rId701" Type="http://schemas.openxmlformats.org/officeDocument/2006/relationships/hyperlink" Target="https://www.youtube.com/watch?v=CAL4WMpBNs0" TargetMode="External"/><Relationship Id="rId700" Type="http://schemas.openxmlformats.org/officeDocument/2006/relationships/hyperlink" Target="https://bsaber.com/tag/joetastic" TargetMode="External"/><Relationship Id="rId705" Type="http://schemas.openxmlformats.org/officeDocument/2006/relationships/hyperlink" Target="https://bsaber.com/songs/e49f/" TargetMode="External"/><Relationship Id="rId704" Type="http://schemas.openxmlformats.org/officeDocument/2006/relationships/hyperlink" Target="https://www.youtube.com/watch?v=bD9u7bjXZqM" TargetMode="External"/><Relationship Id="rId703" Type="http://schemas.openxmlformats.org/officeDocument/2006/relationships/hyperlink" Target="https://bsaber.com/tag/jokidum" TargetMode="External"/><Relationship Id="rId702" Type="http://schemas.openxmlformats.org/officeDocument/2006/relationships/hyperlink" Target="https://bsaber.com/songs/e442/" TargetMode="External"/><Relationship Id="rId73" Type="http://schemas.openxmlformats.org/officeDocument/2006/relationships/hyperlink" Target="https://bsaber.com/tag/tagh_azog" TargetMode="External"/><Relationship Id="rId72" Type="http://schemas.openxmlformats.org/officeDocument/2006/relationships/hyperlink" Target="https://bsaber.com/songs/b209/" TargetMode="External"/><Relationship Id="rId75" Type="http://schemas.openxmlformats.org/officeDocument/2006/relationships/hyperlink" Target="https://bsaber.com/songs/b34d/" TargetMode="External"/><Relationship Id="rId74" Type="http://schemas.openxmlformats.org/officeDocument/2006/relationships/hyperlink" Target="https://www.youtube.com/watch?v=cmSbXsFE3l8" TargetMode="External"/><Relationship Id="rId77" Type="http://schemas.openxmlformats.org/officeDocument/2006/relationships/hyperlink" Target="https://www.youtube.com/watch?v=DHADDyC5kC4" TargetMode="External"/><Relationship Id="rId76" Type="http://schemas.openxmlformats.org/officeDocument/2006/relationships/hyperlink" Target="https://bsaber.com/tag/thelightdesigner" TargetMode="External"/><Relationship Id="rId79" Type="http://schemas.openxmlformats.org/officeDocument/2006/relationships/hyperlink" Target="https://bsaber.com/tag/happyglt" TargetMode="External"/><Relationship Id="rId78" Type="http://schemas.openxmlformats.org/officeDocument/2006/relationships/hyperlink" Target="https://bsaber.com/songs/b37d/" TargetMode="External"/><Relationship Id="rId71" Type="http://schemas.openxmlformats.org/officeDocument/2006/relationships/hyperlink" Target="https://www.youtube.com/watch?v=h1AaKBbNGkk" TargetMode="External"/><Relationship Id="rId70" Type="http://schemas.openxmlformats.org/officeDocument/2006/relationships/hyperlink" Target="https://bsaber.com/tag/dack" TargetMode="External"/><Relationship Id="rId62" Type="http://schemas.openxmlformats.org/officeDocument/2006/relationships/hyperlink" Target="https://www.youtube.com/watch?v=dSUIhJ0vMDY" TargetMode="External"/><Relationship Id="rId61" Type="http://schemas.openxmlformats.org/officeDocument/2006/relationships/hyperlink" Target="https://bsaber.com/tag/joetastic" TargetMode="External"/><Relationship Id="rId64" Type="http://schemas.openxmlformats.org/officeDocument/2006/relationships/hyperlink" Target="https://bsaber.com/tag/etan" TargetMode="External"/><Relationship Id="rId63" Type="http://schemas.openxmlformats.org/officeDocument/2006/relationships/hyperlink" Target="https://bsaber.com/songs/b345/" TargetMode="External"/><Relationship Id="rId66" Type="http://schemas.openxmlformats.org/officeDocument/2006/relationships/hyperlink" Target="https://bsaber.com/songs/b1a2/" TargetMode="External"/><Relationship Id="rId65" Type="http://schemas.openxmlformats.org/officeDocument/2006/relationships/hyperlink" Target="https://www.youtube.com/watch?v=V7aY2G7FvOM" TargetMode="External"/><Relationship Id="rId68" Type="http://schemas.openxmlformats.org/officeDocument/2006/relationships/hyperlink" Target="https://www.youtube.com/watch?v=vEyPvak2K9o" TargetMode="External"/><Relationship Id="rId67" Type="http://schemas.openxmlformats.org/officeDocument/2006/relationships/hyperlink" Target="https://bsaber.com/tag/majorpickle" TargetMode="External"/><Relationship Id="rId729" Type="http://schemas.openxmlformats.org/officeDocument/2006/relationships/hyperlink" Target="https://bsaber.com/songs/e7c7/" TargetMode="External"/><Relationship Id="rId728" Type="http://schemas.openxmlformats.org/officeDocument/2006/relationships/hyperlink" Target="https://www.youtube.com/watch?v=PkqtUEkuoNc" TargetMode="External"/><Relationship Id="rId60" Type="http://schemas.openxmlformats.org/officeDocument/2006/relationships/hyperlink" Target="https://bsaber.com/songs/adef/" TargetMode="External"/><Relationship Id="rId723" Type="http://schemas.openxmlformats.org/officeDocument/2006/relationships/hyperlink" Target="https://bsaber.com/songs/e291/" TargetMode="External"/><Relationship Id="rId722" Type="http://schemas.openxmlformats.org/officeDocument/2006/relationships/hyperlink" Target="https://www.youtube.com/watch?v=pLQGfSQUuCM" TargetMode="External"/><Relationship Id="rId721" Type="http://schemas.openxmlformats.org/officeDocument/2006/relationships/hyperlink" Target="https://bsaber.com/tag/amuga" TargetMode="External"/><Relationship Id="rId720" Type="http://schemas.openxmlformats.org/officeDocument/2006/relationships/hyperlink" Target="https://bsaber.com/songs/e232/" TargetMode="External"/><Relationship Id="rId727" Type="http://schemas.openxmlformats.org/officeDocument/2006/relationships/hyperlink" Target="https://bsaber.com/tag/theab" TargetMode="External"/><Relationship Id="rId726" Type="http://schemas.openxmlformats.org/officeDocument/2006/relationships/hyperlink" Target="https://bsaber.com/songs/e7ce/" TargetMode="External"/><Relationship Id="rId725" Type="http://schemas.openxmlformats.org/officeDocument/2006/relationships/hyperlink" Target="https://www.youtube.com/watch?v=Fy6cyUV_UH0" TargetMode="External"/><Relationship Id="rId724" Type="http://schemas.openxmlformats.org/officeDocument/2006/relationships/hyperlink" Target="https://bsaber.com/tag/icantjumpwell" TargetMode="External"/><Relationship Id="rId69" Type="http://schemas.openxmlformats.org/officeDocument/2006/relationships/hyperlink" Target="https://bsaber.com/songs/b1bd/" TargetMode="External"/><Relationship Id="rId51" Type="http://schemas.openxmlformats.org/officeDocument/2006/relationships/hyperlink" Target="https://bsaber.com/songs/ade7/" TargetMode="External"/><Relationship Id="rId50" Type="http://schemas.openxmlformats.org/officeDocument/2006/relationships/hyperlink" Target="https://www.youtube.com/watch?v=ckPEI4dYIlM" TargetMode="External"/><Relationship Id="rId53" Type="http://schemas.openxmlformats.org/officeDocument/2006/relationships/hyperlink" Target="https://www.youtube.com/watch?v=A26QrVUuT2A" TargetMode="External"/><Relationship Id="rId52" Type="http://schemas.openxmlformats.org/officeDocument/2006/relationships/hyperlink" Target="https://bsaber.com/tag/noxn/" TargetMode="External"/><Relationship Id="rId55" Type="http://schemas.openxmlformats.org/officeDocument/2006/relationships/hyperlink" Target="https://bsaber.com/members/timeweaver/" TargetMode="External"/><Relationship Id="rId54" Type="http://schemas.openxmlformats.org/officeDocument/2006/relationships/hyperlink" Target="https://bsaber.com/songs/aebf/" TargetMode="External"/><Relationship Id="rId57" Type="http://schemas.openxmlformats.org/officeDocument/2006/relationships/hyperlink" Target="https://bsaber.com/songs/af97/" TargetMode="External"/><Relationship Id="rId56" Type="http://schemas.openxmlformats.org/officeDocument/2006/relationships/hyperlink" Target="https://www.youtube.com/watch?v=w4U9S5eX3eY" TargetMode="External"/><Relationship Id="rId719" Type="http://schemas.openxmlformats.org/officeDocument/2006/relationships/hyperlink" Target="https://www.youtube.com/watch?v=a1RMiMLDsvQ" TargetMode="External"/><Relationship Id="rId718" Type="http://schemas.openxmlformats.org/officeDocument/2006/relationships/hyperlink" Target="https://bsaber.com/tag/etan" TargetMode="External"/><Relationship Id="rId717" Type="http://schemas.openxmlformats.org/officeDocument/2006/relationships/hyperlink" Target="https://bsaber.com/songs/e2b8/" TargetMode="External"/><Relationship Id="rId712" Type="http://schemas.openxmlformats.org/officeDocument/2006/relationships/hyperlink" Target="https://bsaber.com/tag/nitronikexe" TargetMode="External"/><Relationship Id="rId711" Type="http://schemas.openxmlformats.org/officeDocument/2006/relationships/hyperlink" Target="https://bsaber.com/songs/e1eb/" TargetMode="External"/><Relationship Id="rId710" Type="http://schemas.openxmlformats.org/officeDocument/2006/relationships/hyperlink" Target="https://www.youtube.com/watch?v=RhR_Z5wVvJM" TargetMode="External"/><Relationship Id="rId716" Type="http://schemas.openxmlformats.org/officeDocument/2006/relationships/hyperlink" Target="https://www.youtube.com/watch?v=yo-I3fQXYjQ" TargetMode="External"/><Relationship Id="rId715" Type="http://schemas.openxmlformats.org/officeDocument/2006/relationships/hyperlink" Target="https://bsaber.com/tag/joetastic" TargetMode="External"/><Relationship Id="rId714" Type="http://schemas.openxmlformats.org/officeDocument/2006/relationships/hyperlink" Target="https://bsaber.com/songs/e394/" TargetMode="External"/><Relationship Id="rId713" Type="http://schemas.openxmlformats.org/officeDocument/2006/relationships/hyperlink" Target="https://www.youtube.com/watch?v=zZzArKnSGPc" TargetMode="External"/><Relationship Id="rId59" Type="http://schemas.openxmlformats.org/officeDocument/2006/relationships/hyperlink" Target="https://www.youtube.com/watch?v=OchozLuSHM0" TargetMode="External"/><Relationship Id="rId58" Type="http://schemas.openxmlformats.org/officeDocument/2006/relationships/hyperlink" Target="https://bsaber.com/tag/Nolanimations/" TargetMode="External"/><Relationship Id="rId590" Type="http://schemas.openxmlformats.org/officeDocument/2006/relationships/hyperlink" Target="https://www.youtube.com/watch?v=e-IWRmpefzE" TargetMode="External"/><Relationship Id="rId107" Type="http://schemas.openxmlformats.org/officeDocument/2006/relationships/hyperlink" Target="https://www.youtube.com/watch?v=tfdmvZ86IaE" TargetMode="External"/><Relationship Id="rId349" Type="http://schemas.openxmlformats.org/officeDocument/2006/relationships/hyperlink" Target="https://bsaber.com/tag/tootie" TargetMode="External"/><Relationship Id="rId106" Type="http://schemas.openxmlformats.org/officeDocument/2006/relationships/hyperlink" Target="https://bsaber.com/tag/emir" TargetMode="External"/><Relationship Id="rId348" Type="http://schemas.openxmlformats.org/officeDocument/2006/relationships/hyperlink" Target="https://bsaber.com/songs/bc84/" TargetMode="External"/><Relationship Id="rId105" Type="http://schemas.openxmlformats.org/officeDocument/2006/relationships/hyperlink" Target="https://bsaber.com/songs/b1b3/" TargetMode="External"/><Relationship Id="rId347" Type="http://schemas.openxmlformats.org/officeDocument/2006/relationships/hyperlink" Target="https://www.youtube.com/watch?v=HIRiduzNLzQ" TargetMode="External"/><Relationship Id="rId589" Type="http://schemas.openxmlformats.org/officeDocument/2006/relationships/hyperlink" Target="https://bsaber.com/tag/that_narwhal" TargetMode="External"/><Relationship Id="rId104" Type="http://schemas.openxmlformats.org/officeDocument/2006/relationships/hyperlink" Target="https://www.youtube.com/watch?v=gzfgBccN99U" TargetMode="External"/><Relationship Id="rId346" Type="http://schemas.openxmlformats.org/officeDocument/2006/relationships/hyperlink" Target="https://bsaber.com/tag/joetastic" TargetMode="External"/><Relationship Id="rId588" Type="http://schemas.openxmlformats.org/officeDocument/2006/relationships/hyperlink" Target="https://bsaber.com/songs/d574/" TargetMode="External"/><Relationship Id="rId109" Type="http://schemas.openxmlformats.org/officeDocument/2006/relationships/hyperlink" Target="https://bsaber.com/tag/emir" TargetMode="External"/><Relationship Id="rId108" Type="http://schemas.openxmlformats.org/officeDocument/2006/relationships/hyperlink" Target="https://bsaber.com/songs/b230/" TargetMode="External"/><Relationship Id="rId341" Type="http://schemas.openxmlformats.org/officeDocument/2006/relationships/hyperlink" Target="https://www.youtube.com/watch?v=E0sha1XfHxw" TargetMode="External"/><Relationship Id="rId583" Type="http://schemas.openxmlformats.org/officeDocument/2006/relationships/hyperlink" Target="https://bsaber.com/tag/aeroluna" TargetMode="External"/><Relationship Id="rId340" Type="http://schemas.openxmlformats.org/officeDocument/2006/relationships/hyperlink" Target="https://bsaber.com/tag/nitronikexe" TargetMode="External"/><Relationship Id="rId582" Type="http://schemas.openxmlformats.org/officeDocument/2006/relationships/hyperlink" Target="https://bsaber.com/songs/d53c/" TargetMode="External"/><Relationship Id="rId581" Type="http://schemas.openxmlformats.org/officeDocument/2006/relationships/hyperlink" Target="https://www.youtube.com/watch?v=__fMAV7mLuY" TargetMode="External"/><Relationship Id="rId580" Type="http://schemas.openxmlformats.org/officeDocument/2006/relationships/hyperlink" Target="https://bsaber.com/tag/timeweaver" TargetMode="External"/><Relationship Id="rId103" Type="http://schemas.openxmlformats.org/officeDocument/2006/relationships/hyperlink" Target="https://bsaber.com/tag/joetastic" TargetMode="External"/><Relationship Id="rId345" Type="http://schemas.openxmlformats.org/officeDocument/2006/relationships/hyperlink" Target="https://bsaber.com/songs/bdac/" TargetMode="External"/><Relationship Id="rId587" Type="http://schemas.openxmlformats.org/officeDocument/2006/relationships/hyperlink" Target="https://www.youtube.com/watch?v=PqJTTEqB5WU" TargetMode="External"/><Relationship Id="rId102" Type="http://schemas.openxmlformats.org/officeDocument/2006/relationships/hyperlink" Target="https://bsaber.com/songs/b361/" TargetMode="External"/><Relationship Id="rId344" Type="http://schemas.openxmlformats.org/officeDocument/2006/relationships/hyperlink" Target="https://www.youtube.com/watch?v=ISV28NbBDlc" TargetMode="External"/><Relationship Id="rId586" Type="http://schemas.openxmlformats.org/officeDocument/2006/relationships/hyperlink" Target="https://bsaber.com/tag/mux" TargetMode="External"/><Relationship Id="rId101" Type="http://schemas.openxmlformats.org/officeDocument/2006/relationships/hyperlink" Target="https://www.youtube.com/watch?v=UMMtMQh66jE" TargetMode="External"/><Relationship Id="rId343" Type="http://schemas.openxmlformats.org/officeDocument/2006/relationships/hyperlink" Target="https://bsaber.com/tag/majorpickle" TargetMode="External"/><Relationship Id="rId585" Type="http://schemas.openxmlformats.org/officeDocument/2006/relationships/hyperlink" Target="https://bsaber.com/songs/d6b2/" TargetMode="External"/><Relationship Id="rId100" Type="http://schemas.openxmlformats.org/officeDocument/2006/relationships/hyperlink" Target="https://bsaber.com/tag/ejiejidayo" TargetMode="External"/><Relationship Id="rId342" Type="http://schemas.openxmlformats.org/officeDocument/2006/relationships/hyperlink" Target="https://bsaber.com/songs/bbd1/" TargetMode="External"/><Relationship Id="rId584" Type="http://schemas.openxmlformats.org/officeDocument/2006/relationships/hyperlink" Target="https://www.youtube.com/watch?v=dWRz2ZR-Tfw" TargetMode="External"/><Relationship Id="rId338" Type="http://schemas.openxmlformats.org/officeDocument/2006/relationships/hyperlink" Target="https://www.youtube.com/watch?v=g9iPElq4qW4" TargetMode="External"/><Relationship Id="rId337" Type="http://schemas.openxmlformats.org/officeDocument/2006/relationships/hyperlink" Target="https://bsaber.com/tag/nitronikexe" TargetMode="External"/><Relationship Id="rId579" Type="http://schemas.openxmlformats.org/officeDocument/2006/relationships/hyperlink" Target="https://bsaber.com/songs/d608/" TargetMode="External"/><Relationship Id="rId336" Type="http://schemas.openxmlformats.org/officeDocument/2006/relationships/hyperlink" Target="https://bsaber.com/songs/bb27/" TargetMode="External"/><Relationship Id="rId578" Type="http://schemas.openxmlformats.org/officeDocument/2006/relationships/hyperlink" Target="https://www.youtube.com/watch?v=HkCsiBwQ2lk" TargetMode="External"/><Relationship Id="rId335" Type="http://schemas.openxmlformats.org/officeDocument/2006/relationships/hyperlink" Target="https://www.youtube.com/watch?v=OmyMGSu-Wgg" TargetMode="External"/><Relationship Id="rId577" Type="http://schemas.openxmlformats.org/officeDocument/2006/relationships/hyperlink" Target="https://bsaber.com/tag/riseumuruq" TargetMode="External"/><Relationship Id="rId339" Type="http://schemas.openxmlformats.org/officeDocument/2006/relationships/hyperlink" Target="https://bsaber.com/songs/bc4e/" TargetMode="External"/><Relationship Id="rId330" Type="http://schemas.openxmlformats.org/officeDocument/2006/relationships/hyperlink" Target="https://bsaber.com/songs/bba4/" TargetMode="External"/><Relationship Id="rId572" Type="http://schemas.openxmlformats.org/officeDocument/2006/relationships/hyperlink" Target="https://www.youtube.com/watch?v=iFj15hw7bxE" TargetMode="External"/><Relationship Id="rId571" Type="http://schemas.openxmlformats.org/officeDocument/2006/relationships/hyperlink" Target="https://bsaber.com/tag/simplymarvellous" TargetMode="External"/><Relationship Id="rId570" Type="http://schemas.openxmlformats.org/officeDocument/2006/relationships/hyperlink" Target="https://bsaber.com/songs/d771/" TargetMode="External"/><Relationship Id="rId334" Type="http://schemas.openxmlformats.org/officeDocument/2006/relationships/hyperlink" Target="https://bsaber.com/tag/joetastic" TargetMode="External"/><Relationship Id="rId576" Type="http://schemas.openxmlformats.org/officeDocument/2006/relationships/hyperlink" Target="https://bsaber.com/songs/d762/" TargetMode="External"/><Relationship Id="rId333" Type="http://schemas.openxmlformats.org/officeDocument/2006/relationships/hyperlink" Target="https://bsaber.com/songs/bb96/" TargetMode="External"/><Relationship Id="rId575" Type="http://schemas.openxmlformats.org/officeDocument/2006/relationships/hyperlink" Target="https://www.youtube.com/watch?v=kFTH7lVxX-Q" TargetMode="External"/><Relationship Id="rId332" Type="http://schemas.openxmlformats.org/officeDocument/2006/relationships/hyperlink" Target="https://www.youtube.com/watch?v=lv8qOhDx6Yo" TargetMode="External"/><Relationship Id="rId574" Type="http://schemas.openxmlformats.org/officeDocument/2006/relationships/hyperlink" Target="https://bsaber.com/tag/minething" TargetMode="External"/><Relationship Id="rId331" Type="http://schemas.openxmlformats.org/officeDocument/2006/relationships/hyperlink" Target="https://bsaber.com/tag/xscaramouche" TargetMode="External"/><Relationship Id="rId573" Type="http://schemas.openxmlformats.org/officeDocument/2006/relationships/hyperlink" Target="https://bsaber.com/songs/d7c7/" TargetMode="External"/><Relationship Id="rId370" Type="http://schemas.openxmlformats.org/officeDocument/2006/relationships/hyperlink" Target="https://bsaber.com/tag/pkdan" TargetMode="External"/><Relationship Id="rId129" Type="http://schemas.openxmlformats.org/officeDocument/2006/relationships/hyperlink" Target="https://bsaber.com/songs/b451/" TargetMode="External"/><Relationship Id="rId128" Type="http://schemas.openxmlformats.org/officeDocument/2006/relationships/hyperlink" Target="https://www.youtube.com/watch?v=iI5xWmeV_dw" TargetMode="External"/><Relationship Id="rId127" Type="http://schemas.openxmlformats.org/officeDocument/2006/relationships/hyperlink" Target="https://bsaber.com/tag/ryger" TargetMode="External"/><Relationship Id="rId369" Type="http://schemas.openxmlformats.org/officeDocument/2006/relationships/hyperlink" Target="https://bsaber.com/songs/c072/" TargetMode="External"/><Relationship Id="rId126" Type="http://schemas.openxmlformats.org/officeDocument/2006/relationships/hyperlink" Target="https://bsaber.com/songs/b50a/" TargetMode="External"/><Relationship Id="rId368" Type="http://schemas.openxmlformats.org/officeDocument/2006/relationships/hyperlink" Target="https://www.youtube.com/watch?v=tYEnkD_hPB4" TargetMode="External"/><Relationship Id="rId121" Type="http://schemas.openxmlformats.org/officeDocument/2006/relationships/hyperlink" Target="https://bsaber.com/tag/z-anesaber" TargetMode="External"/><Relationship Id="rId363" Type="http://schemas.openxmlformats.org/officeDocument/2006/relationships/hyperlink" Target="https://bsaber.com/songs/bc99/" TargetMode="External"/><Relationship Id="rId120" Type="http://schemas.openxmlformats.org/officeDocument/2006/relationships/hyperlink" Target="https://bsaber.com/songs/b17f/" TargetMode="External"/><Relationship Id="rId362" Type="http://schemas.openxmlformats.org/officeDocument/2006/relationships/hyperlink" Target="https://www.youtube.com/watch?v=slcfa-0urok" TargetMode="External"/><Relationship Id="rId361" Type="http://schemas.openxmlformats.org/officeDocument/2006/relationships/hyperlink" Target="https://bsaber.com/tag/kikaeaeon" TargetMode="External"/><Relationship Id="rId360" Type="http://schemas.openxmlformats.org/officeDocument/2006/relationships/hyperlink" Target="https://bsaber.com/songs/bea4/" TargetMode="External"/><Relationship Id="rId125" Type="http://schemas.openxmlformats.org/officeDocument/2006/relationships/hyperlink" Target="https://www.youtube.com/watch?v=zbYcte4ZEgQ" TargetMode="External"/><Relationship Id="rId367" Type="http://schemas.openxmlformats.org/officeDocument/2006/relationships/hyperlink" Target="https://bsaber.com/tag/xace1337manx" TargetMode="External"/><Relationship Id="rId124" Type="http://schemas.openxmlformats.org/officeDocument/2006/relationships/hyperlink" Target="https://bsaber.com/tag/thelightdesigner" TargetMode="External"/><Relationship Id="rId366" Type="http://schemas.openxmlformats.org/officeDocument/2006/relationships/hyperlink" Target="https://bsaber.com/songs/bc34/" TargetMode="External"/><Relationship Id="rId123" Type="http://schemas.openxmlformats.org/officeDocument/2006/relationships/hyperlink" Target="https://bsaber.com/songs/b514/" TargetMode="External"/><Relationship Id="rId365" Type="http://schemas.openxmlformats.org/officeDocument/2006/relationships/hyperlink" Target="https://www.youtube.com/watch?v=dJF6mmZ5J9Y" TargetMode="External"/><Relationship Id="rId122" Type="http://schemas.openxmlformats.org/officeDocument/2006/relationships/hyperlink" Target="https://www.youtube.com/watch?v=atuFSv2bLa8" TargetMode="External"/><Relationship Id="rId364" Type="http://schemas.openxmlformats.org/officeDocument/2006/relationships/hyperlink" Target="https://bsaber.com/tag/aaltopahwi" TargetMode="External"/><Relationship Id="rId95" Type="http://schemas.openxmlformats.org/officeDocument/2006/relationships/hyperlink" Target="https://www.youtube.com/watch?v=-gcfbx525Os" TargetMode="External"/><Relationship Id="rId94" Type="http://schemas.openxmlformats.org/officeDocument/2006/relationships/hyperlink" Target="https://bsaber.com/tag/rexxz" TargetMode="External"/><Relationship Id="rId97" Type="http://schemas.openxmlformats.org/officeDocument/2006/relationships/hyperlink" Target="https://bsaber.com/tag/joetastic" TargetMode="External"/><Relationship Id="rId96" Type="http://schemas.openxmlformats.org/officeDocument/2006/relationships/hyperlink" Target="https://bsaber.com/songs/b22a/" TargetMode="External"/><Relationship Id="rId99" Type="http://schemas.openxmlformats.org/officeDocument/2006/relationships/hyperlink" Target="https://bsaber.com/songs/b196/" TargetMode="External"/><Relationship Id="rId98" Type="http://schemas.openxmlformats.org/officeDocument/2006/relationships/hyperlink" Target="https://www.youtube.com/watch?v=0DNPUcnEMJs" TargetMode="External"/><Relationship Id="rId91" Type="http://schemas.openxmlformats.org/officeDocument/2006/relationships/hyperlink" Target="https://bsaber.com/tag/checkthepan" TargetMode="External"/><Relationship Id="rId90" Type="http://schemas.openxmlformats.org/officeDocument/2006/relationships/hyperlink" Target="https://bsaber.com/songs/b18a/" TargetMode="External"/><Relationship Id="rId93" Type="http://schemas.openxmlformats.org/officeDocument/2006/relationships/hyperlink" Target="https://bsaber.com/songs/b3a0/" TargetMode="External"/><Relationship Id="rId92" Type="http://schemas.openxmlformats.org/officeDocument/2006/relationships/hyperlink" Target="https://www.youtube.com/watch?v=gwd8Km5Kit0" TargetMode="External"/><Relationship Id="rId118" Type="http://schemas.openxmlformats.org/officeDocument/2006/relationships/hyperlink" Target="https://bsaber.com/tag/joetastic" TargetMode="External"/><Relationship Id="rId117" Type="http://schemas.openxmlformats.org/officeDocument/2006/relationships/hyperlink" Target="https://bsaber.com/songs/b3bd/" TargetMode="External"/><Relationship Id="rId359" Type="http://schemas.openxmlformats.org/officeDocument/2006/relationships/hyperlink" Target="https://www.youtube.com/watch?v=68UlL5Op9q4" TargetMode="External"/><Relationship Id="rId116" Type="http://schemas.openxmlformats.org/officeDocument/2006/relationships/hyperlink" Target="https://www.youtube.com/watch?v=S6k4hcWSX94" TargetMode="External"/><Relationship Id="rId358" Type="http://schemas.openxmlformats.org/officeDocument/2006/relationships/hyperlink" Target="https://bsaber.com/tag/tons%20gaming%20channel" TargetMode="External"/><Relationship Id="rId115" Type="http://schemas.openxmlformats.org/officeDocument/2006/relationships/hyperlink" Target="https://bsaber.com/tag/joetastic" TargetMode="External"/><Relationship Id="rId357" Type="http://schemas.openxmlformats.org/officeDocument/2006/relationships/hyperlink" Target="https://bsaber.com/songs/be21/" TargetMode="External"/><Relationship Id="rId599" Type="http://schemas.openxmlformats.org/officeDocument/2006/relationships/hyperlink" Target="https://www.youtube.com/watch?v=Cq9cM0D_fZU" TargetMode="External"/><Relationship Id="rId119" Type="http://schemas.openxmlformats.org/officeDocument/2006/relationships/hyperlink" Target="https://www.youtube.com/watch?v=lYqk2mdm3TU" TargetMode="External"/><Relationship Id="rId110" Type="http://schemas.openxmlformats.org/officeDocument/2006/relationships/hyperlink" Target="https://www.youtube.com/watch?v=0uLI6BnVh6w" TargetMode="External"/><Relationship Id="rId352" Type="http://schemas.openxmlformats.org/officeDocument/2006/relationships/hyperlink" Target="https://bsaber.com/tag/kaleeidoscope" TargetMode="External"/><Relationship Id="rId594" Type="http://schemas.openxmlformats.org/officeDocument/2006/relationships/hyperlink" Target="https://bsaber.com/songs/d60d/" TargetMode="External"/><Relationship Id="rId351" Type="http://schemas.openxmlformats.org/officeDocument/2006/relationships/hyperlink" Target="https://bsaber.com/songs/bdfc/" TargetMode="External"/><Relationship Id="rId593" Type="http://schemas.openxmlformats.org/officeDocument/2006/relationships/hyperlink" Target="https://www.youtube.com/watch?v=B33EyOOaGwM" TargetMode="External"/><Relationship Id="rId350" Type="http://schemas.openxmlformats.org/officeDocument/2006/relationships/hyperlink" Target="https://www.youtube.com/watch?v=WNadEfGnV04" TargetMode="External"/><Relationship Id="rId592" Type="http://schemas.openxmlformats.org/officeDocument/2006/relationships/hyperlink" Target="https://bsaber.com/tag/slimyblob" TargetMode="External"/><Relationship Id="rId591" Type="http://schemas.openxmlformats.org/officeDocument/2006/relationships/hyperlink" Target="https://bsaber.com/songs/d79d/" TargetMode="External"/><Relationship Id="rId114" Type="http://schemas.openxmlformats.org/officeDocument/2006/relationships/hyperlink" Target="https://bsaber.com/songs/b3a2/" TargetMode="External"/><Relationship Id="rId356" Type="http://schemas.openxmlformats.org/officeDocument/2006/relationships/hyperlink" Target="https://www.youtube.com/watch?v=yUi0gX3fUbw" TargetMode="External"/><Relationship Id="rId598" Type="http://schemas.openxmlformats.org/officeDocument/2006/relationships/hyperlink" Target="https://bsaber.com/tag/emir" TargetMode="External"/><Relationship Id="rId113" Type="http://schemas.openxmlformats.org/officeDocument/2006/relationships/hyperlink" Target="https://www.youtube.com/watch?v=5AHpgQbiIsQ" TargetMode="External"/><Relationship Id="rId355" Type="http://schemas.openxmlformats.org/officeDocument/2006/relationships/hyperlink" Target="https://bsaber.com/tag/lespookyboi" TargetMode="External"/><Relationship Id="rId597" Type="http://schemas.openxmlformats.org/officeDocument/2006/relationships/hyperlink" Target="https://bsaber.com/songs/d610/" TargetMode="External"/><Relationship Id="rId112" Type="http://schemas.openxmlformats.org/officeDocument/2006/relationships/hyperlink" Target="https://bsaber.com/tag/sanguine143panda" TargetMode="External"/><Relationship Id="rId354" Type="http://schemas.openxmlformats.org/officeDocument/2006/relationships/hyperlink" Target="https://bsaber.com/songs/bd63/" TargetMode="External"/><Relationship Id="rId596" Type="http://schemas.openxmlformats.org/officeDocument/2006/relationships/hyperlink" Target="https://www.youtube.com/watch?v=qDrm8NfhgsU" TargetMode="External"/><Relationship Id="rId111" Type="http://schemas.openxmlformats.org/officeDocument/2006/relationships/hyperlink" Target="https://bsaber.com/songs/b33f/" TargetMode="External"/><Relationship Id="rId353" Type="http://schemas.openxmlformats.org/officeDocument/2006/relationships/hyperlink" Target="https://www.youtube.com/watch?v=87eOiQeqNfQ" TargetMode="External"/><Relationship Id="rId595" Type="http://schemas.openxmlformats.org/officeDocument/2006/relationships/hyperlink" Target="https://bsaber.com/tag/etan" TargetMode="External"/><Relationship Id="rId305" Type="http://schemas.openxmlformats.org/officeDocument/2006/relationships/hyperlink" Target="https://www.youtube.com/watch?v=UtF6Jej8yb4" TargetMode="External"/><Relationship Id="rId547" Type="http://schemas.openxmlformats.org/officeDocument/2006/relationships/hyperlink" Target="https://bsaber.com/tag/minething" TargetMode="External"/><Relationship Id="rId789" Type="http://schemas.openxmlformats.org/officeDocument/2006/relationships/hyperlink" Target="https://bsaber.com/songs/edd7/" TargetMode="External"/><Relationship Id="rId304" Type="http://schemas.openxmlformats.org/officeDocument/2006/relationships/hyperlink" Target="https://bsaber.com/tag/techbutterfly" TargetMode="External"/><Relationship Id="rId546" Type="http://schemas.openxmlformats.org/officeDocument/2006/relationships/hyperlink" Target="https://bsaber.com/songs/d7fa/" TargetMode="External"/><Relationship Id="rId788" Type="http://schemas.openxmlformats.org/officeDocument/2006/relationships/hyperlink" Target="https://www.youtube.com/watch?v=LwBIiE3Ef6M" TargetMode="External"/><Relationship Id="rId303" Type="http://schemas.openxmlformats.org/officeDocument/2006/relationships/hyperlink" Target="https://bsaber.com/songs/b993/" TargetMode="External"/><Relationship Id="rId545" Type="http://schemas.openxmlformats.org/officeDocument/2006/relationships/hyperlink" Target="https://www.youtube.com/watch?v=dqDs14YqsAw" TargetMode="External"/><Relationship Id="rId787" Type="http://schemas.openxmlformats.org/officeDocument/2006/relationships/hyperlink" Target="https://bsaber.com/tag/reaxt" TargetMode="External"/><Relationship Id="rId302" Type="http://schemas.openxmlformats.org/officeDocument/2006/relationships/hyperlink" Target="https://www.youtube.com/watch?v=SgtmStUrXMQ" TargetMode="External"/><Relationship Id="rId544" Type="http://schemas.openxmlformats.org/officeDocument/2006/relationships/hyperlink" Target="https://bsaber.com/tag/carrot090" TargetMode="External"/><Relationship Id="rId786" Type="http://schemas.openxmlformats.org/officeDocument/2006/relationships/hyperlink" Target="https://bsaber.com/songs/ed2a/" TargetMode="External"/><Relationship Id="rId309" Type="http://schemas.openxmlformats.org/officeDocument/2006/relationships/hyperlink" Target="https://bsaber.com/songs/bdc7/" TargetMode="External"/><Relationship Id="rId308" Type="http://schemas.openxmlformats.org/officeDocument/2006/relationships/hyperlink" Target="https://www.youtube.com/watch?v=TnlPtaPxXfc" TargetMode="External"/><Relationship Id="rId307" Type="http://schemas.openxmlformats.org/officeDocument/2006/relationships/hyperlink" Target="https://bsaber.com/tag/thelightdesigner" TargetMode="External"/><Relationship Id="rId549" Type="http://schemas.openxmlformats.org/officeDocument/2006/relationships/hyperlink" Target="https://bsaber.com/songs/d4a5/" TargetMode="External"/><Relationship Id="rId306" Type="http://schemas.openxmlformats.org/officeDocument/2006/relationships/hyperlink" Target="https://bsaber.com/songs/b94a/" TargetMode="External"/><Relationship Id="rId548" Type="http://schemas.openxmlformats.org/officeDocument/2006/relationships/hyperlink" Target="https://www.youtube.com/watch?v=spN2_Tuw9hE" TargetMode="External"/><Relationship Id="rId781" Type="http://schemas.openxmlformats.org/officeDocument/2006/relationships/hyperlink" Target="https://bsaber.com/tag/halcyon12" TargetMode="External"/><Relationship Id="rId780" Type="http://schemas.openxmlformats.org/officeDocument/2006/relationships/hyperlink" Target="https://bsaber.com/songs/e7ba/" TargetMode="External"/><Relationship Id="rId301" Type="http://schemas.openxmlformats.org/officeDocument/2006/relationships/hyperlink" Target="https://bsaber.com/tag/tootie" TargetMode="External"/><Relationship Id="rId543" Type="http://schemas.openxmlformats.org/officeDocument/2006/relationships/hyperlink" Target="https://bsaber.com/songs/d3d7/" TargetMode="External"/><Relationship Id="rId785" Type="http://schemas.openxmlformats.org/officeDocument/2006/relationships/hyperlink" Target="https://www.youtube.com/watch?v=RdAjAhP7Ga4" TargetMode="External"/><Relationship Id="rId300" Type="http://schemas.openxmlformats.org/officeDocument/2006/relationships/hyperlink" Target="https://bsaber.com/songs/bc84/" TargetMode="External"/><Relationship Id="rId542" Type="http://schemas.openxmlformats.org/officeDocument/2006/relationships/hyperlink" Target="https://www.youtube.com/watch?v=AsG5HLE4Jfs" TargetMode="External"/><Relationship Id="rId784" Type="http://schemas.openxmlformats.org/officeDocument/2006/relationships/hyperlink" Target="https://bsaber.com/tag/helencarnate" TargetMode="External"/><Relationship Id="rId541" Type="http://schemas.openxmlformats.org/officeDocument/2006/relationships/hyperlink" Target="https://bsaber.com/tag/cyansnow" TargetMode="External"/><Relationship Id="rId783" Type="http://schemas.openxmlformats.org/officeDocument/2006/relationships/hyperlink" Target="https://bsaber.com/songs/e792/" TargetMode="External"/><Relationship Id="rId540" Type="http://schemas.openxmlformats.org/officeDocument/2006/relationships/hyperlink" Target="https://bsaber.com/songs/d0ea/" TargetMode="External"/><Relationship Id="rId782" Type="http://schemas.openxmlformats.org/officeDocument/2006/relationships/hyperlink" Target="https://www.youtube.com/watch?v=V2NvnaxShtY" TargetMode="External"/><Relationship Id="rId536" Type="http://schemas.openxmlformats.org/officeDocument/2006/relationships/hyperlink" Target="https://www.youtube.com/watch?v=kFTH7lVxX-Q" TargetMode="External"/><Relationship Id="rId778" Type="http://schemas.openxmlformats.org/officeDocument/2006/relationships/hyperlink" Target="https://bsaber.com/tag/halcyon12" TargetMode="External"/><Relationship Id="rId535" Type="http://schemas.openxmlformats.org/officeDocument/2006/relationships/hyperlink" Target="https://bsaber.com/tag/tranch" TargetMode="External"/><Relationship Id="rId777" Type="http://schemas.openxmlformats.org/officeDocument/2006/relationships/hyperlink" Target="https://bsaber.com/songs/e7be/" TargetMode="External"/><Relationship Id="rId534" Type="http://schemas.openxmlformats.org/officeDocument/2006/relationships/hyperlink" Target="https://bsaber.com/songs/d1dd/" TargetMode="External"/><Relationship Id="rId776" Type="http://schemas.openxmlformats.org/officeDocument/2006/relationships/hyperlink" Target="https://www.youtube.com/watch?v=fB8TyLTD7EE" TargetMode="External"/><Relationship Id="rId533" Type="http://schemas.openxmlformats.org/officeDocument/2006/relationships/hyperlink" Target="https://www.youtube.com/watch?v=VA2lAprf5Qc" TargetMode="External"/><Relationship Id="rId775" Type="http://schemas.openxmlformats.org/officeDocument/2006/relationships/hyperlink" Target="https://bsaber.com/tag/cat_using_a_toaster" TargetMode="External"/><Relationship Id="rId539" Type="http://schemas.openxmlformats.org/officeDocument/2006/relationships/hyperlink" Target="https://www.youtube.com/watch?v=Byuhn6hkJbM" TargetMode="External"/><Relationship Id="rId538" Type="http://schemas.openxmlformats.org/officeDocument/2006/relationships/hyperlink" Target="https://bsaber.com/tag/spookybeard" TargetMode="External"/><Relationship Id="rId537" Type="http://schemas.openxmlformats.org/officeDocument/2006/relationships/hyperlink" Target="https://bsaber.com/songs/d085/" TargetMode="External"/><Relationship Id="rId779" Type="http://schemas.openxmlformats.org/officeDocument/2006/relationships/hyperlink" Target="https://www.youtube.com/watch?v=aBkTkxKDduc" TargetMode="External"/><Relationship Id="rId770" Type="http://schemas.openxmlformats.org/officeDocument/2006/relationships/hyperlink" Target="https://www.youtube.com/watch?v=TyILqS4nF3M" TargetMode="External"/><Relationship Id="rId532" Type="http://schemas.openxmlformats.org/officeDocument/2006/relationships/hyperlink" Target="https://bsaber.com/tag/techbutterfly" TargetMode="External"/><Relationship Id="rId774" Type="http://schemas.openxmlformats.org/officeDocument/2006/relationships/hyperlink" Target="https://bsaber.com/songs/e7db/" TargetMode="External"/><Relationship Id="rId531" Type="http://schemas.openxmlformats.org/officeDocument/2006/relationships/hyperlink" Target="https://bsaber.com/songs/d2ca/" TargetMode="External"/><Relationship Id="rId773" Type="http://schemas.openxmlformats.org/officeDocument/2006/relationships/hyperlink" Target="https://www.youtube.com/watch?v=H2V_eME2aT8" TargetMode="External"/><Relationship Id="rId530" Type="http://schemas.openxmlformats.org/officeDocument/2006/relationships/hyperlink" Target="https://www.youtube.com/watch?v=tnV7dTXlXxs" TargetMode="External"/><Relationship Id="rId772" Type="http://schemas.openxmlformats.org/officeDocument/2006/relationships/hyperlink" Target="https://bsaber.com/tag/mux" TargetMode="External"/><Relationship Id="rId771" Type="http://schemas.openxmlformats.org/officeDocument/2006/relationships/hyperlink" Target="https://bsaber.com/songs/e828/" TargetMode="External"/><Relationship Id="rId327" Type="http://schemas.openxmlformats.org/officeDocument/2006/relationships/hyperlink" Target="https://bsaber.com/songs/bca5/" TargetMode="External"/><Relationship Id="rId569" Type="http://schemas.openxmlformats.org/officeDocument/2006/relationships/hyperlink" Target="https://www.youtube.com/watch?v=V2hlQkVJZhE" TargetMode="External"/><Relationship Id="rId326" Type="http://schemas.openxmlformats.org/officeDocument/2006/relationships/hyperlink" Target="https://www.youtube.com/watch?v=wa1nD_IwbkA" TargetMode="External"/><Relationship Id="rId568" Type="http://schemas.openxmlformats.org/officeDocument/2006/relationships/hyperlink" Target="https://bsaber.com/tag/etan" TargetMode="External"/><Relationship Id="rId325" Type="http://schemas.openxmlformats.org/officeDocument/2006/relationships/hyperlink" Target="https://bsaber.com/tag/emir" TargetMode="External"/><Relationship Id="rId567" Type="http://schemas.openxmlformats.org/officeDocument/2006/relationships/hyperlink" Target="https://bsaber.com/songs/d4a4/" TargetMode="External"/><Relationship Id="rId324" Type="http://schemas.openxmlformats.org/officeDocument/2006/relationships/hyperlink" Target="https://bsaber.com/songs/be25/" TargetMode="External"/><Relationship Id="rId566" Type="http://schemas.openxmlformats.org/officeDocument/2006/relationships/hyperlink" Target="https://www.youtube.com/watch?v=RAwBZRg69QY" TargetMode="External"/><Relationship Id="rId329" Type="http://schemas.openxmlformats.org/officeDocument/2006/relationships/hyperlink" Target="https://www.youtube.com/watch?v=FF3Dr3_h0Hw" TargetMode="External"/><Relationship Id="rId328" Type="http://schemas.openxmlformats.org/officeDocument/2006/relationships/hyperlink" Target="https://bsaber.com/tag/joetastic" TargetMode="External"/><Relationship Id="rId561" Type="http://schemas.openxmlformats.org/officeDocument/2006/relationships/hyperlink" Target="https://bsaber.com/songs/d51e/" TargetMode="External"/><Relationship Id="rId560" Type="http://schemas.openxmlformats.org/officeDocument/2006/relationships/hyperlink" Target="https://www.youtube.com/watch?v=gPmjeUHI3cs" TargetMode="External"/><Relationship Id="rId323" Type="http://schemas.openxmlformats.org/officeDocument/2006/relationships/hyperlink" Target="https://www.youtube.com/watch?v=CYIntGsjNMs" TargetMode="External"/><Relationship Id="rId565" Type="http://schemas.openxmlformats.org/officeDocument/2006/relationships/hyperlink" Target="https://bsaber.com/tag/pkdan" TargetMode="External"/><Relationship Id="rId322" Type="http://schemas.openxmlformats.org/officeDocument/2006/relationships/hyperlink" Target="https://bsaber.com/tag/jokidum" TargetMode="External"/><Relationship Id="rId564" Type="http://schemas.openxmlformats.org/officeDocument/2006/relationships/hyperlink" Target="https://bsaber.com/songs/d6a6/" TargetMode="External"/><Relationship Id="rId321" Type="http://schemas.openxmlformats.org/officeDocument/2006/relationships/hyperlink" Target="https://bsaber.com/songs/bd23/" TargetMode="External"/><Relationship Id="rId563" Type="http://schemas.openxmlformats.org/officeDocument/2006/relationships/hyperlink" Target="https://www.youtube.com/watch?v=EzG5segvGwE" TargetMode="External"/><Relationship Id="rId320" Type="http://schemas.openxmlformats.org/officeDocument/2006/relationships/hyperlink" Target="https://www.youtube.com/watch?v=tL_TFXbSnLY" TargetMode="External"/><Relationship Id="rId562" Type="http://schemas.openxmlformats.org/officeDocument/2006/relationships/hyperlink" Target="https://bsaber.com/tag/weldonwen" TargetMode="External"/><Relationship Id="rId316" Type="http://schemas.openxmlformats.org/officeDocument/2006/relationships/hyperlink" Target="https://bsaber.com/tag/wemadethis" TargetMode="External"/><Relationship Id="rId558" Type="http://schemas.openxmlformats.org/officeDocument/2006/relationships/hyperlink" Target="https://bsaber.com/songs/d55f/" TargetMode="External"/><Relationship Id="rId315" Type="http://schemas.openxmlformats.org/officeDocument/2006/relationships/hyperlink" Target="https://bsaber.com/songs/bbf5/" TargetMode="External"/><Relationship Id="rId557" Type="http://schemas.openxmlformats.org/officeDocument/2006/relationships/hyperlink" Target="https://www.youtube.com/watch?v=6VsJgk5Qw6s" TargetMode="External"/><Relationship Id="rId799" Type="http://schemas.openxmlformats.org/officeDocument/2006/relationships/hyperlink" Target="https://bsaber.com/tag/nitronikexe" TargetMode="External"/><Relationship Id="rId314" Type="http://schemas.openxmlformats.org/officeDocument/2006/relationships/hyperlink" Target="https://www.youtube.com/watch?v=C_cQ3zpX-VU" TargetMode="External"/><Relationship Id="rId556" Type="http://schemas.openxmlformats.org/officeDocument/2006/relationships/hyperlink" Target="https://bsaber.com/tag/etan" TargetMode="External"/><Relationship Id="rId798" Type="http://schemas.openxmlformats.org/officeDocument/2006/relationships/hyperlink" Target="https://bsaber.com/songs/ed9a/" TargetMode="External"/><Relationship Id="rId313" Type="http://schemas.openxmlformats.org/officeDocument/2006/relationships/hyperlink" Target="https://bsaber.com/tag/thelightdesigner" TargetMode="External"/><Relationship Id="rId555" Type="http://schemas.openxmlformats.org/officeDocument/2006/relationships/hyperlink" Target="https://bsaber.com/songs/d565/" TargetMode="External"/><Relationship Id="rId797" Type="http://schemas.openxmlformats.org/officeDocument/2006/relationships/hyperlink" Target="https://www.youtube.com/watch?v=KlJAiwwGHMg" TargetMode="External"/><Relationship Id="rId319" Type="http://schemas.openxmlformats.org/officeDocument/2006/relationships/hyperlink" Target="https://bsaber.com/tag/tranch" TargetMode="External"/><Relationship Id="rId318" Type="http://schemas.openxmlformats.org/officeDocument/2006/relationships/hyperlink" Target="https://bsaber.com/songs/bd41/" TargetMode="External"/><Relationship Id="rId317" Type="http://schemas.openxmlformats.org/officeDocument/2006/relationships/hyperlink" Target="https://www.youtube.com/watch?v=psuRGfAaju4" TargetMode="External"/><Relationship Id="rId559" Type="http://schemas.openxmlformats.org/officeDocument/2006/relationships/hyperlink" Target="https://bsaber.com/tag/etan" TargetMode="External"/><Relationship Id="rId550" Type="http://schemas.openxmlformats.org/officeDocument/2006/relationships/hyperlink" Target="https://bsaber.com/tag/etan" TargetMode="External"/><Relationship Id="rId792" Type="http://schemas.openxmlformats.org/officeDocument/2006/relationships/hyperlink" Target="https://bsaber.com/songs/ed9e/" TargetMode="External"/><Relationship Id="rId791" Type="http://schemas.openxmlformats.org/officeDocument/2006/relationships/hyperlink" Target="https://www.youtube.com/watch?v=ZgEY-EkNGN8" TargetMode="External"/><Relationship Id="rId790" Type="http://schemas.openxmlformats.org/officeDocument/2006/relationships/hyperlink" Target="https://bsaber.com/tag/fefy" TargetMode="External"/><Relationship Id="rId312" Type="http://schemas.openxmlformats.org/officeDocument/2006/relationships/hyperlink" Target="https://bsaber.com/songs/bd45/" TargetMode="External"/><Relationship Id="rId554" Type="http://schemas.openxmlformats.org/officeDocument/2006/relationships/hyperlink" Target="https://www.youtube.com/watch?v=Qcmm7_5AYRw" TargetMode="External"/><Relationship Id="rId796" Type="http://schemas.openxmlformats.org/officeDocument/2006/relationships/hyperlink" Target="https://bsaber.com/tag/cat_using_a_toaster" TargetMode="External"/><Relationship Id="rId311" Type="http://schemas.openxmlformats.org/officeDocument/2006/relationships/hyperlink" Target="https://www.youtube.com/watch?v=dQw4w9WgXcQ" TargetMode="External"/><Relationship Id="rId553" Type="http://schemas.openxmlformats.org/officeDocument/2006/relationships/hyperlink" Target="https://bsaber.com/tag/etan" TargetMode="External"/><Relationship Id="rId795" Type="http://schemas.openxmlformats.org/officeDocument/2006/relationships/hyperlink" Target="https://bsaber.com/songs/ef52/" TargetMode="External"/><Relationship Id="rId310" Type="http://schemas.openxmlformats.org/officeDocument/2006/relationships/hyperlink" Target="https://bsaber.com/tag/techbutterfly" TargetMode="External"/><Relationship Id="rId552" Type="http://schemas.openxmlformats.org/officeDocument/2006/relationships/hyperlink" Target="https://bsaber.com/songs/d60c/" TargetMode="External"/><Relationship Id="rId794" Type="http://schemas.openxmlformats.org/officeDocument/2006/relationships/hyperlink" Target="https://www.youtube.com/watch?v=Su-b-8uHd6o" TargetMode="External"/><Relationship Id="rId551" Type="http://schemas.openxmlformats.org/officeDocument/2006/relationships/hyperlink" Target="https://www.youtube.com/watch?v=sZwN9kPzpWA" TargetMode="External"/><Relationship Id="rId793" Type="http://schemas.openxmlformats.org/officeDocument/2006/relationships/hyperlink" Target="https://bsaber.com/tag/nitronikexe" TargetMode="External"/><Relationship Id="rId297" Type="http://schemas.openxmlformats.org/officeDocument/2006/relationships/hyperlink" Target="https://bsaber.com/songs/b9bd/" TargetMode="External"/><Relationship Id="rId296" Type="http://schemas.openxmlformats.org/officeDocument/2006/relationships/hyperlink" Target="https://www.youtube.com/watch?v=DsZdx9E0-1s" TargetMode="External"/><Relationship Id="rId295" Type="http://schemas.openxmlformats.org/officeDocument/2006/relationships/hyperlink" Target="https://bsaber.com/tag/smileeaglet" TargetMode="External"/><Relationship Id="rId294" Type="http://schemas.openxmlformats.org/officeDocument/2006/relationships/hyperlink" Target="https://bsaber.com/songs/ba93/" TargetMode="External"/><Relationship Id="rId299" Type="http://schemas.openxmlformats.org/officeDocument/2006/relationships/hyperlink" Target="https://www.youtube.com/watch?v=HIRiduzNLzQ" TargetMode="External"/><Relationship Id="rId298" Type="http://schemas.openxmlformats.org/officeDocument/2006/relationships/hyperlink" Target="https://bsaber.com/tag/ryger" TargetMode="External"/><Relationship Id="rId271" Type="http://schemas.openxmlformats.org/officeDocument/2006/relationships/hyperlink" Target="https://bsaber.com/tag/xscaramouche" TargetMode="External"/><Relationship Id="rId270" Type="http://schemas.openxmlformats.org/officeDocument/2006/relationships/hyperlink" Target="https://bsaber.com/songs/bba4/" TargetMode="External"/><Relationship Id="rId269" Type="http://schemas.openxmlformats.org/officeDocument/2006/relationships/hyperlink" Target="https://www.youtube.com/watch?v=FF3Dr3_h0Hw" TargetMode="External"/><Relationship Id="rId264" Type="http://schemas.openxmlformats.org/officeDocument/2006/relationships/hyperlink" Target="https://bsaber.com/songs/b97f/" TargetMode="External"/><Relationship Id="rId263" Type="http://schemas.openxmlformats.org/officeDocument/2006/relationships/hyperlink" Target="https://www.youtube.com/watch?v=mqoEplBvXkI" TargetMode="External"/><Relationship Id="rId262" Type="http://schemas.openxmlformats.org/officeDocument/2006/relationships/hyperlink" Target="https://bsaber.com/tag/noxn" TargetMode="External"/><Relationship Id="rId261" Type="http://schemas.openxmlformats.org/officeDocument/2006/relationships/hyperlink" Target="https://bsaber.com/songs/b989/" TargetMode="External"/><Relationship Id="rId268" Type="http://schemas.openxmlformats.org/officeDocument/2006/relationships/hyperlink" Target="https://bsaber.com/tag/emir" TargetMode="External"/><Relationship Id="rId267" Type="http://schemas.openxmlformats.org/officeDocument/2006/relationships/hyperlink" Target="https://bsaber.com/songs/b928/" TargetMode="External"/><Relationship Id="rId266" Type="http://schemas.openxmlformats.org/officeDocument/2006/relationships/hyperlink" Target="https://www.youtube.com/watch?v=qks-E01OR24" TargetMode="External"/><Relationship Id="rId265" Type="http://schemas.openxmlformats.org/officeDocument/2006/relationships/hyperlink" Target="https://bsaber.com/tag/nitronikexe" TargetMode="External"/><Relationship Id="rId260" Type="http://schemas.openxmlformats.org/officeDocument/2006/relationships/hyperlink" Target="https://www.youtube.com/watch?v=j6NqnYYmSVE" TargetMode="External"/><Relationship Id="rId259" Type="http://schemas.openxmlformats.org/officeDocument/2006/relationships/hyperlink" Target="https://bsaber.com/tag/pkdan" TargetMode="External"/><Relationship Id="rId258" Type="http://schemas.openxmlformats.org/officeDocument/2006/relationships/hyperlink" Target="https://bsaber.com/songs/b96a/" TargetMode="External"/><Relationship Id="rId253" Type="http://schemas.openxmlformats.org/officeDocument/2006/relationships/hyperlink" Target="https://bsaber.com/tag/wemadethis" TargetMode="External"/><Relationship Id="rId495" Type="http://schemas.openxmlformats.org/officeDocument/2006/relationships/hyperlink" Target="https://bsaber.com/songs/d000/" TargetMode="External"/><Relationship Id="rId252" Type="http://schemas.openxmlformats.org/officeDocument/2006/relationships/hyperlink" Target="https://bsaber.com/songs/bbf5/" TargetMode="External"/><Relationship Id="rId494" Type="http://schemas.openxmlformats.org/officeDocument/2006/relationships/hyperlink" Target="https://www.youtube.com/watch?v=6Jdi67b13Aw" TargetMode="External"/><Relationship Id="rId251" Type="http://schemas.openxmlformats.org/officeDocument/2006/relationships/hyperlink" Target="https://www.youtube.com/watch?v=C_cQ3zpX-VU" TargetMode="External"/><Relationship Id="rId493" Type="http://schemas.openxmlformats.org/officeDocument/2006/relationships/hyperlink" Target="https://bsaber.com/tag/etan" TargetMode="External"/><Relationship Id="rId250" Type="http://schemas.openxmlformats.org/officeDocument/2006/relationships/hyperlink" Target="https://bsaber.com/tag/fefy" TargetMode="External"/><Relationship Id="rId492" Type="http://schemas.openxmlformats.org/officeDocument/2006/relationships/hyperlink" Target="https://bsaber.com/songs/d35b/" TargetMode="External"/><Relationship Id="rId257" Type="http://schemas.openxmlformats.org/officeDocument/2006/relationships/hyperlink" Target="https://www.youtube.com/watch?v=Q-7JsAmSnEY" TargetMode="External"/><Relationship Id="rId499" Type="http://schemas.openxmlformats.org/officeDocument/2006/relationships/hyperlink" Target="https://bsaber.com/tag/epicewok" TargetMode="External"/><Relationship Id="rId256" Type="http://schemas.openxmlformats.org/officeDocument/2006/relationships/hyperlink" Target="https://bsaber.com/tag/techbutterfly" TargetMode="External"/><Relationship Id="rId498" Type="http://schemas.openxmlformats.org/officeDocument/2006/relationships/hyperlink" Target="https://bsaber.com/songs/d02f/" TargetMode="External"/><Relationship Id="rId255" Type="http://schemas.openxmlformats.org/officeDocument/2006/relationships/hyperlink" Target="https://bsaber.com/songs/b937/" TargetMode="External"/><Relationship Id="rId497" Type="http://schemas.openxmlformats.org/officeDocument/2006/relationships/hyperlink" Target="https://www.youtube.com/watch?v=bzkcepytOGc" TargetMode="External"/><Relationship Id="rId254" Type="http://schemas.openxmlformats.org/officeDocument/2006/relationships/hyperlink" Target="https://www.youtube.com/watch?v=RevG_97TgnA" TargetMode="External"/><Relationship Id="rId496" Type="http://schemas.openxmlformats.org/officeDocument/2006/relationships/hyperlink" Target="https://bsaber.com/tag/emir" TargetMode="External"/><Relationship Id="rId293" Type="http://schemas.openxmlformats.org/officeDocument/2006/relationships/hyperlink" Target="https://www.youtube.com/watch?v=OMrkUUNvM48" TargetMode="External"/><Relationship Id="rId292" Type="http://schemas.openxmlformats.org/officeDocument/2006/relationships/hyperlink" Target="https://bsaber.com/tag/mx20100" TargetMode="External"/><Relationship Id="rId291" Type="http://schemas.openxmlformats.org/officeDocument/2006/relationships/hyperlink" Target="https://bsaber.com/songs/ba25/" TargetMode="External"/><Relationship Id="rId290" Type="http://schemas.openxmlformats.org/officeDocument/2006/relationships/hyperlink" Target="https://www.youtube.com/watch?v=ExEAKQDz0E8" TargetMode="External"/><Relationship Id="rId286" Type="http://schemas.openxmlformats.org/officeDocument/2006/relationships/hyperlink" Target="https://bsaber.com/tag/nitronikexe" TargetMode="External"/><Relationship Id="rId285" Type="http://schemas.openxmlformats.org/officeDocument/2006/relationships/hyperlink" Target="https://bsaber.com/songs/bc4e/" TargetMode="External"/><Relationship Id="rId284" Type="http://schemas.openxmlformats.org/officeDocument/2006/relationships/hyperlink" Target="https://www.youtube.com/watch?v=Nyiwp349c2o" TargetMode="External"/><Relationship Id="rId283" Type="http://schemas.openxmlformats.org/officeDocument/2006/relationships/hyperlink" Target="https://bsaber.com/tag/fefy" TargetMode="External"/><Relationship Id="rId289" Type="http://schemas.openxmlformats.org/officeDocument/2006/relationships/hyperlink" Target="https://bsaber.com/tag/majorpickle" TargetMode="External"/><Relationship Id="rId288" Type="http://schemas.openxmlformats.org/officeDocument/2006/relationships/hyperlink" Target="https://bsaber.com/songs/bbd1/" TargetMode="External"/><Relationship Id="rId287" Type="http://schemas.openxmlformats.org/officeDocument/2006/relationships/hyperlink" Target="https://www.youtube.com/watch?v=E0sha1XfHxw" TargetMode="External"/><Relationship Id="rId282" Type="http://schemas.openxmlformats.org/officeDocument/2006/relationships/hyperlink" Target="https://bsaber.com/songs/b95e/" TargetMode="External"/><Relationship Id="rId281" Type="http://schemas.openxmlformats.org/officeDocument/2006/relationships/hyperlink" Target="https://www.youtube.com/watch?v=4Q4LGphbE60" TargetMode="External"/><Relationship Id="rId280" Type="http://schemas.openxmlformats.org/officeDocument/2006/relationships/hyperlink" Target="https://bsaber.com/tag/meezonugget" TargetMode="External"/><Relationship Id="rId275" Type="http://schemas.openxmlformats.org/officeDocument/2006/relationships/hyperlink" Target="https://www.youtube.com/watch?v=OmyMGSu-Wgg" TargetMode="External"/><Relationship Id="rId274" Type="http://schemas.openxmlformats.org/officeDocument/2006/relationships/hyperlink" Target="https://bsaber.com/tag/joetastic" TargetMode="External"/><Relationship Id="rId273" Type="http://schemas.openxmlformats.org/officeDocument/2006/relationships/hyperlink" Target="https://bsaber.com/songs/bb96/" TargetMode="External"/><Relationship Id="rId272" Type="http://schemas.openxmlformats.org/officeDocument/2006/relationships/hyperlink" Target="https://www.youtube.com/watch?v=lv8qOhDx6Yo" TargetMode="External"/><Relationship Id="rId279" Type="http://schemas.openxmlformats.org/officeDocument/2006/relationships/hyperlink" Target="https://bsaber.com/songs/b95d/" TargetMode="External"/><Relationship Id="rId278" Type="http://schemas.openxmlformats.org/officeDocument/2006/relationships/hyperlink" Target="https://www.youtube.com/watch?v=R2rjsTQEXWg" TargetMode="External"/><Relationship Id="rId277" Type="http://schemas.openxmlformats.org/officeDocument/2006/relationships/hyperlink" Target="https://bsaber.com/tag/nitronikexe" TargetMode="External"/><Relationship Id="rId276" Type="http://schemas.openxmlformats.org/officeDocument/2006/relationships/hyperlink" Target="https://bsaber.com/songs/bb27/" TargetMode="External"/><Relationship Id="rId906" Type="http://schemas.openxmlformats.org/officeDocument/2006/relationships/vmlDrawing" Target="../drawings/vmlDrawing1.vml"/><Relationship Id="rId905" Type="http://schemas.openxmlformats.org/officeDocument/2006/relationships/drawing" Target="../drawings/drawing1.xml"/><Relationship Id="rId904" Type="http://schemas.openxmlformats.org/officeDocument/2006/relationships/hyperlink" Target="https://bsaber.com/tag/joetastic" TargetMode="External"/><Relationship Id="rId903" Type="http://schemas.openxmlformats.org/officeDocument/2006/relationships/hyperlink" Target="https://bsaber.com/songs/f13f/" TargetMode="External"/><Relationship Id="rId902" Type="http://schemas.openxmlformats.org/officeDocument/2006/relationships/hyperlink" Target="https://www.youtube.com/watch?v=AYhIPAs8JTU" TargetMode="External"/><Relationship Id="rId901" Type="http://schemas.openxmlformats.org/officeDocument/2006/relationships/hyperlink" Target="https://bsaber.com/tag/nanomabs" TargetMode="External"/><Relationship Id="rId900" Type="http://schemas.openxmlformats.org/officeDocument/2006/relationships/hyperlink" Target="https://bsaber.com/songs/f13e/" TargetMode="External"/><Relationship Id="rId629" Type="http://schemas.openxmlformats.org/officeDocument/2006/relationships/hyperlink" Target="https://www.youtube.com/watch?v=ClowdBJ-AO0" TargetMode="External"/><Relationship Id="rId624" Type="http://schemas.openxmlformats.org/officeDocument/2006/relationships/hyperlink" Target="https://bsaber.com/songs/dffa/" TargetMode="External"/><Relationship Id="rId866" Type="http://schemas.openxmlformats.org/officeDocument/2006/relationships/hyperlink" Target="https://www.youtube.com/watch?v=3RcGCRTD7sA" TargetMode="External"/><Relationship Id="rId623" Type="http://schemas.openxmlformats.org/officeDocument/2006/relationships/hyperlink" Target="https://www.youtube.com/watch?v=rs6z63w-UcU" TargetMode="External"/><Relationship Id="rId865" Type="http://schemas.openxmlformats.org/officeDocument/2006/relationships/hyperlink" Target="https://bsaber.com/tag/bloodcloak" TargetMode="External"/><Relationship Id="rId622" Type="http://schemas.openxmlformats.org/officeDocument/2006/relationships/hyperlink" Target="https://bsaber.com/tag/ryger" TargetMode="External"/><Relationship Id="rId864" Type="http://schemas.openxmlformats.org/officeDocument/2006/relationships/hyperlink" Target="https://bsaber.com/songs/f003/" TargetMode="External"/><Relationship Id="rId621" Type="http://schemas.openxmlformats.org/officeDocument/2006/relationships/hyperlink" Target="https://bsaber.com/songs/dcfc/" TargetMode="External"/><Relationship Id="rId863" Type="http://schemas.openxmlformats.org/officeDocument/2006/relationships/hyperlink" Target="https://www.youtube.com/watch?v=5y3xh8gs24c" TargetMode="External"/><Relationship Id="rId628" Type="http://schemas.openxmlformats.org/officeDocument/2006/relationships/hyperlink" Target="https://bsaber.com/tag/kamy" TargetMode="External"/><Relationship Id="rId627" Type="http://schemas.openxmlformats.org/officeDocument/2006/relationships/hyperlink" Target="https://bsaber.com/songs/de3d/" TargetMode="External"/><Relationship Id="rId869" Type="http://schemas.openxmlformats.org/officeDocument/2006/relationships/hyperlink" Target="https://www.youtube.com/watch?v=foJPL6qGLtg" TargetMode="External"/><Relationship Id="rId626" Type="http://schemas.openxmlformats.org/officeDocument/2006/relationships/hyperlink" Target="https://www.youtube.com/watch?v=dE4mFNUkDkE" TargetMode="External"/><Relationship Id="rId868" Type="http://schemas.openxmlformats.org/officeDocument/2006/relationships/hyperlink" Target="https://bsaber.com/tag/epg7ens" TargetMode="External"/><Relationship Id="rId625" Type="http://schemas.openxmlformats.org/officeDocument/2006/relationships/hyperlink" Target="https://bsaber.com/tag/xcheesy" TargetMode="External"/><Relationship Id="rId867" Type="http://schemas.openxmlformats.org/officeDocument/2006/relationships/hyperlink" Target="https://bsaber.com/songs/f44c/" TargetMode="External"/><Relationship Id="rId620" Type="http://schemas.openxmlformats.org/officeDocument/2006/relationships/hyperlink" Target="https://www.youtube.com/watch?v=Pz6aFkw5vy0" TargetMode="External"/><Relationship Id="rId862" Type="http://schemas.openxmlformats.org/officeDocument/2006/relationships/hyperlink" Target="https://bsaber.com/tag/joetastic" TargetMode="External"/><Relationship Id="rId861" Type="http://schemas.openxmlformats.org/officeDocument/2006/relationships/hyperlink" Target="https://bsaber.com/songs/f144/" TargetMode="External"/><Relationship Id="rId860" Type="http://schemas.openxmlformats.org/officeDocument/2006/relationships/hyperlink" Target="https://www.youtube.com/watch?v=e20A0TzHuGs" TargetMode="External"/><Relationship Id="rId619" Type="http://schemas.openxmlformats.org/officeDocument/2006/relationships/hyperlink" Target="https://bsaber.com/tag/thelightdesigner" TargetMode="External"/><Relationship Id="rId618" Type="http://schemas.openxmlformats.org/officeDocument/2006/relationships/hyperlink" Target="https://bsaber.com/songs/def1/" TargetMode="External"/><Relationship Id="rId613" Type="http://schemas.openxmlformats.org/officeDocument/2006/relationships/hyperlink" Target="https://bsaber.com/tag/kikaeaeon" TargetMode="External"/><Relationship Id="rId855" Type="http://schemas.openxmlformats.org/officeDocument/2006/relationships/hyperlink" Target="https://bsaber.com/songs/f124/" TargetMode="External"/><Relationship Id="rId612" Type="http://schemas.openxmlformats.org/officeDocument/2006/relationships/hyperlink" Target="https://bsaber.com/songs/dfc3/" TargetMode="External"/><Relationship Id="rId854" Type="http://schemas.openxmlformats.org/officeDocument/2006/relationships/hyperlink" Target="https://www.youtube.com/watch?v=3YQdOR2MZXA" TargetMode="External"/><Relationship Id="rId611" Type="http://schemas.openxmlformats.org/officeDocument/2006/relationships/hyperlink" Target="https://www.youtube.com/watch?v=RkID8_gnTxw" TargetMode="External"/><Relationship Id="rId853" Type="http://schemas.openxmlformats.org/officeDocument/2006/relationships/hyperlink" Target="https://bsaber.com/tag/velheor" TargetMode="External"/><Relationship Id="rId610" Type="http://schemas.openxmlformats.org/officeDocument/2006/relationships/hyperlink" Target="https://bsaber.com/tag/pkdan" TargetMode="External"/><Relationship Id="rId852" Type="http://schemas.openxmlformats.org/officeDocument/2006/relationships/hyperlink" Target="https://bsaber.com/songs/f42e/" TargetMode="External"/><Relationship Id="rId617" Type="http://schemas.openxmlformats.org/officeDocument/2006/relationships/hyperlink" Target="https://www.youtube.com/watch?v=RkID8_gnTxw" TargetMode="External"/><Relationship Id="rId859" Type="http://schemas.openxmlformats.org/officeDocument/2006/relationships/hyperlink" Target="https://bsaber.com/tag/joetastic" TargetMode="External"/><Relationship Id="rId616" Type="http://schemas.openxmlformats.org/officeDocument/2006/relationships/hyperlink" Target="https://bsaber.com/tag/fefy" TargetMode="External"/><Relationship Id="rId858" Type="http://schemas.openxmlformats.org/officeDocument/2006/relationships/hyperlink" Target="https://bsaber.com/songs/f372/" TargetMode="External"/><Relationship Id="rId615" Type="http://schemas.openxmlformats.org/officeDocument/2006/relationships/hyperlink" Target="https://bsaber.com/songs/dd1d/" TargetMode="External"/><Relationship Id="rId857" Type="http://schemas.openxmlformats.org/officeDocument/2006/relationships/hyperlink" Target="https://www.youtube.com/watch?v=vWV0Dlf1AAc" TargetMode="External"/><Relationship Id="rId614" Type="http://schemas.openxmlformats.org/officeDocument/2006/relationships/hyperlink" Target="https://www.youtube.com/watch?v=sSYoz0JmnZo" TargetMode="External"/><Relationship Id="rId856" Type="http://schemas.openxmlformats.org/officeDocument/2006/relationships/hyperlink" Target="https://bsaber.com/tag/that_narwhal" TargetMode="External"/><Relationship Id="rId851" Type="http://schemas.openxmlformats.org/officeDocument/2006/relationships/hyperlink" Target="https://www.youtube.com/watch?v=dXidW7fEH8g" TargetMode="External"/><Relationship Id="rId850" Type="http://schemas.openxmlformats.org/officeDocument/2006/relationships/hyperlink" Target="https://bsaber.com/tag/aggrogahu/" TargetMode="External"/><Relationship Id="rId409" Type="http://schemas.openxmlformats.org/officeDocument/2006/relationships/hyperlink" Target="https://bsaber.com/tag/rayman9515" TargetMode="External"/><Relationship Id="rId404" Type="http://schemas.openxmlformats.org/officeDocument/2006/relationships/hyperlink" Target="https://www.youtube.com/watch?v=MwSkC85TDgY" TargetMode="External"/><Relationship Id="rId646" Type="http://schemas.openxmlformats.org/officeDocument/2006/relationships/hyperlink" Target="https://bsaber.com/tag/pink" TargetMode="External"/><Relationship Id="rId888" Type="http://schemas.openxmlformats.org/officeDocument/2006/relationships/hyperlink" Target="https://bsaber.com/songs/f0d0/" TargetMode="External"/><Relationship Id="rId403" Type="http://schemas.openxmlformats.org/officeDocument/2006/relationships/hyperlink" Target="https://bsaber.com/tag/fefy" TargetMode="External"/><Relationship Id="rId645" Type="http://schemas.openxmlformats.org/officeDocument/2006/relationships/hyperlink" Target="https://bsaber.com/songs/df72/" TargetMode="External"/><Relationship Id="rId887" Type="http://schemas.openxmlformats.org/officeDocument/2006/relationships/hyperlink" Target="https://www.youtube.com/watch?v=qomXhHL08Fg" TargetMode="External"/><Relationship Id="rId402" Type="http://schemas.openxmlformats.org/officeDocument/2006/relationships/hyperlink" Target="https://bsaber.com/songs/c1fb/" TargetMode="External"/><Relationship Id="rId644" Type="http://schemas.openxmlformats.org/officeDocument/2006/relationships/hyperlink" Target="https://www.youtube.com/watch?v=6XK4S8OQPuU" TargetMode="External"/><Relationship Id="rId886" Type="http://schemas.openxmlformats.org/officeDocument/2006/relationships/hyperlink" Target="https://bsaber.com/tag/smileeaglet" TargetMode="External"/><Relationship Id="rId401" Type="http://schemas.openxmlformats.org/officeDocument/2006/relationships/hyperlink" Target="https://www.youtube.com/watch?v=PqJNc9KVIZE" TargetMode="External"/><Relationship Id="rId643" Type="http://schemas.openxmlformats.org/officeDocument/2006/relationships/hyperlink" Target="https://bsaber.com/tag/maso" TargetMode="External"/><Relationship Id="rId885" Type="http://schemas.openxmlformats.org/officeDocument/2006/relationships/hyperlink" Target="https://bsaber.com/songs/f15e/" TargetMode="External"/><Relationship Id="rId408" Type="http://schemas.openxmlformats.org/officeDocument/2006/relationships/hyperlink" Target="https://bsaber.com/songs/c205/" TargetMode="External"/><Relationship Id="rId407" Type="http://schemas.openxmlformats.org/officeDocument/2006/relationships/hyperlink" Target="https://www.youtube.com/watch?v=vIaPWxMPhug" TargetMode="External"/><Relationship Id="rId649" Type="http://schemas.openxmlformats.org/officeDocument/2006/relationships/hyperlink" Target="https://bsaber.com/tag/maso" TargetMode="External"/><Relationship Id="rId406" Type="http://schemas.openxmlformats.org/officeDocument/2006/relationships/hyperlink" Target="https://bsaber.com/tag/timeweaver" TargetMode="External"/><Relationship Id="rId648" Type="http://schemas.openxmlformats.org/officeDocument/2006/relationships/hyperlink" Target="https://bsaber.com/songs/dfd6/" TargetMode="External"/><Relationship Id="rId405" Type="http://schemas.openxmlformats.org/officeDocument/2006/relationships/hyperlink" Target="https://bsaber.com/songs/c208/" TargetMode="External"/><Relationship Id="rId647" Type="http://schemas.openxmlformats.org/officeDocument/2006/relationships/hyperlink" Target="https://www.youtube.com/watch?v=hxSg2Ioz3LM" TargetMode="External"/><Relationship Id="rId889" Type="http://schemas.openxmlformats.org/officeDocument/2006/relationships/hyperlink" Target="https://bsaber.com/tag/joetastic" TargetMode="External"/><Relationship Id="rId880" Type="http://schemas.openxmlformats.org/officeDocument/2006/relationships/hyperlink" Target="https://bsaber.com/tag/bearly" TargetMode="External"/><Relationship Id="rId400" Type="http://schemas.openxmlformats.org/officeDocument/2006/relationships/hyperlink" Target="https://bsaber.com/tag/joetastic" TargetMode="External"/><Relationship Id="rId642" Type="http://schemas.openxmlformats.org/officeDocument/2006/relationships/hyperlink" Target="https://bsaber.com/songs/de20/" TargetMode="External"/><Relationship Id="rId884" Type="http://schemas.openxmlformats.org/officeDocument/2006/relationships/hyperlink" Target="https://www.youtube.com/watch?v=Qcm35mZqyc8" TargetMode="External"/><Relationship Id="rId641" Type="http://schemas.openxmlformats.org/officeDocument/2006/relationships/hyperlink" Target="https://www.youtube.com/watch?v=KushW6zvazM" TargetMode="External"/><Relationship Id="rId883" Type="http://schemas.openxmlformats.org/officeDocument/2006/relationships/hyperlink" Target="https://bsaber.com/tag/jafdy" TargetMode="External"/><Relationship Id="rId640" Type="http://schemas.openxmlformats.org/officeDocument/2006/relationships/hyperlink" Target="https://bsaber.com/tag/maso" TargetMode="External"/><Relationship Id="rId882" Type="http://schemas.openxmlformats.org/officeDocument/2006/relationships/hyperlink" Target="https://bsaber.com/songs/f30c/" TargetMode="External"/><Relationship Id="rId881" Type="http://schemas.openxmlformats.org/officeDocument/2006/relationships/hyperlink" Target="https://www.youtube.com/watch?v=VWEmsUiQELU" TargetMode="External"/><Relationship Id="rId635" Type="http://schemas.openxmlformats.org/officeDocument/2006/relationships/hyperlink" Target="https://www.youtube.com/watch?v=yNjcuoYXQMo" TargetMode="External"/><Relationship Id="rId877" Type="http://schemas.openxmlformats.org/officeDocument/2006/relationships/hyperlink" Target="https://bsaber.com/tag/joetastic" TargetMode="External"/><Relationship Id="rId634" Type="http://schemas.openxmlformats.org/officeDocument/2006/relationships/hyperlink" Target="https://bsaber.com/tag/ejiejidayo" TargetMode="External"/><Relationship Id="rId876" Type="http://schemas.openxmlformats.org/officeDocument/2006/relationships/hyperlink" Target="https://bsaber.com/songs/f538/" TargetMode="External"/><Relationship Id="rId633" Type="http://schemas.openxmlformats.org/officeDocument/2006/relationships/hyperlink" Target="https://bsaber.com/songs/deea/" TargetMode="External"/><Relationship Id="rId875" Type="http://schemas.openxmlformats.org/officeDocument/2006/relationships/hyperlink" Target="https://www.youtube.com/watch?v=NHwnIZxVq70" TargetMode="External"/><Relationship Id="rId632" Type="http://schemas.openxmlformats.org/officeDocument/2006/relationships/hyperlink" Target="https://www.youtube.com/watch?v=eqra3YGEa4k" TargetMode="External"/><Relationship Id="rId874" Type="http://schemas.openxmlformats.org/officeDocument/2006/relationships/hyperlink" Target="https://bsaber.com/tag/alicexiv" TargetMode="External"/><Relationship Id="rId639" Type="http://schemas.openxmlformats.org/officeDocument/2006/relationships/hyperlink" Target="https://bsaber.com/songs/df46/" TargetMode="External"/><Relationship Id="rId638" Type="http://schemas.openxmlformats.org/officeDocument/2006/relationships/hyperlink" Target="https://www.youtube.com/watch?v=2-zPY0vrpjQ" TargetMode="External"/><Relationship Id="rId637" Type="http://schemas.openxmlformats.org/officeDocument/2006/relationships/hyperlink" Target="https://bsaber.com/tag/cerret" TargetMode="External"/><Relationship Id="rId879" Type="http://schemas.openxmlformats.org/officeDocument/2006/relationships/hyperlink" Target="https://bsaber.com/songs/f050/" TargetMode="External"/><Relationship Id="rId636" Type="http://schemas.openxmlformats.org/officeDocument/2006/relationships/hyperlink" Target="https://bsaber.com/songs/de01/" TargetMode="External"/><Relationship Id="rId878" Type="http://schemas.openxmlformats.org/officeDocument/2006/relationships/hyperlink" Target="https://www.youtube.com/watch?v=mQ055hHdxbE" TargetMode="External"/><Relationship Id="rId631" Type="http://schemas.openxmlformats.org/officeDocument/2006/relationships/hyperlink" Target="https://bsaber.com/tag/olfah" TargetMode="External"/><Relationship Id="rId873" Type="http://schemas.openxmlformats.org/officeDocument/2006/relationships/hyperlink" Target="https://bsaber.com/songs/f21c/" TargetMode="External"/><Relationship Id="rId630" Type="http://schemas.openxmlformats.org/officeDocument/2006/relationships/hyperlink" Target="https://bsaber.com/songs/dd10/" TargetMode="External"/><Relationship Id="rId872" Type="http://schemas.openxmlformats.org/officeDocument/2006/relationships/hyperlink" Target="https://www.youtube.com/watch?v=LAjIn6SJK5Y" TargetMode="External"/><Relationship Id="rId871" Type="http://schemas.openxmlformats.org/officeDocument/2006/relationships/hyperlink" Target="https://bsaber.com/tag/joetastic" TargetMode="External"/><Relationship Id="rId870" Type="http://schemas.openxmlformats.org/officeDocument/2006/relationships/hyperlink" Target="https://bsaber.com/songs/f380/" TargetMode="External"/><Relationship Id="rId829" Type="http://schemas.openxmlformats.org/officeDocument/2006/relationships/hyperlink" Target="https://bsaber.com/tag/scrumplex" TargetMode="External"/><Relationship Id="rId828" Type="http://schemas.openxmlformats.org/officeDocument/2006/relationships/hyperlink" Target="https://bsaber.com/songs/f04a/" TargetMode="External"/><Relationship Id="rId827" Type="http://schemas.openxmlformats.org/officeDocument/2006/relationships/hyperlink" Target="https://www.youtube.com/watch?v=8S7rvq1toxI" TargetMode="External"/><Relationship Id="rId822" Type="http://schemas.openxmlformats.org/officeDocument/2006/relationships/hyperlink" Target="https://bsaber.com/songs/ef21/" TargetMode="External"/><Relationship Id="rId821" Type="http://schemas.openxmlformats.org/officeDocument/2006/relationships/hyperlink" Target="https://www.youtube.com/watch?v=etoWF7oRDXE" TargetMode="External"/><Relationship Id="rId820" Type="http://schemas.openxmlformats.org/officeDocument/2006/relationships/hyperlink" Target="https://bsaber.com/tag/bloodcloak" TargetMode="External"/><Relationship Id="rId826" Type="http://schemas.openxmlformats.org/officeDocument/2006/relationships/hyperlink" Target="https://bsaber.com/tag/vasili" TargetMode="External"/><Relationship Id="rId825" Type="http://schemas.openxmlformats.org/officeDocument/2006/relationships/hyperlink" Target="https://bsaber.com/songs/f04c/" TargetMode="External"/><Relationship Id="rId824" Type="http://schemas.openxmlformats.org/officeDocument/2006/relationships/hyperlink" Target="https://www.youtube.com/watch?v=5_LntsvxETY" TargetMode="External"/><Relationship Id="rId823" Type="http://schemas.openxmlformats.org/officeDocument/2006/relationships/hyperlink" Target="https://bsaber.com/tag/nsenuesu" TargetMode="External"/><Relationship Id="rId819" Type="http://schemas.openxmlformats.org/officeDocument/2006/relationships/hyperlink" Target="https://bsaber.com/songs/f003/" TargetMode="External"/><Relationship Id="rId818" Type="http://schemas.openxmlformats.org/officeDocument/2006/relationships/hyperlink" Target="https://www.youtube.com/watch?v=5y3xh8gs24c" TargetMode="External"/><Relationship Id="rId817" Type="http://schemas.openxmlformats.org/officeDocument/2006/relationships/hyperlink" Target="https://bsaber.com/tag/joetastic" TargetMode="External"/><Relationship Id="rId816" Type="http://schemas.openxmlformats.org/officeDocument/2006/relationships/hyperlink" Target="https://bsaber.com/songs/f045/" TargetMode="External"/><Relationship Id="rId811" Type="http://schemas.openxmlformats.org/officeDocument/2006/relationships/hyperlink" Target="https://bsaber.com/tag/aaltopahwi" TargetMode="External"/><Relationship Id="rId810" Type="http://schemas.openxmlformats.org/officeDocument/2006/relationships/hyperlink" Target="https://bsaber.com/songs/f04b/" TargetMode="External"/><Relationship Id="rId815" Type="http://schemas.openxmlformats.org/officeDocument/2006/relationships/hyperlink" Target="https://www.youtube.com/watch?v=Ta8BkUkEAB8" TargetMode="External"/><Relationship Id="rId814" Type="http://schemas.openxmlformats.org/officeDocument/2006/relationships/hyperlink" Target="https://bsaber.com/tag/cat_using_a_toaster" TargetMode="External"/><Relationship Id="rId813" Type="http://schemas.openxmlformats.org/officeDocument/2006/relationships/hyperlink" Target="https://bsaber.com/songs/edad/" TargetMode="External"/><Relationship Id="rId812" Type="http://schemas.openxmlformats.org/officeDocument/2006/relationships/hyperlink" Target="https://www.youtube.com/watch?v=Su-b-8uHd6o" TargetMode="External"/><Relationship Id="rId609" Type="http://schemas.openxmlformats.org/officeDocument/2006/relationships/hyperlink" Target="https://bsaber.com/songs/dda2/" TargetMode="External"/><Relationship Id="rId608" Type="http://schemas.openxmlformats.org/officeDocument/2006/relationships/hyperlink" Target="https://www.youtube.com/watch?v=iRQFgSPGnwc" TargetMode="External"/><Relationship Id="rId607" Type="http://schemas.openxmlformats.org/officeDocument/2006/relationships/hyperlink" Target="https://bsaber.com/tag/rizthesnuggie" TargetMode="External"/><Relationship Id="rId849" Type="http://schemas.openxmlformats.org/officeDocument/2006/relationships/hyperlink" Target="https://bsaber.com/songs/f286/" TargetMode="External"/><Relationship Id="rId602" Type="http://schemas.openxmlformats.org/officeDocument/2006/relationships/hyperlink" Target="https://www.youtube.com/watch?v=3iMdlFaiO4s" TargetMode="External"/><Relationship Id="rId844" Type="http://schemas.openxmlformats.org/officeDocument/2006/relationships/hyperlink" Target="https://bsaber.com/tag/nitronikexe" TargetMode="External"/><Relationship Id="rId601" Type="http://schemas.openxmlformats.org/officeDocument/2006/relationships/hyperlink" Target="https://bsaber.com/tag/epg7ens" TargetMode="External"/><Relationship Id="rId843" Type="http://schemas.openxmlformats.org/officeDocument/2006/relationships/hyperlink" Target="https://bsaber.com/songs/ed9c/" TargetMode="External"/><Relationship Id="rId600" Type="http://schemas.openxmlformats.org/officeDocument/2006/relationships/hyperlink" Target="https://bsaber.com/songs/d4b7/" TargetMode="External"/><Relationship Id="rId842" Type="http://schemas.openxmlformats.org/officeDocument/2006/relationships/hyperlink" Target="https://www.youtube.com/watch?v=dYa6KLLrWoU" TargetMode="External"/><Relationship Id="rId841" Type="http://schemas.openxmlformats.org/officeDocument/2006/relationships/hyperlink" Target="https://bsaber.com/tag/maso" TargetMode="External"/><Relationship Id="rId606" Type="http://schemas.openxmlformats.org/officeDocument/2006/relationships/hyperlink" Target="https://bsaber.com/songs/e01a/" TargetMode="External"/><Relationship Id="rId848" Type="http://schemas.openxmlformats.org/officeDocument/2006/relationships/hyperlink" Target="https://www.youtube.com/watch?v=2qla5phsDEQ" TargetMode="External"/><Relationship Id="rId605" Type="http://schemas.openxmlformats.org/officeDocument/2006/relationships/hyperlink" Target="https://www.youtube.com/watch?v=wJnBTPUQS5A" TargetMode="External"/><Relationship Id="rId847" Type="http://schemas.openxmlformats.org/officeDocument/2006/relationships/hyperlink" Target="https://bsaber.com/tag/ryger" TargetMode="External"/><Relationship Id="rId604" Type="http://schemas.openxmlformats.org/officeDocument/2006/relationships/hyperlink" Target="https://bsaber.com/tag/fefy" TargetMode="External"/><Relationship Id="rId846" Type="http://schemas.openxmlformats.org/officeDocument/2006/relationships/hyperlink" Target="https://bsaber.com/songs/ed7f/" TargetMode="External"/><Relationship Id="rId603" Type="http://schemas.openxmlformats.org/officeDocument/2006/relationships/hyperlink" Target="https://bsaber.com/songs/d523/" TargetMode="External"/><Relationship Id="rId845" Type="http://schemas.openxmlformats.org/officeDocument/2006/relationships/hyperlink" Target="https://www.youtube.com/watch?v=s1Evnzkez7o" TargetMode="External"/><Relationship Id="rId840" Type="http://schemas.openxmlformats.org/officeDocument/2006/relationships/hyperlink" Target="https://bsaber.com/songs/ed60/" TargetMode="External"/><Relationship Id="rId839" Type="http://schemas.openxmlformats.org/officeDocument/2006/relationships/hyperlink" Target="https://www.youtube.com/watch?v=2cGi0hfNSJI" TargetMode="External"/><Relationship Id="rId838" Type="http://schemas.openxmlformats.org/officeDocument/2006/relationships/hyperlink" Target="https://bsaber.com/tag/nitronikexe" TargetMode="External"/><Relationship Id="rId833" Type="http://schemas.openxmlformats.org/officeDocument/2006/relationships/hyperlink" Target="https://www.youtube.com/watch?v=MyKtpAihppY" TargetMode="External"/><Relationship Id="rId832" Type="http://schemas.openxmlformats.org/officeDocument/2006/relationships/hyperlink" Target="https://bsaber.com/tag/ryger" TargetMode="External"/><Relationship Id="rId831" Type="http://schemas.openxmlformats.org/officeDocument/2006/relationships/hyperlink" Target="https://bsaber.com/songs/ed7f/" TargetMode="External"/><Relationship Id="rId830" Type="http://schemas.openxmlformats.org/officeDocument/2006/relationships/hyperlink" Target="https://www.youtube.com/watch?v=s1Evnzkez7o" TargetMode="External"/><Relationship Id="rId837" Type="http://schemas.openxmlformats.org/officeDocument/2006/relationships/hyperlink" Target="https://bsaber.com/songs/ed9d/" TargetMode="External"/><Relationship Id="rId836" Type="http://schemas.openxmlformats.org/officeDocument/2006/relationships/hyperlink" Target="https://www.youtube.com/watch?v=ux9vr4xfWj4" TargetMode="External"/><Relationship Id="rId835" Type="http://schemas.openxmlformats.org/officeDocument/2006/relationships/hyperlink" Target="https://bsaber.com/tag/pyrowarfare" TargetMode="External"/><Relationship Id="rId834" Type="http://schemas.openxmlformats.org/officeDocument/2006/relationships/hyperlink" Target="https://bsaber.com/songs/efdf/" TargetMode="External"/><Relationship Id="rId228" Type="http://schemas.openxmlformats.org/officeDocument/2006/relationships/hyperlink" Target="https://bsaber.com/songs/b60a/" TargetMode="External"/><Relationship Id="rId227" Type="http://schemas.openxmlformats.org/officeDocument/2006/relationships/hyperlink" Target="https://www.youtube.com/watch?v=OvmQvOucP70" TargetMode="External"/><Relationship Id="rId469" Type="http://schemas.openxmlformats.org/officeDocument/2006/relationships/hyperlink" Target="https://bsaber.com/tag/majorpickle" TargetMode="External"/><Relationship Id="rId226" Type="http://schemas.openxmlformats.org/officeDocument/2006/relationships/hyperlink" Target="https://bsaber.com/tag/exeiron" TargetMode="External"/><Relationship Id="rId468" Type="http://schemas.openxmlformats.org/officeDocument/2006/relationships/hyperlink" Target="https://bsaber.com/songs/c74f/" TargetMode="External"/><Relationship Id="rId225" Type="http://schemas.openxmlformats.org/officeDocument/2006/relationships/hyperlink" Target="https://bsaber.com/songs/b5f4/" TargetMode="External"/><Relationship Id="rId467" Type="http://schemas.openxmlformats.org/officeDocument/2006/relationships/hyperlink" Target="https://www.youtube.com/watch?v=qYkbTyHXwbs" TargetMode="External"/><Relationship Id="rId229" Type="http://schemas.openxmlformats.org/officeDocument/2006/relationships/hyperlink" Target="https://bsaber.com/tag/joetastic" TargetMode="External"/><Relationship Id="rId220" Type="http://schemas.openxmlformats.org/officeDocument/2006/relationships/hyperlink" Target="https://bsaber.com/tag/joetastic" TargetMode="External"/><Relationship Id="rId462" Type="http://schemas.openxmlformats.org/officeDocument/2006/relationships/hyperlink" Target="https://bsaber.com/songs/c654/" TargetMode="External"/><Relationship Id="rId461" Type="http://schemas.openxmlformats.org/officeDocument/2006/relationships/hyperlink" Target="https://www.youtube.com/watch?v=7zGbTKrYXgQ" TargetMode="External"/><Relationship Id="rId460" Type="http://schemas.openxmlformats.org/officeDocument/2006/relationships/hyperlink" Target="https://bsaber.com/tag/downycat" TargetMode="External"/><Relationship Id="rId224" Type="http://schemas.openxmlformats.org/officeDocument/2006/relationships/hyperlink" Target="https://www.youtube.com/watch?v=6FNHe3kf8_s" TargetMode="External"/><Relationship Id="rId466" Type="http://schemas.openxmlformats.org/officeDocument/2006/relationships/hyperlink" Target="https://bsaber.com/tag/noxn" TargetMode="External"/><Relationship Id="rId223" Type="http://schemas.openxmlformats.org/officeDocument/2006/relationships/hyperlink" Target="https://bsaber.com/tag/joetastic" TargetMode="External"/><Relationship Id="rId465" Type="http://schemas.openxmlformats.org/officeDocument/2006/relationships/hyperlink" Target="https://bsaber.com/songs/c9a1/" TargetMode="External"/><Relationship Id="rId222" Type="http://schemas.openxmlformats.org/officeDocument/2006/relationships/hyperlink" Target="https://bsaber.com/songs/b5fb/" TargetMode="External"/><Relationship Id="rId464" Type="http://schemas.openxmlformats.org/officeDocument/2006/relationships/hyperlink" Target="https://www.youtube.com/watch?v=OkOBLcUMjUw" TargetMode="External"/><Relationship Id="rId221" Type="http://schemas.openxmlformats.org/officeDocument/2006/relationships/hyperlink" Target="https://www.youtube.com/watch?v=zIFV8UUs1-c" TargetMode="External"/><Relationship Id="rId463" Type="http://schemas.openxmlformats.org/officeDocument/2006/relationships/hyperlink" Target="https://bsaber.com/tag/purini" TargetMode="External"/><Relationship Id="rId217" Type="http://schemas.openxmlformats.org/officeDocument/2006/relationships/hyperlink" Target="https://bsaber.com/tag/smileeaglet" TargetMode="External"/><Relationship Id="rId459" Type="http://schemas.openxmlformats.org/officeDocument/2006/relationships/hyperlink" Target="https://bsaber.com/songs/c65b/" TargetMode="External"/><Relationship Id="rId216" Type="http://schemas.openxmlformats.org/officeDocument/2006/relationships/hyperlink" Target="https://bsaber.com/songs/b80b/" TargetMode="External"/><Relationship Id="rId458" Type="http://schemas.openxmlformats.org/officeDocument/2006/relationships/hyperlink" Target="https://www.youtube.com/watch?v=G2iKNTL4xEc" TargetMode="External"/><Relationship Id="rId215" Type="http://schemas.openxmlformats.org/officeDocument/2006/relationships/hyperlink" Target="https://www.youtube.com/watch?v=766qmHTc2ro" TargetMode="External"/><Relationship Id="rId457" Type="http://schemas.openxmlformats.org/officeDocument/2006/relationships/hyperlink" Target="https://bsaber.com/tag/techbutterfly" TargetMode="External"/><Relationship Id="rId699" Type="http://schemas.openxmlformats.org/officeDocument/2006/relationships/hyperlink" Target="https://bsaber.com/songs/e2e0/" TargetMode="External"/><Relationship Id="rId214" Type="http://schemas.openxmlformats.org/officeDocument/2006/relationships/hyperlink" Target="https://bsaber.com/tag/xhera" TargetMode="External"/><Relationship Id="rId456" Type="http://schemas.openxmlformats.org/officeDocument/2006/relationships/hyperlink" Target="https://bsaber.com/songs/c694/" TargetMode="External"/><Relationship Id="rId698" Type="http://schemas.openxmlformats.org/officeDocument/2006/relationships/hyperlink" Target="https://www.youtube.com/watch?v=0He-u9f217g" TargetMode="External"/><Relationship Id="rId219" Type="http://schemas.openxmlformats.org/officeDocument/2006/relationships/hyperlink" Target="https://bsaber.com/songs/b6ad/" TargetMode="External"/><Relationship Id="rId218" Type="http://schemas.openxmlformats.org/officeDocument/2006/relationships/hyperlink" Target="https://www.youtube.com/watch?v=Jhuf1bP61A4" TargetMode="External"/><Relationship Id="rId451" Type="http://schemas.openxmlformats.org/officeDocument/2006/relationships/hyperlink" Target="https://bsaber.com/tag/epg7ens" TargetMode="External"/><Relationship Id="rId693" Type="http://schemas.openxmlformats.org/officeDocument/2006/relationships/hyperlink" Target="https://bsaber.com/songs/e41d/" TargetMode="External"/><Relationship Id="rId450" Type="http://schemas.openxmlformats.org/officeDocument/2006/relationships/hyperlink" Target="https://bsaber.com/songs/c8b6/" TargetMode="External"/><Relationship Id="rId692" Type="http://schemas.openxmlformats.org/officeDocument/2006/relationships/hyperlink" Target="https://www.youtube.com/watch?v=73z_Qz5HT-Y" TargetMode="External"/><Relationship Id="rId691" Type="http://schemas.openxmlformats.org/officeDocument/2006/relationships/hyperlink" Target="https://bsaber.com/tag/firestrikeyt" TargetMode="External"/><Relationship Id="rId690" Type="http://schemas.openxmlformats.org/officeDocument/2006/relationships/hyperlink" Target="https://bsaber.com/songs/e4ab/" TargetMode="External"/><Relationship Id="rId213" Type="http://schemas.openxmlformats.org/officeDocument/2006/relationships/hyperlink" Target="https://bsaber.com/songs/b7ea/" TargetMode="External"/><Relationship Id="rId455" Type="http://schemas.openxmlformats.org/officeDocument/2006/relationships/hyperlink" Target="https://www.youtube.com/watch?v=2rxWPEdYCnI" TargetMode="External"/><Relationship Id="rId697" Type="http://schemas.openxmlformats.org/officeDocument/2006/relationships/hyperlink" Target="https://bsaber.com/tag/joetastic" TargetMode="External"/><Relationship Id="rId212" Type="http://schemas.openxmlformats.org/officeDocument/2006/relationships/hyperlink" Target="https://www.youtube.com/watch?v=i4w65eoL6PA" TargetMode="External"/><Relationship Id="rId454" Type="http://schemas.openxmlformats.org/officeDocument/2006/relationships/hyperlink" Target="https://bsaber.com/tag/thelightdesigner" TargetMode="External"/><Relationship Id="rId696" Type="http://schemas.openxmlformats.org/officeDocument/2006/relationships/hyperlink" Target="https://bsaber.com/songs/e24a/" TargetMode="External"/><Relationship Id="rId211" Type="http://schemas.openxmlformats.org/officeDocument/2006/relationships/hyperlink" Target="https://bsaber.com/tag/emir" TargetMode="External"/><Relationship Id="rId453" Type="http://schemas.openxmlformats.org/officeDocument/2006/relationships/hyperlink" Target="https://bsaber.com/songs/c7e9/" TargetMode="External"/><Relationship Id="rId695" Type="http://schemas.openxmlformats.org/officeDocument/2006/relationships/hyperlink" Target="https://www.youtube.com/watch?v=wkG4_Y2ZLUg" TargetMode="External"/><Relationship Id="rId210" Type="http://schemas.openxmlformats.org/officeDocument/2006/relationships/hyperlink" Target="https://bsaber.com/songs/b5ff/" TargetMode="External"/><Relationship Id="rId452" Type="http://schemas.openxmlformats.org/officeDocument/2006/relationships/hyperlink" Target="https://www.youtube.com/watch?v=Y1_VsyLAGuk" TargetMode="External"/><Relationship Id="rId694" Type="http://schemas.openxmlformats.org/officeDocument/2006/relationships/hyperlink" Target="https://bsaber.com/tag/pkdan" TargetMode="External"/><Relationship Id="rId491" Type="http://schemas.openxmlformats.org/officeDocument/2006/relationships/hyperlink" Target="https://www.youtube.com/watch?v=idipMrfAZHk" TargetMode="External"/><Relationship Id="rId490" Type="http://schemas.openxmlformats.org/officeDocument/2006/relationships/hyperlink" Target="https://bsaber.com/tag/etan" TargetMode="External"/><Relationship Id="rId249" Type="http://schemas.openxmlformats.org/officeDocument/2006/relationships/hyperlink" Target="https://bsaber.com/songs/b95f/" TargetMode="External"/><Relationship Id="rId248" Type="http://schemas.openxmlformats.org/officeDocument/2006/relationships/hyperlink" Target="https://www.youtube.com/watch?v=NY__VTIUsiU" TargetMode="External"/><Relationship Id="rId247" Type="http://schemas.openxmlformats.org/officeDocument/2006/relationships/hyperlink" Target="https://bsaber.com/tag/idlebob" TargetMode="External"/><Relationship Id="rId489" Type="http://schemas.openxmlformats.org/officeDocument/2006/relationships/hyperlink" Target="https://bsaber.com/songs/d35a/" TargetMode="External"/><Relationship Id="rId242" Type="http://schemas.openxmlformats.org/officeDocument/2006/relationships/hyperlink" Target="https://www.youtube.com/watch?v=faqmNf_fZlE" TargetMode="External"/><Relationship Id="rId484" Type="http://schemas.openxmlformats.org/officeDocument/2006/relationships/hyperlink" Target="https://bsaber.com/tag/ryger" TargetMode="External"/><Relationship Id="rId241" Type="http://schemas.openxmlformats.org/officeDocument/2006/relationships/hyperlink" Target="https://bsaber.com/tag/jokidum" TargetMode="External"/><Relationship Id="rId483" Type="http://schemas.openxmlformats.org/officeDocument/2006/relationships/hyperlink" Target="https://bsaber.com/songs/c62c/" TargetMode="External"/><Relationship Id="rId240" Type="http://schemas.openxmlformats.org/officeDocument/2006/relationships/hyperlink" Target="https://bsaber.com/songs/b662/" TargetMode="External"/><Relationship Id="rId482" Type="http://schemas.openxmlformats.org/officeDocument/2006/relationships/hyperlink" Target="https://www.youtube.com/watch?v=IAgTv8b20Dg" TargetMode="External"/><Relationship Id="rId481" Type="http://schemas.openxmlformats.org/officeDocument/2006/relationships/hyperlink" Target="https://bsaber.com/tag/cyrix" TargetMode="External"/><Relationship Id="rId246" Type="http://schemas.openxmlformats.org/officeDocument/2006/relationships/hyperlink" Target="https://bsaber.com/songs/b7a6/" TargetMode="External"/><Relationship Id="rId488" Type="http://schemas.openxmlformats.org/officeDocument/2006/relationships/hyperlink" Target="https://www.youtube.com/watch?v=cRcGdTcZLFQ" TargetMode="External"/><Relationship Id="rId245" Type="http://schemas.openxmlformats.org/officeDocument/2006/relationships/hyperlink" Target="https://www.youtube.com/watch?v=_Sp2ir7oFYc" TargetMode="External"/><Relationship Id="rId487" Type="http://schemas.openxmlformats.org/officeDocument/2006/relationships/hyperlink" Target="https://bsaber.com/tag/reaxt" TargetMode="External"/><Relationship Id="rId244" Type="http://schemas.openxmlformats.org/officeDocument/2006/relationships/hyperlink" Target="https://bsaber.com/tag/rigid" TargetMode="External"/><Relationship Id="rId486" Type="http://schemas.openxmlformats.org/officeDocument/2006/relationships/hyperlink" Target="https://bsaber.com/songs/d00c/" TargetMode="External"/><Relationship Id="rId243" Type="http://schemas.openxmlformats.org/officeDocument/2006/relationships/hyperlink" Target="https://bsaber.com/songs/b6c8/" TargetMode="External"/><Relationship Id="rId485" Type="http://schemas.openxmlformats.org/officeDocument/2006/relationships/hyperlink" Target="https://www.youtube.com/watch?v=eqZE60HanCM" TargetMode="External"/><Relationship Id="rId480" Type="http://schemas.openxmlformats.org/officeDocument/2006/relationships/hyperlink" Target="https://bsaber.com/songs/c7a1/" TargetMode="External"/><Relationship Id="rId239" Type="http://schemas.openxmlformats.org/officeDocument/2006/relationships/hyperlink" Target="https://www.youtube.com/watch?v=DZ-VT50SgUo" TargetMode="External"/><Relationship Id="rId238" Type="http://schemas.openxmlformats.org/officeDocument/2006/relationships/hyperlink" Target="https://bsaber.com/tag/joetastic" TargetMode="External"/><Relationship Id="rId237" Type="http://schemas.openxmlformats.org/officeDocument/2006/relationships/hyperlink" Target="https://bsaber.com/songs/b71d/" TargetMode="External"/><Relationship Id="rId479" Type="http://schemas.openxmlformats.org/officeDocument/2006/relationships/hyperlink" Target="https://www.youtube.com/watch?v=51G5ebOKEw8" TargetMode="External"/><Relationship Id="rId236" Type="http://schemas.openxmlformats.org/officeDocument/2006/relationships/hyperlink" Target="https://www.youtube.com/watch?v=ZK7TS7-qMEg" TargetMode="External"/><Relationship Id="rId478" Type="http://schemas.openxmlformats.org/officeDocument/2006/relationships/hyperlink" Target="https://bsaber.com/tag/joetastic" TargetMode="External"/><Relationship Id="rId231" Type="http://schemas.openxmlformats.org/officeDocument/2006/relationships/hyperlink" Target="https://bsaber.com/songs/b7a4/" TargetMode="External"/><Relationship Id="rId473" Type="http://schemas.openxmlformats.org/officeDocument/2006/relationships/hyperlink" Target="https://www.youtube.com/watch?v=f4w8IbQTJpY" TargetMode="External"/><Relationship Id="rId230" Type="http://schemas.openxmlformats.org/officeDocument/2006/relationships/hyperlink" Target="https://www.youtube.com/watch?v=JHiqGqoIGII" TargetMode="External"/><Relationship Id="rId472" Type="http://schemas.openxmlformats.org/officeDocument/2006/relationships/hyperlink" Target="https://bsaber.com/tag/etan" TargetMode="External"/><Relationship Id="rId471" Type="http://schemas.openxmlformats.org/officeDocument/2006/relationships/hyperlink" Target="https://bsaber.com/songs/c72c/" TargetMode="External"/><Relationship Id="rId470" Type="http://schemas.openxmlformats.org/officeDocument/2006/relationships/hyperlink" Target="https://www.youtube.com/watch?v=ptoXaf-6tLs" TargetMode="External"/><Relationship Id="rId235" Type="http://schemas.openxmlformats.org/officeDocument/2006/relationships/hyperlink" Target="https://bsaber.com/tag/tranch" TargetMode="External"/><Relationship Id="rId477" Type="http://schemas.openxmlformats.org/officeDocument/2006/relationships/hyperlink" Target="https://bsaber.com/songs/c95c/" TargetMode="External"/><Relationship Id="rId234" Type="http://schemas.openxmlformats.org/officeDocument/2006/relationships/hyperlink" Target="https://bsaber.com/songs/b781/" TargetMode="External"/><Relationship Id="rId476" Type="http://schemas.openxmlformats.org/officeDocument/2006/relationships/hyperlink" Target="https://www.youtube.com/watch?v=bekIJTLgdz8" TargetMode="External"/><Relationship Id="rId233" Type="http://schemas.openxmlformats.org/officeDocument/2006/relationships/hyperlink" Target="https://www.youtube.com/watch?v=2Uj9OYv3pdI" TargetMode="External"/><Relationship Id="rId475" Type="http://schemas.openxmlformats.org/officeDocument/2006/relationships/hyperlink" Target="https://bsaber.com/tag/noxn" TargetMode="External"/><Relationship Id="rId232" Type="http://schemas.openxmlformats.org/officeDocument/2006/relationships/hyperlink" Target="https://bsaber.com/tag/joetastic" TargetMode="External"/><Relationship Id="rId474" Type="http://schemas.openxmlformats.org/officeDocument/2006/relationships/hyperlink" Target="https://bsaber.com/songs/c99f/" TargetMode="External"/><Relationship Id="rId426" Type="http://schemas.openxmlformats.org/officeDocument/2006/relationships/hyperlink" Target="https://bsaber.com/songs/c3bb/" TargetMode="External"/><Relationship Id="rId668" Type="http://schemas.openxmlformats.org/officeDocument/2006/relationships/hyperlink" Target="https://www.youtube.com/watch?v=oypdVyG_oPw" TargetMode="External"/><Relationship Id="rId425" Type="http://schemas.openxmlformats.org/officeDocument/2006/relationships/hyperlink" Target="https://www.youtube.com/watch?v=kL8CyVqzmkc" TargetMode="External"/><Relationship Id="rId667" Type="http://schemas.openxmlformats.org/officeDocument/2006/relationships/hyperlink" Target="https://bsaber.com/tag/nitronikexe" TargetMode="External"/><Relationship Id="rId424" Type="http://schemas.openxmlformats.org/officeDocument/2006/relationships/hyperlink" Target="https://bsaber.com/tag/nitronikexe" TargetMode="External"/><Relationship Id="rId666" Type="http://schemas.openxmlformats.org/officeDocument/2006/relationships/hyperlink" Target="https://bsaber.com/songs/e4ae/" TargetMode="External"/><Relationship Id="rId423" Type="http://schemas.openxmlformats.org/officeDocument/2006/relationships/hyperlink" Target="https://bsaber.com/songs/c08c/" TargetMode="External"/><Relationship Id="rId665" Type="http://schemas.openxmlformats.org/officeDocument/2006/relationships/hyperlink" Target="https://www.youtube.com/watch?v=CY8E6N5Nzec" TargetMode="External"/><Relationship Id="rId429" Type="http://schemas.openxmlformats.org/officeDocument/2006/relationships/hyperlink" Target="https://bsaber.com/songs/7d04/" TargetMode="External"/><Relationship Id="rId428" Type="http://schemas.openxmlformats.org/officeDocument/2006/relationships/hyperlink" Target="https://www.youtube.com/watch?v=4NRXx6U8ABQ" TargetMode="External"/><Relationship Id="rId427" Type="http://schemas.openxmlformats.org/officeDocument/2006/relationships/hyperlink" Target="https://bsaber.com/tag/aqu" TargetMode="External"/><Relationship Id="rId669" Type="http://schemas.openxmlformats.org/officeDocument/2006/relationships/hyperlink" Target="https://bsaber.com/songs/e4af/" TargetMode="External"/><Relationship Id="rId660" Type="http://schemas.openxmlformats.org/officeDocument/2006/relationships/hyperlink" Target="https://bsaber.com/songs/dd88/" TargetMode="External"/><Relationship Id="rId422" Type="http://schemas.openxmlformats.org/officeDocument/2006/relationships/hyperlink" Target="https://www.youtube.com/watch?v=FZs3MbhE8_g" TargetMode="External"/><Relationship Id="rId664" Type="http://schemas.openxmlformats.org/officeDocument/2006/relationships/hyperlink" Target="https://bsaber.com/tag/dyprax83" TargetMode="External"/><Relationship Id="rId421" Type="http://schemas.openxmlformats.org/officeDocument/2006/relationships/hyperlink" Target="https://bsaber.com/tag/johnnydee" TargetMode="External"/><Relationship Id="rId663" Type="http://schemas.openxmlformats.org/officeDocument/2006/relationships/hyperlink" Target="https://bsaber.com/songs/dd25/" TargetMode="External"/><Relationship Id="rId420" Type="http://schemas.openxmlformats.org/officeDocument/2006/relationships/hyperlink" Target="https://bsaber.com/songs/c218/" TargetMode="External"/><Relationship Id="rId662" Type="http://schemas.openxmlformats.org/officeDocument/2006/relationships/hyperlink" Target="https://www.youtube.com/watch?v=9zc2-Jx5100" TargetMode="External"/><Relationship Id="rId661" Type="http://schemas.openxmlformats.org/officeDocument/2006/relationships/hyperlink" Target="https://bsaber.com/tag/x100110x" TargetMode="External"/><Relationship Id="rId415" Type="http://schemas.openxmlformats.org/officeDocument/2006/relationships/hyperlink" Target="https://bsaber.com/tag/ryger" TargetMode="External"/><Relationship Id="rId657" Type="http://schemas.openxmlformats.org/officeDocument/2006/relationships/hyperlink" Target="https://bsaber.com/songs/dfee/" TargetMode="External"/><Relationship Id="rId899" Type="http://schemas.openxmlformats.org/officeDocument/2006/relationships/hyperlink" Target="https://www.youtube.com/watch?v=Z6pPLL5iUSE" TargetMode="External"/><Relationship Id="rId414" Type="http://schemas.openxmlformats.org/officeDocument/2006/relationships/hyperlink" Target="https://bsaber.com/songs/c083/" TargetMode="External"/><Relationship Id="rId656" Type="http://schemas.openxmlformats.org/officeDocument/2006/relationships/hyperlink" Target="https://www.youtube.com/watch?v=hNulDbfmaw0" TargetMode="External"/><Relationship Id="rId898" Type="http://schemas.openxmlformats.org/officeDocument/2006/relationships/hyperlink" Target="https://bsaber.com/tag/wemadethis" TargetMode="External"/><Relationship Id="rId413" Type="http://schemas.openxmlformats.org/officeDocument/2006/relationships/hyperlink" Target="https://www.youtube.com/watch?v=B3MFbhwfEXU" TargetMode="External"/><Relationship Id="rId655" Type="http://schemas.openxmlformats.org/officeDocument/2006/relationships/hyperlink" Target="https://bsaber.com/tag/fefy" TargetMode="External"/><Relationship Id="rId897" Type="http://schemas.openxmlformats.org/officeDocument/2006/relationships/hyperlink" Target="https://bsaber.com/songs/f262/" TargetMode="External"/><Relationship Id="rId412" Type="http://schemas.openxmlformats.org/officeDocument/2006/relationships/hyperlink" Target="https://bsaber.com/tag/joetastic" TargetMode="External"/><Relationship Id="rId654" Type="http://schemas.openxmlformats.org/officeDocument/2006/relationships/hyperlink" Target="https://bsaber.com/songs/dd1c/" TargetMode="External"/><Relationship Id="rId896" Type="http://schemas.openxmlformats.org/officeDocument/2006/relationships/hyperlink" Target="https://www.youtube.com/watch?v=OiTCDijrze8" TargetMode="External"/><Relationship Id="rId419" Type="http://schemas.openxmlformats.org/officeDocument/2006/relationships/hyperlink" Target="https://www.youtube.com/watch?v=rmhprK9fJiw" TargetMode="External"/><Relationship Id="rId418" Type="http://schemas.openxmlformats.org/officeDocument/2006/relationships/hyperlink" Target="https://bsaber.com/tag/aaltopahwi" TargetMode="External"/><Relationship Id="rId417" Type="http://schemas.openxmlformats.org/officeDocument/2006/relationships/hyperlink" Target="https://bsaber.com/songs/c002/" TargetMode="External"/><Relationship Id="rId659" Type="http://schemas.openxmlformats.org/officeDocument/2006/relationships/hyperlink" Target="https://www.youtube.com/watch?v=0E4W1BvrIYM" TargetMode="External"/><Relationship Id="rId416" Type="http://schemas.openxmlformats.org/officeDocument/2006/relationships/hyperlink" Target="https://www.youtube.com/watch?v=4DtIj9AJG2E" TargetMode="External"/><Relationship Id="rId658" Type="http://schemas.openxmlformats.org/officeDocument/2006/relationships/hyperlink" Target="https://bsaber.com/tag/joetastic" TargetMode="External"/><Relationship Id="rId891" Type="http://schemas.openxmlformats.org/officeDocument/2006/relationships/hyperlink" Target="https://bsaber.com/songs/f0d3/" TargetMode="External"/><Relationship Id="rId890" Type="http://schemas.openxmlformats.org/officeDocument/2006/relationships/hyperlink" Target="https://www.youtube.com/watch?v=E1mU6h4Xdxc" TargetMode="External"/><Relationship Id="rId411" Type="http://schemas.openxmlformats.org/officeDocument/2006/relationships/hyperlink" Target="https://bsaber.com/songs/c29a/" TargetMode="External"/><Relationship Id="rId653" Type="http://schemas.openxmlformats.org/officeDocument/2006/relationships/hyperlink" Target="https://www.youtube.com/watch?v=M5R4uGYlHc8" TargetMode="External"/><Relationship Id="rId895" Type="http://schemas.openxmlformats.org/officeDocument/2006/relationships/hyperlink" Target="https://bsaber.com/tag/joetastic" TargetMode="External"/><Relationship Id="rId410" Type="http://schemas.openxmlformats.org/officeDocument/2006/relationships/hyperlink" Target="https://www.youtube.com/watch?v=Bq6IuZIJhuI" TargetMode="External"/><Relationship Id="rId652" Type="http://schemas.openxmlformats.org/officeDocument/2006/relationships/hyperlink" Target="https://bsaber.com/tag/jokidum" TargetMode="External"/><Relationship Id="rId894" Type="http://schemas.openxmlformats.org/officeDocument/2006/relationships/hyperlink" Target="https://bsaber.com/songs/f2c9/" TargetMode="External"/><Relationship Id="rId651" Type="http://schemas.openxmlformats.org/officeDocument/2006/relationships/hyperlink" Target="https://bsaber.com/songs/e01c/" TargetMode="External"/><Relationship Id="rId893" Type="http://schemas.openxmlformats.org/officeDocument/2006/relationships/hyperlink" Target="https://www.youtube.com/watch?v=J9PbBgyyqcc" TargetMode="External"/><Relationship Id="rId650" Type="http://schemas.openxmlformats.org/officeDocument/2006/relationships/hyperlink" Target="https://www.youtube.com/watch?v=l482T0yNkeo" TargetMode="External"/><Relationship Id="rId892" Type="http://schemas.openxmlformats.org/officeDocument/2006/relationships/hyperlink" Target="https://bsaber.com/tag/riskfx" TargetMode="External"/><Relationship Id="rId206" Type="http://schemas.openxmlformats.org/officeDocument/2006/relationships/hyperlink" Target="https://www.youtube.com/watch?v=dhJrQPgedyU" TargetMode="External"/><Relationship Id="rId448" Type="http://schemas.openxmlformats.org/officeDocument/2006/relationships/hyperlink" Target="https://bsaber.com/tag/teuflum" TargetMode="External"/><Relationship Id="rId205" Type="http://schemas.openxmlformats.org/officeDocument/2006/relationships/hyperlink" Target="https://bsaber.com/tag/majorpickle" TargetMode="External"/><Relationship Id="rId447" Type="http://schemas.openxmlformats.org/officeDocument/2006/relationships/hyperlink" Target="https://bsaber.com/songs/c6d3/" TargetMode="External"/><Relationship Id="rId689" Type="http://schemas.openxmlformats.org/officeDocument/2006/relationships/hyperlink" Target="https://www.youtube.com/watch?v=n7eq3E9zE2Y" TargetMode="External"/><Relationship Id="rId204" Type="http://schemas.openxmlformats.org/officeDocument/2006/relationships/hyperlink" Target="https://bsaber.com/songs/b7d6/" TargetMode="External"/><Relationship Id="rId446" Type="http://schemas.openxmlformats.org/officeDocument/2006/relationships/hyperlink" Target="https://www.youtube.com/watch?v=iPrnduGtgmc" TargetMode="External"/><Relationship Id="rId688" Type="http://schemas.openxmlformats.org/officeDocument/2006/relationships/hyperlink" Target="https://bsaber.com/tag/firestrikeyt" TargetMode="External"/><Relationship Id="rId203" Type="http://schemas.openxmlformats.org/officeDocument/2006/relationships/hyperlink" Target="https://www.youtube.com/watch?v=eFjjO_lhf9c" TargetMode="External"/><Relationship Id="rId445" Type="http://schemas.openxmlformats.org/officeDocument/2006/relationships/hyperlink" Target="https://bsaber.com/tag/skeelie" TargetMode="External"/><Relationship Id="rId687" Type="http://schemas.openxmlformats.org/officeDocument/2006/relationships/hyperlink" Target="https://bsaber.com/songs/e4aa/" TargetMode="External"/><Relationship Id="rId209" Type="http://schemas.openxmlformats.org/officeDocument/2006/relationships/hyperlink" Target="https://www.youtube.com/watch?v=upODO6OuOOk" TargetMode="External"/><Relationship Id="rId208" Type="http://schemas.openxmlformats.org/officeDocument/2006/relationships/hyperlink" Target="https://bsaber.com/tag/pixelguymm" TargetMode="External"/><Relationship Id="rId207" Type="http://schemas.openxmlformats.org/officeDocument/2006/relationships/hyperlink" Target="https://bsaber.com/songs/b5a5/" TargetMode="External"/><Relationship Id="rId449" Type="http://schemas.openxmlformats.org/officeDocument/2006/relationships/hyperlink" Target="https://www.youtube.com/watch?v=0QWD7FGBNfs" TargetMode="External"/><Relationship Id="rId440" Type="http://schemas.openxmlformats.org/officeDocument/2006/relationships/hyperlink" Target="https://www.youtube.com/watch?v=MJNeTD4YqrI" TargetMode="External"/><Relationship Id="rId682" Type="http://schemas.openxmlformats.org/officeDocument/2006/relationships/hyperlink" Target="https://bsaber.com/tag/joetastic" TargetMode="External"/><Relationship Id="rId681" Type="http://schemas.openxmlformats.org/officeDocument/2006/relationships/hyperlink" Target="https://bsaber.com/songs/e230/" TargetMode="External"/><Relationship Id="rId680" Type="http://schemas.openxmlformats.org/officeDocument/2006/relationships/hyperlink" Target="https://www.youtube.com/watch?v=9sY9gH8v9FI" TargetMode="External"/><Relationship Id="rId202" Type="http://schemas.openxmlformats.org/officeDocument/2006/relationships/hyperlink" Target="https://bsaber.com/tag/teuflum" TargetMode="External"/><Relationship Id="rId444" Type="http://schemas.openxmlformats.org/officeDocument/2006/relationships/hyperlink" Target="https://bsaber.com/songs/c643/" TargetMode="External"/><Relationship Id="rId686" Type="http://schemas.openxmlformats.org/officeDocument/2006/relationships/hyperlink" Target="https://www.youtube.com/watch?v=2vMH8lITTCE" TargetMode="External"/><Relationship Id="rId201" Type="http://schemas.openxmlformats.org/officeDocument/2006/relationships/hyperlink" Target="https://bsaber.com/songs/b724/" TargetMode="External"/><Relationship Id="rId443" Type="http://schemas.openxmlformats.org/officeDocument/2006/relationships/hyperlink" Target="https://www.youtube.com/watch?v=_fC4gB841VI" TargetMode="External"/><Relationship Id="rId685" Type="http://schemas.openxmlformats.org/officeDocument/2006/relationships/hyperlink" Target="https://bsaber.com/tag/katsuya" TargetMode="External"/><Relationship Id="rId200" Type="http://schemas.openxmlformats.org/officeDocument/2006/relationships/hyperlink" Target="https://www.youtube.com/watch?v=P3sutvBPERY" TargetMode="External"/><Relationship Id="rId442" Type="http://schemas.openxmlformats.org/officeDocument/2006/relationships/hyperlink" Target="https://bsaber.com/tag/mystikmol" TargetMode="External"/><Relationship Id="rId684" Type="http://schemas.openxmlformats.org/officeDocument/2006/relationships/hyperlink" Target="https://bsaber.com/songs/e4a3/" TargetMode="External"/><Relationship Id="rId441" Type="http://schemas.openxmlformats.org/officeDocument/2006/relationships/hyperlink" Target="https://bsaber.com/songs/c873/" TargetMode="External"/><Relationship Id="rId683" Type="http://schemas.openxmlformats.org/officeDocument/2006/relationships/hyperlink" Target="https://www.youtube.com/watch?v=zkWSuazfZ1U" TargetMode="External"/><Relationship Id="rId437" Type="http://schemas.openxmlformats.org/officeDocument/2006/relationships/hyperlink" Target="https://www.youtube.com/watch?v=pK7MKtDJdQM" TargetMode="External"/><Relationship Id="rId679" Type="http://schemas.openxmlformats.org/officeDocument/2006/relationships/hyperlink" Target="https://bsaber.com/tag/nitronikexe" TargetMode="External"/><Relationship Id="rId436" Type="http://schemas.openxmlformats.org/officeDocument/2006/relationships/hyperlink" Target="https://bsaber.com/tag/dyprax83" TargetMode="External"/><Relationship Id="rId678" Type="http://schemas.openxmlformats.org/officeDocument/2006/relationships/hyperlink" Target="https://bsaber.com/songs/e4b0/" TargetMode="External"/><Relationship Id="rId435" Type="http://schemas.openxmlformats.org/officeDocument/2006/relationships/hyperlink" Target="https://bsaber.com/songs/c996/" TargetMode="External"/><Relationship Id="rId677" Type="http://schemas.openxmlformats.org/officeDocument/2006/relationships/hyperlink" Target="https://www.youtube.com/watch?v=3h3wJk0CBY8" TargetMode="External"/><Relationship Id="rId434" Type="http://schemas.openxmlformats.org/officeDocument/2006/relationships/hyperlink" Target="https://www.youtube.com/watch?v=aJUdXp-xlM8" TargetMode="External"/><Relationship Id="rId676" Type="http://schemas.openxmlformats.org/officeDocument/2006/relationships/hyperlink" Target="https://bsaber.com/tag/light%20ai" TargetMode="External"/><Relationship Id="rId439" Type="http://schemas.openxmlformats.org/officeDocument/2006/relationships/hyperlink" Target="https://bsaber.com/tag/joetastic" TargetMode="External"/><Relationship Id="rId438" Type="http://schemas.openxmlformats.org/officeDocument/2006/relationships/hyperlink" Target="https://bsaber.com/songs/c841/" TargetMode="External"/><Relationship Id="rId671" Type="http://schemas.openxmlformats.org/officeDocument/2006/relationships/hyperlink" Target="https://www.youtube.com/watch?v=xrbY9gDVms0" TargetMode="External"/><Relationship Id="rId670" Type="http://schemas.openxmlformats.org/officeDocument/2006/relationships/hyperlink" Target="https://bsaber.com/tag/nitronikexe" TargetMode="External"/><Relationship Id="rId433" Type="http://schemas.openxmlformats.org/officeDocument/2006/relationships/hyperlink" Target="https://bsaber.com/tag/wemadethis" TargetMode="External"/><Relationship Id="rId675" Type="http://schemas.openxmlformats.org/officeDocument/2006/relationships/hyperlink" Target="https://bsaber.com/songs/e28e/" TargetMode="External"/><Relationship Id="rId432" Type="http://schemas.openxmlformats.org/officeDocument/2006/relationships/hyperlink" Target="https://bsaber.com/songs/bbf5/" TargetMode="External"/><Relationship Id="rId674" Type="http://schemas.openxmlformats.org/officeDocument/2006/relationships/hyperlink" Target="https://www.youtube.com/watch?v=UBSx4qqeikY&amp;feature=emb_title" TargetMode="External"/><Relationship Id="rId431" Type="http://schemas.openxmlformats.org/officeDocument/2006/relationships/hyperlink" Target="https://www.youtube.com/watch?v=C_cQ3zpX-VU" TargetMode="External"/><Relationship Id="rId673" Type="http://schemas.openxmlformats.org/officeDocument/2006/relationships/hyperlink" Target="https://bsaber.com/tag/timeweaver" TargetMode="External"/><Relationship Id="rId430" Type="http://schemas.openxmlformats.org/officeDocument/2006/relationships/hyperlink" Target="https://bsaber.com/tag/xcheesy" TargetMode="External"/><Relationship Id="rId672" Type="http://schemas.openxmlformats.org/officeDocument/2006/relationships/hyperlink" Target="https://bsaber.com/songs/e4ac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youtube.com/watch?v=aCT5mClB3yM" TargetMode="External"/><Relationship Id="rId3" Type="http://schemas.openxmlformats.org/officeDocument/2006/relationships/hyperlink" Target="https://bsaber.com/songs/abc4/" TargetMode="External"/><Relationship Id="rId4" Type="http://schemas.openxmlformats.org/officeDocument/2006/relationships/hyperlink" Target="https://www.youtube.com/watch?v=JprsKeAStcw" TargetMode="External"/><Relationship Id="rId9" Type="http://schemas.openxmlformats.org/officeDocument/2006/relationships/hyperlink" Target="https://bsaber.com/songs/b342/" TargetMode="External"/><Relationship Id="rId5" Type="http://schemas.openxmlformats.org/officeDocument/2006/relationships/hyperlink" Target="https://bsaber.com/songs/a951/" TargetMode="External"/><Relationship Id="rId6" Type="http://schemas.openxmlformats.org/officeDocument/2006/relationships/hyperlink" Target="https://www.youtube.com/watch?v=fBtFXWA9fa8" TargetMode="External"/><Relationship Id="rId7" Type="http://schemas.openxmlformats.org/officeDocument/2006/relationships/hyperlink" Target="https://bsaber.com/songs/a53d/" TargetMode="External"/><Relationship Id="rId8" Type="http://schemas.openxmlformats.org/officeDocument/2006/relationships/hyperlink" Target="https://www.youtube.com/watch?v=aHjpOzsQ9YI" TargetMode="External"/><Relationship Id="rId40" Type="http://schemas.openxmlformats.org/officeDocument/2006/relationships/hyperlink" Target="https://bsaber.com/tag/coolingcloset" TargetMode="External"/><Relationship Id="rId42" Type="http://schemas.openxmlformats.org/officeDocument/2006/relationships/hyperlink" Target="https://bsaber.com/songs/b2f2/" TargetMode="External"/><Relationship Id="rId41" Type="http://schemas.openxmlformats.org/officeDocument/2006/relationships/hyperlink" Target="https://www.youtube.com/watch?v=TXUsUZYcXC0" TargetMode="External"/><Relationship Id="rId44" Type="http://schemas.openxmlformats.org/officeDocument/2006/relationships/hyperlink" Target="https://www.youtube.com/watch?v=CBOyVyq80Fs" TargetMode="External"/><Relationship Id="rId43" Type="http://schemas.openxmlformats.org/officeDocument/2006/relationships/hyperlink" Target="https://bsaber.com/tag/coolingcloset" TargetMode="External"/><Relationship Id="rId46" Type="http://schemas.openxmlformats.org/officeDocument/2006/relationships/hyperlink" Target="https://bsaber.com/tag/fern" TargetMode="External"/><Relationship Id="rId45" Type="http://schemas.openxmlformats.org/officeDocument/2006/relationships/hyperlink" Target="https://bsaber.com/songs/b2f3/" TargetMode="External"/><Relationship Id="rId48" Type="http://schemas.openxmlformats.org/officeDocument/2006/relationships/hyperlink" Target="https://bsaber.com/songs/b639/" TargetMode="External"/><Relationship Id="rId47" Type="http://schemas.openxmlformats.org/officeDocument/2006/relationships/hyperlink" Target="https://www.youtube.com/watch?v=Ooe3u6YuNBc" TargetMode="External"/><Relationship Id="rId49" Type="http://schemas.openxmlformats.org/officeDocument/2006/relationships/hyperlink" Target="https://bsaber.com/tag/uninstaller" TargetMode="External"/><Relationship Id="rId31" Type="http://schemas.openxmlformats.org/officeDocument/2006/relationships/hyperlink" Target="https://bsaber.com/tag/mystikmol" TargetMode="External"/><Relationship Id="rId30" Type="http://schemas.openxmlformats.org/officeDocument/2006/relationships/hyperlink" Target="https://bsaber.com/songs/b313/" TargetMode="External"/><Relationship Id="rId33" Type="http://schemas.openxmlformats.org/officeDocument/2006/relationships/hyperlink" Target="https://bsaber.com/songs/b68c/" TargetMode="External"/><Relationship Id="rId32" Type="http://schemas.openxmlformats.org/officeDocument/2006/relationships/hyperlink" Target="https://www.youtube.com/watch?v=6LyqCTH2gw0" TargetMode="External"/><Relationship Id="rId35" Type="http://schemas.openxmlformats.org/officeDocument/2006/relationships/hyperlink" Target="https://www.youtube.com/watch?v=3TPXRrmAU0I" TargetMode="External"/><Relationship Id="rId34" Type="http://schemas.openxmlformats.org/officeDocument/2006/relationships/hyperlink" Target="https://bsaber.com/tag/therealzeroz" TargetMode="External"/><Relationship Id="rId37" Type="http://schemas.openxmlformats.org/officeDocument/2006/relationships/hyperlink" Target="https://bsaber.com/tag/deleteeldiablo" TargetMode="External"/><Relationship Id="rId36" Type="http://schemas.openxmlformats.org/officeDocument/2006/relationships/hyperlink" Target="https://bsaber.com/songs/b579/" TargetMode="External"/><Relationship Id="rId39" Type="http://schemas.openxmlformats.org/officeDocument/2006/relationships/hyperlink" Target="https://bsaber.com/songs/b4ff/" TargetMode="External"/><Relationship Id="rId38" Type="http://schemas.openxmlformats.org/officeDocument/2006/relationships/hyperlink" Target="https://www.youtube.com/watch?v=oEkGC2HV7rc" TargetMode="External"/><Relationship Id="rId20" Type="http://schemas.openxmlformats.org/officeDocument/2006/relationships/hyperlink" Target="https://www.youtube.com/watch?v=uM1emqWdHXs" TargetMode="External"/><Relationship Id="rId22" Type="http://schemas.openxmlformats.org/officeDocument/2006/relationships/hyperlink" Target="https://bsaber.com/tag/khenab" TargetMode="External"/><Relationship Id="rId21" Type="http://schemas.openxmlformats.org/officeDocument/2006/relationships/hyperlink" Target="https://bsaber.com/songs/aed7/" TargetMode="External"/><Relationship Id="rId24" Type="http://schemas.openxmlformats.org/officeDocument/2006/relationships/hyperlink" Target="https://bsaber.com/songs/b775/" TargetMode="External"/><Relationship Id="rId23" Type="http://schemas.openxmlformats.org/officeDocument/2006/relationships/hyperlink" Target="https://www.youtube.com/watch?v=bgEM4p2WLZc" TargetMode="External"/><Relationship Id="rId26" Type="http://schemas.openxmlformats.org/officeDocument/2006/relationships/hyperlink" Target="https://www.youtube.com/watch?v=rE-_qMz9kr8" TargetMode="External"/><Relationship Id="rId25" Type="http://schemas.openxmlformats.org/officeDocument/2006/relationships/hyperlink" Target="https://bsaber.com/tag/nomuffn" TargetMode="External"/><Relationship Id="rId28" Type="http://schemas.openxmlformats.org/officeDocument/2006/relationships/hyperlink" Target="https://bsaber.com/tag/fatbeanzoop" TargetMode="External"/><Relationship Id="rId27" Type="http://schemas.openxmlformats.org/officeDocument/2006/relationships/hyperlink" Target="https://bsaber.com/songs/b2c0/" TargetMode="External"/><Relationship Id="rId29" Type="http://schemas.openxmlformats.org/officeDocument/2006/relationships/hyperlink" Target="https://www.youtube.com/watch?v=Hz0srEQDQsM" TargetMode="External"/><Relationship Id="rId11" Type="http://schemas.openxmlformats.org/officeDocument/2006/relationships/hyperlink" Target="https://www.youtube.com/watch?v=ekDFRwtSsMI" TargetMode="External"/><Relationship Id="rId10" Type="http://schemas.openxmlformats.org/officeDocument/2006/relationships/hyperlink" Target="https://bsaber.com/tag/nomuffn" TargetMode="External"/><Relationship Id="rId13" Type="http://schemas.openxmlformats.org/officeDocument/2006/relationships/hyperlink" Target="https://bsaber.com/tag/vilawes" TargetMode="External"/><Relationship Id="rId12" Type="http://schemas.openxmlformats.org/officeDocument/2006/relationships/hyperlink" Target="https://bsaber.com/songs/b336/" TargetMode="External"/><Relationship Id="rId15" Type="http://schemas.openxmlformats.org/officeDocument/2006/relationships/hyperlink" Target="https://bsaber.com/songs/b642/" TargetMode="External"/><Relationship Id="rId14" Type="http://schemas.openxmlformats.org/officeDocument/2006/relationships/hyperlink" Target="https://www.youtube.com/watch?v=8YvxXM6G8x0" TargetMode="External"/><Relationship Id="rId17" Type="http://schemas.openxmlformats.org/officeDocument/2006/relationships/hyperlink" Target="https://www.youtube.com/watch?v=udMRb2W3pCs" TargetMode="External"/><Relationship Id="rId16" Type="http://schemas.openxmlformats.org/officeDocument/2006/relationships/hyperlink" Target="https://bsaber.com/tag/kivalevan" TargetMode="External"/><Relationship Id="rId19" Type="http://schemas.openxmlformats.org/officeDocument/2006/relationships/hyperlink" Target="https://bsaber.com/tag/fnyt" TargetMode="External"/><Relationship Id="rId18" Type="http://schemas.openxmlformats.org/officeDocument/2006/relationships/hyperlink" Target="https://bsaber.com/songs/b366/" TargetMode="External"/><Relationship Id="rId51" Type="http://schemas.openxmlformats.org/officeDocument/2006/relationships/vmlDrawing" Target="../drawings/vmlDrawing2.vml"/><Relationship Id="rId50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osu.ppy.sh/beatmapsets/223303" TargetMode="External"/><Relationship Id="rId194" Type="http://schemas.openxmlformats.org/officeDocument/2006/relationships/hyperlink" Target="https://osu.ppy.sh/users/8646059" TargetMode="External"/><Relationship Id="rId193" Type="http://schemas.openxmlformats.org/officeDocument/2006/relationships/hyperlink" Target="https://osu.ppy.sh/beatmapsets/1069380" TargetMode="External"/><Relationship Id="rId192" Type="http://schemas.openxmlformats.org/officeDocument/2006/relationships/hyperlink" Target="https://www.youtube.com/watch?v=8Ud31HclewY" TargetMode="External"/><Relationship Id="rId191" Type="http://schemas.openxmlformats.org/officeDocument/2006/relationships/hyperlink" Target="https://osu.ppy.sh/users/3729163" TargetMode="External"/><Relationship Id="rId187" Type="http://schemas.openxmlformats.org/officeDocument/2006/relationships/hyperlink" Target="https://osu.ppy.sh/beatmapsets/1000444" TargetMode="External"/><Relationship Id="rId186" Type="http://schemas.openxmlformats.org/officeDocument/2006/relationships/hyperlink" Target="https://www.youtube.com/watch?v=R3wp2RHZT2Q" TargetMode="External"/><Relationship Id="rId185" Type="http://schemas.openxmlformats.org/officeDocument/2006/relationships/hyperlink" Target="https://osu.ppy.sh/users/3807986" TargetMode="External"/><Relationship Id="rId184" Type="http://schemas.openxmlformats.org/officeDocument/2006/relationships/hyperlink" Target="https://osu.ppy.sh/beatmapsets/1239047" TargetMode="External"/><Relationship Id="rId189" Type="http://schemas.openxmlformats.org/officeDocument/2006/relationships/hyperlink" Target="https://www.youtube.com/watch?v=yDYpVk9ytSU" TargetMode="External"/><Relationship Id="rId188" Type="http://schemas.openxmlformats.org/officeDocument/2006/relationships/hyperlink" Target="https://osu.ppy.sh/users/9956935" TargetMode="External"/><Relationship Id="rId183" Type="http://schemas.openxmlformats.org/officeDocument/2006/relationships/hyperlink" Target="https://www.youtube.com/watch?v=orz_jyfmgWM" TargetMode="External"/><Relationship Id="rId182" Type="http://schemas.openxmlformats.org/officeDocument/2006/relationships/hyperlink" Target="https://osu.ppy.sh/users/8402897" TargetMode="External"/><Relationship Id="rId181" Type="http://schemas.openxmlformats.org/officeDocument/2006/relationships/hyperlink" Target="https://osu.ppy.sh/beatmapsets/1247300" TargetMode="External"/><Relationship Id="rId180" Type="http://schemas.openxmlformats.org/officeDocument/2006/relationships/hyperlink" Target="https://www.youtube.com/watch?v=nw4pO5RB1PE" TargetMode="External"/><Relationship Id="rId176" Type="http://schemas.openxmlformats.org/officeDocument/2006/relationships/hyperlink" Target="https://osu.ppy.sh/users/702598" TargetMode="External"/><Relationship Id="rId175" Type="http://schemas.openxmlformats.org/officeDocument/2006/relationships/hyperlink" Target="https://osu.ppy.sh/beatmapsets/1249031" TargetMode="External"/><Relationship Id="rId174" Type="http://schemas.openxmlformats.org/officeDocument/2006/relationships/hyperlink" Target="https://www.youtube.com/watch?v=nRBov0HKaWU" TargetMode="External"/><Relationship Id="rId173" Type="http://schemas.openxmlformats.org/officeDocument/2006/relationships/hyperlink" Target="https://osu.ppy.sh/users/6223841" TargetMode="External"/><Relationship Id="rId179" Type="http://schemas.openxmlformats.org/officeDocument/2006/relationships/hyperlink" Target="https://osu.ppy.sh/users/5579871" TargetMode="External"/><Relationship Id="rId178" Type="http://schemas.openxmlformats.org/officeDocument/2006/relationships/hyperlink" Target="https://osu.ppy.sh/beatmapsets/1212624" TargetMode="External"/><Relationship Id="rId177" Type="http://schemas.openxmlformats.org/officeDocument/2006/relationships/hyperlink" Target="https://www.youtube.com/watch?v=dV6eANF-8mg" TargetMode="External"/><Relationship Id="rId198" Type="http://schemas.openxmlformats.org/officeDocument/2006/relationships/hyperlink" Target="https://www.youtube.com/watch?v=J2CwjjCjQME" TargetMode="External"/><Relationship Id="rId197" Type="http://schemas.openxmlformats.org/officeDocument/2006/relationships/hyperlink" Target="https://osu.ppy.sh/users/3388410" TargetMode="External"/><Relationship Id="rId196" Type="http://schemas.openxmlformats.org/officeDocument/2006/relationships/hyperlink" Target="https://osu.ppy.sh/beatmapsets/1225419" TargetMode="External"/><Relationship Id="rId195" Type="http://schemas.openxmlformats.org/officeDocument/2006/relationships/hyperlink" Target="https://www.youtube.com/watch?v=mB-w8PPT1QQ" TargetMode="External"/><Relationship Id="rId199" Type="http://schemas.openxmlformats.org/officeDocument/2006/relationships/hyperlink" Target="https://osu.ppy.sh/beatmapsets/1148452" TargetMode="External"/><Relationship Id="rId150" Type="http://schemas.openxmlformats.org/officeDocument/2006/relationships/hyperlink" Target="https://www.youtube.com/watch?v=rlLl1Q9RP6w" TargetMode="External"/><Relationship Id="rId1" Type="http://schemas.openxmlformats.org/officeDocument/2006/relationships/hyperlink" Target="https://www.youtube.com/watch?v=fPdvAh6HYHo" TargetMode="External"/><Relationship Id="rId2" Type="http://schemas.openxmlformats.org/officeDocument/2006/relationships/hyperlink" Target="https://osu.ppy.sh/beatmapsets/1205919" TargetMode="External"/><Relationship Id="rId3" Type="http://schemas.openxmlformats.org/officeDocument/2006/relationships/hyperlink" Target="https://osu.ppy.sh/users/702598" TargetMode="External"/><Relationship Id="rId149" Type="http://schemas.openxmlformats.org/officeDocument/2006/relationships/hyperlink" Target="https://osu.ppy.sh/users/5226970" TargetMode="External"/><Relationship Id="rId4" Type="http://schemas.openxmlformats.org/officeDocument/2006/relationships/hyperlink" Target="https://www.youtube.com/watch?v=5RYZbjLN6mo" TargetMode="External"/><Relationship Id="rId148" Type="http://schemas.openxmlformats.org/officeDocument/2006/relationships/hyperlink" Target="https://osu.ppy.sh/beatmapsets/1099114" TargetMode="External"/><Relationship Id="rId9" Type="http://schemas.openxmlformats.org/officeDocument/2006/relationships/hyperlink" Target="https://www.youtube.com/watch?v=PRhe9Nq4mF4" TargetMode="External"/><Relationship Id="rId143" Type="http://schemas.openxmlformats.org/officeDocument/2006/relationships/hyperlink" Target="https://osu.ppy.sh/users/10726630" TargetMode="External"/><Relationship Id="rId142" Type="http://schemas.openxmlformats.org/officeDocument/2006/relationships/hyperlink" Target="https://osu.ppy.sh/beatmapsets/1236449" TargetMode="External"/><Relationship Id="rId141" Type="http://schemas.openxmlformats.org/officeDocument/2006/relationships/hyperlink" Target="https://www.youtube.com/watch?v=C5i-UnuUKUI" TargetMode="External"/><Relationship Id="rId140" Type="http://schemas.openxmlformats.org/officeDocument/2006/relationships/hyperlink" Target="https://osu.ppy.sh/users/4452992" TargetMode="External"/><Relationship Id="rId5" Type="http://schemas.openxmlformats.org/officeDocument/2006/relationships/hyperlink" Target="https://osu.ppy.sh/beatmapsets/829331" TargetMode="External"/><Relationship Id="rId147" Type="http://schemas.openxmlformats.org/officeDocument/2006/relationships/hyperlink" Target="https://www.youtube.com/watch?v=xNe88LOTc8I" TargetMode="External"/><Relationship Id="rId6" Type="http://schemas.openxmlformats.org/officeDocument/2006/relationships/hyperlink" Target="https://osu.ppy.sh/users/9000308" TargetMode="External"/><Relationship Id="rId146" Type="http://schemas.openxmlformats.org/officeDocument/2006/relationships/hyperlink" Target="https://osu.ppy.sh/users/4778689" TargetMode="External"/><Relationship Id="rId7" Type="http://schemas.openxmlformats.org/officeDocument/2006/relationships/hyperlink" Target="https://osu.ppy.sh/beatmapsets/1209835" TargetMode="External"/><Relationship Id="rId145" Type="http://schemas.openxmlformats.org/officeDocument/2006/relationships/hyperlink" Target="https://osu.ppy.sh/beatmapsets/946510" TargetMode="External"/><Relationship Id="rId8" Type="http://schemas.openxmlformats.org/officeDocument/2006/relationships/hyperlink" Target="https://osu.ppy.sh/users/10726630" TargetMode="External"/><Relationship Id="rId144" Type="http://schemas.openxmlformats.org/officeDocument/2006/relationships/hyperlink" Target="https://www.youtube.com/watch?v=ii7dzCwmc6c" TargetMode="External"/><Relationship Id="rId139" Type="http://schemas.openxmlformats.org/officeDocument/2006/relationships/hyperlink" Target="https://osu.ppy.sh/beatmapsets/1225615" TargetMode="External"/><Relationship Id="rId138" Type="http://schemas.openxmlformats.org/officeDocument/2006/relationships/hyperlink" Target="https://www.youtube.com/watch?v=cgJ4oJfgz7I" TargetMode="External"/><Relationship Id="rId137" Type="http://schemas.openxmlformats.org/officeDocument/2006/relationships/hyperlink" Target="https://osu.ppy.sh/users/4800816" TargetMode="External"/><Relationship Id="rId132" Type="http://schemas.openxmlformats.org/officeDocument/2006/relationships/hyperlink" Target="https://www.youtube.com/watch?v=1VYZ61IDx88" TargetMode="External"/><Relationship Id="rId131" Type="http://schemas.openxmlformats.org/officeDocument/2006/relationships/hyperlink" Target="https://osu.ppy.sh/users/2239480" TargetMode="External"/><Relationship Id="rId130" Type="http://schemas.openxmlformats.org/officeDocument/2006/relationships/hyperlink" Target="https://osu.ppy.sh/beatmapsets/641546" TargetMode="External"/><Relationship Id="rId136" Type="http://schemas.openxmlformats.org/officeDocument/2006/relationships/hyperlink" Target="https://osu.ppy.sh/beatmapsets/999054" TargetMode="External"/><Relationship Id="rId135" Type="http://schemas.openxmlformats.org/officeDocument/2006/relationships/hyperlink" Target="https://www.youtube.com/watch?v=pfkTJCoYngA" TargetMode="External"/><Relationship Id="rId134" Type="http://schemas.openxmlformats.org/officeDocument/2006/relationships/hyperlink" Target="https://osu.ppy.sh/users/6064571" TargetMode="External"/><Relationship Id="rId133" Type="http://schemas.openxmlformats.org/officeDocument/2006/relationships/hyperlink" Target="https://osu.ppy.sh/beatmapsets/1237173" TargetMode="External"/><Relationship Id="rId172" Type="http://schemas.openxmlformats.org/officeDocument/2006/relationships/hyperlink" Target="https://osu.ppy.sh/beatmapsets/1105543" TargetMode="External"/><Relationship Id="rId171" Type="http://schemas.openxmlformats.org/officeDocument/2006/relationships/hyperlink" Target="https://www.youtube.com/watch?v=QTvtStLWyLA" TargetMode="External"/><Relationship Id="rId170" Type="http://schemas.openxmlformats.org/officeDocument/2006/relationships/hyperlink" Target="https://osu.ppy.sh/users/3484485" TargetMode="External"/><Relationship Id="rId165" Type="http://schemas.openxmlformats.org/officeDocument/2006/relationships/hyperlink" Target="https://www.youtube.com/watch?v=BE50naHdWbA" TargetMode="External"/><Relationship Id="rId164" Type="http://schemas.openxmlformats.org/officeDocument/2006/relationships/hyperlink" Target="https://osu.ppy.sh/users/3388410" TargetMode="External"/><Relationship Id="rId163" Type="http://schemas.openxmlformats.org/officeDocument/2006/relationships/hyperlink" Target="https://osu.ppy.sh/beatmapsets/1192586" TargetMode="External"/><Relationship Id="rId162" Type="http://schemas.openxmlformats.org/officeDocument/2006/relationships/hyperlink" Target="https://www.youtube.com/watch?v=j5oLwS9Jv54" TargetMode="External"/><Relationship Id="rId169" Type="http://schemas.openxmlformats.org/officeDocument/2006/relationships/hyperlink" Target="https://osu.ppy.sh/beatmapsets/1032911" TargetMode="External"/><Relationship Id="rId168" Type="http://schemas.openxmlformats.org/officeDocument/2006/relationships/hyperlink" Target="https://www.youtube.com/watch?v=tPnxc-r4hZA" TargetMode="External"/><Relationship Id="rId167" Type="http://schemas.openxmlformats.org/officeDocument/2006/relationships/hyperlink" Target="https://osu.ppy.sh/users/405449" TargetMode="External"/><Relationship Id="rId166" Type="http://schemas.openxmlformats.org/officeDocument/2006/relationships/hyperlink" Target="https://osu.ppy.sh/beatmapsets/1217737" TargetMode="External"/><Relationship Id="rId161" Type="http://schemas.openxmlformats.org/officeDocument/2006/relationships/hyperlink" Target="https://osu.ppy.sh/users/11038155" TargetMode="External"/><Relationship Id="rId160" Type="http://schemas.openxmlformats.org/officeDocument/2006/relationships/hyperlink" Target="https://osu.ppy.sh/beatmapsets/1194877" TargetMode="External"/><Relationship Id="rId159" Type="http://schemas.openxmlformats.org/officeDocument/2006/relationships/hyperlink" Target="https://www.youtube.com/watch?v=zzJ8U8OtEsE" TargetMode="External"/><Relationship Id="rId154" Type="http://schemas.openxmlformats.org/officeDocument/2006/relationships/hyperlink" Target="https://osu.ppy.sh/beatmapsets/977633" TargetMode="External"/><Relationship Id="rId153" Type="http://schemas.openxmlformats.org/officeDocument/2006/relationships/hyperlink" Target="https://www.youtube.com/watch?v=vmu3uA2TzNs" TargetMode="External"/><Relationship Id="rId152" Type="http://schemas.openxmlformats.org/officeDocument/2006/relationships/hyperlink" Target="https://osu.ppy.sh/users/10063190" TargetMode="External"/><Relationship Id="rId151" Type="http://schemas.openxmlformats.org/officeDocument/2006/relationships/hyperlink" Target="https://osu.ppy.sh/beatmapsets/1068409" TargetMode="External"/><Relationship Id="rId158" Type="http://schemas.openxmlformats.org/officeDocument/2006/relationships/hyperlink" Target="https://osu.ppy.sh/users/7138602" TargetMode="External"/><Relationship Id="rId157" Type="http://schemas.openxmlformats.org/officeDocument/2006/relationships/hyperlink" Target="https://osu.ppy.sh/beatmapsets/1147471" TargetMode="External"/><Relationship Id="rId156" Type="http://schemas.openxmlformats.org/officeDocument/2006/relationships/hyperlink" Target="https://www.youtube.com/watch?v=b2UHoGnGyvE" TargetMode="External"/><Relationship Id="rId155" Type="http://schemas.openxmlformats.org/officeDocument/2006/relationships/hyperlink" Target="https://osu.ppy.sh/users/4312463" TargetMode="External"/><Relationship Id="rId40" Type="http://schemas.openxmlformats.org/officeDocument/2006/relationships/hyperlink" Target="https://osu.ppy.sh/beatmapsets/1125952" TargetMode="External"/><Relationship Id="rId42" Type="http://schemas.openxmlformats.org/officeDocument/2006/relationships/hyperlink" Target="https://www.youtube.com/watch?v=iSqJwuNJHBI" TargetMode="External"/><Relationship Id="rId41" Type="http://schemas.openxmlformats.org/officeDocument/2006/relationships/hyperlink" Target="https://osu.ppy.sh/users/3056732" TargetMode="External"/><Relationship Id="rId44" Type="http://schemas.openxmlformats.org/officeDocument/2006/relationships/hyperlink" Target="https://osu.ppy.sh/users/3044264" TargetMode="External"/><Relationship Id="rId43" Type="http://schemas.openxmlformats.org/officeDocument/2006/relationships/hyperlink" Target="https://osu.ppy.sh/beatmapsets/807972" TargetMode="External"/><Relationship Id="rId46" Type="http://schemas.openxmlformats.org/officeDocument/2006/relationships/hyperlink" Target="https://osu.ppy.sh/beatmapsets/1184228" TargetMode="External"/><Relationship Id="rId45" Type="http://schemas.openxmlformats.org/officeDocument/2006/relationships/hyperlink" Target="https://www.youtube.com/watch?v=HvUHLn0iTA8" TargetMode="External"/><Relationship Id="rId48" Type="http://schemas.openxmlformats.org/officeDocument/2006/relationships/hyperlink" Target="https://www.youtube.com/watch?v=U4puAO4rLdc" TargetMode="External"/><Relationship Id="rId47" Type="http://schemas.openxmlformats.org/officeDocument/2006/relationships/hyperlink" Target="https://osu.ppy.sh/users/6637817" TargetMode="External"/><Relationship Id="rId49" Type="http://schemas.openxmlformats.org/officeDocument/2006/relationships/hyperlink" Target="https://osu.ppy.sh/beatmapsets/1094434" TargetMode="External"/><Relationship Id="rId31" Type="http://schemas.openxmlformats.org/officeDocument/2006/relationships/hyperlink" Target="https://osu.ppy.sh/beatmapsets/788907" TargetMode="External"/><Relationship Id="rId30" Type="http://schemas.openxmlformats.org/officeDocument/2006/relationships/hyperlink" Target="https://www.youtube.com/watch?v=VcjzHMhBtf0" TargetMode="External"/><Relationship Id="rId33" Type="http://schemas.openxmlformats.org/officeDocument/2006/relationships/hyperlink" Target="https://www.youtube.com/watch?v=XJwhQ_9MFuA" TargetMode="External"/><Relationship Id="rId32" Type="http://schemas.openxmlformats.org/officeDocument/2006/relationships/hyperlink" Target="https://osu.ppy.sh/users/4800816" TargetMode="External"/><Relationship Id="rId35" Type="http://schemas.openxmlformats.org/officeDocument/2006/relationships/hyperlink" Target="https://osu.ppy.sh/users/3388410" TargetMode="External"/><Relationship Id="rId34" Type="http://schemas.openxmlformats.org/officeDocument/2006/relationships/hyperlink" Target="https://osu.ppy.sh/beatmapsets/1165972" TargetMode="External"/><Relationship Id="rId37" Type="http://schemas.openxmlformats.org/officeDocument/2006/relationships/hyperlink" Target="https://osu.ppy.sh/beatmapsets/1190926" TargetMode="External"/><Relationship Id="rId36" Type="http://schemas.openxmlformats.org/officeDocument/2006/relationships/hyperlink" Target="https://www.youtube.com/watch?v=xm8qqu4M_Kg" TargetMode="External"/><Relationship Id="rId39" Type="http://schemas.openxmlformats.org/officeDocument/2006/relationships/hyperlink" Target="https://www.youtube.com/watch?v=B1o2UCLvD38" TargetMode="External"/><Relationship Id="rId38" Type="http://schemas.openxmlformats.org/officeDocument/2006/relationships/hyperlink" Target="https://osu.ppy.sh/users/1943309" TargetMode="External"/><Relationship Id="rId20" Type="http://schemas.openxmlformats.org/officeDocument/2006/relationships/hyperlink" Target="https://osu.ppy.sh/users/9327302" TargetMode="External"/><Relationship Id="rId22" Type="http://schemas.openxmlformats.org/officeDocument/2006/relationships/hyperlink" Target="https://osu.ppy.sh/beatmapsets/908157" TargetMode="External"/><Relationship Id="rId21" Type="http://schemas.openxmlformats.org/officeDocument/2006/relationships/hyperlink" Target="https://www.youtube.com/watch?v=SKHTfEn0Y_Y" TargetMode="External"/><Relationship Id="rId24" Type="http://schemas.openxmlformats.org/officeDocument/2006/relationships/hyperlink" Target="https://www.youtube.com/watch?v=6W4L2O-JQ-w" TargetMode="External"/><Relationship Id="rId23" Type="http://schemas.openxmlformats.org/officeDocument/2006/relationships/hyperlink" Target="https://osu.ppy.sh/users/1205412" TargetMode="External"/><Relationship Id="rId26" Type="http://schemas.openxmlformats.org/officeDocument/2006/relationships/hyperlink" Target="https://osu.ppy.sh/users/7605060" TargetMode="External"/><Relationship Id="rId25" Type="http://schemas.openxmlformats.org/officeDocument/2006/relationships/hyperlink" Target="https://osu.ppy.sh/beatmapsets/1153323" TargetMode="External"/><Relationship Id="rId28" Type="http://schemas.openxmlformats.org/officeDocument/2006/relationships/hyperlink" Target="https://osu.ppy.sh/beatmapsets/1147176" TargetMode="External"/><Relationship Id="rId27" Type="http://schemas.openxmlformats.org/officeDocument/2006/relationships/hyperlink" Target="https://www.youtube.com/watch?v=EQCFvLwdwNo" TargetMode="External"/><Relationship Id="rId29" Type="http://schemas.openxmlformats.org/officeDocument/2006/relationships/hyperlink" Target="https://osu.ppy.sh/users/7483452" TargetMode="External"/><Relationship Id="rId11" Type="http://schemas.openxmlformats.org/officeDocument/2006/relationships/hyperlink" Target="https://osu.ppy.sh/users/4030114" TargetMode="External"/><Relationship Id="rId10" Type="http://schemas.openxmlformats.org/officeDocument/2006/relationships/hyperlink" Target="https://osu.ppy.sh/beatmapsets/1193294" TargetMode="External"/><Relationship Id="rId13" Type="http://schemas.openxmlformats.org/officeDocument/2006/relationships/hyperlink" Target="https://osu.ppy.sh/beatmapsets/1131887" TargetMode="External"/><Relationship Id="rId12" Type="http://schemas.openxmlformats.org/officeDocument/2006/relationships/hyperlink" Target="https://www.youtube.com/watch?v=HHbTuZkl-yo" TargetMode="External"/><Relationship Id="rId15" Type="http://schemas.openxmlformats.org/officeDocument/2006/relationships/hyperlink" Target="https://www.youtube.com/watch?v=VfhffZxG9Jo" TargetMode="External"/><Relationship Id="rId14" Type="http://schemas.openxmlformats.org/officeDocument/2006/relationships/hyperlink" Target="https://osu.ppy.sh/users/4800816" TargetMode="External"/><Relationship Id="rId17" Type="http://schemas.openxmlformats.org/officeDocument/2006/relationships/hyperlink" Target="https://osu.ppy.sh/users/12084288" TargetMode="External"/><Relationship Id="rId16" Type="http://schemas.openxmlformats.org/officeDocument/2006/relationships/hyperlink" Target="https://osu.ppy.sh/beatmapsets/1222043" TargetMode="External"/><Relationship Id="rId19" Type="http://schemas.openxmlformats.org/officeDocument/2006/relationships/hyperlink" Target="https://osu.ppy.sh/beatmapsets/1219599" TargetMode="External"/><Relationship Id="rId18" Type="http://schemas.openxmlformats.org/officeDocument/2006/relationships/hyperlink" Target="https://www.youtube.com/watch?v=t8XyZdleAqg" TargetMode="External"/><Relationship Id="rId84" Type="http://schemas.openxmlformats.org/officeDocument/2006/relationships/hyperlink" Target="https://www.youtube.com/watch?v=QvFzfj-3Qvo" TargetMode="External"/><Relationship Id="rId83" Type="http://schemas.openxmlformats.org/officeDocument/2006/relationships/hyperlink" Target="https://osu.ppy.sh/users/7592136" TargetMode="External"/><Relationship Id="rId86" Type="http://schemas.openxmlformats.org/officeDocument/2006/relationships/hyperlink" Target="https://osu.ppy.sh/users/3513559" TargetMode="External"/><Relationship Id="rId85" Type="http://schemas.openxmlformats.org/officeDocument/2006/relationships/hyperlink" Target="https://osu.ppy.sh/beatmapsets/1216983" TargetMode="External"/><Relationship Id="rId88" Type="http://schemas.openxmlformats.org/officeDocument/2006/relationships/hyperlink" Target="https://osu.ppy.sh/beatmapsets/1063804" TargetMode="External"/><Relationship Id="rId87" Type="http://schemas.openxmlformats.org/officeDocument/2006/relationships/hyperlink" Target="https://www.youtube.com/watch?v=sVZpHFXcFJw" TargetMode="External"/><Relationship Id="rId89" Type="http://schemas.openxmlformats.org/officeDocument/2006/relationships/hyperlink" Target="https://osu.ppy.sh/users/3906405" TargetMode="External"/><Relationship Id="rId80" Type="http://schemas.openxmlformats.org/officeDocument/2006/relationships/hyperlink" Target="https://osu.ppy.sh/users/5099768" TargetMode="External"/><Relationship Id="rId82" Type="http://schemas.openxmlformats.org/officeDocument/2006/relationships/hyperlink" Target="https://osu.ppy.sh/beatmapsets/1009241" TargetMode="External"/><Relationship Id="rId81" Type="http://schemas.openxmlformats.org/officeDocument/2006/relationships/hyperlink" Target="https://www.youtube.com/watch?v=ZhPEB6bDyRo" TargetMode="External"/><Relationship Id="rId73" Type="http://schemas.openxmlformats.org/officeDocument/2006/relationships/hyperlink" Target="https://osu.ppy.sh/beatmapsets/1092559" TargetMode="External"/><Relationship Id="rId72" Type="http://schemas.openxmlformats.org/officeDocument/2006/relationships/hyperlink" Target="https://www.youtube.com/watch?v=vGR5MeEXPn0" TargetMode="External"/><Relationship Id="rId75" Type="http://schemas.openxmlformats.org/officeDocument/2006/relationships/hyperlink" Target="https://www.youtube.com/watch?v=6s0Z8U3X30A" TargetMode="External"/><Relationship Id="rId74" Type="http://schemas.openxmlformats.org/officeDocument/2006/relationships/hyperlink" Target="https://osu.ppy.sh/users/6064571" TargetMode="External"/><Relationship Id="rId77" Type="http://schemas.openxmlformats.org/officeDocument/2006/relationships/hyperlink" Target="https://osu.ppy.sh/users/9555243" TargetMode="External"/><Relationship Id="rId76" Type="http://schemas.openxmlformats.org/officeDocument/2006/relationships/hyperlink" Target="https://osu.ppy.sh/beatmapsets/1063740" TargetMode="External"/><Relationship Id="rId79" Type="http://schemas.openxmlformats.org/officeDocument/2006/relationships/hyperlink" Target="https://osu.ppy.sh/beatmapsets/999586" TargetMode="External"/><Relationship Id="rId78" Type="http://schemas.openxmlformats.org/officeDocument/2006/relationships/hyperlink" Target="https://www.youtube.com/watch?v=H40xzc2XwZY" TargetMode="External"/><Relationship Id="rId71" Type="http://schemas.openxmlformats.org/officeDocument/2006/relationships/hyperlink" Target="https://osu.ppy.sh/users/12511572" TargetMode="External"/><Relationship Id="rId70" Type="http://schemas.openxmlformats.org/officeDocument/2006/relationships/hyperlink" Target="https://osu.ppy.sh/beatmapsets/1171113" TargetMode="External"/><Relationship Id="rId62" Type="http://schemas.openxmlformats.org/officeDocument/2006/relationships/hyperlink" Target="https://osu.ppy.sh/users/6502903" TargetMode="External"/><Relationship Id="rId61" Type="http://schemas.openxmlformats.org/officeDocument/2006/relationships/hyperlink" Target="https://osu.ppy.sh/beatmapsets/1197933" TargetMode="External"/><Relationship Id="rId64" Type="http://schemas.openxmlformats.org/officeDocument/2006/relationships/hyperlink" Target="https://osu.ppy.sh/beatmapsets/1158834" TargetMode="External"/><Relationship Id="rId63" Type="http://schemas.openxmlformats.org/officeDocument/2006/relationships/hyperlink" Target="https://www.youtube.com/watch?v=vin0sr7RAsQ" TargetMode="External"/><Relationship Id="rId66" Type="http://schemas.openxmlformats.org/officeDocument/2006/relationships/hyperlink" Target="https://www.youtube.com/watch?v=YND9-kErbQc" TargetMode="External"/><Relationship Id="rId65" Type="http://schemas.openxmlformats.org/officeDocument/2006/relationships/hyperlink" Target="https://osu.ppy.sh/users/3388410" TargetMode="External"/><Relationship Id="rId68" Type="http://schemas.openxmlformats.org/officeDocument/2006/relationships/hyperlink" Target="https://osu.ppy.sh/users/11787713" TargetMode="External"/><Relationship Id="rId67" Type="http://schemas.openxmlformats.org/officeDocument/2006/relationships/hyperlink" Target="https://osu.ppy.sh/beatmapsets/1188243" TargetMode="External"/><Relationship Id="rId60" Type="http://schemas.openxmlformats.org/officeDocument/2006/relationships/hyperlink" Target="https://www.youtube.com/watch?v=0pRWhzQ-CyM" TargetMode="External"/><Relationship Id="rId69" Type="http://schemas.openxmlformats.org/officeDocument/2006/relationships/hyperlink" Target="https://www.youtube.com/watch?v=j8sb_Or0FUs" TargetMode="External"/><Relationship Id="rId51" Type="http://schemas.openxmlformats.org/officeDocument/2006/relationships/hyperlink" Target="https://www.youtube.com/watch?v=sA5xYUGet2g" TargetMode="External"/><Relationship Id="rId50" Type="http://schemas.openxmlformats.org/officeDocument/2006/relationships/hyperlink" Target="https://osu.ppy.sh/users/5156153" TargetMode="External"/><Relationship Id="rId53" Type="http://schemas.openxmlformats.org/officeDocument/2006/relationships/hyperlink" Target="https://osu.ppy.sh/users/8972308" TargetMode="External"/><Relationship Id="rId52" Type="http://schemas.openxmlformats.org/officeDocument/2006/relationships/hyperlink" Target="https://osu.ppy.sh/beatmapsets/1229050" TargetMode="External"/><Relationship Id="rId55" Type="http://schemas.openxmlformats.org/officeDocument/2006/relationships/hyperlink" Target="https://osu.ppy.sh/beatmapsets/1125774" TargetMode="External"/><Relationship Id="rId54" Type="http://schemas.openxmlformats.org/officeDocument/2006/relationships/hyperlink" Target="https://www.youtube.com/watch?v=maXsM_NFTFo" TargetMode="External"/><Relationship Id="rId57" Type="http://schemas.openxmlformats.org/officeDocument/2006/relationships/hyperlink" Target="https://www.youtube.com/watch?v=wjOj_6cMGEY" TargetMode="External"/><Relationship Id="rId56" Type="http://schemas.openxmlformats.org/officeDocument/2006/relationships/hyperlink" Target="https://osu.ppy.sh/users/3734394" TargetMode="External"/><Relationship Id="rId59" Type="http://schemas.openxmlformats.org/officeDocument/2006/relationships/hyperlink" Target="https://osu.ppy.sh/users/3378391" TargetMode="External"/><Relationship Id="rId58" Type="http://schemas.openxmlformats.org/officeDocument/2006/relationships/hyperlink" Target="https://osu.ppy.sh/beatmapsets/1205309" TargetMode="External"/><Relationship Id="rId107" Type="http://schemas.openxmlformats.org/officeDocument/2006/relationships/hyperlink" Target="https://osu.ppy.sh/users/2716981" TargetMode="External"/><Relationship Id="rId106" Type="http://schemas.openxmlformats.org/officeDocument/2006/relationships/hyperlink" Target="https://osu.ppy.sh/beatmapsets/1206296" TargetMode="External"/><Relationship Id="rId105" Type="http://schemas.openxmlformats.org/officeDocument/2006/relationships/hyperlink" Target="https://www.youtube.com/watch?v=d0bd3sQ1_XQ" TargetMode="External"/><Relationship Id="rId104" Type="http://schemas.openxmlformats.org/officeDocument/2006/relationships/hyperlink" Target="https://osu.ppy.sh/users/2706438" TargetMode="External"/><Relationship Id="rId109" Type="http://schemas.openxmlformats.org/officeDocument/2006/relationships/hyperlink" Target="https://osu.ppy.sh/beatmapsets/1205717" TargetMode="External"/><Relationship Id="rId108" Type="http://schemas.openxmlformats.org/officeDocument/2006/relationships/hyperlink" Target="https://www.youtube.com/watch?v=Z_AReV_czu8" TargetMode="External"/><Relationship Id="rId103" Type="http://schemas.openxmlformats.org/officeDocument/2006/relationships/hyperlink" Target="https://osu.ppy.sh/beatmapsets/1081449" TargetMode="External"/><Relationship Id="rId102" Type="http://schemas.openxmlformats.org/officeDocument/2006/relationships/hyperlink" Target="https://www.youtube.com/watch?v=gxEPV4kolz0" TargetMode="External"/><Relationship Id="rId101" Type="http://schemas.openxmlformats.org/officeDocument/2006/relationships/hyperlink" Target="https://osu.ppy.sh/users/12084288" TargetMode="External"/><Relationship Id="rId100" Type="http://schemas.openxmlformats.org/officeDocument/2006/relationships/hyperlink" Target="https://osu.ppy.sh/beatmapsets/1216255" TargetMode="External"/><Relationship Id="rId129" Type="http://schemas.openxmlformats.org/officeDocument/2006/relationships/hyperlink" Target="https://www.youtube.com/watch?v=TkbadvaMuXo" TargetMode="External"/><Relationship Id="rId128" Type="http://schemas.openxmlformats.org/officeDocument/2006/relationships/hyperlink" Target="https://osu.ppy.sh/users/5099768" TargetMode="External"/><Relationship Id="rId127" Type="http://schemas.openxmlformats.org/officeDocument/2006/relationships/hyperlink" Target="https://osu.ppy.sh/beatmapsets/1001722" TargetMode="External"/><Relationship Id="rId126" Type="http://schemas.openxmlformats.org/officeDocument/2006/relationships/hyperlink" Target="https://www.youtube.com/watch?v=r_7PNpw1u7k" TargetMode="External"/><Relationship Id="rId121" Type="http://schemas.openxmlformats.org/officeDocument/2006/relationships/hyperlink" Target="https://osu.ppy.sh/beatmapsets/528664" TargetMode="External"/><Relationship Id="rId120" Type="http://schemas.openxmlformats.org/officeDocument/2006/relationships/hyperlink" Target="https://www.youtube.com/watch?v=Pipf2X6bHYI" TargetMode="External"/><Relationship Id="rId125" Type="http://schemas.openxmlformats.org/officeDocument/2006/relationships/hyperlink" Target="https://osu.ppy.sh/users/5099768" TargetMode="External"/><Relationship Id="rId124" Type="http://schemas.openxmlformats.org/officeDocument/2006/relationships/hyperlink" Target="https://osu.ppy.sh/beatmapsets/1103117" TargetMode="External"/><Relationship Id="rId123" Type="http://schemas.openxmlformats.org/officeDocument/2006/relationships/hyperlink" Target="https://www.youtube.com/watch?v=lugIPQPGwgI" TargetMode="External"/><Relationship Id="rId122" Type="http://schemas.openxmlformats.org/officeDocument/2006/relationships/hyperlink" Target="https://osu.ppy.sh/users/3492472" TargetMode="External"/><Relationship Id="rId95" Type="http://schemas.openxmlformats.org/officeDocument/2006/relationships/hyperlink" Target="https://osu.ppy.sh/users/8071438" TargetMode="External"/><Relationship Id="rId94" Type="http://schemas.openxmlformats.org/officeDocument/2006/relationships/hyperlink" Target="https://osu.ppy.sh/beatmapsets/1219095" TargetMode="External"/><Relationship Id="rId97" Type="http://schemas.openxmlformats.org/officeDocument/2006/relationships/hyperlink" Target="https://osu.ppy.sh/beatmapsets/1085263" TargetMode="External"/><Relationship Id="rId96" Type="http://schemas.openxmlformats.org/officeDocument/2006/relationships/hyperlink" Target="https://www.youtube.com/watch?v=B54WM7oaa_g" TargetMode="External"/><Relationship Id="rId99" Type="http://schemas.openxmlformats.org/officeDocument/2006/relationships/hyperlink" Target="https://www.youtube.com/watch?v=V0U10XTx2Mg" TargetMode="External"/><Relationship Id="rId98" Type="http://schemas.openxmlformats.org/officeDocument/2006/relationships/hyperlink" Target="https://osu.ppy.sh/users/11655886" TargetMode="External"/><Relationship Id="rId91" Type="http://schemas.openxmlformats.org/officeDocument/2006/relationships/hyperlink" Target="https://osu.ppy.sh/beatmapsets/1200805" TargetMode="External"/><Relationship Id="rId90" Type="http://schemas.openxmlformats.org/officeDocument/2006/relationships/hyperlink" Target="https://www.youtube.com/watch?v=QbTsjBUXNjI" TargetMode="External"/><Relationship Id="rId93" Type="http://schemas.openxmlformats.org/officeDocument/2006/relationships/hyperlink" Target="https://www.youtube.com/watch?v=lN9JsxrI4v8" TargetMode="External"/><Relationship Id="rId92" Type="http://schemas.openxmlformats.org/officeDocument/2006/relationships/hyperlink" Target="https://osu.ppy.sh/users/11077540" TargetMode="External"/><Relationship Id="rId118" Type="http://schemas.openxmlformats.org/officeDocument/2006/relationships/hyperlink" Target="https://osu.ppy.sh/beatmapsets/1151885" TargetMode="External"/><Relationship Id="rId117" Type="http://schemas.openxmlformats.org/officeDocument/2006/relationships/hyperlink" Target="https://www.youtube.com/watch?v=8LJQe9A6KHI" TargetMode="External"/><Relationship Id="rId116" Type="http://schemas.openxmlformats.org/officeDocument/2006/relationships/hyperlink" Target="https://osu.ppy.sh/users/702598" TargetMode="External"/><Relationship Id="rId115" Type="http://schemas.openxmlformats.org/officeDocument/2006/relationships/hyperlink" Target="https://osu.ppy.sh/beatmapsets/685537" TargetMode="External"/><Relationship Id="rId119" Type="http://schemas.openxmlformats.org/officeDocument/2006/relationships/hyperlink" Target="https://osu.ppy.sh/users/1125647" TargetMode="External"/><Relationship Id="rId110" Type="http://schemas.openxmlformats.org/officeDocument/2006/relationships/hyperlink" Target="https://osu.ppy.sh/users/2202645" TargetMode="External"/><Relationship Id="rId114" Type="http://schemas.openxmlformats.org/officeDocument/2006/relationships/hyperlink" Target="https://www.youtube.com/watch?v=iK8423emxHM" TargetMode="External"/><Relationship Id="rId113" Type="http://schemas.openxmlformats.org/officeDocument/2006/relationships/hyperlink" Target="https://osu.ppy.sh/users/10974170" TargetMode="External"/><Relationship Id="rId112" Type="http://schemas.openxmlformats.org/officeDocument/2006/relationships/hyperlink" Target="https://osu.ppy.sh/beatmapsets/1195899" TargetMode="External"/><Relationship Id="rId111" Type="http://schemas.openxmlformats.org/officeDocument/2006/relationships/hyperlink" Target="https://www.youtube.com/watch?v=qtuX4cHk-vE" TargetMode="External"/><Relationship Id="rId228" Type="http://schemas.openxmlformats.org/officeDocument/2006/relationships/hyperlink" Target="https://www.youtube.com/watch?v=DGrw_2XDhys" TargetMode="External"/><Relationship Id="rId227" Type="http://schemas.openxmlformats.org/officeDocument/2006/relationships/hyperlink" Target="https://osu.ppy.sh/users/3716665" TargetMode="External"/><Relationship Id="rId226" Type="http://schemas.openxmlformats.org/officeDocument/2006/relationships/hyperlink" Target="https://osu.ppy.sh/beatmapsets/1215987" TargetMode="External"/><Relationship Id="rId225" Type="http://schemas.openxmlformats.org/officeDocument/2006/relationships/hyperlink" Target="https://www.youtube.com/watch?v=1P8-hNp-Wxw" TargetMode="External"/><Relationship Id="rId229" Type="http://schemas.openxmlformats.org/officeDocument/2006/relationships/hyperlink" Target="https://osu.ppy.sh/beatmapsets/1241060" TargetMode="External"/><Relationship Id="rId220" Type="http://schemas.openxmlformats.org/officeDocument/2006/relationships/hyperlink" Target="https://osu.ppy.sh/beatmapsets/1236787" TargetMode="External"/><Relationship Id="rId224" Type="http://schemas.openxmlformats.org/officeDocument/2006/relationships/hyperlink" Target="https://osu.ppy.sh/users/3806893" TargetMode="External"/><Relationship Id="rId223" Type="http://schemas.openxmlformats.org/officeDocument/2006/relationships/hyperlink" Target="https://osu.ppy.sh/beatmapsets/1222587" TargetMode="External"/><Relationship Id="rId222" Type="http://schemas.openxmlformats.org/officeDocument/2006/relationships/hyperlink" Target="https://www.youtube.com/watch?v=Ro-7kxRHCdg" TargetMode="External"/><Relationship Id="rId221" Type="http://schemas.openxmlformats.org/officeDocument/2006/relationships/hyperlink" Target="https://osu.ppy.sh/users/5352689" TargetMode="External"/><Relationship Id="rId217" Type="http://schemas.openxmlformats.org/officeDocument/2006/relationships/hyperlink" Target="https://osu.ppy.sh/beatmapsets/1250456" TargetMode="External"/><Relationship Id="rId216" Type="http://schemas.openxmlformats.org/officeDocument/2006/relationships/hyperlink" Target="https://www.youtube.com/watch?v=JL9YvAUHJ0g" TargetMode="External"/><Relationship Id="rId215" Type="http://schemas.openxmlformats.org/officeDocument/2006/relationships/hyperlink" Target="https://osu.ppy.sh/users/6341518" TargetMode="External"/><Relationship Id="rId214" Type="http://schemas.openxmlformats.org/officeDocument/2006/relationships/hyperlink" Target="https://osu.ppy.sh/beatmapsets/1202515" TargetMode="External"/><Relationship Id="rId219" Type="http://schemas.openxmlformats.org/officeDocument/2006/relationships/hyperlink" Target="https://www.youtube.com/watch?v=8BSd3x8H288" TargetMode="External"/><Relationship Id="rId218" Type="http://schemas.openxmlformats.org/officeDocument/2006/relationships/hyperlink" Target="https://osu.ppy.sh/users/11038155" TargetMode="External"/><Relationship Id="rId213" Type="http://schemas.openxmlformats.org/officeDocument/2006/relationships/hyperlink" Target="https://www.youtube.com/watch?v=UgNBtuobT1c" TargetMode="External"/><Relationship Id="rId212" Type="http://schemas.openxmlformats.org/officeDocument/2006/relationships/hyperlink" Target="https://osu.ppy.sh/users/2716981" TargetMode="External"/><Relationship Id="rId211" Type="http://schemas.openxmlformats.org/officeDocument/2006/relationships/hyperlink" Target="https://osu.ppy.sh/beatmapsets/1234218" TargetMode="External"/><Relationship Id="rId210" Type="http://schemas.openxmlformats.org/officeDocument/2006/relationships/hyperlink" Target="https://www.youtube.com/watch?v=I4rtcJnRd6s" TargetMode="External"/><Relationship Id="rId240" Type="http://schemas.openxmlformats.org/officeDocument/2006/relationships/drawing" Target="../drawings/drawing4.xml"/><Relationship Id="rId239" Type="http://schemas.openxmlformats.org/officeDocument/2006/relationships/hyperlink" Target="https://osu.ppy.sh/users/5387375" TargetMode="External"/><Relationship Id="rId238" Type="http://schemas.openxmlformats.org/officeDocument/2006/relationships/hyperlink" Target="https://osu.ppy.sh/beatmapsets/1193081" TargetMode="External"/><Relationship Id="rId237" Type="http://schemas.openxmlformats.org/officeDocument/2006/relationships/hyperlink" Target="https://www.youtube.com/watch?v=igDC8Fs7awQ" TargetMode="External"/><Relationship Id="rId236" Type="http://schemas.openxmlformats.org/officeDocument/2006/relationships/hyperlink" Target="https://osu.ppy.sh/users/2787415" TargetMode="External"/><Relationship Id="rId231" Type="http://schemas.openxmlformats.org/officeDocument/2006/relationships/hyperlink" Target="https://www.youtube.com/watch?v=oZPHldP_mis" TargetMode="External"/><Relationship Id="rId230" Type="http://schemas.openxmlformats.org/officeDocument/2006/relationships/hyperlink" Target="https://osu.ppy.sh/users/3388410" TargetMode="External"/><Relationship Id="rId235" Type="http://schemas.openxmlformats.org/officeDocument/2006/relationships/hyperlink" Target="https://osu.ppy.sh/beatmapsets/1237860" TargetMode="External"/><Relationship Id="rId234" Type="http://schemas.openxmlformats.org/officeDocument/2006/relationships/hyperlink" Target="https://www.youtube.com/watch?v=nexWs9n8x9M" TargetMode="External"/><Relationship Id="rId233" Type="http://schemas.openxmlformats.org/officeDocument/2006/relationships/hyperlink" Target="https://osu.ppy.sh/users/7326908" TargetMode="External"/><Relationship Id="rId232" Type="http://schemas.openxmlformats.org/officeDocument/2006/relationships/hyperlink" Target="https://osu.ppy.sh/beatmapsets/1189212" TargetMode="External"/><Relationship Id="rId206" Type="http://schemas.openxmlformats.org/officeDocument/2006/relationships/hyperlink" Target="https://osu.ppy.sh/users/8406396" TargetMode="External"/><Relationship Id="rId205" Type="http://schemas.openxmlformats.org/officeDocument/2006/relationships/hyperlink" Target="https://osu.ppy.sh/beatmapsets/1148453" TargetMode="External"/><Relationship Id="rId204" Type="http://schemas.openxmlformats.org/officeDocument/2006/relationships/hyperlink" Target="https://www.youtube.com/watch?v=3EkNqee7oBQ" TargetMode="External"/><Relationship Id="rId203" Type="http://schemas.openxmlformats.org/officeDocument/2006/relationships/hyperlink" Target="https://osu.ppy.sh/users/502722" TargetMode="External"/><Relationship Id="rId209" Type="http://schemas.openxmlformats.org/officeDocument/2006/relationships/hyperlink" Target="https://osu.ppy.sh/users/8406396" TargetMode="External"/><Relationship Id="rId208" Type="http://schemas.openxmlformats.org/officeDocument/2006/relationships/hyperlink" Target="https://osu.ppy.sh/beatmapsets/1148455" TargetMode="External"/><Relationship Id="rId207" Type="http://schemas.openxmlformats.org/officeDocument/2006/relationships/hyperlink" Target="https://www.youtube.com/watch?v=jbftD_c_47M" TargetMode="External"/><Relationship Id="rId202" Type="http://schemas.openxmlformats.org/officeDocument/2006/relationships/hyperlink" Target="https://osu.ppy.sh/beatmapsets/1086749" TargetMode="External"/><Relationship Id="rId201" Type="http://schemas.openxmlformats.org/officeDocument/2006/relationships/hyperlink" Target="https://www.youtube.com/watch?v=Pi0B551MHm0" TargetMode="External"/><Relationship Id="rId200" Type="http://schemas.openxmlformats.org/officeDocument/2006/relationships/hyperlink" Target="https://osu.ppy.sh/users/8406396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0.43"/>
    <col customWidth="1" min="3" max="3" width="6.0"/>
    <col customWidth="1" min="4" max="4" width="59.86"/>
    <col customWidth="1" min="5" max="5" width="11.43"/>
    <col customWidth="1" min="6" max="6" width="11.86"/>
    <col customWidth="1" min="7" max="7" width="19.71"/>
    <col customWidth="1" min="8" max="8" width="7.71"/>
    <col customWidth="1" min="9" max="9" width="13.0"/>
    <col customWidth="1" min="10" max="10" width="13.71"/>
    <col customWidth="1" min="11" max="11" width="11.0"/>
    <col customWidth="1" min="12" max="12" width="9.71"/>
    <col customWidth="1" min="13" max="13" width="8.57"/>
    <col customWidth="1" min="14" max="14" width="12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1" t="s">
        <v>14</v>
      </c>
    </row>
    <row r="2">
      <c r="A2" s="6">
        <v>1.0</v>
      </c>
      <c r="B2" s="7">
        <v>43991.0</v>
      </c>
      <c r="C2" s="6">
        <v>1.0</v>
      </c>
      <c r="D2" s="6" t="s">
        <v>15</v>
      </c>
      <c r="E2" s="6" t="s">
        <v>16</v>
      </c>
      <c r="F2" s="6" t="s">
        <v>17</v>
      </c>
      <c r="G2" s="8" t="s">
        <v>18</v>
      </c>
      <c r="H2" s="6" t="s">
        <v>19</v>
      </c>
      <c r="I2" s="9" t="s">
        <v>20</v>
      </c>
      <c r="J2" s="8" t="s">
        <v>21</v>
      </c>
      <c r="K2" s="10">
        <f>129/5</f>
        <v>25.8</v>
      </c>
      <c r="L2" s="11">
        <v>95.0</v>
      </c>
      <c r="M2" s="12">
        <v>94.99</v>
      </c>
      <c r="N2" s="13">
        <v>95.0</v>
      </c>
    </row>
    <row r="3">
      <c r="C3" s="14">
        <v>2.0</v>
      </c>
      <c r="D3" s="6" t="s">
        <v>22</v>
      </c>
      <c r="E3" s="6" t="s">
        <v>23</v>
      </c>
      <c r="F3" s="6" t="s">
        <v>24</v>
      </c>
      <c r="G3" s="8" t="s">
        <v>25</v>
      </c>
      <c r="H3" s="6" t="s">
        <v>19</v>
      </c>
      <c r="I3" s="8" t="s">
        <v>26</v>
      </c>
      <c r="J3" s="8" t="s">
        <v>27</v>
      </c>
      <c r="K3" s="15">
        <f>69/1</f>
        <v>69</v>
      </c>
      <c r="L3" s="11">
        <v>131.5</v>
      </c>
      <c r="M3" s="12">
        <v>200.0</v>
      </c>
      <c r="N3" s="13">
        <v>200.0</v>
      </c>
    </row>
    <row r="4">
      <c r="C4" s="14">
        <v>3.0</v>
      </c>
      <c r="D4" s="6" t="s">
        <v>28</v>
      </c>
      <c r="E4" s="6" t="s">
        <v>23</v>
      </c>
      <c r="F4" s="6" t="s">
        <v>29</v>
      </c>
      <c r="G4" s="8" t="s">
        <v>30</v>
      </c>
      <c r="H4" s="6" t="s">
        <v>19</v>
      </c>
      <c r="I4" s="8" t="s">
        <v>31</v>
      </c>
      <c r="J4" s="8" t="s">
        <v>32</v>
      </c>
      <c r="K4" s="10">
        <f>64/6</f>
        <v>10.66666667</v>
      </c>
      <c r="L4" s="11">
        <v>126.5</v>
      </c>
      <c r="M4" s="12">
        <v>126.0</v>
      </c>
      <c r="N4" s="13">
        <v>126.0</v>
      </c>
    </row>
    <row r="5">
      <c r="C5" s="14">
        <v>4.0</v>
      </c>
      <c r="D5" s="6" t="s">
        <v>33</v>
      </c>
      <c r="E5" s="6" t="s">
        <v>34</v>
      </c>
      <c r="F5" s="6" t="s">
        <v>35</v>
      </c>
      <c r="G5" s="9" t="s">
        <v>36</v>
      </c>
      <c r="H5" s="6" t="s">
        <v>19</v>
      </c>
      <c r="I5" s="8" t="s">
        <v>37</v>
      </c>
      <c r="J5" s="8" t="s">
        <v>38</v>
      </c>
      <c r="K5" s="10">
        <f>48/2</f>
        <v>24</v>
      </c>
      <c r="L5" s="11">
        <v>120.0</v>
      </c>
      <c r="M5" s="12">
        <v>90.01</v>
      </c>
      <c r="N5" s="13">
        <v>180.0</v>
      </c>
    </row>
    <row r="6">
      <c r="C6" s="14">
        <v>5.0</v>
      </c>
      <c r="D6" s="6" t="s">
        <v>39</v>
      </c>
      <c r="E6" s="6" t="s">
        <v>40</v>
      </c>
      <c r="F6" s="6" t="s">
        <v>41</v>
      </c>
      <c r="G6" s="8" t="s">
        <v>42</v>
      </c>
      <c r="H6" s="6" t="s">
        <v>19</v>
      </c>
      <c r="I6" s="8" t="s">
        <v>43</v>
      </c>
      <c r="J6" s="8" t="s">
        <v>44</v>
      </c>
      <c r="K6" s="10">
        <f>39/1</f>
        <v>39</v>
      </c>
      <c r="L6" s="11">
        <v>136.0</v>
      </c>
      <c r="M6" s="12">
        <v>132.67</v>
      </c>
      <c r="N6" s="13">
        <v>136.0</v>
      </c>
    </row>
    <row r="7">
      <c r="C7" s="14">
        <v>6.0</v>
      </c>
      <c r="D7" s="6" t="s">
        <v>45</v>
      </c>
      <c r="E7" s="6" t="s">
        <v>34</v>
      </c>
      <c r="F7" s="6" t="s">
        <v>46</v>
      </c>
      <c r="G7" s="8" t="s">
        <v>47</v>
      </c>
      <c r="H7" s="6" t="s">
        <v>19</v>
      </c>
      <c r="I7" s="8" t="s">
        <v>48</v>
      </c>
      <c r="J7" s="8" t="s">
        <v>38</v>
      </c>
      <c r="K7" s="10">
        <f>61/4</f>
        <v>15.25</v>
      </c>
      <c r="L7" s="11">
        <v>153.0</v>
      </c>
      <c r="M7" s="12">
        <v>127.99</v>
      </c>
      <c r="N7" s="13">
        <v>128.0</v>
      </c>
    </row>
    <row r="8">
      <c r="C8" s="14">
        <v>7.0</v>
      </c>
      <c r="D8" s="6" t="s">
        <v>49</v>
      </c>
      <c r="E8" s="6" t="s">
        <v>34</v>
      </c>
      <c r="F8" s="6" t="s">
        <v>41</v>
      </c>
      <c r="G8" s="8" t="s">
        <v>50</v>
      </c>
      <c r="H8" s="6" t="s">
        <v>19</v>
      </c>
      <c r="I8" s="8" t="s">
        <v>51</v>
      </c>
      <c r="J8" s="8" t="s">
        <v>38</v>
      </c>
      <c r="K8" s="10">
        <f>49/3</f>
        <v>16.33333333</v>
      </c>
      <c r="L8" s="11">
        <v>147.0</v>
      </c>
      <c r="M8" s="12">
        <v>166.19</v>
      </c>
      <c r="N8" s="16"/>
    </row>
    <row r="9">
      <c r="C9" s="14">
        <v>8.0</v>
      </c>
      <c r="D9" s="6" t="s">
        <v>52</v>
      </c>
      <c r="E9" s="6" t="s">
        <v>23</v>
      </c>
      <c r="F9" s="6" t="s">
        <v>24</v>
      </c>
      <c r="G9" s="8" t="s">
        <v>53</v>
      </c>
      <c r="H9" s="6" t="s">
        <v>19</v>
      </c>
      <c r="I9" s="8" t="s">
        <v>54</v>
      </c>
      <c r="J9" s="8" t="s">
        <v>55</v>
      </c>
      <c r="K9" s="10">
        <f>48/4</f>
        <v>12</v>
      </c>
      <c r="L9" s="11">
        <v>140.5</v>
      </c>
      <c r="M9" s="12">
        <v>70.05</v>
      </c>
      <c r="N9" s="16"/>
    </row>
    <row r="10">
      <c r="C10" s="14">
        <v>9.0</v>
      </c>
      <c r="D10" s="6" t="s">
        <v>56</v>
      </c>
      <c r="E10" s="6" t="s">
        <v>23</v>
      </c>
      <c r="F10" s="6" t="s">
        <v>57</v>
      </c>
      <c r="G10" s="8" t="s">
        <v>58</v>
      </c>
      <c r="H10" s="6" t="s">
        <v>19</v>
      </c>
      <c r="I10" s="8" t="s">
        <v>59</v>
      </c>
      <c r="J10" s="8" t="s">
        <v>60</v>
      </c>
      <c r="K10" s="10">
        <f>58/5</f>
        <v>11.6</v>
      </c>
      <c r="L10" s="11">
        <v>109.5</v>
      </c>
      <c r="M10" s="12">
        <v>127.99</v>
      </c>
      <c r="N10" s="16"/>
    </row>
    <row r="11">
      <c r="C11" s="14">
        <v>10.0</v>
      </c>
      <c r="D11" s="6" t="s">
        <v>61</v>
      </c>
      <c r="E11" s="6" t="s">
        <v>23</v>
      </c>
      <c r="F11" s="6" t="s">
        <v>62</v>
      </c>
      <c r="G11" s="8" t="s">
        <v>63</v>
      </c>
      <c r="H11" s="6" t="s">
        <v>19</v>
      </c>
      <c r="I11" s="8" t="s">
        <v>64</v>
      </c>
      <c r="J11" s="8" t="s">
        <v>65</v>
      </c>
      <c r="K11" s="10">
        <f>45/5</f>
        <v>9</v>
      </c>
      <c r="L11" s="11">
        <v>174.5</v>
      </c>
      <c r="M11" s="12">
        <v>172.16</v>
      </c>
      <c r="N11" s="16"/>
    </row>
    <row r="12">
      <c r="C12" s="14">
        <v>11.0</v>
      </c>
      <c r="D12" s="6" t="s">
        <v>66</v>
      </c>
      <c r="E12" s="6" t="s">
        <v>67</v>
      </c>
      <c r="F12" s="6" t="s">
        <v>68</v>
      </c>
      <c r="G12" s="8" t="s">
        <v>69</v>
      </c>
      <c r="H12" s="6" t="s">
        <v>19</v>
      </c>
      <c r="I12" s="8" t="s">
        <v>70</v>
      </c>
      <c r="J12" s="8" t="s">
        <v>71</v>
      </c>
      <c r="K12" s="10">
        <f>29/2</f>
        <v>14.5</v>
      </c>
      <c r="L12" s="11">
        <v>130.5</v>
      </c>
      <c r="M12" s="12">
        <v>129.94</v>
      </c>
      <c r="N12" s="16"/>
    </row>
    <row r="13">
      <c r="C13" s="14">
        <v>12.0</v>
      </c>
      <c r="D13" s="6" t="s">
        <v>72</v>
      </c>
      <c r="E13" s="6" t="s">
        <v>34</v>
      </c>
      <c r="F13" s="6" t="s">
        <v>29</v>
      </c>
      <c r="G13" s="8" t="s">
        <v>73</v>
      </c>
      <c r="H13" s="6" t="s">
        <v>19</v>
      </c>
      <c r="I13" s="8" t="s">
        <v>74</v>
      </c>
      <c r="J13" s="8" t="s">
        <v>75</v>
      </c>
      <c r="K13" s="10">
        <f>28/6</f>
        <v>4.666666667</v>
      </c>
      <c r="L13" s="11">
        <v>132.5</v>
      </c>
      <c r="M13" s="12">
        <v>134.63</v>
      </c>
      <c r="N13" s="16"/>
    </row>
    <row r="14">
      <c r="C14" s="14">
        <v>13.0</v>
      </c>
      <c r="D14" s="6" t="s">
        <v>76</v>
      </c>
      <c r="E14" s="6" t="s">
        <v>23</v>
      </c>
      <c r="F14" s="6" t="s">
        <v>24</v>
      </c>
      <c r="G14" s="8" t="s">
        <v>77</v>
      </c>
      <c r="H14" s="6" t="s">
        <v>19</v>
      </c>
      <c r="I14" s="8" t="s">
        <v>78</v>
      </c>
      <c r="J14" s="8" t="s">
        <v>79</v>
      </c>
      <c r="K14" s="10">
        <f>50/5</f>
        <v>10</v>
      </c>
      <c r="L14" s="11">
        <v>112.5</v>
      </c>
      <c r="M14" s="12">
        <v>223.61</v>
      </c>
      <c r="N14" s="16"/>
    </row>
    <row r="15">
      <c r="C15" s="14">
        <v>14.0</v>
      </c>
      <c r="D15" s="6" t="s">
        <v>80</v>
      </c>
      <c r="E15" s="6" t="s">
        <v>40</v>
      </c>
      <c r="F15" s="6" t="s">
        <v>81</v>
      </c>
      <c r="G15" s="8" t="s">
        <v>82</v>
      </c>
      <c r="H15" s="6" t="s">
        <v>19</v>
      </c>
      <c r="I15" s="8" t="s">
        <v>83</v>
      </c>
      <c r="J15" s="8" t="s">
        <v>84</v>
      </c>
      <c r="K15" s="10">
        <f>23/3</f>
        <v>7.666666667</v>
      </c>
      <c r="L15" s="11">
        <v>132.0</v>
      </c>
      <c r="M15" s="12">
        <v>198.08</v>
      </c>
      <c r="N15" s="16"/>
    </row>
    <row r="16">
      <c r="C16" s="14">
        <v>15.0</v>
      </c>
      <c r="D16" s="6" t="s">
        <v>85</v>
      </c>
      <c r="E16" s="6" t="s">
        <v>34</v>
      </c>
      <c r="F16" s="6" t="s">
        <v>16</v>
      </c>
      <c r="G16" s="8" t="s">
        <v>86</v>
      </c>
      <c r="H16" s="6" t="s">
        <v>19</v>
      </c>
      <c r="I16" s="8" t="s">
        <v>87</v>
      </c>
      <c r="J16" s="8" t="s">
        <v>88</v>
      </c>
      <c r="K16" s="10">
        <f>23/6</f>
        <v>3.833333333</v>
      </c>
      <c r="L16" s="11">
        <v>129.0</v>
      </c>
      <c r="M16" s="12">
        <v>129.59</v>
      </c>
      <c r="N16" s="16"/>
    </row>
    <row r="17">
      <c r="C17" s="14">
        <v>16.0</v>
      </c>
      <c r="D17" s="6" t="s">
        <v>89</v>
      </c>
      <c r="E17" s="6" t="s">
        <v>34</v>
      </c>
      <c r="F17" s="6" t="s">
        <v>17</v>
      </c>
      <c r="G17" s="8" t="s">
        <v>90</v>
      </c>
      <c r="H17" s="6" t="s">
        <v>19</v>
      </c>
      <c r="I17" s="8" t="s">
        <v>91</v>
      </c>
      <c r="J17" s="8" t="s">
        <v>92</v>
      </c>
      <c r="K17" s="10">
        <f>23/3</f>
        <v>7.666666667</v>
      </c>
      <c r="L17" s="11">
        <v>109.5</v>
      </c>
      <c r="M17" s="12">
        <v>131.43</v>
      </c>
      <c r="N17" s="16"/>
    </row>
    <row r="18">
      <c r="C18" s="14">
        <v>17.0</v>
      </c>
      <c r="D18" s="6" t="s">
        <v>93</v>
      </c>
      <c r="E18" s="6" t="s">
        <v>40</v>
      </c>
      <c r="F18" s="6" t="s">
        <v>94</v>
      </c>
      <c r="G18" s="8" t="s">
        <v>95</v>
      </c>
      <c r="H18" s="6" t="s">
        <v>19</v>
      </c>
      <c r="I18" s="8" t="s">
        <v>96</v>
      </c>
      <c r="J18" s="8" t="s">
        <v>88</v>
      </c>
      <c r="K18" s="10">
        <f>22/6</f>
        <v>3.666666667</v>
      </c>
      <c r="L18" s="11">
        <v>115.0</v>
      </c>
      <c r="M18" s="12">
        <v>64.99</v>
      </c>
      <c r="N18" s="16"/>
    </row>
    <row r="19">
      <c r="C19" s="14">
        <v>18.0</v>
      </c>
      <c r="D19" s="6" t="s">
        <v>97</v>
      </c>
      <c r="E19" s="6" t="s">
        <v>23</v>
      </c>
      <c r="F19" s="6" t="s">
        <v>98</v>
      </c>
      <c r="G19" s="8" t="s">
        <v>99</v>
      </c>
      <c r="H19" s="6" t="s">
        <v>19</v>
      </c>
      <c r="I19" s="8" t="s">
        <v>100</v>
      </c>
      <c r="J19" s="8" t="s">
        <v>101</v>
      </c>
      <c r="K19" s="10">
        <f>22/4</f>
        <v>5.5</v>
      </c>
      <c r="L19" s="11">
        <v>87.5</v>
      </c>
      <c r="M19" s="12">
        <v>173.97</v>
      </c>
      <c r="N19" s="16"/>
    </row>
    <row r="20">
      <c r="C20" s="14">
        <v>19.0</v>
      </c>
      <c r="D20" s="6" t="s">
        <v>102</v>
      </c>
      <c r="E20" s="6" t="s">
        <v>23</v>
      </c>
      <c r="F20" s="6" t="s">
        <v>103</v>
      </c>
      <c r="G20" s="8" t="s">
        <v>104</v>
      </c>
      <c r="H20" s="6" t="s">
        <v>19</v>
      </c>
      <c r="I20" s="8" t="s">
        <v>105</v>
      </c>
      <c r="J20" s="8" t="s">
        <v>106</v>
      </c>
      <c r="K20" s="10">
        <f>22/2</f>
        <v>11</v>
      </c>
      <c r="L20" s="11">
        <v>90.5</v>
      </c>
      <c r="M20" s="12">
        <v>182.81</v>
      </c>
      <c r="N20" s="16"/>
    </row>
    <row r="21">
      <c r="C21" s="14">
        <v>20.0</v>
      </c>
      <c r="D21" s="6" t="s">
        <v>107</v>
      </c>
      <c r="E21" s="6" t="s">
        <v>34</v>
      </c>
      <c r="F21" s="6" t="s">
        <v>46</v>
      </c>
      <c r="G21" s="8" t="s">
        <v>108</v>
      </c>
      <c r="H21" s="6" t="s">
        <v>19</v>
      </c>
      <c r="I21" s="8" t="s">
        <v>109</v>
      </c>
      <c r="J21" s="8" t="s">
        <v>38</v>
      </c>
      <c r="K21" s="10">
        <f>30/6</f>
        <v>5</v>
      </c>
      <c r="L21" s="11">
        <v>115.0</v>
      </c>
      <c r="M21" s="12">
        <v>215.22</v>
      </c>
      <c r="N21" s="16"/>
    </row>
    <row r="22">
      <c r="A22" s="6">
        <v>2.0</v>
      </c>
      <c r="B22" s="7">
        <v>44001.0</v>
      </c>
      <c r="C22" s="6">
        <v>1.0</v>
      </c>
      <c r="D22" s="6" t="s">
        <v>110</v>
      </c>
      <c r="E22" s="6" t="s">
        <v>34</v>
      </c>
      <c r="F22" s="6" t="s">
        <v>46</v>
      </c>
      <c r="G22" s="8" t="s">
        <v>111</v>
      </c>
      <c r="H22" s="6" t="s">
        <v>112</v>
      </c>
      <c r="I22" s="8" t="s">
        <v>113</v>
      </c>
      <c r="J22" s="8" t="s">
        <v>114</v>
      </c>
      <c r="K22" s="10">
        <f>(81-0)/2</f>
        <v>40.5</v>
      </c>
      <c r="L22" s="11">
        <v>117.5</v>
      </c>
      <c r="M22" s="12">
        <v>116.99</v>
      </c>
      <c r="N22" s="16"/>
    </row>
    <row r="23">
      <c r="C23" s="14">
        <v>2.0</v>
      </c>
      <c r="D23" s="6" t="s">
        <v>115</v>
      </c>
      <c r="E23" s="6" t="s">
        <v>40</v>
      </c>
      <c r="F23" s="6" t="s">
        <v>116</v>
      </c>
      <c r="G23" s="8" t="s">
        <v>117</v>
      </c>
      <c r="H23" s="6" t="s">
        <v>118</v>
      </c>
      <c r="I23" s="8" t="s">
        <v>119</v>
      </c>
      <c r="J23" s="8" t="s">
        <v>120</v>
      </c>
      <c r="K23" s="10">
        <f>(34-0)/7</f>
        <v>4.857142857</v>
      </c>
      <c r="L23" s="11">
        <v>127.0</v>
      </c>
      <c r="M23" s="12">
        <v>129.18</v>
      </c>
      <c r="N23" s="16"/>
    </row>
    <row r="24">
      <c r="C24" s="14">
        <v>3.0</v>
      </c>
      <c r="D24" s="6" t="s">
        <v>121</v>
      </c>
      <c r="E24" s="6" t="s">
        <v>34</v>
      </c>
      <c r="F24" s="6" t="s">
        <v>17</v>
      </c>
      <c r="G24" s="9" t="s">
        <v>122</v>
      </c>
      <c r="H24" s="6" t="s">
        <v>123</v>
      </c>
      <c r="I24" s="8" t="s">
        <v>124</v>
      </c>
      <c r="J24" s="8" t="s">
        <v>125</v>
      </c>
      <c r="K24" s="10">
        <f>(34-0)/4</f>
        <v>8.5</v>
      </c>
      <c r="L24" s="11">
        <v>130.5</v>
      </c>
      <c r="M24" s="12">
        <v>161.45</v>
      </c>
      <c r="N24" s="16"/>
    </row>
    <row r="25">
      <c r="C25" s="14">
        <v>4.0</v>
      </c>
      <c r="D25" s="6" t="s">
        <v>126</v>
      </c>
      <c r="E25" s="6" t="s">
        <v>23</v>
      </c>
      <c r="F25" s="6" t="s">
        <v>127</v>
      </c>
      <c r="G25" s="8" t="s">
        <v>128</v>
      </c>
      <c r="H25" s="6" t="s">
        <v>19</v>
      </c>
      <c r="I25" s="8" t="s">
        <v>129</v>
      </c>
      <c r="J25" s="8" t="s">
        <v>130</v>
      </c>
      <c r="K25" s="10">
        <f>(26-0)/6</f>
        <v>4.333333333</v>
      </c>
      <c r="L25" s="11">
        <v>106.5</v>
      </c>
      <c r="M25" s="12">
        <v>116.95</v>
      </c>
      <c r="N25" s="16"/>
    </row>
    <row r="26">
      <c r="C26" s="14">
        <v>5.0</v>
      </c>
      <c r="D26" s="6" t="s">
        <v>131</v>
      </c>
      <c r="E26" s="6" t="s">
        <v>16</v>
      </c>
      <c r="F26" s="6" t="s">
        <v>41</v>
      </c>
      <c r="G26" s="8" t="s">
        <v>132</v>
      </c>
      <c r="H26" s="6" t="s">
        <v>19</v>
      </c>
      <c r="I26" s="8" t="s">
        <v>133</v>
      </c>
      <c r="J26" s="8" t="s">
        <v>134</v>
      </c>
      <c r="K26" s="10">
        <f>(24-0)/3</f>
        <v>8</v>
      </c>
      <c r="L26" s="11">
        <v>99.5</v>
      </c>
      <c r="M26" s="12">
        <v>130.01</v>
      </c>
      <c r="N26" s="16"/>
    </row>
    <row r="27">
      <c r="C27" s="14">
        <v>6.0</v>
      </c>
      <c r="D27" s="6" t="s">
        <v>135</v>
      </c>
      <c r="E27" s="6" t="s">
        <v>23</v>
      </c>
      <c r="F27" s="6" t="s">
        <v>136</v>
      </c>
      <c r="G27" s="8" t="s">
        <v>137</v>
      </c>
      <c r="H27" s="6" t="s">
        <v>19</v>
      </c>
      <c r="I27" s="8" t="s">
        <v>138</v>
      </c>
      <c r="J27" s="8" t="s">
        <v>139</v>
      </c>
      <c r="K27" s="10">
        <f>(24-0)/2</f>
        <v>12</v>
      </c>
      <c r="L27" s="11">
        <v>140.0</v>
      </c>
      <c r="M27" s="12">
        <v>140.0</v>
      </c>
      <c r="N27" s="16"/>
    </row>
    <row r="28">
      <c r="C28" s="14">
        <v>7.0</v>
      </c>
      <c r="D28" s="6" t="s">
        <v>140</v>
      </c>
      <c r="E28" s="6" t="s">
        <v>141</v>
      </c>
      <c r="F28" s="6" t="s">
        <v>142</v>
      </c>
      <c r="G28" s="8" t="s">
        <v>143</v>
      </c>
      <c r="H28" s="6" t="s">
        <v>19</v>
      </c>
      <c r="I28" s="8" t="s">
        <v>144</v>
      </c>
      <c r="J28" s="8" t="s">
        <v>145</v>
      </c>
      <c r="K28" s="10">
        <f>(31-1)/3</f>
        <v>10</v>
      </c>
      <c r="L28" s="11">
        <v>105.0</v>
      </c>
      <c r="M28" s="12">
        <v>94.03</v>
      </c>
      <c r="N28" s="16"/>
    </row>
    <row r="29">
      <c r="C29" s="14">
        <v>8.0</v>
      </c>
      <c r="D29" s="6" t="s">
        <v>146</v>
      </c>
      <c r="E29" s="6" t="s">
        <v>141</v>
      </c>
      <c r="F29" s="6" t="s">
        <v>147</v>
      </c>
      <c r="G29" s="8" t="s">
        <v>148</v>
      </c>
      <c r="H29" s="6" t="s">
        <v>19</v>
      </c>
      <c r="I29" s="8" t="s">
        <v>149</v>
      </c>
      <c r="J29" s="8" t="s">
        <v>150</v>
      </c>
      <c r="K29" s="10">
        <f>(30-1)/5</f>
        <v>5.8</v>
      </c>
      <c r="L29" s="11">
        <v>147.0</v>
      </c>
      <c r="M29" s="12">
        <v>127.93</v>
      </c>
      <c r="N29" s="16"/>
    </row>
    <row r="30">
      <c r="C30" s="14">
        <v>9.0</v>
      </c>
      <c r="D30" s="6" t="s">
        <v>151</v>
      </c>
      <c r="E30" s="6" t="s">
        <v>34</v>
      </c>
      <c r="F30" s="6" t="s">
        <v>152</v>
      </c>
      <c r="G30" s="8" t="s">
        <v>153</v>
      </c>
      <c r="H30" s="6" t="s">
        <v>118</v>
      </c>
      <c r="I30" s="8" t="s">
        <v>154</v>
      </c>
      <c r="J30" s="8" t="s">
        <v>155</v>
      </c>
      <c r="K30" s="10">
        <f>(38-2)/5</f>
        <v>7.2</v>
      </c>
      <c r="L30" s="11">
        <v>197.0</v>
      </c>
      <c r="M30" s="12">
        <v>160.01</v>
      </c>
      <c r="N30" s="16"/>
    </row>
    <row r="31">
      <c r="C31" s="14">
        <v>10.0</v>
      </c>
      <c r="D31" s="6" t="s">
        <v>156</v>
      </c>
      <c r="E31" s="6" t="s">
        <v>40</v>
      </c>
      <c r="F31" s="6" t="s">
        <v>116</v>
      </c>
      <c r="G31" s="8" t="s">
        <v>157</v>
      </c>
      <c r="H31" s="6" t="s">
        <v>19</v>
      </c>
      <c r="I31" s="8" t="s">
        <v>158</v>
      </c>
      <c r="J31" s="8" t="s">
        <v>159</v>
      </c>
      <c r="K31" s="10">
        <f>(35-2)/7</f>
        <v>4.714285714</v>
      </c>
      <c r="L31" s="11">
        <v>107.5</v>
      </c>
      <c r="M31" s="12">
        <v>142.9869</v>
      </c>
      <c r="N31" s="13">
        <v>190.0</v>
      </c>
    </row>
    <row r="32">
      <c r="C32" s="14">
        <v>11.0</v>
      </c>
      <c r="D32" s="6" t="s">
        <v>160</v>
      </c>
      <c r="E32" s="6" t="s">
        <v>23</v>
      </c>
      <c r="F32" s="6" t="s">
        <v>98</v>
      </c>
      <c r="G32" s="8" t="s">
        <v>161</v>
      </c>
      <c r="H32" s="6" t="s">
        <v>19</v>
      </c>
      <c r="I32" s="8" t="s">
        <v>162</v>
      </c>
      <c r="J32" s="8" t="s">
        <v>163</v>
      </c>
      <c r="K32" s="10">
        <f>(18-0)/2</f>
        <v>9</v>
      </c>
      <c r="L32" s="11">
        <v>112.5</v>
      </c>
      <c r="M32" s="12">
        <v>230.0</v>
      </c>
      <c r="N32" s="16"/>
    </row>
    <row r="33">
      <c r="C33" s="14">
        <v>12.0</v>
      </c>
      <c r="D33" s="6" t="s">
        <v>164</v>
      </c>
      <c r="E33" s="6" t="s">
        <v>34</v>
      </c>
      <c r="F33" s="6" t="s">
        <v>46</v>
      </c>
      <c r="G33" s="8" t="s">
        <v>165</v>
      </c>
      <c r="H33" s="6" t="s">
        <v>166</v>
      </c>
      <c r="I33" s="8" t="s">
        <v>167</v>
      </c>
      <c r="J33" s="8" t="s">
        <v>38</v>
      </c>
      <c r="K33" s="10">
        <f>(18-0)/5</f>
        <v>3.6</v>
      </c>
      <c r="L33" s="11">
        <v>114.5</v>
      </c>
      <c r="M33" s="12">
        <v>171.12</v>
      </c>
      <c r="N33" s="16"/>
    </row>
    <row r="34">
      <c r="C34" s="14">
        <v>13.0</v>
      </c>
      <c r="D34" s="6" t="s">
        <v>168</v>
      </c>
      <c r="E34" s="6" t="s">
        <v>23</v>
      </c>
      <c r="F34" s="6" t="s">
        <v>68</v>
      </c>
      <c r="G34" s="8" t="s">
        <v>169</v>
      </c>
      <c r="H34" s="6" t="s">
        <v>19</v>
      </c>
      <c r="I34" s="8" t="s">
        <v>170</v>
      </c>
      <c r="J34" s="8" t="s">
        <v>171</v>
      </c>
      <c r="K34" s="10">
        <f>(33-2)/7</f>
        <v>4.428571429</v>
      </c>
      <c r="L34" s="11">
        <v>129.5</v>
      </c>
      <c r="M34" s="17">
        <v>171.99</v>
      </c>
      <c r="N34" s="13">
        <v>130.0</v>
      </c>
    </row>
    <row r="35">
      <c r="C35" s="14">
        <v>14.0</v>
      </c>
      <c r="D35" s="6" t="s">
        <v>172</v>
      </c>
      <c r="E35" s="6" t="s">
        <v>173</v>
      </c>
      <c r="F35" s="6" t="s">
        <v>173</v>
      </c>
      <c r="G35" s="8" t="s">
        <v>174</v>
      </c>
      <c r="H35" s="6" t="s">
        <v>175</v>
      </c>
      <c r="I35" s="8" t="s">
        <v>176</v>
      </c>
      <c r="J35" s="8" t="s">
        <v>38</v>
      </c>
      <c r="K35" s="10">
        <f>(52-5)/2</f>
        <v>23.5</v>
      </c>
      <c r="L35" s="11">
        <v>131.0</v>
      </c>
      <c r="M35" s="12">
        <v>184.33</v>
      </c>
      <c r="N35" s="16"/>
    </row>
    <row r="36">
      <c r="C36" s="14">
        <v>15.0</v>
      </c>
      <c r="D36" s="6" t="s">
        <v>177</v>
      </c>
      <c r="E36" s="6" t="s">
        <v>34</v>
      </c>
      <c r="F36" s="6" t="s">
        <v>46</v>
      </c>
      <c r="G36" s="8" t="s">
        <v>178</v>
      </c>
      <c r="H36" s="6" t="s">
        <v>19</v>
      </c>
      <c r="I36" s="8" t="s">
        <v>179</v>
      </c>
      <c r="J36" s="8" t="s">
        <v>180</v>
      </c>
      <c r="K36" s="10">
        <f>(24-1)/7</f>
        <v>3.285714286</v>
      </c>
      <c r="L36" s="11">
        <v>102.5</v>
      </c>
      <c r="M36" s="12">
        <v>212.46</v>
      </c>
      <c r="N36" s="16"/>
    </row>
    <row r="37">
      <c r="C37" s="14">
        <v>16.0</v>
      </c>
      <c r="D37" s="6" t="s">
        <v>181</v>
      </c>
      <c r="E37" s="6" t="s">
        <v>141</v>
      </c>
      <c r="F37" s="6" t="s">
        <v>182</v>
      </c>
      <c r="G37" s="8" t="s">
        <v>183</v>
      </c>
      <c r="H37" s="6" t="s">
        <v>19</v>
      </c>
      <c r="I37" s="8" t="s">
        <v>184</v>
      </c>
      <c r="J37" s="8" t="s">
        <v>180</v>
      </c>
      <c r="K37" s="10">
        <f>(24-1)/5</f>
        <v>4.6</v>
      </c>
      <c r="L37" s="11">
        <v>130.5</v>
      </c>
      <c r="M37" s="12">
        <v>128.51</v>
      </c>
      <c r="N37" s="16"/>
    </row>
    <row r="38">
      <c r="C38" s="14">
        <v>17.0</v>
      </c>
      <c r="D38" s="6" t="s">
        <v>185</v>
      </c>
      <c r="E38" s="6" t="s">
        <v>16</v>
      </c>
      <c r="F38" s="6" t="s">
        <v>41</v>
      </c>
      <c r="G38" s="8" t="s">
        <v>186</v>
      </c>
      <c r="H38" s="6" t="s">
        <v>19</v>
      </c>
      <c r="I38" s="8" t="s">
        <v>187</v>
      </c>
      <c r="J38" s="8" t="s">
        <v>188</v>
      </c>
      <c r="K38" s="10">
        <f>(16-0)/3</f>
        <v>5.333333333</v>
      </c>
      <c r="L38" s="11">
        <v>105.5</v>
      </c>
      <c r="M38" s="12">
        <v>155.35</v>
      </c>
      <c r="N38" s="16"/>
    </row>
    <row r="39">
      <c r="C39" s="14">
        <v>18.0</v>
      </c>
      <c r="D39" s="6" t="s">
        <v>189</v>
      </c>
      <c r="E39" s="6" t="s">
        <v>34</v>
      </c>
      <c r="F39" s="6" t="s">
        <v>46</v>
      </c>
      <c r="G39" s="8" t="s">
        <v>190</v>
      </c>
      <c r="H39" s="6" t="s">
        <v>166</v>
      </c>
      <c r="I39" s="8" t="s">
        <v>191</v>
      </c>
      <c r="J39" s="8" t="s">
        <v>38</v>
      </c>
      <c r="K39" s="10">
        <f>(23-1)/2</f>
        <v>11</v>
      </c>
      <c r="L39" s="11">
        <v>115.0</v>
      </c>
      <c r="M39" s="12">
        <v>143.9069</v>
      </c>
      <c r="N39" s="16"/>
    </row>
    <row r="40">
      <c r="C40" s="14">
        <v>19.0</v>
      </c>
      <c r="D40" s="6" t="s">
        <v>192</v>
      </c>
      <c r="E40" s="6" t="s">
        <v>34</v>
      </c>
      <c r="F40" s="6" t="s">
        <v>46</v>
      </c>
      <c r="G40" s="8" t="s">
        <v>193</v>
      </c>
      <c r="H40" s="6" t="s">
        <v>166</v>
      </c>
      <c r="I40" s="8" t="s">
        <v>194</v>
      </c>
      <c r="J40" s="8" t="s">
        <v>38</v>
      </c>
      <c r="K40" s="10">
        <f>(36-3)/1</f>
        <v>33</v>
      </c>
      <c r="L40" s="11">
        <v>88.0</v>
      </c>
      <c r="M40" s="12">
        <v>132.92</v>
      </c>
      <c r="N40" s="16"/>
    </row>
    <row r="41">
      <c r="C41" s="14">
        <v>20.0</v>
      </c>
      <c r="D41" s="6" t="s">
        <v>195</v>
      </c>
      <c r="E41" s="6" t="s">
        <v>196</v>
      </c>
      <c r="F41" s="6" t="s">
        <v>197</v>
      </c>
      <c r="G41" s="8" t="s">
        <v>198</v>
      </c>
      <c r="H41" s="6" t="s">
        <v>19</v>
      </c>
      <c r="I41" s="8" t="s">
        <v>199</v>
      </c>
      <c r="J41" s="8" t="s">
        <v>145</v>
      </c>
      <c r="K41" s="10">
        <f>(15-0)/7</f>
        <v>2.142857143</v>
      </c>
      <c r="L41" s="11">
        <v>110.5</v>
      </c>
      <c r="M41" s="12">
        <v>165.1869</v>
      </c>
      <c r="N41" s="16"/>
    </row>
    <row r="42">
      <c r="A42" s="6">
        <v>3.0</v>
      </c>
      <c r="B42" s="7">
        <v>44006.0</v>
      </c>
      <c r="C42" s="6">
        <v>1.0</v>
      </c>
      <c r="D42" s="6" t="s">
        <v>200</v>
      </c>
      <c r="E42" s="6" t="s">
        <v>23</v>
      </c>
      <c r="F42" s="6" t="s">
        <v>201</v>
      </c>
      <c r="G42" s="8" t="s">
        <v>202</v>
      </c>
      <c r="H42" s="6" t="s">
        <v>19</v>
      </c>
      <c r="I42" s="8" t="s">
        <v>203</v>
      </c>
      <c r="J42" s="8" t="s">
        <v>134</v>
      </c>
      <c r="K42" s="10">
        <f>(97-1)/2</f>
        <v>48</v>
      </c>
      <c r="L42" s="11">
        <v>154.5</v>
      </c>
      <c r="M42" s="12">
        <v>149.07</v>
      </c>
      <c r="N42" s="16"/>
    </row>
    <row r="43">
      <c r="C43" s="14">
        <v>2.0</v>
      </c>
      <c r="D43" s="6" t="s">
        <v>204</v>
      </c>
      <c r="E43" s="6" t="s">
        <v>16</v>
      </c>
      <c r="F43" s="6" t="s">
        <v>205</v>
      </c>
      <c r="G43" s="8" t="s">
        <v>206</v>
      </c>
      <c r="H43" s="6" t="s">
        <v>19</v>
      </c>
      <c r="I43" s="8" t="s">
        <v>207</v>
      </c>
      <c r="J43" s="8" t="s">
        <v>208</v>
      </c>
      <c r="K43" s="10">
        <f>(38-0)/2</f>
        <v>19</v>
      </c>
      <c r="L43" s="11">
        <v>83.0</v>
      </c>
      <c r="M43" s="12">
        <v>105.89</v>
      </c>
      <c r="N43" s="16"/>
    </row>
    <row r="44">
      <c r="C44" s="14">
        <v>3.0</v>
      </c>
      <c r="D44" s="6" t="s">
        <v>209</v>
      </c>
      <c r="E44" s="6" t="s">
        <v>16</v>
      </c>
      <c r="F44" s="6" t="s">
        <v>57</v>
      </c>
      <c r="G44" s="9" t="s">
        <v>210</v>
      </c>
      <c r="H44" s="6" t="s">
        <v>19</v>
      </c>
      <c r="I44" s="8" t="s">
        <v>211</v>
      </c>
      <c r="J44" s="8" t="s">
        <v>212</v>
      </c>
      <c r="K44" s="10">
        <f>(26-0)/4</f>
        <v>6.5</v>
      </c>
      <c r="L44" s="11">
        <v>110.5</v>
      </c>
      <c r="M44" s="12">
        <v>221.4</v>
      </c>
      <c r="N44" s="16"/>
    </row>
    <row r="45">
      <c r="C45" s="14">
        <v>4.0</v>
      </c>
      <c r="D45" s="6" t="s">
        <v>135</v>
      </c>
      <c r="E45" s="6" t="s">
        <v>23</v>
      </c>
      <c r="F45" s="6" t="s">
        <v>136</v>
      </c>
      <c r="G45" s="8" t="s">
        <v>137</v>
      </c>
      <c r="H45" s="6" t="s">
        <v>19</v>
      </c>
      <c r="I45" s="8" t="s">
        <v>138</v>
      </c>
      <c r="J45" s="8" t="s">
        <v>139</v>
      </c>
      <c r="K45" s="10">
        <f>(24-0)/7</f>
        <v>3.428571429</v>
      </c>
      <c r="L45" s="11">
        <v>140.0</v>
      </c>
      <c r="M45" s="12">
        <v>140.0</v>
      </c>
      <c r="N45" s="16"/>
    </row>
    <row r="46">
      <c r="C46" s="14">
        <v>5.0</v>
      </c>
      <c r="D46" s="6" t="s">
        <v>213</v>
      </c>
      <c r="E46" s="6" t="s">
        <v>34</v>
      </c>
      <c r="F46" s="6" t="s">
        <v>94</v>
      </c>
      <c r="G46" s="8" t="s">
        <v>214</v>
      </c>
      <c r="H46" s="6" t="s">
        <v>19</v>
      </c>
      <c r="I46" s="8" t="s">
        <v>215</v>
      </c>
      <c r="J46" s="8" t="s">
        <v>216</v>
      </c>
      <c r="K46" s="10">
        <f>(24-0)/3</f>
        <v>8</v>
      </c>
      <c r="L46" s="11">
        <v>97.5</v>
      </c>
      <c r="M46" s="12">
        <v>197.53</v>
      </c>
      <c r="N46" s="16"/>
    </row>
    <row r="47">
      <c r="C47" s="14">
        <v>6.0</v>
      </c>
      <c r="D47" s="6" t="s">
        <v>217</v>
      </c>
      <c r="E47" s="6" t="s">
        <v>34</v>
      </c>
      <c r="F47" s="6" t="s">
        <v>46</v>
      </c>
      <c r="G47" s="8" t="s">
        <v>218</v>
      </c>
      <c r="H47" s="6" t="s">
        <v>19</v>
      </c>
      <c r="I47" s="8" t="s">
        <v>219</v>
      </c>
      <c r="J47" s="8" t="s">
        <v>220</v>
      </c>
      <c r="K47" s="10">
        <f>(24-0)/6</f>
        <v>4</v>
      </c>
      <c r="L47" s="11">
        <v>197.0</v>
      </c>
      <c r="M47" s="12">
        <v>142.46</v>
      </c>
      <c r="N47" s="16"/>
    </row>
    <row r="48">
      <c r="C48" s="14">
        <v>7.0</v>
      </c>
      <c r="D48" s="6" t="s">
        <v>221</v>
      </c>
      <c r="E48" s="6" t="s">
        <v>34</v>
      </c>
      <c r="F48" s="6" t="s">
        <v>222</v>
      </c>
      <c r="G48" s="8" t="s">
        <v>223</v>
      </c>
      <c r="H48" s="6" t="s">
        <v>19</v>
      </c>
      <c r="I48" s="8" t="s">
        <v>224</v>
      </c>
      <c r="J48" s="8" t="s">
        <v>225</v>
      </c>
      <c r="K48" s="10">
        <f t="shared" ref="K48:K49" si="1">(20-0)/6</f>
        <v>3.333333333</v>
      </c>
      <c r="L48" s="11">
        <v>140.5</v>
      </c>
      <c r="M48" s="12">
        <v>70.08</v>
      </c>
      <c r="N48" s="16"/>
    </row>
    <row r="49">
      <c r="C49" s="14">
        <v>8.0</v>
      </c>
      <c r="D49" s="6" t="s">
        <v>226</v>
      </c>
      <c r="E49" s="6" t="s">
        <v>40</v>
      </c>
      <c r="F49" s="6" t="s">
        <v>41</v>
      </c>
      <c r="G49" s="8" t="s">
        <v>227</v>
      </c>
      <c r="H49" s="6" t="s">
        <v>19</v>
      </c>
      <c r="I49" s="8" t="s">
        <v>228</v>
      </c>
      <c r="J49" s="8" t="s">
        <v>120</v>
      </c>
      <c r="K49" s="10">
        <f t="shared" si="1"/>
        <v>3.333333333</v>
      </c>
      <c r="L49" s="11">
        <v>83.0</v>
      </c>
      <c r="M49" s="12">
        <v>83.96</v>
      </c>
      <c r="N49" s="16"/>
    </row>
    <row r="50">
      <c r="C50" s="14">
        <v>9.0</v>
      </c>
      <c r="D50" s="6" t="s">
        <v>229</v>
      </c>
      <c r="E50" s="6" t="s">
        <v>34</v>
      </c>
      <c r="F50" s="6" t="s">
        <v>201</v>
      </c>
      <c r="G50" s="8" t="s">
        <v>230</v>
      </c>
      <c r="H50" s="6" t="s">
        <v>19</v>
      </c>
      <c r="I50" s="8" t="s">
        <v>231</v>
      </c>
      <c r="J50" s="8" t="s">
        <v>232</v>
      </c>
      <c r="K50" s="10">
        <f>(19-0)/4</f>
        <v>4.75</v>
      </c>
      <c r="L50" s="11">
        <v>91.5</v>
      </c>
      <c r="M50" s="12">
        <v>182.92</v>
      </c>
      <c r="N50" s="16"/>
    </row>
    <row r="51">
      <c r="C51" s="14">
        <v>10.0</v>
      </c>
      <c r="D51" s="6" t="s">
        <v>233</v>
      </c>
      <c r="E51" s="6" t="s">
        <v>16</v>
      </c>
      <c r="F51" s="6" t="s">
        <v>46</v>
      </c>
      <c r="G51" s="8" t="s">
        <v>234</v>
      </c>
      <c r="H51" s="6" t="s">
        <v>235</v>
      </c>
      <c r="I51" s="8" t="s">
        <v>236</v>
      </c>
      <c r="J51" s="8" t="s">
        <v>38</v>
      </c>
      <c r="K51" s="10">
        <f>(19-0)/6</f>
        <v>3.166666667</v>
      </c>
      <c r="L51" s="11">
        <v>139.5</v>
      </c>
      <c r="M51" s="12">
        <v>141.43</v>
      </c>
      <c r="N51" s="16"/>
    </row>
    <row r="52">
      <c r="C52" s="14">
        <v>11.0</v>
      </c>
      <c r="D52" s="6" t="s">
        <v>237</v>
      </c>
      <c r="E52" s="6" t="s">
        <v>34</v>
      </c>
      <c r="F52" s="6" t="s">
        <v>173</v>
      </c>
      <c r="G52" s="8" t="s">
        <v>238</v>
      </c>
      <c r="H52" s="6" t="s">
        <v>19</v>
      </c>
      <c r="I52" s="8" t="s">
        <v>239</v>
      </c>
      <c r="J52" s="8" t="s">
        <v>240</v>
      </c>
      <c r="K52" s="10">
        <f>(27-1)/4</f>
        <v>6.5</v>
      </c>
      <c r="L52" s="11">
        <v>121.5</v>
      </c>
      <c r="M52" s="12">
        <v>143.5069</v>
      </c>
      <c r="N52" s="16"/>
    </row>
    <row r="53">
      <c r="C53" s="14">
        <v>12.0</v>
      </c>
      <c r="D53" s="6" t="s">
        <v>160</v>
      </c>
      <c r="E53" s="6" t="s">
        <v>23</v>
      </c>
      <c r="F53" s="6" t="s">
        <v>98</v>
      </c>
      <c r="G53" s="8" t="s">
        <v>161</v>
      </c>
      <c r="H53" s="6" t="s">
        <v>19</v>
      </c>
      <c r="I53" s="8" t="s">
        <v>162</v>
      </c>
      <c r="J53" s="8" t="s">
        <v>163</v>
      </c>
      <c r="K53" s="10">
        <f>(18-0)/7</f>
        <v>2.571428571</v>
      </c>
      <c r="L53" s="11">
        <v>112.5</v>
      </c>
      <c r="M53" s="12">
        <v>230.0</v>
      </c>
      <c r="N53" s="16"/>
    </row>
    <row r="54">
      <c r="C54" s="14">
        <v>13.0</v>
      </c>
      <c r="D54" s="6" t="s">
        <v>241</v>
      </c>
      <c r="E54" s="6" t="s">
        <v>34</v>
      </c>
      <c r="F54" s="6" t="s">
        <v>152</v>
      </c>
      <c r="G54" s="8" t="s">
        <v>242</v>
      </c>
      <c r="H54" s="6" t="s">
        <v>118</v>
      </c>
      <c r="I54" s="8" t="s">
        <v>243</v>
      </c>
      <c r="J54" s="8" t="s">
        <v>155</v>
      </c>
      <c r="K54" s="10">
        <f>(18-0)/0.5</f>
        <v>36</v>
      </c>
      <c r="L54" s="11">
        <v>100.0</v>
      </c>
      <c r="M54" s="12">
        <v>100.0</v>
      </c>
      <c r="N54" s="16"/>
    </row>
    <row r="55">
      <c r="C55" s="14">
        <v>14.0</v>
      </c>
      <c r="D55" s="6" t="s">
        <v>244</v>
      </c>
      <c r="E55" s="6" t="s">
        <v>23</v>
      </c>
      <c r="F55" s="6" t="s">
        <v>17</v>
      </c>
      <c r="G55" s="8" t="s">
        <v>245</v>
      </c>
      <c r="H55" s="6" t="s">
        <v>19</v>
      </c>
      <c r="I55" s="8" t="s">
        <v>246</v>
      </c>
      <c r="J55" s="8" t="s">
        <v>247</v>
      </c>
      <c r="K55" s="10">
        <f>(17-0)/2</f>
        <v>8.5</v>
      </c>
      <c r="L55" s="11">
        <v>124.0</v>
      </c>
      <c r="M55" s="12">
        <v>125.85</v>
      </c>
      <c r="N55" s="16"/>
    </row>
    <row r="56">
      <c r="C56" s="14">
        <v>15.0</v>
      </c>
      <c r="D56" s="6" t="s">
        <v>248</v>
      </c>
      <c r="E56" s="6" t="s">
        <v>16</v>
      </c>
      <c r="F56" s="6" t="s">
        <v>249</v>
      </c>
      <c r="G56" s="8" t="s">
        <v>250</v>
      </c>
      <c r="H56" s="6" t="s">
        <v>19</v>
      </c>
      <c r="I56" s="8" t="s">
        <v>251</v>
      </c>
      <c r="J56" s="8" t="s">
        <v>252</v>
      </c>
      <c r="K56" s="10">
        <f>(25-1)/2</f>
        <v>12</v>
      </c>
      <c r="L56" s="11">
        <v>135.0</v>
      </c>
      <c r="M56" s="12">
        <v>134.61</v>
      </c>
      <c r="N56" s="16"/>
    </row>
    <row r="57">
      <c r="C57" s="14">
        <v>16.0</v>
      </c>
      <c r="D57" s="6" t="s">
        <v>192</v>
      </c>
      <c r="E57" s="6" t="s">
        <v>34</v>
      </c>
      <c r="F57" s="6" t="s">
        <v>46</v>
      </c>
      <c r="G57" s="8" t="s">
        <v>253</v>
      </c>
      <c r="H57" s="6" t="s">
        <v>166</v>
      </c>
      <c r="I57" s="8" t="s">
        <v>194</v>
      </c>
      <c r="J57" s="8" t="s">
        <v>38</v>
      </c>
      <c r="K57" s="10">
        <f>(38-3)/6</f>
        <v>5.833333333</v>
      </c>
      <c r="L57" s="11">
        <v>137.0</v>
      </c>
      <c r="M57" s="12">
        <v>132.91</v>
      </c>
      <c r="N57" s="16"/>
    </row>
    <row r="58">
      <c r="C58" s="14">
        <v>17.0</v>
      </c>
      <c r="D58" s="6" t="s">
        <v>254</v>
      </c>
      <c r="E58" s="6" t="s">
        <v>40</v>
      </c>
      <c r="F58" s="6" t="s">
        <v>94</v>
      </c>
      <c r="G58" s="8" t="s">
        <v>255</v>
      </c>
      <c r="H58" s="6" t="s">
        <v>19</v>
      </c>
      <c r="I58" s="8" t="s">
        <v>256</v>
      </c>
      <c r="J58" s="8" t="s">
        <v>257</v>
      </c>
      <c r="K58" s="10">
        <f>(16-0)/3</f>
        <v>5.333333333</v>
      </c>
      <c r="L58" s="11">
        <v>82.5</v>
      </c>
      <c r="M58" s="12">
        <v>106.69</v>
      </c>
      <c r="N58" s="16"/>
    </row>
    <row r="59">
      <c r="C59" s="14">
        <v>18.0</v>
      </c>
      <c r="D59" s="6" t="s">
        <v>258</v>
      </c>
      <c r="E59" s="6" t="s">
        <v>23</v>
      </c>
      <c r="F59" s="6" t="s">
        <v>127</v>
      </c>
      <c r="G59" s="8" t="s">
        <v>259</v>
      </c>
      <c r="H59" s="6" t="s">
        <v>19</v>
      </c>
      <c r="I59" s="8" t="s">
        <v>260</v>
      </c>
      <c r="J59" s="8" t="s">
        <v>261</v>
      </c>
      <c r="K59" s="10">
        <f>(16-0)/6</f>
        <v>2.666666667</v>
      </c>
      <c r="L59" s="11">
        <v>80.0</v>
      </c>
      <c r="M59" s="12">
        <v>107.0</v>
      </c>
      <c r="N59" s="16"/>
    </row>
    <row r="60">
      <c r="C60" s="14">
        <v>19.0</v>
      </c>
      <c r="D60" s="6" t="s">
        <v>262</v>
      </c>
      <c r="E60" s="6" t="s">
        <v>34</v>
      </c>
      <c r="F60" s="6" t="s">
        <v>94</v>
      </c>
      <c r="G60" s="8" t="s">
        <v>263</v>
      </c>
      <c r="H60" s="6" t="s">
        <v>19</v>
      </c>
      <c r="I60" s="8" t="s">
        <v>264</v>
      </c>
      <c r="J60" s="8" t="s">
        <v>150</v>
      </c>
      <c r="K60" s="10">
        <f>(16-0)/4</f>
        <v>4</v>
      </c>
      <c r="L60" s="11">
        <v>109.5</v>
      </c>
      <c r="M60" s="12">
        <v>83.42</v>
      </c>
      <c r="N60" s="16"/>
    </row>
    <row r="61">
      <c r="C61" s="14">
        <v>20.0</v>
      </c>
      <c r="D61" s="6" t="s">
        <v>189</v>
      </c>
      <c r="E61" s="6" t="s">
        <v>34</v>
      </c>
      <c r="F61" s="6" t="s">
        <v>46</v>
      </c>
      <c r="G61" s="8" t="s">
        <v>265</v>
      </c>
      <c r="H61" s="6" t="s">
        <v>166</v>
      </c>
      <c r="I61" s="8" t="s">
        <v>191</v>
      </c>
      <c r="J61" s="8" t="s">
        <v>38</v>
      </c>
      <c r="K61" s="10">
        <f>(23-1)/7</f>
        <v>3.142857143</v>
      </c>
      <c r="L61" s="11">
        <v>172.0</v>
      </c>
      <c r="M61" s="12">
        <v>167.61</v>
      </c>
      <c r="N61" s="16"/>
    </row>
    <row r="62">
      <c r="C62" s="14">
        <v>21.0</v>
      </c>
      <c r="D62" s="6" t="s">
        <v>266</v>
      </c>
      <c r="E62" s="6" t="s">
        <v>40</v>
      </c>
      <c r="F62" s="6" t="s">
        <v>267</v>
      </c>
      <c r="G62" s="8" t="s">
        <v>268</v>
      </c>
      <c r="H62" s="6" t="s">
        <v>19</v>
      </c>
      <c r="I62" s="8" t="s">
        <v>269</v>
      </c>
      <c r="J62" s="8" t="s">
        <v>120</v>
      </c>
      <c r="K62" s="10">
        <f>(18-1)/3</f>
        <v>5.666666667</v>
      </c>
      <c r="L62" s="11">
        <v>115.5</v>
      </c>
      <c r="M62" s="12">
        <v>117.2</v>
      </c>
      <c r="N62" s="16"/>
    </row>
    <row r="63">
      <c r="C63" s="14">
        <v>22.0</v>
      </c>
      <c r="D63" s="6" t="s">
        <v>270</v>
      </c>
      <c r="E63" s="6" t="s">
        <v>271</v>
      </c>
      <c r="F63" s="6" t="s">
        <v>272</v>
      </c>
      <c r="G63" s="8" t="s">
        <v>273</v>
      </c>
      <c r="H63" s="6" t="s">
        <v>19</v>
      </c>
      <c r="I63" s="8" t="s">
        <v>274</v>
      </c>
      <c r="J63" s="8" t="s">
        <v>275</v>
      </c>
      <c r="K63" s="10">
        <f>(0-7)/3</f>
        <v>-2.333333333</v>
      </c>
      <c r="L63" s="11">
        <v>118.5</v>
      </c>
      <c r="M63" s="12">
        <v>231.45</v>
      </c>
      <c r="N63" s="16"/>
    </row>
    <row r="64">
      <c r="A64" s="6">
        <v>4.0</v>
      </c>
      <c r="B64" s="7">
        <v>44012.0</v>
      </c>
      <c r="C64" s="6">
        <v>1.0</v>
      </c>
      <c r="D64" s="6" t="s">
        <v>200</v>
      </c>
      <c r="E64" s="6" t="s">
        <v>23</v>
      </c>
      <c r="F64" s="6" t="s">
        <v>201</v>
      </c>
      <c r="G64" s="8" t="s">
        <v>276</v>
      </c>
      <c r="H64" s="6" t="s">
        <v>277</v>
      </c>
      <c r="I64" s="8" t="s">
        <v>203</v>
      </c>
      <c r="J64" s="8" t="s">
        <v>134</v>
      </c>
      <c r="K64" s="10">
        <f>(493-10)/5</f>
        <v>96.6</v>
      </c>
      <c r="L64" s="11">
        <v>101.5</v>
      </c>
      <c r="M64" s="12">
        <v>77.06</v>
      </c>
      <c r="N64" s="16"/>
      <c r="O64" s="1" t="s">
        <v>278</v>
      </c>
    </row>
    <row r="65">
      <c r="C65" s="14">
        <v>2.0</v>
      </c>
      <c r="D65" s="6" t="s">
        <v>279</v>
      </c>
      <c r="E65" s="6" t="s">
        <v>40</v>
      </c>
      <c r="F65" s="6" t="s">
        <v>41</v>
      </c>
      <c r="G65" s="8" t="s">
        <v>280</v>
      </c>
      <c r="H65" s="6" t="s">
        <v>281</v>
      </c>
      <c r="I65" s="8" t="s">
        <v>282</v>
      </c>
      <c r="J65" s="8" t="s">
        <v>283</v>
      </c>
      <c r="K65" s="10">
        <f>(68-0)/2</f>
        <v>34</v>
      </c>
      <c r="L65" s="11">
        <v>111.0</v>
      </c>
      <c r="M65" s="12">
        <v>75.03</v>
      </c>
      <c r="N65" s="16"/>
    </row>
    <row r="66">
      <c r="C66" s="14">
        <v>3.0</v>
      </c>
      <c r="D66" s="6" t="s">
        <v>284</v>
      </c>
      <c r="E66" s="6" t="s">
        <v>40</v>
      </c>
      <c r="F66" s="6" t="s">
        <v>285</v>
      </c>
      <c r="G66" s="8" t="s">
        <v>286</v>
      </c>
      <c r="H66" s="6" t="s">
        <v>19</v>
      </c>
      <c r="I66" s="8" t="s">
        <v>287</v>
      </c>
      <c r="J66" s="8" t="s">
        <v>261</v>
      </c>
      <c r="K66" s="10">
        <f>(80-1)/2</f>
        <v>39.5</v>
      </c>
      <c r="L66" s="11">
        <v>82.5</v>
      </c>
      <c r="M66" s="12">
        <v>158.36</v>
      </c>
      <c r="N66" s="16"/>
    </row>
    <row r="67">
      <c r="C67" s="14">
        <v>4.0</v>
      </c>
      <c r="D67" s="6" t="s">
        <v>288</v>
      </c>
      <c r="E67" s="6" t="s">
        <v>34</v>
      </c>
      <c r="F67" s="6" t="s">
        <v>46</v>
      </c>
      <c r="G67" s="8" t="s">
        <v>289</v>
      </c>
      <c r="H67" s="6" t="s">
        <v>290</v>
      </c>
      <c r="I67" s="8" t="s">
        <v>291</v>
      </c>
      <c r="J67" s="8" t="s">
        <v>114</v>
      </c>
      <c r="K67" s="10">
        <f>(62-0)/3</f>
        <v>20.66666667</v>
      </c>
      <c r="L67" s="11">
        <v>115.5</v>
      </c>
      <c r="M67" s="12">
        <v>171.99</v>
      </c>
      <c r="N67" s="16"/>
    </row>
    <row r="68">
      <c r="C68" s="14">
        <v>5.0</v>
      </c>
      <c r="D68" s="6" t="s">
        <v>292</v>
      </c>
      <c r="E68" s="6" t="s">
        <v>23</v>
      </c>
      <c r="F68" s="6" t="s">
        <v>29</v>
      </c>
      <c r="G68" s="8" t="s">
        <v>293</v>
      </c>
      <c r="H68" s="6" t="s">
        <v>19</v>
      </c>
      <c r="I68" s="8" t="s">
        <v>294</v>
      </c>
      <c r="J68" s="8" t="s">
        <v>212</v>
      </c>
      <c r="K68" s="10">
        <f>(54-0)/3</f>
        <v>18</v>
      </c>
      <c r="L68" s="11">
        <v>126.5</v>
      </c>
      <c r="M68" s="12">
        <v>63.0</v>
      </c>
      <c r="N68" s="16"/>
    </row>
    <row r="69">
      <c r="C69" s="14">
        <v>6.0</v>
      </c>
      <c r="D69" s="6" t="s">
        <v>295</v>
      </c>
      <c r="E69" s="6" t="s">
        <v>40</v>
      </c>
      <c r="F69" s="6" t="s">
        <v>267</v>
      </c>
      <c r="G69" s="8" t="s">
        <v>296</v>
      </c>
      <c r="H69" s="6" t="s">
        <v>19</v>
      </c>
      <c r="I69" s="8" t="s">
        <v>297</v>
      </c>
      <c r="J69" s="8" t="s">
        <v>120</v>
      </c>
      <c r="K69" s="10">
        <f>(45-0)/2</f>
        <v>22.5</v>
      </c>
      <c r="L69" s="11">
        <v>139.0</v>
      </c>
      <c r="M69" s="12">
        <v>142.88</v>
      </c>
      <c r="N69" s="16"/>
    </row>
    <row r="70">
      <c r="C70" s="14">
        <v>7.0</v>
      </c>
      <c r="D70" s="6" t="s">
        <v>241</v>
      </c>
      <c r="E70" s="6" t="s">
        <v>34</v>
      </c>
      <c r="F70" s="6" t="s">
        <v>152</v>
      </c>
      <c r="G70" s="8" t="s">
        <v>242</v>
      </c>
      <c r="H70" s="6" t="s">
        <v>298</v>
      </c>
      <c r="I70" s="8" t="s">
        <v>243</v>
      </c>
      <c r="J70" s="8" t="s">
        <v>155</v>
      </c>
      <c r="K70" s="10">
        <f>(40-0)/6</f>
        <v>6.666666667</v>
      </c>
      <c r="L70" s="11">
        <v>100.0</v>
      </c>
      <c r="M70" s="12">
        <v>100.0</v>
      </c>
      <c r="N70" s="16"/>
    </row>
    <row r="71">
      <c r="C71" s="14">
        <v>8.0</v>
      </c>
      <c r="D71" s="6" t="s">
        <v>299</v>
      </c>
      <c r="E71" s="6" t="s">
        <v>34</v>
      </c>
      <c r="F71" s="6" t="s">
        <v>41</v>
      </c>
      <c r="G71" s="8" t="s">
        <v>300</v>
      </c>
      <c r="H71" s="6" t="s">
        <v>19</v>
      </c>
      <c r="I71" s="8" t="s">
        <v>301</v>
      </c>
      <c r="J71" s="8" t="s">
        <v>180</v>
      </c>
      <c r="K71" s="10">
        <f>(34-0)/7</f>
        <v>4.857142857</v>
      </c>
      <c r="L71" s="11">
        <v>85.0</v>
      </c>
      <c r="M71" s="12">
        <v>85.22</v>
      </c>
      <c r="N71" s="16"/>
    </row>
    <row r="72">
      <c r="C72" s="14">
        <v>9.0</v>
      </c>
      <c r="D72" s="6" t="s">
        <v>302</v>
      </c>
      <c r="E72" s="6" t="s">
        <v>23</v>
      </c>
      <c r="F72" s="6" t="s">
        <v>62</v>
      </c>
      <c r="G72" s="8" t="s">
        <v>303</v>
      </c>
      <c r="H72" s="6" t="s">
        <v>19</v>
      </c>
      <c r="I72" s="8" t="s">
        <v>304</v>
      </c>
      <c r="J72" s="8" t="s">
        <v>305</v>
      </c>
      <c r="K72" s="10">
        <f>(31-0)/2</f>
        <v>15.5</v>
      </c>
      <c r="L72" s="11">
        <v>84.0</v>
      </c>
      <c r="M72" s="12">
        <v>168.0</v>
      </c>
      <c r="N72" s="16"/>
    </row>
    <row r="73">
      <c r="C73" s="14">
        <v>10.0</v>
      </c>
      <c r="D73" s="6" t="s">
        <v>306</v>
      </c>
      <c r="E73" s="6" t="s">
        <v>34</v>
      </c>
      <c r="F73" s="6" t="s">
        <v>94</v>
      </c>
      <c r="G73" s="8" t="s">
        <v>307</v>
      </c>
      <c r="H73" s="6" t="s">
        <v>19</v>
      </c>
      <c r="I73" s="8" t="s">
        <v>308</v>
      </c>
      <c r="J73" s="8" t="s">
        <v>309</v>
      </c>
      <c r="K73" s="10">
        <f>(31-0)/1</f>
        <v>31</v>
      </c>
      <c r="L73" s="11">
        <v>150.5</v>
      </c>
      <c r="M73" s="12">
        <v>158.63</v>
      </c>
      <c r="N73" s="16"/>
    </row>
    <row r="74">
      <c r="C74" s="14">
        <v>11.0</v>
      </c>
      <c r="D74" s="6" t="s">
        <v>310</v>
      </c>
      <c r="E74" s="6" t="s">
        <v>34</v>
      </c>
      <c r="F74" s="6" t="s">
        <v>201</v>
      </c>
      <c r="G74" s="8" t="s">
        <v>311</v>
      </c>
      <c r="H74" s="6" t="s">
        <v>312</v>
      </c>
      <c r="I74" s="8" t="s">
        <v>313</v>
      </c>
      <c r="J74" s="8" t="s">
        <v>38</v>
      </c>
      <c r="K74" s="10">
        <f>(27-0)/5</f>
        <v>5.4</v>
      </c>
      <c r="L74" s="11">
        <v>176.0</v>
      </c>
      <c r="M74" s="12">
        <v>87.5</v>
      </c>
      <c r="N74" s="16"/>
    </row>
    <row r="75">
      <c r="C75" s="14">
        <v>12.0</v>
      </c>
      <c r="D75" s="6" t="s">
        <v>314</v>
      </c>
      <c r="E75" s="6" t="s">
        <v>34</v>
      </c>
      <c r="F75" s="6" t="s">
        <v>46</v>
      </c>
      <c r="G75" s="8" t="s">
        <v>315</v>
      </c>
      <c r="H75" s="6" t="s">
        <v>312</v>
      </c>
      <c r="I75" s="8" t="s">
        <v>316</v>
      </c>
      <c r="J75" s="8" t="s">
        <v>38</v>
      </c>
      <c r="K75" s="10">
        <f>(37-1)/7</f>
        <v>5.142857143</v>
      </c>
      <c r="L75" s="11">
        <v>145.5</v>
      </c>
      <c r="M75" s="12">
        <v>145.03</v>
      </c>
      <c r="N75" s="16"/>
    </row>
    <row r="76">
      <c r="C76" s="14">
        <v>13.0</v>
      </c>
      <c r="D76" s="6" t="s">
        <v>317</v>
      </c>
      <c r="E76" s="6" t="s">
        <v>23</v>
      </c>
      <c r="F76" s="6" t="s">
        <v>17</v>
      </c>
      <c r="G76" s="8" t="s">
        <v>318</v>
      </c>
      <c r="H76" s="6" t="s">
        <v>19</v>
      </c>
      <c r="I76" s="8" t="s">
        <v>319</v>
      </c>
      <c r="J76" s="8" t="s">
        <v>320</v>
      </c>
      <c r="K76" s="10">
        <f>(26-0)/7</f>
        <v>3.714285714</v>
      </c>
      <c r="L76" s="11">
        <v>128.5</v>
      </c>
      <c r="M76" s="12">
        <v>127.44</v>
      </c>
      <c r="N76" s="16"/>
    </row>
    <row r="77">
      <c r="C77" s="14">
        <v>14.0</v>
      </c>
      <c r="D77" s="6" t="s">
        <v>321</v>
      </c>
      <c r="E77" s="6" t="s">
        <v>34</v>
      </c>
      <c r="F77" s="6" t="s">
        <v>46</v>
      </c>
      <c r="G77" s="8" t="s">
        <v>322</v>
      </c>
      <c r="H77" s="6" t="s">
        <v>312</v>
      </c>
      <c r="I77" s="8" t="s">
        <v>323</v>
      </c>
      <c r="J77" s="8" t="s">
        <v>38</v>
      </c>
      <c r="K77" s="10">
        <f>(23-0)/6</f>
        <v>3.833333333</v>
      </c>
      <c r="L77" s="11">
        <v>122.5</v>
      </c>
      <c r="M77" s="12">
        <v>121.98</v>
      </c>
      <c r="N77" s="16"/>
    </row>
    <row r="78">
      <c r="C78" s="14">
        <v>15.0</v>
      </c>
      <c r="D78" s="6" t="s">
        <v>324</v>
      </c>
      <c r="E78" s="6" t="s">
        <v>40</v>
      </c>
      <c r="F78" s="6" t="s">
        <v>94</v>
      </c>
      <c r="G78" s="8" t="s">
        <v>325</v>
      </c>
      <c r="H78" s="6" t="s">
        <v>326</v>
      </c>
      <c r="I78" s="8" t="s">
        <v>327</v>
      </c>
      <c r="J78" s="8" t="s">
        <v>38</v>
      </c>
      <c r="K78" s="10">
        <f>(40-2)/2</f>
        <v>19</v>
      </c>
      <c r="L78" s="11">
        <v>108.5</v>
      </c>
      <c r="M78" s="12">
        <v>213.07</v>
      </c>
      <c r="N78" s="16"/>
    </row>
    <row r="79">
      <c r="C79" s="14">
        <v>16.0</v>
      </c>
      <c r="D79" s="6" t="s">
        <v>328</v>
      </c>
      <c r="E79" s="6" t="s">
        <v>23</v>
      </c>
      <c r="F79" s="6" t="s">
        <v>329</v>
      </c>
      <c r="G79" s="8" t="s">
        <v>330</v>
      </c>
      <c r="H79" s="6" t="s">
        <v>19</v>
      </c>
      <c r="I79" s="8" t="s">
        <v>331</v>
      </c>
      <c r="J79" s="8" t="s">
        <v>332</v>
      </c>
      <c r="K79" s="10">
        <f>(31-1)/3</f>
        <v>10</v>
      </c>
      <c r="L79" s="11">
        <v>161.5</v>
      </c>
      <c r="M79" s="12">
        <v>165.23</v>
      </c>
      <c r="N79" s="16"/>
    </row>
    <row r="80">
      <c r="C80" s="14">
        <v>17.0</v>
      </c>
      <c r="D80" s="6" t="s">
        <v>333</v>
      </c>
      <c r="E80" s="6" t="s">
        <v>34</v>
      </c>
      <c r="F80" s="6" t="s">
        <v>46</v>
      </c>
      <c r="G80" s="8" t="s">
        <v>334</v>
      </c>
      <c r="H80" s="6" t="s">
        <v>166</v>
      </c>
      <c r="I80" s="8" t="s">
        <v>335</v>
      </c>
      <c r="J80" s="8" t="s">
        <v>38</v>
      </c>
      <c r="K80" s="10">
        <f>(20-0)/4</f>
        <v>5</v>
      </c>
      <c r="L80" s="11">
        <v>105.0</v>
      </c>
      <c r="M80" s="12">
        <v>74.35</v>
      </c>
      <c r="N80" s="16"/>
    </row>
    <row r="81">
      <c r="C81" s="14">
        <v>18.0</v>
      </c>
      <c r="D81" s="6" t="s">
        <v>336</v>
      </c>
      <c r="E81" s="6" t="s">
        <v>196</v>
      </c>
      <c r="F81" s="6" t="s">
        <v>197</v>
      </c>
      <c r="G81" s="8" t="s">
        <v>337</v>
      </c>
      <c r="H81" s="6" t="s">
        <v>19</v>
      </c>
      <c r="I81" s="8" t="s">
        <v>338</v>
      </c>
      <c r="J81" s="8" t="s">
        <v>339</v>
      </c>
      <c r="K81" s="10">
        <f>(19-0)/5</f>
        <v>3.8</v>
      </c>
      <c r="L81" s="11">
        <v>99.0</v>
      </c>
      <c r="M81" s="12">
        <v>140.1769</v>
      </c>
      <c r="N81" s="16"/>
    </row>
    <row r="82">
      <c r="C82" s="14">
        <v>19.0</v>
      </c>
      <c r="D82" s="6" t="s">
        <v>340</v>
      </c>
      <c r="E82" s="6" t="s">
        <v>34</v>
      </c>
      <c r="F82" s="6" t="s">
        <v>46</v>
      </c>
      <c r="G82" s="8" t="s">
        <v>341</v>
      </c>
      <c r="H82" s="6" t="s">
        <v>19</v>
      </c>
      <c r="I82" s="8" t="s">
        <v>342</v>
      </c>
      <c r="J82" s="8" t="s">
        <v>343</v>
      </c>
      <c r="K82" s="10">
        <f>(19-0)/4</f>
        <v>4.75</v>
      </c>
      <c r="L82" s="11">
        <v>107.0</v>
      </c>
      <c r="M82" s="12">
        <v>151.97</v>
      </c>
      <c r="N82" s="16"/>
    </row>
    <row r="83">
      <c r="C83" s="14">
        <v>20.0</v>
      </c>
      <c r="D83" s="6" t="s">
        <v>344</v>
      </c>
      <c r="E83" s="6" t="s">
        <v>34</v>
      </c>
      <c r="F83" s="6" t="s">
        <v>222</v>
      </c>
      <c r="G83" s="8" t="s">
        <v>345</v>
      </c>
      <c r="H83" s="6" t="s">
        <v>19</v>
      </c>
      <c r="I83" s="8" t="s">
        <v>346</v>
      </c>
      <c r="J83" s="8" t="s">
        <v>240</v>
      </c>
      <c r="K83" s="10">
        <f>(35-2)/2</f>
        <v>16.5</v>
      </c>
      <c r="L83" s="11">
        <v>150.5</v>
      </c>
      <c r="M83" s="12">
        <v>150.0</v>
      </c>
      <c r="N83" s="16"/>
    </row>
    <row r="84">
      <c r="A84" s="6">
        <v>5.0</v>
      </c>
      <c r="B84" s="7">
        <v>44022.0</v>
      </c>
      <c r="C84" s="6">
        <v>1.0</v>
      </c>
      <c r="D84" s="6" t="s">
        <v>347</v>
      </c>
      <c r="E84" s="6" t="s">
        <v>34</v>
      </c>
      <c r="F84" s="6" t="s">
        <v>222</v>
      </c>
      <c r="G84" s="8" t="s">
        <v>348</v>
      </c>
      <c r="H84" s="6" t="s">
        <v>19</v>
      </c>
      <c r="I84" s="8" t="s">
        <v>349</v>
      </c>
      <c r="J84" s="8" t="s">
        <v>220</v>
      </c>
      <c r="K84" s="10">
        <f>(49-0)/6</f>
        <v>8.166666667</v>
      </c>
      <c r="L84" s="11">
        <v>132.5</v>
      </c>
      <c r="M84" s="12">
        <v>165.0</v>
      </c>
      <c r="N84" s="16"/>
    </row>
    <row r="85">
      <c r="C85" s="14">
        <v>2.0</v>
      </c>
      <c r="D85" s="6" t="s">
        <v>350</v>
      </c>
      <c r="E85" s="6" t="s">
        <v>23</v>
      </c>
      <c r="F85" s="6" t="s">
        <v>351</v>
      </c>
      <c r="G85" s="8" t="s">
        <v>352</v>
      </c>
      <c r="H85" s="6" t="s">
        <v>19</v>
      </c>
      <c r="I85" s="8" t="s">
        <v>353</v>
      </c>
      <c r="J85" s="8" t="s">
        <v>354</v>
      </c>
      <c r="K85" s="10">
        <f>(46-0)/2</f>
        <v>23</v>
      </c>
      <c r="L85" s="11">
        <v>160.5</v>
      </c>
      <c r="M85" s="12">
        <v>80.0</v>
      </c>
      <c r="N85" s="16"/>
    </row>
    <row r="86">
      <c r="C86" s="14">
        <v>3.0</v>
      </c>
      <c r="D86" s="6" t="s">
        <v>355</v>
      </c>
      <c r="E86" s="6" t="s">
        <v>40</v>
      </c>
      <c r="F86" s="6" t="s">
        <v>356</v>
      </c>
      <c r="G86" s="8" t="s">
        <v>357</v>
      </c>
      <c r="H86" s="6" t="s">
        <v>281</v>
      </c>
      <c r="I86" s="8" t="s">
        <v>358</v>
      </c>
      <c r="J86" s="8" t="s">
        <v>283</v>
      </c>
      <c r="K86" s="10">
        <f>(42-0)/7</f>
        <v>6</v>
      </c>
      <c r="L86" s="11">
        <v>107.0</v>
      </c>
      <c r="M86" s="12">
        <v>214.65</v>
      </c>
      <c r="N86" s="16"/>
    </row>
    <row r="87">
      <c r="C87" s="14">
        <v>4.0</v>
      </c>
      <c r="D87" s="6" t="s">
        <v>359</v>
      </c>
      <c r="E87" s="6" t="s">
        <v>23</v>
      </c>
      <c r="F87" s="6" t="s">
        <v>35</v>
      </c>
      <c r="G87" s="8" t="s">
        <v>360</v>
      </c>
      <c r="H87" s="6" t="s">
        <v>19</v>
      </c>
      <c r="I87" s="8" t="s">
        <v>361</v>
      </c>
      <c r="J87" s="8" t="s">
        <v>362</v>
      </c>
      <c r="K87" s="10">
        <f>(42-0)/6</f>
        <v>7</v>
      </c>
      <c r="L87" s="11">
        <v>88.0</v>
      </c>
      <c r="M87" s="12">
        <v>174.2</v>
      </c>
      <c r="N87" s="16"/>
    </row>
    <row r="88">
      <c r="C88" s="14">
        <v>5.0</v>
      </c>
      <c r="D88" s="6" t="s">
        <v>363</v>
      </c>
      <c r="E88" s="6" t="s">
        <v>40</v>
      </c>
      <c r="F88" s="6" t="s">
        <v>267</v>
      </c>
      <c r="G88" s="8" t="s">
        <v>364</v>
      </c>
      <c r="H88" s="6" t="s">
        <v>19</v>
      </c>
      <c r="I88" s="8" t="s">
        <v>365</v>
      </c>
      <c r="J88" s="8" t="s">
        <v>366</v>
      </c>
      <c r="K88" s="10">
        <f>(32-0)/6</f>
        <v>5.333333333</v>
      </c>
      <c r="L88" s="11">
        <v>106.0</v>
      </c>
      <c r="M88" s="12">
        <v>105.84</v>
      </c>
      <c r="N88" s="16"/>
    </row>
    <row r="89">
      <c r="C89" s="14">
        <v>6.0</v>
      </c>
      <c r="D89" s="6" t="s">
        <v>367</v>
      </c>
      <c r="E89" s="6" t="s">
        <v>23</v>
      </c>
      <c r="F89" s="6" t="s">
        <v>62</v>
      </c>
      <c r="G89" s="8" t="s">
        <v>368</v>
      </c>
      <c r="H89" s="6" t="s">
        <v>19</v>
      </c>
      <c r="I89" s="8" t="s">
        <v>369</v>
      </c>
      <c r="J89" s="8" t="s">
        <v>370</v>
      </c>
      <c r="K89" s="10">
        <f>(50-2)/6</f>
        <v>8</v>
      </c>
      <c r="L89" s="11">
        <v>161.0</v>
      </c>
      <c r="M89" s="12">
        <v>120.0</v>
      </c>
      <c r="N89" s="16"/>
    </row>
    <row r="90">
      <c r="C90" s="14">
        <v>7.0</v>
      </c>
      <c r="D90" s="6" t="s">
        <v>371</v>
      </c>
      <c r="E90" s="6" t="s">
        <v>34</v>
      </c>
      <c r="F90" s="6" t="s">
        <v>46</v>
      </c>
      <c r="G90" s="8" t="s">
        <v>372</v>
      </c>
      <c r="H90" s="6" t="s">
        <v>19</v>
      </c>
      <c r="I90" s="8" t="s">
        <v>373</v>
      </c>
      <c r="J90" s="8" t="s">
        <v>180</v>
      </c>
      <c r="K90" s="10">
        <f>(29-0)/7</f>
        <v>4.142857143</v>
      </c>
      <c r="L90" s="11">
        <v>140.5</v>
      </c>
      <c r="M90" s="12">
        <v>63.98</v>
      </c>
      <c r="N90" s="16"/>
    </row>
    <row r="91">
      <c r="C91" s="14">
        <v>8.0</v>
      </c>
      <c r="D91" s="6" t="s">
        <v>374</v>
      </c>
      <c r="E91" s="6" t="s">
        <v>23</v>
      </c>
      <c r="F91" s="6" t="s">
        <v>17</v>
      </c>
      <c r="G91" s="8" t="s">
        <v>375</v>
      </c>
      <c r="H91" s="6" t="s">
        <v>376</v>
      </c>
      <c r="I91" s="8" t="s">
        <v>377</v>
      </c>
      <c r="J91" s="8" t="s">
        <v>378</v>
      </c>
      <c r="K91" s="10">
        <f>(39-1)/2</f>
        <v>19</v>
      </c>
      <c r="L91" s="11">
        <v>138.5</v>
      </c>
      <c r="M91" s="12">
        <v>175.0</v>
      </c>
      <c r="N91" s="16"/>
    </row>
    <row r="92">
      <c r="C92" s="14">
        <v>9.0</v>
      </c>
      <c r="D92" s="6" t="s">
        <v>379</v>
      </c>
      <c r="E92" s="6" t="s">
        <v>34</v>
      </c>
      <c r="F92" s="6" t="s">
        <v>46</v>
      </c>
      <c r="G92" s="8" t="s">
        <v>380</v>
      </c>
      <c r="H92" s="6" t="s">
        <v>312</v>
      </c>
      <c r="I92" s="8" t="s">
        <v>381</v>
      </c>
      <c r="J92" s="8" t="s">
        <v>38</v>
      </c>
      <c r="K92" s="10">
        <f>(38-1)/2</f>
        <v>18.5</v>
      </c>
      <c r="L92" s="11">
        <v>142.5</v>
      </c>
      <c r="M92" s="12">
        <v>60.0</v>
      </c>
      <c r="N92" s="16"/>
    </row>
    <row r="93">
      <c r="C93" s="14">
        <v>10.0</v>
      </c>
      <c r="D93" s="6" t="s">
        <v>382</v>
      </c>
      <c r="E93" s="6" t="s">
        <v>67</v>
      </c>
      <c r="F93" s="6" t="s">
        <v>173</v>
      </c>
      <c r="G93" s="8" t="s">
        <v>383</v>
      </c>
      <c r="H93" s="6" t="s">
        <v>19</v>
      </c>
      <c r="I93" s="8" t="s">
        <v>384</v>
      </c>
      <c r="J93" s="8" t="s">
        <v>370</v>
      </c>
      <c r="K93" s="10">
        <f>(61-4)/3</f>
        <v>19</v>
      </c>
      <c r="L93" s="11">
        <v>116.5</v>
      </c>
      <c r="M93" s="12">
        <v>156.58</v>
      </c>
      <c r="N93" s="16"/>
    </row>
    <row r="94">
      <c r="C94" s="14">
        <v>11.0</v>
      </c>
      <c r="D94" s="6" t="s">
        <v>385</v>
      </c>
      <c r="E94" s="6" t="s">
        <v>34</v>
      </c>
      <c r="F94" s="6" t="s">
        <v>201</v>
      </c>
      <c r="G94" s="8" t="s">
        <v>386</v>
      </c>
      <c r="H94" s="6" t="s">
        <v>19</v>
      </c>
      <c r="I94" s="8" t="s">
        <v>387</v>
      </c>
      <c r="J94" s="8" t="s">
        <v>388</v>
      </c>
      <c r="K94" s="10">
        <f t="shared" ref="K94:K95" si="2">(33-1)/6</f>
        <v>5.333333333</v>
      </c>
      <c r="L94" s="11">
        <v>88.0</v>
      </c>
      <c r="M94" s="12">
        <v>87.49</v>
      </c>
      <c r="N94" s="16"/>
    </row>
    <row r="95">
      <c r="C95" s="14">
        <v>12.0</v>
      </c>
      <c r="D95" s="6" t="s">
        <v>389</v>
      </c>
      <c r="E95" s="6" t="s">
        <v>34</v>
      </c>
      <c r="F95" s="6" t="s">
        <v>329</v>
      </c>
      <c r="G95" s="8" t="s">
        <v>390</v>
      </c>
      <c r="H95" s="6" t="s">
        <v>19</v>
      </c>
      <c r="I95" s="8" t="s">
        <v>391</v>
      </c>
      <c r="J95" s="8" t="s">
        <v>220</v>
      </c>
      <c r="K95" s="10">
        <f t="shared" si="2"/>
        <v>5.333333333</v>
      </c>
      <c r="L95" s="11">
        <v>148.0</v>
      </c>
      <c r="M95" s="12">
        <v>147.22</v>
      </c>
      <c r="N95" s="16"/>
    </row>
    <row r="96">
      <c r="C96" s="14">
        <v>13.0</v>
      </c>
      <c r="D96" s="6" t="s">
        <v>392</v>
      </c>
      <c r="E96" s="6" t="s">
        <v>16</v>
      </c>
      <c r="F96" s="6" t="s">
        <v>57</v>
      </c>
      <c r="G96" s="8" t="s">
        <v>393</v>
      </c>
      <c r="H96" s="6" t="s">
        <v>394</v>
      </c>
      <c r="I96" s="8" t="s">
        <v>395</v>
      </c>
      <c r="J96" s="8" t="s">
        <v>370</v>
      </c>
      <c r="K96" s="10">
        <f>(48-3)/1</f>
        <v>45</v>
      </c>
      <c r="L96" s="11">
        <v>150.5</v>
      </c>
      <c r="M96" s="12">
        <v>151.01</v>
      </c>
      <c r="N96" s="16"/>
    </row>
    <row r="97">
      <c r="C97" s="14">
        <v>14.0</v>
      </c>
      <c r="D97" s="6" t="s">
        <v>396</v>
      </c>
      <c r="E97" s="6" t="s">
        <v>40</v>
      </c>
      <c r="F97" s="6" t="s">
        <v>267</v>
      </c>
      <c r="G97" s="8" t="s">
        <v>397</v>
      </c>
      <c r="H97" s="6" t="s">
        <v>19</v>
      </c>
      <c r="I97" s="8" t="s">
        <v>398</v>
      </c>
      <c r="J97" s="8" t="s">
        <v>120</v>
      </c>
      <c r="K97" s="10">
        <f>(22-0)/2</f>
        <v>11</v>
      </c>
      <c r="L97" s="11">
        <v>126.5</v>
      </c>
      <c r="M97" s="12">
        <v>128.84</v>
      </c>
      <c r="N97" s="16"/>
    </row>
    <row r="98">
      <c r="C98" s="14">
        <v>15.0</v>
      </c>
      <c r="D98" s="6" t="s">
        <v>399</v>
      </c>
      <c r="E98" s="6" t="s">
        <v>23</v>
      </c>
      <c r="F98" s="6" t="s">
        <v>62</v>
      </c>
      <c r="G98" s="8" t="s">
        <v>400</v>
      </c>
      <c r="H98" s="6" t="s">
        <v>19</v>
      </c>
      <c r="I98" s="8" t="s">
        <v>401</v>
      </c>
      <c r="J98" s="8" t="s">
        <v>402</v>
      </c>
      <c r="K98" s="10">
        <f>(22-0)/4</f>
        <v>5.5</v>
      </c>
      <c r="L98" s="11">
        <v>128.5</v>
      </c>
      <c r="M98" s="12">
        <v>128.06</v>
      </c>
      <c r="N98" s="16"/>
    </row>
    <row r="99">
      <c r="C99" s="14">
        <v>16.0</v>
      </c>
      <c r="D99" s="6" t="s">
        <v>403</v>
      </c>
      <c r="E99" s="6" t="s">
        <v>34</v>
      </c>
      <c r="F99" s="6" t="s">
        <v>94</v>
      </c>
      <c r="G99" s="8" t="s">
        <v>404</v>
      </c>
      <c r="H99" s="6" t="s">
        <v>19</v>
      </c>
      <c r="I99" s="8" t="s">
        <v>405</v>
      </c>
      <c r="J99" s="8" t="s">
        <v>309</v>
      </c>
      <c r="K99" s="10">
        <f>(21-0)/4</f>
        <v>5.25</v>
      </c>
      <c r="L99" s="11">
        <v>134.0</v>
      </c>
      <c r="M99" s="12">
        <v>99.98</v>
      </c>
      <c r="N99" s="16"/>
    </row>
    <row r="100">
      <c r="C100" s="14">
        <v>17.0</v>
      </c>
      <c r="D100" s="6" t="s">
        <v>406</v>
      </c>
      <c r="E100" s="6" t="s">
        <v>407</v>
      </c>
      <c r="F100" s="6" t="s">
        <v>62</v>
      </c>
      <c r="G100" s="8" t="s">
        <v>408</v>
      </c>
      <c r="H100" s="6" t="s">
        <v>19</v>
      </c>
      <c r="I100" s="8" t="s">
        <v>409</v>
      </c>
      <c r="J100" s="8" t="s">
        <v>208</v>
      </c>
      <c r="K100" s="10">
        <f>(28-1)/5</f>
        <v>5.4</v>
      </c>
      <c r="L100" s="11">
        <v>113.5</v>
      </c>
      <c r="M100" s="12">
        <v>171.04</v>
      </c>
      <c r="N100" s="16"/>
    </row>
    <row r="101">
      <c r="C101" s="14">
        <v>18.0</v>
      </c>
      <c r="D101" s="6" t="s">
        <v>410</v>
      </c>
      <c r="E101" s="6" t="s">
        <v>34</v>
      </c>
      <c r="F101" s="6" t="s">
        <v>41</v>
      </c>
      <c r="G101" s="8" t="s">
        <v>411</v>
      </c>
      <c r="H101" s="6" t="s">
        <v>19</v>
      </c>
      <c r="I101" s="8" t="s">
        <v>412</v>
      </c>
      <c r="J101" s="8" t="s">
        <v>413</v>
      </c>
      <c r="K101" s="10">
        <f>(19-0)/0.916666666666666</f>
        <v>20.72727273</v>
      </c>
      <c r="L101" s="11">
        <v>103.0</v>
      </c>
      <c r="M101" s="12">
        <v>205.06</v>
      </c>
      <c r="N101" s="16"/>
    </row>
    <row r="102">
      <c r="C102" s="14">
        <v>19.0</v>
      </c>
      <c r="D102" s="6" t="s">
        <v>414</v>
      </c>
      <c r="E102" s="6" t="s">
        <v>16</v>
      </c>
      <c r="F102" s="6" t="s">
        <v>267</v>
      </c>
      <c r="G102" s="8" t="s">
        <v>415</v>
      </c>
      <c r="H102" s="6" t="s">
        <v>416</v>
      </c>
      <c r="I102" s="8" t="s">
        <v>417</v>
      </c>
      <c r="J102" s="8" t="s">
        <v>283</v>
      </c>
      <c r="K102" s="10">
        <f>(19-0)/6</f>
        <v>3.166666667</v>
      </c>
      <c r="L102" s="11">
        <v>81.0</v>
      </c>
      <c r="M102" s="12">
        <v>80.17</v>
      </c>
      <c r="N102" s="16"/>
    </row>
    <row r="103">
      <c r="C103" s="14">
        <v>20.0</v>
      </c>
      <c r="D103" s="6" t="s">
        <v>418</v>
      </c>
      <c r="E103" s="6" t="s">
        <v>23</v>
      </c>
      <c r="F103" s="6" t="s">
        <v>57</v>
      </c>
      <c r="G103" s="8" t="s">
        <v>419</v>
      </c>
      <c r="H103" s="6" t="s">
        <v>19</v>
      </c>
      <c r="I103" s="8" t="s">
        <v>420</v>
      </c>
      <c r="J103" s="8" t="s">
        <v>134</v>
      </c>
      <c r="K103" s="10">
        <f>(33-2)/7</f>
        <v>4.428571429</v>
      </c>
      <c r="L103" s="11">
        <v>127.0</v>
      </c>
      <c r="M103" s="12">
        <v>126.0</v>
      </c>
      <c r="N103" s="16"/>
    </row>
    <row r="104">
      <c r="A104" s="6">
        <v>6.0</v>
      </c>
      <c r="B104" s="7">
        <v>44025.0</v>
      </c>
      <c r="C104" s="6">
        <v>1.0</v>
      </c>
      <c r="D104" s="6" t="s">
        <v>421</v>
      </c>
      <c r="E104" s="6" t="s">
        <v>16</v>
      </c>
      <c r="F104" s="6" t="s">
        <v>249</v>
      </c>
      <c r="G104" s="8" t="s">
        <v>422</v>
      </c>
      <c r="H104" s="6" t="s">
        <v>281</v>
      </c>
      <c r="I104" s="8" t="s">
        <v>423</v>
      </c>
      <c r="J104" s="8" t="s">
        <v>283</v>
      </c>
      <c r="K104" s="10">
        <f>(75-0)/2</f>
        <v>37.5</v>
      </c>
      <c r="L104" s="11">
        <v>150.5</v>
      </c>
      <c r="M104" s="12">
        <v>75.57</v>
      </c>
      <c r="N104" s="16"/>
    </row>
    <row r="105">
      <c r="C105" s="14">
        <v>2.0</v>
      </c>
      <c r="D105" s="6" t="s">
        <v>424</v>
      </c>
      <c r="E105" s="6" t="s">
        <v>16</v>
      </c>
      <c r="F105" s="6" t="s">
        <v>425</v>
      </c>
      <c r="G105" s="8" t="s">
        <v>426</v>
      </c>
      <c r="H105" s="6" t="s">
        <v>19</v>
      </c>
      <c r="I105" s="8" t="s">
        <v>427</v>
      </c>
      <c r="J105" s="8" t="s">
        <v>134</v>
      </c>
      <c r="K105" s="10">
        <f>(84-3)/3</f>
        <v>27</v>
      </c>
      <c r="L105" s="11">
        <v>114.0</v>
      </c>
      <c r="M105" s="12">
        <v>113.57</v>
      </c>
      <c r="N105" s="16"/>
    </row>
    <row r="106">
      <c r="C106" s="14">
        <v>3.0</v>
      </c>
      <c r="D106" s="6" t="s">
        <v>350</v>
      </c>
      <c r="E106" s="6" t="s">
        <v>23</v>
      </c>
      <c r="F106" s="6" t="s">
        <v>351</v>
      </c>
      <c r="G106" s="8" t="s">
        <v>352</v>
      </c>
      <c r="H106" s="6" t="s">
        <v>19</v>
      </c>
      <c r="I106" s="8" t="s">
        <v>353</v>
      </c>
      <c r="J106" s="8" t="s">
        <v>354</v>
      </c>
      <c r="K106" s="10">
        <f>(46-0)/5</f>
        <v>9.2</v>
      </c>
      <c r="L106" s="11">
        <v>160.5</v>
      </c>
      <c r="M106" s="12">
        <v>80.0</v>
      </c>
      <c r="N106" s="16"/>
    </row>
    <row r="107">
      <c r="C107" s="14">
        <v>4.0</v>
      </c>
      <c r="D107" s="6" t="s">
        <v>428</v>
      </c>
      <c r="E107" s="6" t="s">
        <v>16</v>
      </c>
      <c r="F107" s="6" t="s">
        <v>41</v>
      </c>
      <c r="G107" s="8" t="s">
        <v>429</v>
      </c>
      <c r="H107" s="6" t="s">
        <v>19</v>
      </c>
      <c r="I107" s="8" t="s">
        <v>430</v>
      </c>
      <c r="J107" s="8" t="s">
        <v>332</v>
      </c>
      <c r="K107" s="10">
        <f>(57-1)/3</f>
        <v>18.66666667</v>
      </c>
      <c r="L107" s="11">
        <v>120.5</v>
      </c>
      <c r="M107" s="12">
        <v>181.41</v>
      </c>
      <c r="N107" s="16"/>
    </row>
    <row r="108">
      <c r="C108" s="14">
        <v>5.0</v>
      </c>
      <c r="D108" s="6" t="s">
        <v>431</v>
      </c>
      <c r="E108" s="6" t="s">
        <v>67</v>
      </c>
      <c r="F108" s="6" t="s">
        <v>222</v>
      </c>
      <c r="G108" s="8" t="s">
        <v>432</v>
      </c>
      <c r="H108" s="6" t="s">
        <v>19</v>
      </c>
      <c r="I108" s="8" t="s">
        <v>433</v>
      </c>
      <c r="J108" s="8" t="s">
        <v>339</v>
      </c>
      <c r="K108" s="10">
        <f>(50-1)/3</f>
        <v>16.33333333</v>
      </c>
      <c r="L108" s="18"/>
      <c r="M108" s="12">
        <v>102.01</v>
      </c>
      <c r="N108" s="16"/>
    </row>
    <row r="109">
      <c r="C109" s="14">
        <v>6.0</v>
      </c>
      <c r="D109" s="6" t="s">
        <v>434</v>
      </c>
      <c r="E109" s="6" t="s">
        <v>34</v>
      </c>
      <c r="F109" s="6" t="s">
        <v>435</v>
      </c>
      <c r="G109" s="8" t="s">
        <v>436</v>
      </c>
      <c r="H109" s="6" t="s">
        <v>19</v>
      </c>
      <c r="I109" s="8" t="s">
        <v>437</v>
      </c>
      <c r="J109" s="8" t="s">
        <v>180</v>
      </c>
      <c r="K109" s="10">
        <f>(32-0)/2</f>
        <v>16</v>
      </c>
      <c r="L109" s="11">
        <v>100.5</v>
      </c>
      <c r="M109" s="12">
        <v>66.67</v>
      </c>
      <c r="N109" s="16"/>
    </row>
    <row r="110">
      <c r="C110" s="14">
        <v>7.0</v>
      </c>
      <c r="D110" s="6" t="s">
        <v>438</v>
      </c>
      <c r="E110" s="6" t="s">
        <v>67</v>
      </c>
      <c r="F110" s="6" t="s">
        <v>94</v>
      </c>
      <c r="G110" s="8" t="s">
        <v>439</v>
      </c>
      <c r="H110" s="6" t="s">
        <v>19</v>
      </c>
      <c r="I110" s="8" t="s">
        <v>440</v>
      </c>
      <c r="J110" s="8" t="s">
        <v>38</v>
      </c>
      <c r="K110" s="10">
        <f>(29-0)/4</f>
        <v>7.25</v>
      </c>
      <c r="L110" s="11">
        <v>158.0</v>
      </c>
      <c r="M110" s="12">
        <v>67.99</v>
      </c>
      <c r="N110" s="16"/>
    </row>
    <row r="111">
      <c r="C111" s="14">
        <v>8.0</v>
      </c>
      <c r="D111" s="6" t="s">
        <v>374</v>
      </c>
      <c r="E111" s="6" t="s">
        <v>23</v>
      </c>
      <c r="F111" s="6" t="s">
        <v>17</v>
      </c>
      <c r="G111" s="8" t="s">
        <v>375</v>
      </c>
      <c r="H111" s="6" t="s">
        <v>376</v>
      </c>
      <c r="I111" s="8" t="s">
        <v>377</v>
      </c>
      <c r="J111" s="8" t="s">
        <v>378</v>
      </c>
      <c r="K111" s="10">
        <f>(39-1)/6</f>
        <v>6.333333333</v>
      </c>
      <c r="L111" s="11">
        <v>138.5</v>
      </c>
      <c r="M111" s="12">
        <v>175.0</v>
      </c>
      <c r="N111" s="16"/>
    </row>
    <row r="112">
      <c r="C112" s="14">
        <v>9.0</v>
      </c>
      <c r="D112" s="6" t="s">
        <v>379</v>
      </c>
      <c r="E112" s="6" t="s">
        <v>34</v>
      </c>
      <c r="F112" s="6" t="s">
        <v>46</v>
      </c>
      <c r="G112" s="8" t="s">
        <v>380</v>
      </c>
      <c r="H112" s="6" t="s">
        <v>312</v>
      </c>
      <c r="I112" s="8" t="s">
        <v>381</v>
      </c>
      <c r="J112" s="8" t="s">
        <v>38</v>
      </c>
      <c r="K112" s="10">
        <f>(38-1)/6</f>
        <v>6.166666667</v>
      </c>
      <c r="L112" s="11">
        <v>142.5</v>
      </c>
      <c r="M112" s="12">
        <v>60.0</v>
      </c>
      <c r="N112" s="16"/>
    </row>
    <row r="113">
      <c r="C113" s="14">
        <v>10.0</v>
      </c>
      <c r="D113" s="6" t="s">
        <v>382</v>
      </c>
      <c r="E113" s="6" t="s">
        <v>67</v>
      </c>
      <c r="F113" s="6" t="s">
        <v>173</v>
      </c>
      <c r="G113" s="8" t="s">
        <v>383</v>
      </c>
      <c r="H113" s="6" t="s">
        <v>19</v>
      </c>
      <c r="I113" s="8" t="s">
        <v>384</v>
      </c>
      <c r="J113" s="8" t="s">
        <v>370</v>
      </c>
      <c r="K113" s="10">
        <f>(61-4)/6</f>
        <v>9.5</v>
      </c>
      <c r="L113" s="11">
        <v>116.5</v>
      </c>
      <c r="M113" s="12">
        <v>156.58</v>
      </c>
      <c r="N113" s="16"/>
    </row>
    <row r="114">
      <c r="C114" s="14">
        <v>11.0</v>
      </c>
      <c r="D114" s="6" t="s">
        <v>392</v>
      </c>
      <c r="E114" s="6" t="s">
        <v>16</v>
      </c>
      <c r="F114" s="6" t="s">
        <v>57</v>
      </c>
      <c r="G114" s="8" t="s">
        <v>441</v>
      </c>
      <c r="H114" s="6" t="s">
        <v>394</v>
      </c>
      <c r="I114" s="8" t="s">
        <v>395</v>
      </c>
      <c r="J114" s="8" t="s">
        <v>370</v>
      </c>
      <c r="K114" s="10">
        <f>(48-3)/4</f>
        <v>11.25</v>
      </c>
      <c r="L114" s="11">
        <v>151.0</v>
      </c>
      <c r="M114" s="12">
        <v>151.01</v>
      </c>
      <c r="N114" s="16"/>
    </row>
    <row r="115">
      <c r="C115" s="14">
        <v>12.0</v>
      </c>
      <c r="D115" s="6" t="s">
        <v>396</v>
      </c>
      <c r="E115" s="6" t="s">
        <v>40</v>
      </c>
      <c r="F115" s="6" t="s">
        <v>267</v>
      </c>
      <c r="G115" s="8" t="s">
        <v>397</v>
      </c>
      <c r="H115" s="6" t="s">
        <v>19</v>
      </c>
      <c r="I115" s="8" t="s">
        <v>398</v>
      </c>
      <c r="J115" s="8" t="s">
        <v>120</v>
      </c>
      <c r="K115" s="10">
        <f>(22-0)/5</f>
        <v>4.4</v>
      </c>
      <c r="L115" s="11">
        <v>126.5</v>
      </c>
      <c r="M115" s="12">
        <v>128.84</v>
      </c>
      <c r="N115" s="16"/>
    </row>
    <row r="116">
      <c r="C116" s="14">
        <v>13.0</v>
      </c>
      <c r="D116" s="6" t="s">
        <v>442</v>
      </c>
      <c r="E116" s="6" t="s">
        <v>34</v>
      </c>
      <c r="F116" s="6" t="s">
        <v>46</v>
      </c>
      <c r="G116" s="8" t="s">
        <v>443</v>
      </c>
      <c r="H116" s="6" t="s">
        <v>166</v>
      </c>
      <c r="I116" s="8" t="s">
        <v>444</v>
      </c>
      <c r="J116" s="8" t="s">
        <v>38</v>
      </c>
      <c r="K116" s="10">
        <f>(30-1)/2</f>
        <v>14.5</v>
      </c>
      <c r="L116" s="11">
        <v>175.0</v>
      </c>
      <c r="M116" s="12">
        <v>193.52</v>
      </c>
      <c r="N116" s="16"/>
    </row>
    <row r="117">
      <c r="C117" s="14">
        <v>14.0</v>
      </c>
      <c r="D117" s="6" t="s">
        <v>410</v>
      </c>
      <c r="E117" s="6" t="s">
        <v>34</v>
      </c>
      <c r="F117" s="6" t="s">
        <v>41</v>
      </c>
      <c r="G117" s="8" t="s">
        <v>411</v>
      </c>
      <c r="H117" s="6" t="s">
        <v>19</v>
      </c>
      <c r="I117" s="8" t="s">
        <v>412</v>
      </c>
      <c r="J117" s="8" t="s">
        <v>413</v>
      </c>
      <c r="K117" s="10">
        <f>(21-0)/4</f>
        <v>5.25</v>
      </c>
      <c r="L117" s="11">
        <v>103.0</v>
      </c>
      <c r="M117" s="12">
        <v>205.06</v>
      </c>
      <c r="N117" s="16"/>
    </row>
    <row r="118">
      <c r="C118" s="14">
        <v>15.0</v>
      </c>
      <c r="D118" s="6" t="s">
        <v>445</v>
      </c>
      <c r="E118" s="6" t="s">
        <v>16</v>
      </c>
      <c r="F118" s="6" t="s">
        <v>41</v>
      </c>
      <c r="G118" s="8" t="s">
        <v>446</v>
      </c>
      <c r="H118" s="6" t="s">
        <v>19</v>
      </c>
      <c r="I118" s="8" t="s">
        <v>447</v>
      </c>
      <c r="J118" s="8" t="s">
        <v>448</v>
      </c>
      <c r="K118" s="10">
        <f>(21-0)/2</f>
        <v>10.5</v>
      </c>
      <c r="L118" s="11">
        <v>97.0</v>
      </c>
      <c r="M118" s="12">
        <v>222.29</v>
      </c>
      <c r="N118" s="16"/>
    </row>
    <row r="119">
      <c r="C119" s="14">
        <v>16.0</v>
      </c>
      <c r="D119" s="6" t="s">
        <v>449</v>
      </c>
      <c r="E119" s="6" t="s">
        <v>23</v>
      </c>
      <c r="F119" s="6" t="s">
        <v>62</v>
      </c>
      <c r="G119" s="8" t="s">
        <v>450</v>
      </c>
      <c r="H119" s="6" t="s">
        <v>19</v>
      </c>
      <c r="I119" s="8" t="s">
        <v>451</v>
      </c>
      <c r="J119" s="8" t="s">
        <v>452</v>
      </c>
      <c r="K119" s="10">
        <f>(29-1)/3</f>
        <v>9.333333333</v>
      </c>
      <c r="L119" s="11">
        <v>100.5</v>
      </c>
      <c r="M119" s="12">
        <v>210.73</v>
      </c>
      <c r="N119" s="16"/>
    </row>
    <row r="120">
      <c r="C120" s="14">
        <v>17.0</v>
      </c>
      <c r="D120" s="6" t="s">
        <v>453</v>
      </c>
      <c r="E120" s="6" t="s">
        <v>34</v>
      </c>
      <c r="F120" s="6" t="s">
        <v>222</v>
      </c>
      <c r="G120" s="8" t="s">
        <v>454</v>
      </c>
      <c r="H120" s="6" t="s">
        <v>19</v>
      </c>
      <c r="I120" s="8" t="s">
        <v>455</v>
      </c>
      <c r="J120" s="8" t="s">
        <v>456</v>
      </c>
      <c r="K120" s="10">
        <f>(20-0)/2</f>
        <v>10</v>
      </c>
      <c r="L120" s="11">
        <v>99.5</v>
      </c>
      <c r="M120" s="12">
        <v>190.01</v>
      </c>
      <c r="N120" s="16"/>
    </row>
    <row r="121">
      <c r="C121" s="14">
        <v>18.0</v>
      </c>
      <c r="D121" s="6" t="s">
        <v>457</v>
      </c>
      <c r="E121" s="6" t="s">
        <v>23</v>
      </c>
      <c r="F121" s="6" t="s">
        <v>182</v>
      </c>
      <c r="G121" s="8" t="s">
        <v>458</v>
      </c>
      <c r="H121" s="6" t="s">
        <v>19</v>
      </c>
      <c r="I121" s="8" t="s">
        <v>459</v>
      </c>
      <c r="J121" s="8" t="s">
        <v>460</v>
      </c>
      <c r="K121" s="10">
        <f>(19-0)/1</f>
        <v>19</v>
      </c>
      <c r="L121" s="11">
        <v>135.5</v>
      </c>
      <c r="M121" s="12">
        <v>135.37</v>
      </c>
      <c r="N121" s="16"/>
    </row>
    <row r="122">
      <c r="C122" s="14">
        <v>19.0</v>
      </c>
      <c r="D122" s="6" t="s">
        <v>461</v>
      </c>
      <c r="E122" s="6" t="s">
        <v>23</v>
      </c>
      <c r="F122" s="6" t="s">
        <v>182</v>
      </c>
      <c r="G122" s="8" t="s">
        <v>462</v>
      </c>
      <c r="H122" s="6" t="s">
        <v>19</v>
      </c>
      <c r="I122" s="8" t="s">
        <v>463</v>
      </c>
      <c r="J122" s="8" t="s">
        <v>150</v>
      </c>
      <c r="K122" s="10">
        <f>(18-0)/4</f>
        <v>4.5</v>
      </c>
      <c r="L122" s="11">
        <v>124.5</v>
      </c>
      <c r="M122" s="12">
        <v>124.08</v>
      </c>
      <c r="N122" s="16"/>
    </row>
    <row r="123">
      <c r="C123" s="14">
        <v>20.0</v>
      </c>
      <c r="D123" s="6" t="s">
        <v>464</v>
      </c>
      <c r="E123" s="6" t="s">
        <v>67</v>
      </c>
      <c r="F123" s="6" t="s">
        <v>182</v>
      </c>
      <c r="G123" s="8" t="s">
        <v>465</v>
      </c>
      <c r="H123" s="6" t="s">
        <v>19</v>
      </c>
      <c r="I123" s="8" t="s">
        <v>466</v>
      </c>
      <c r="J123" s="8" t="s">
        <v>467</v>
      </c>
      <c r="K123" s="10">
        <f>(24-1)/5</f>
        <v>4.6</v>
      </c>
      <c r="L123" s="11">
        <v>139.0</v>
      </c>
      <c r="M123" s="12">
        <v>140.1</v>
      </c>
      <c r="N123" s="16"/>
    </row>
    <row r="124">
      <c r="A124" s="6">
        <v>7.0</v>
      </c>
      <c r="B124" s="7">
        <v>44032.0</v>
      </c>
      <c r="C124" s="6">
        <v>1.0</v>
      </c>
      <c r="D124" s="6" t="s">
        <v>468</v>
      </c>
      <c r="E124" s="6" t="s">
        <v>23</v>
      </c>
      <c r="F124" s="6" t="s">
        <v>35</v>
      </c>
      <c r="G124" s="8" t="s">
        <v>469</v>
      </c>
      <c r="H124" s="6" t="s">
        <v>19</v>
      </c>
      <c r="I124" s="8" t="s">
        <v>470</v>
      </c>
      <c r="J124" s="8" t="s">
        <v>362</v>
      </c>
      <c r="K124" s="10">
        <f>(47-0)/5</f>
        <v>9.4</v>
      </c>
      <c r="L124" s="11">
        <v>174.5</v>
      </c>
      <c r="M124" s="12">
        <v>175.02</v>
      </c>
      <c r="N124" s="16"/>
    </row>
    <row r="125">
      <c r="C125" s="14">
        <v>2.0</v>
      </c>
      <c r="D125" s="6" t="s">
        <v>471</v>
      </c>
      <c r="E125" s="6" t="s">
        <v>40</v>
      </c>
      <c r="F125" s="6" t="s">
        <v>267</v>
      </c>
      <c r="G125" s="8" t="s">
        <v>472</v>
      </c>
      <c r="H125" s="6" t="s">
        <v>19</v>
      </c>
      <c r="I125" s="8" t="s">
        <v>473</v>
      </c>
      <c r="J125" s="8" t="s">
        <v>208</v>
      </c>
      <c r="K125" s="10">
        <f>(43-0)/2</f>
        <v>21.5</v>
      </c>
      <c r="L125" s="11">
        <v>130.0</v>
      </c>
      <c r="M125" s="12">
        <v>64.07</v>
      </c>
      <c r="N125" s="16"/>
    </row>
    <row r="126">
      <c r="C126" s="14">
        <v>3.0</v>
      </c>
      <c r="D126" s="6" t="s">
        <v>474</v>
      </c>
      <c r="E126" s="6" t="s">
        <v>34</v>
      </c>
      <c r="F126" s="6" t="s">
        <v>94</v>
      </c>
      <c r="G126" s="8" t="s">
        <v>475</v>
      </c>
      <c r="H126" s="6" t="s">
        <v>19</v>
      </c>
      <c r="I126" s="8" t="s">
        <v>476</v>
      </c>
      <c r="J126" s="8" t="s">
        <v>477</v>
      </c>
      <c r="K126" s="10">
        <f>(34-0)/0.958333333333333</f>
        <v>35.47826087</v>
      </c>
      <c r="L126" s="11">
        <v>86.0</v>
      </c>
      <c r="M126" s="12">
        <v>172.07</v>
      </c>
      <c r="N126" s="16"/>
    </row>
    <row r="127">
      <c r="C127" s="14">
        <v>4.0</v>
      </c>
      <c r="D127" s="6" t="s">
        <v>478</v>
      </c>
      <c r="E127" s="6" t="s">
        <v>34</v>
      </c>
      <c r="F127" s="6" t="s">
        <v>94</v>
      </c>
      <c r="G127" s="8" t="s">
        <v>479</v>
      </c>
      <c r="H127" s="6" t="s">
        <v>19</v>
      </c>
      <c r="I127" s="8" t="s">
        <v>480</v>
      </c>
      <c r="J127" s="8" t="s">
        <v>481</v>
      </c>
      <c r="K127" s="10">
        <f>(30-0)/7</f>
        <v>4.285714286</v>
      </c>
      <c r="L127" s="11">
        <v>107.0</v>
      </c>
      <c r="M127" s="12">
        <v>106.62</v>
      </c>
      <c r="N127" s="16"/>
    </row>
    <row r="128">
      <c r="C128" s="14">
        <v>5.0</v>
      </c>
      <c r="D128" s="6" t="s">
        <v>482</v>
      </c>
      <c r="E128" s="6" t="s">
        <v>23</v>
      </c>
      <c r="F128" s="6" t="s">
        <v>201</v>
      </c>
      <c r="G128" s="8" t="s">
        <v>483</v>
      </c>
      <c r="H128" s="6" t="s">
        <v>19</v>
      </c>
      <c r="I128" s="8" t="s">
        <v>484</v>
      </c>
      <c r="J128" s="8" t="s">
        <v>370</v>
      </c>
      <c r="K128" s="10">
        <f>(59-3)/3</f>
        <v>18.66666667</v>
      </c>
      <c r="L128" s="11">
        <v>128.0</v>
      </c>
      <c r="M128" s="12">
        <v>127.99</v>
      </c>
      <c r="N128" s="16"/>
    </row>
    <row r="129">
      <c r="C129" s="14">
        <v>6.0</v>
      </c>
      <c r="D129" s="6" t="s">
        <v>485</v>
      </c>
      <c r="E129" s="6" t="s">
        <v>40</v>
      </c>
      <c r="F129" s="6" t="s">
        <v>267</v>
      </c>
      <c r="G129" s="8" t="s">
        <v>486</v>
      </c>
      <c r="H129" s="6" t="s">
        <v>19</v>
      </c>
      <c r="I129" s="8" t="s">
        <v>487</v>
      </c>
      <c r="J129" s="8" t="s">
        <v>120</v>
      </c>
      <c r="K129" s="10">
        <f>(29-0)/2</f>
        <v>14.5</v>
      </c>
      <c r="L129" s="11">
        <v>135.0</v>
      </c>
      <c r="M129" s="12">
        <v>215.33</v>
      </c>
      <c r="N129" s="16"/>
    </row>
    <row r="130">
      <c r="C130" s="14">
        <v>7.0</v>
      </c>
      <c r="D130" s="6" t="s">
        <v>488</v>
      </c>
      <c r="E130" s="6" t="s">
        <v>16</v>
      </c>
      <c r="F130" s="6" t="s">
        <v>425</v>
      </c>
      <c r="G130" s="8" t="s">
        <v>489</v>
      </c>
      <c r="H130" s="6" t="s">
        <v>416</v>
      </c>
      <c r="I130" s="8" t="s">
        <v>490</v>
      </c>
      <c r="J130" s="8" t="s">
        <v>283</v>
      </c>
      <c r="K130" s="10">
        <f>(39-1)/1</f>
        <v>38</v>
      </c>
      <c r="L130" s="11">
        <v>118.5</v>
      </c>
      <c r="M130" s="12">
        <v>125.01</v>
      </c>
      <c r="N130" s="16"/>
    </row>
    <row r="131">
      <c r="C131" s="14">
        <v>8.0</v>
      </c>
      <c r="D131" s="6" t="s">
        <v>491</v>
      </c>
      <c r="E131" s="6" t="s">
        <v>34</v>
      </c>
      <c r="F131" s="6" t="s">
        <v>46</v>
      </c>
      <c r="G131" s="8" t="s">
        <v>492</v>
      </c>
      <c r="H131" s="6" t="s">
        <v>166</v>
      </c>
      <c r="I131" s="8" t="s">
        <v>493</v>
      </c>
      <c r="J131" s="8" t="s">
        <v>38</v>
      </c>
      <c r="K131" s="10">
        <f>(28-0)/6</f>
        <v>4.666666667</v>
      </c>
      <c r="L131" s="11">
        <v>123.0</v>
      </c>
      <c r="M131" s="12">
        <v>172.2569</v>
      </c>
      <c r="N131" s="16"/>
    </row>
    <row r="132">
      <c r="C132" s="14">
        <v>9.0</v>
      </c>
      <c r="D132" s="6" t="s">
        <v>494</v>
      </c>
      <c r="E132" s="6" t="s">
        <v>16</v>
      </c>
      <c r="F132" s="6" t="s">
        <v>94</v>
      </c>
      <c r="G132" s="8" t="s">
        <v>495</v>
      </c>
      <c r="H132" s="6" t="s">
        <v>496</v>
      </c>
      <c r="I132" s="8" t="s">
        <v>497</v>
      </c>
      <c r="J132" s="8" t="s">
        <v>498</v>
      </c>
      <c r="K132" s="10">
        <f>(26-0)/0.791666666666666</f>
        <v>32.84210526</v>
      </c>
      <c r="L132" s="11">
        <v>92.5</v>
      </c>
      <c r="M132" s="12">
        <v>91.97</v>
      </c>
      <c r="N132" s="16"/>
    </row>
    <row r="133">
      <c r="C133" s="14">
        <v>10.0</v>
      </c>
      <c r="D133" s="6" t="s">
        <v>499</v>
      </c>
      <c r="E133" s="6" t="s">
        <v>23</v>
      </c>
      <c r="F133" s="6" t="s">
        <v>24</v>
      </c>
      <c r="G133" s="8" t="s">
        <v>500</v>
      </c>
      <c r="H133" s="6" t="s">
        <v>281</v>
      </c>
      <c r="I133" s="8" t="s">
        <v>501</v>
      </c>
      <c r="J133" s="8" t="s">
        <v>502</v>
      </c>
      <c r="K133" s="10">
        <f>(26-0)/3</f>
        <v>8.666666667</v>
      </c>
      <c r="L133" s="11">
        <v>193.0</v>
      </c>
      <c r="M133" s="12">
        <v>147.98</v>
      </c>
      <c r="N133" s="16"/>
    </row>
    <row r="134">
      <c r="C134" s="14">
        <v>11.0</v>
      </c>
      <c r="D134" s="6" t="s">
        <v>503</v>
      </c>
      <c r="E134" s="6" t="s">
        <v>67</v>
      </c>
      <c r="F134" s="6" t="s">
        <v>57</v>
      </c>
      <c r="G134" s="8" t="s">
        <v>504</v>
      </c>
      <c r="H134" s="6" t="s">
        <v>505</v>
      </c>
      <c r="I134" s="8" t="s">
        <v>506</v>
      </c>
      <c r="J134" s="8" t="s">
        <v>38</v>
      </c>
      <c r="K134" s="10">
        <f>(25-0)/4</f>
        <v>6.25</v>
      </c>
      <c r="L134" s="11">
        <v>132.0</v>
      </c>
      <c r="M134" s="12">
        <v>63.99</v>
      </c>
      <c r="N134" s="16"/>
    </row>
    <row r="135">
      <c r="C135" s="14">
        <v>12.0</v>
      </c>
      <c r="D135" s="6" t="s">
        <v>507</v>
      </c>
      <c r="E135" s="6" t="s">
        <v>34</v>
      </c>
      <c r="F135" s="6" t="s">
        <v>222</v>
      </c>
      <c r="G135" s="8" t="s">
        <v>508</v>
      </c>
      <c r="H135" s="6" t="s">
        <v>19</v>
      </c>
      <c r="I135" s="8" t="s">
        <v>509</v>
      </c>
      <c r="J135" s="8" t="s">
        <v>220</v>
      </c>
      <c r="K135" s="10">
        <f t="shared" ref="K135:K136" si="3">(34-1)/3</f>
        <v>11</v>
      </c>
      <c r="L135" s="11">
        <v>120.5</v>
      </c>
      <c r="M135" s="12">
        <v>150.04</v>
      </c>
      <c r="N135" s="16"/>
    </row>
    <row r="136">
      <c r="C136" s="14">
        <v>13.0</v>
      </c>
      <c r="D136" s="6" t="s">
        <v>510</v>
      </c>
      <c r="E136" s="6" t="s">
        <v>23</v>
      </c>
      <c r="F136" s="6" t="s">
        <v>57</v>
      </c>
      <c r="G136" s="8" t="s">
        <v>511</v>
      </c>
      <c r="H136" s="6" t="s">
        <v>19</v>
      </c>
      <c r="I136" s="8" t="s">
        <v>512</v>
      </c>
      <c r="J136" s="8" t="s">
        <v>513</v>
      </c>
      <c r="K136" s="10">
        <f t="shared" si="3"/>
        <v>11</v>
      </c>
      <c r="L136" s="11">
        <v>128.5</v>
      </c>
      <c r="M136" s="12">
        <v>124.3</v>
      </c>
      <c r="N136" s="16"/>
    </row>
    <row r="137">
      <c r="C137" s="14">
        <v>14.0</v>
      </c>
      <c r="D137" s="6" t="s">
        <v>514</v>
      </c>
      <c r="E137" s="6" t="s">
        <v>23</v>
      </c>
      <c r="F137" s="6" t="s">
        <v>515</v>
      </c>
      <c r="G137" s="8" t="s">
        <v>516</v>
      </c>
      <c r="H137" s="6" t="s">
        <v>281</v>
      </c>
      <c r="I137" s="8" t="s">
        <v>517</v>
      </c>
      <c r="J137" s="8" t="s">
        <v>502</v>
      </c>
      <c r="K137" s="10">
        <f>(24-0)/3</f>
        <v>8</v>
      </c>
      <c r="L137" s="11">
        <v>86.0</v>
      </c>
      <c r="M137" s="12">
        <v>174.06</v>
      </c>
      <c r="N137" s="16"/>
    </row>
    <row r="138">
      <c r="C138" s="14">
        <v>15.0</v>
      </c>
      <c r="D138" s="6" t="s">
        <v>518</v>
      </c>
      <c r="E138" s="6" t="s">
        <v>40</v>
      </c>
      <c r="F138" s="6" t="s">
        <v>94</v>
      </c>
      <c r="G138" s="8" t="s">
        <v>519</v>
      </c>
      <c r="H138" s="6" t="s">
        <v>520</v>
      </c>
      <c r="I138" s="8" t="s">
        <v>521</v>
      </c>
      <c r="J138" s="8" t="s">
        <v>38</v>
      </c>
      <c r="K138" s="10">
        <f>(42-2)/2</f>
        <v>20</v>
      </c>
      <c r="L138" s="11">
        <v>192.5</v>
      </c>
      <c r="M138" s="12">
        <v>194.98</v>
      </c>
      <c r="N138" s="16"/>
    </row>
    <row r="139">
      <c r="C139" s="14">
        <v>16.0</v>
      </c>
      <c r="D139" s="6" t="s">
        <v>522</v>
      </c>
      <c r="E139" s="6" t="s">
        <v>16</v>
      </c>
      <c r="F139" s="6" t="s">
        <v>523</v>
      </c>
      <c r="G139" s="8" t="s">
        <v>524</v>
      </c>
      <c r="H139" s="6" t="s">
        <v>19</v>
      </c>
      <c r="I139" s="8" t="s">
        <v>525</v>
      </c>
      <c r="J139" s="8" t="s">
        <v>208</v>
      </c>
      <c r="K139" s="10">
        <f>(23-0)/5</f>
        <v>4.6</v>
      </c>
      <c r="L139" s="11">
        <v>119.0</v>
      </c>
      <c r="M139" s="12">
        <v>115.86</v>
      </c>
      <c r="N139" s="16"/>
    </row>
    <row r="140">
      <c r="C140" s="14">
        <v>17.0</v>
      </c>
      <c r="D140" s="6" t="s">
        <v>526</v>
      </c>
      <c r="E140" s="6" t="s">
        <v>23</v>
      </c>
      <c r="F140" s="6" t="s">
        <v>182</v>
      </c>
      <c r="G140" s="8" t="s">
        <v>527</v>
      </c>
      <c r="H140" s="6" t="s">
        <v>19</v>
      </c>
      <c r="I140" s="8" t="s">
        <v>528</v>
      </c>
      <c r="J140" s="8" t="s">
        <v>150</v>
      </c>
      <c r="K140" s="10">
        <f>(31-1)/5</f>
        <v>6</v>
      </c>
      <c r="L140" s="11">
        <v>128.5</v>
      </c>
      <c r="M140" s="12">
        <v>127.26</v>
      </c>
      <c r="N140" s="16"/>
    </row>
    <row r="141">
      <c r="C141" s="14">
        <v>18.0</v>
      </c>
      <c r="D141" s="6" t="s">
        <v>529</v>
      </c>
      <c r="E141" s="6" t="s">
        <v>141</v>
      </c>
      <c r="F141" s="6" t="s">
        <v>35</v>
      </c>
      <c r="G141" s="8" t="s">
        <v>530</v>
      </c>
      <c r="H141" s="6" t="s">
        <v>19</v>
      </c>
      <c r="I141" s="8" t="s">
        <v>531</v>
      </c>
      <c r="J141" s="8" t="s">
        <v>532</v>
      </c>
      <c r="K141" s="10">
        <f>(21-0)/3</f>
        <v>7</v>
      </c>
      <c r="L141" s="11">
        <v>135.0</v>
      </c>
      <c r="M141" s="12">
        <v>172.36</v>
      </c>
      <c r="N141" s="16"/>
    </row>
    <row r="142">
      <c r="C142" s="14">
        <v>19.0</v>
      </c>
      <c r="D142" s="6" t="s">
        <v>533</v>
      </c>
      <c r="E142" s="6" t="s">
        <v>141</v>
      </c>
      <c r="F142" s="6" t="s">
        <v>68</v>
      </c>
      <c r="G142" s="8" t="s">
        <v>534</v>
      </c>
      <c r="H142" s="6" t="s">
        <v>19</v>
      </c>
      <c r="I142" s="8" t="s">
        <v>535</v>
      </c>
      <c r="J142" s="8" t="s">
        <v>370</v>
      </c>
      <c r="K142" s="10">
        <f>(29-1)/4</f>
        <v>7</v>
      </c>
      <c r="L142" s="11">
        <v>146.0</v>
      </c>
      <c r="M142" s="12">
        <v>145.0</v>
      </c>
      <c r="N142" s="16"/>
    </row>
    <row r="143">
      <c r="A143" s="6">
        <v>8.0</v>
      </c>
      <c r="B143" s="7">
        <v>44041.0</v>
      </c>
      <c r="C143" s="6">
        <v>1.0</v>
      </c>
      <c r="D143" s="6" t="s">
        <v>536</v>
      </c>
      <c r="E143" s="6" t="s">
        <v>23</v>
      </c>
      <c r="F143" s="6" t="s">
        <v>57</v>
      </c>
      <c r="G143" s="8" t="s">
        <v>537</v>
      </c>
      <c r="H143" s="6" t="s">
        <v>19</v>
      </c>
      <c r="I143" s="8" t="s">
        <v>538</v>
      </c>
      <c r="J143" s="8" t="s">
        <v>539</v>
      </c>
      <c r="K143" s="10">
        <f>(184-4)/7</f>
        <v>25.71428571</v>
      </c>
      <c r="L143" s="11">
        <v>103.5</v>
      </c>
      <c r="M143" s="12">
        <v>206.02</v>
      </c>
      <c r="N143" s="16"/>
    </row>
    <row r="144">
      <c r="C144" s="14">
        <v>2.0</v>
      </c>
      <c r="D144" s="6" t="s">
        <v>540</v>
      </c>
      <c r="E144" s="6" t="s">
        <v>16</v>
      </c>
      <c r="F144" s="6" t="s">
        <v>541</v>
      </c>
      <c r="G144" s="8" t="s">
        <v>542</v>
      </c>
      <c r="H144" s="6" t="s">
        <v>543</v>
      </c>
      <c r="I144" s="8" t="s">
        <v>544</v>
      </c>
      <c r="J144" s="8" t="s">
        <v>545</v>
      </c>
      <c r="K144" s="10">
        <f>(229-7)/0.166666666666666</f>
        <v>1332</v>
      </c>
      <c r="L144" s="11">
        <v>120.5</v>
      </c>
      <c r="M144" s="12">
        <v>191.73</v>
      </c>
      <c r="N144" s="16"/>
    </row>
    <row r="145">
      <c r="C145" s="14">
        <v>3.0</v>
      </c>
      <c r="D145" s="6" t="s">
        <v>350</v>
      </c>
      <c r="E145" s="6" t="s">
        <v>23</v>
      </c>
      <c r="F145" s="6" t="s">
        <v>351</v>
      </c>
      <c r="G145" s="8" t="s">
        <v>352</v>
      </c>
      <c r="H145" s="6" t="s">
        <v>19</v>
      </c>
      <c r="I145" s="8" t="s">
        <v>353</v>
      </c>
      <c r="J145" s="8" t="s">
        <v>354</v>
      </c>
      <c r="K145" s="10">
        <f>(204-10)/1</f>
        <v>194</v>
      </c>
      <c r="L145" s="11">
        <v>160.5</v>
      </c>
      <c r="M145" s="12">
        <v>80.0</v>
      </c>
      <c r="N145" s="16"/>
    </row>
    <row r="146">
      <c r="C146" s="14">
        <v>4.0</v>
      </c>
      <c r="D146" s="6" t="s">
        <v>546</v>
      </c>
      <c r="E146" s="6" t="s">
        <v>23</v>
      </c>
      <c r="F146" s="6" t="s">
        <v>201</v>
      </c>
      <c r="G146" s="8" t="s">
        <v>547</v>
      </c>
      <c r="H146" s="6" t="s">
        <v>19</v>
      </c>
      <c r="I146" s="8" t="s">
        <v>548</v>
      </c>
      <c r="J146" s="8" t="s">
        <v>549</v>
      </c>
      <c r="K146" s="10">
        <f>(43-1)/1</f>
        <v>42</v>
      </c>
      <c r="L146" s="11">
        <v>162.5</v>
      </c>
      <c r="M146" s="12">
        <v>163.01</v>
      </c>
      <c r="N146" s="16"/>
    </row>
    <row r="147">
      <c r="C147" s="14">
        <v>5.0</v>
      </c>
      <c r="D147" s="6" t="s">
        <v>550</v>
      </c>
      <c r="E147" s="6" t="s">
        <v>23</v>
      </c>
      <c r="F147" s="6" t="s">
        <v>24</v>
      </c>
      <c r="G147" s="8" t="s">
        <v>551</v>
      </c>
      <c r="H147" s="6" t="s">
        <v>552</v>
      </c>
      <c r="I147" s="8" t="s">
        <v>553</v>
      </c>
      <c r="J147" s="8" t="s">
        <v>38</v>
      </c>
      <c r="K147" s="10">
        <f>(24-0)/4</f>
        <v>6</v>
      </c>
      <c r="L147" s="11">
        <v>119.5</v>
      </c>
      <c r="M147" s="12">
        <v>74.94</v>
      </c>
      <c r="N147" s="16"/>
    </row>
    <row r="148">
      <c r="C148" s="14">
        <v>6.0</v>
      </c>
      <c r="D148" s="6" t="s">
        <v>554</v>
      </c>
      <c r="E148" s="6" t="s">
        <v>23</v>
      </c>
      <c r="F148" s="6" t="s">
        <v>182</v>
      </c>
      <c r="G148" s="8" t="s">
        <v>555</v>
      </c>
      <c r="H148" s="6" t="s">
        <v>19</v>
      </c>
      <c r="I148" s="8" t="s">
        <v>556</v>
      </c>
      <c r="J148" s="8" t="s">
        <v>557</v>
      </c>
      <c r="K148" s="10">
        <f>(24-0)/3</f>
        <v>8</v>
      </c>
      <c r="L148" s="11">
        <v>82.5</v>
      </c>
      <c r="M148" s="12">
        <v>82.5</v>
      </c>
      <c r="N148" s="16"/>
    </row>
    <row r="149">
      <c r="C149" s="14">
        <v>7.0</v>
      </c>
      <c r="D149" s="6" t="s">
        <v>558</v>
      </c>
      <c r="E149" s="6" t="s">
        <v>23</v>
      </c>
      <c r="F149" s="6" t="s">
        <v>222</v>
      </c>
      <c r="G149" s="8" t="s">
        <v>559</v>
      </c>
      <c r="H149" s="6" t="s">
        <v>19</v>
      </c>
      <c r="I149" s="8" t="s">
        <v>560</v>
      </c>
      <c r="J149" s="8" t="s">
        <v>561</v>
      </c>
      <c r="K149" s="10">
        <f>(41-2)/7</f>
        <v>5.571428571</v>
      </c>
      <c r="L149" s="11">
        <v>103.5</v>
      </c>
      <c r="M149" s="12">
        <v>207.82</v>
      </c>
      <c r="N149" s="16"/>
    </row>
    <row r="150">
      <c r="C150" s="14">
        <v>8.0</v>
      </c>
      <c r="D150" s="6" t="s">
        <v>562</v>
      </c>
      <c r="E150" s="6" t="s">
        <v>23</v>
      </c>
      <c r="F150" s="6" t="s">
        <v>201</v>
      </c>
      <c r="G150" s="8" t="s">
        <v>563</v>
      </c>
      <c r="H150" s="6" t="s">
        <v>19</v>
      </c>
      <c r="I150" s="8" t="s">
        <v>564</v>
      </c>
      <c r="J150" s="8" t="s">
        <v>212</v>
      </c>
      <c r="K150" s="10">
        <f>(32-1)/5</f>
        <v>6.2</v>
      </c>
      <c r="L150" s="11">
        <v>132.5</v>
      </c>
      <c r="M150" s="12">
        <v>132.0</v>
      </c>
      <c r="N150" s="16"/>
    </row>
    <row r="151">
      <c r="C151" s="14">
        <v>9.0</v>
      </c>
      <c r="D151" s="6" t="s">
        <v>565</v>
      </c>
      <c r="E151" s="6" t="s">
        <v>34</v>
      </c>
      <c r="F151" s="6" t="s">
        <v>94</v>
      </c>
      <c r="G151" s="8" t="s">
        <v>566</v>
      </c>
      <c r="H151" s="6" t="s">
        <v>19</v>
      </c>
      <c r="I151" s="8" t="s">
        <v>567</v>
      </c>
      <c r="J151" s="8" t="s">
        <v>568</v>
      </c>
      <c r="K151" s="10">
        <f>(22-0)/3</f>
        <v>7.333333333</v>
      </c>
      <c r="L151" s="11">
        <v>181.0</v>
      </c>
      <c r="M151" s="12">
        <v>181.6</v>
      </c>
      <c r="N151" s="16"/>
    </row>
    <row r="152">
      <c r="C152" s="14">
        <v>10.0</v>
      </c>
      <c r="D152" s="6" t="s">
        <v>569</v>
      </c>
      <c r="E152" s="6" t="s">
        <v>23</v>
      </c>
      <c r="F152" s="6" t="s">
        <v>57</v>
      </c>
      <c r="G152" s="8" t="s">
        <v>570</v>
      </c>
      <c r="H152" s="6" t="s">
        <v>19</v>
      </c>
      <c r="I152" s="8" t="s">
        <v>571</v>
      </c>
      <c r="J152" s="8" t="s">
        <v>134</v>
      </c>
      <c r="K152" s="10">
        <f>(22-0)/4</f>
        <v>5.5</v>
      </c>
      <c r="L152" s="11">
        <v>99.5</v>
      </c>
      <c r="M152" s="12">
        <v>99.0</v>
      </c>
      <c r="N152" s="16"/>
    </row>
    <row r="153">
      <c r="C153" s="14">
        <v>11.0</v>
      </c>
      <c r="D153" s="6" t="s">
        <v>572</v>
      </c>
      <c r="E153" s="6" t="s">
        <v>40</v>
      </c>
      <c r="F153" s="6" t="s">
        <v>267</v>
      </c>
      <c r="G153" s="8" t="s">
        <v>573</v>
      </c>
      <c r="H153" s="6" t="s">
        <v>281</v>
      </c>
      <c r="I153" s="8" t="s">
        <v>574</v>
      </c>
      <c r="J153" s="8" t="s">
        <v>283</v>
      </c>
      <c r="K153" s="10">
        <f>(22-0)/6</f>
        <v>3.666666667</v>
      </c>
      <c r="L153" s="11">
        <v>140.0</v>
      </c>
      <c r="M153" s="12">
        <v>73.3</v>
      </c>
      <c r="N153" s="16"/>
    </row>
    <row r="154">
      <c r="C154" s="14">
        <v>12.0</v>
      </c>
      <c r="D154" s="6" t="s">
        <v>575</v>
      </c>
      <c r="E154" s="6" t="s">
        <v>40</v>
      </c>
      <c r="F154" s="6" t="s">
        <v>94</v>
      </c>
      <c r="G154" s="8" t="s">
        <v>576</v>
      </c>
      <c r="H154" s="6" t="s">
        <v>19</v>
      </c>
      <c r="I154" s="8" t="s">
        <v>577</v>
      </c>
      <c r="J154" s="8" t="s">
        <v>257</v>
      </c>
      <c r="K154" s="10">
        <f>(31-1)/6</f>
        <v>5</v>
      </c>
      <c r="L154" s="11">
        <v>80.0</v>
      </c>
      <c r="M154" s="12">
        <v>156.08</v>
      </c>
      <c r="N154" s="16"/>
    </row>
    <row r="155">
      <c r="C155" s="14">
        <v>13.0</v>
      </c>
      <c r="D155" s="6" t="s">
        <v>578</v>
      </c>
      <c r="E155" s="6" t="s">
        <v>34</v>
      </c>
      <c r="F155" s="6" t="s">
        <v>57</v>
      </c>
      <c r="G155" s="8" t="s">
        <v>579</v>
      </c>
      <c r="H155" s="6" t="s">
        <v>19</v>
      </c>
      <c r="I155" s="8" t="s">
        <v>580</v>
      </c>
      <c r="J155" s="8" t="s">
        <v>581</v>
      </c>
      <c r="K155" s="10">
        <f>(30-1)/6</f>
        <v>4.833333333</v>
      </c>
      <c r="L155" s="11">
        <v>173.0</v>
      </c>
      <c r="M155" s="12">
        <v>135.15</v>
      </c>
      <c r="N155" s="16"/>
    </row>
    <row r="156">
      <c r="C156" s="14">
        <v>14.0</v>
      </c>
      <c r="D156" s="6" t="s">
        <v>582</v>
      </c>
      <c r="E156" s="6" t="s">
        <v>34</v>
      </c>
      <c r="F156" s="6" t="s">
        <v>272</v>
      </c>
      <c r="G156" s="8" t="s">
        <v>583</v>
      </c>
      <c r="H156" s="6" t="s">
        <v>19</v>
      </c>
      <c r="I156" s="8" t="s">
        <v>584</v>
      </c>
      <c r="J156" s="8" t="s">
        <v>366</v>
      </c>
      <c r="K156" s="10">
        <f>(21-0)/1</f>
        <v>21</v>
      </c>
      <c r="L156" s="11">
        <v>103.5</v>
      </c>
      <c r="M156" s="12">
        <v>102.99</v>
      </c>
      <c r="N156" s="16"/>
    </row>
    <row r="157">
      <c r="C157" s="14">
        <v>15.0</v>
      </c>
      <c r="D157" s="6" t="s">
        <v>585</v>
      </c>
      <c r="E157" s="6" t="s">
        <v>40</v>
      </c>
      <c r="F157" s="6" t="s">
        <v>267</v>
      </c>
      <c r="G157" s="8" t="s">
        <v>586</v>
      </c>
      <c r="H157" s="6" t="s">
        <v>19</v>
      </c>
      <c r="I157" s="8" t="s">
        <v>587</v>
      </c>
      <c r="J157" s="8" t="s">
        <v>120</v>
      </c>
      <c r="K157" s="10">
        <f>(21-0)/5</f>
        <v>4.2</v>
      </c>
      <c r="L157" s="11">
        <v>127.0</v>
      </c>
      <c r="M157" s="12">
        <v>66.82</v>
      </c>
      <c r="N157" s="16"/>
    </row>
    <row r="158">
      <c r="C158" s="14">
        <v>16.0</v>
      </c>
      <c r="D158" s="6" t="s">
        <v>588</v>
      </c>
      <c r="E158" s="6" t="s">
        <v>34</v>
      </c>
      <c r="F158" s="6" t="s">
        <v>41</v>
      </c>
      <c r="G158" s="8" t="s">
        <v>589</v>
      </c>
      <c r="H158" s="6" t="s">
        <v>19</v>
      </c>
      <c r="I158" s="8" t="s">
        <v>590</v>
      </c>
      <c r="J158" s="8" t="s">
        <v>114</v>
      </c>
      <c r="K158" s="10">
        <f>(20-0)/5</f>
        <v>4</v>
      </c>
      <c r="L158" s="11">
        <v>94.5</v>
      </c>
      <c r="M158" s="12">
        <v>125.01</v>
      </c>
      <c r="N158" s="16"/>
    </row>
    <row r="159">
      <c r="C159" s="14">
        <v>17.0</v>
      </c>
      <c r="D159" s="6" t="s">
        <v>591</v>
      </c>
      <c r="E159" s="6" t="s">
        <v>23</v>
      </c>
      <c r="F159" s="6" t="s">
        <v>57</v>
      </c>
      <c r="G159" s="8" t="s">
        <v>592</v>
      </c>
      <c r="H159" s="6" t="s">
        <v>19</v>
      </c>
      <c r="I159" s="8" t="s">
        <v>593</v>
      </c>
      <c r="J159" s="8" t="s">
        <v>366</v>
      </c>
      <c r="K159" s="10">
        <f>(20-0)/1</f>
        <v>20</v>
      </c>
      <c r="L159" s="11">
        <v>130.5</v>
      </c>
      <c r="M159" s="12">
        <v>65.0</v>
      </c>
      <c r="N159" s="16"/>
    </row>
    <row r="160">
      <c r="C160" s="14">
        <v>18.0</v>
      </c>
      <c r="D160" s="6" t="s">
        <v>594</v>
      </c>
      <c r="E160" s="6" t="s">
        <v>34</v>
      </c>
      <c r="F160" s="6" t="s">
        <v>46</v>
      </c>
      <c r="G160" s="8" t="s">
        <v>595</v>
      </c>
      <c r="H160" s="6" t="s">
        <v>312</v>
      </c>
      <c r="I160" s="8" t="s">
        <v>596</v>
      </c>
      <c r="J160" s="8" t="s">
        <v>38</v>
      </c>
      <c r="K160" s="10">
        <f>(36-2)/1</f>
        <v>34</v>
      </c>
      <c r="L160" s="11">
        <v>80.5</v>
      </c>
      <c r="M160" s="12">
        <v>160.7769</v>
      </c>
      <c r="N160" s="16"/>
    </row>
    <row r="161">
      <c r="C161" s="14">
        <v>19.0</v>
      </c>
      <c r="D161" s="6" t="s">
        <v>597</v>
      </c>
      <c r="E161" s="6" t="s">
        <v>40</v>
      </c>
      <c r="F161" s="6" t="s">
        <v>285</v>
      </c>
      <c r="G161" s="8" t="s">
        <v>598</v>
      </c>
      <c r="H161" s="6" t="s">
        <v>19</v>
      </c>
      <c r="I161" s="8" t="s">
        <v>599</v>
      </c>
      <c r="J161" s="8" t="s">
        <v>261</v>
      </c>
      <c r="K161" s="10">
        <f>(28-1)/4</f>
        <v>6.75</v>
      </c>
      <c r="L161" s="11">
        <v>156.5</v>
      </c>
      <c r="M161" s="12">
        <v>160.3</v>
      </c>
      <c r="N161" s="16"/>
    </row>
    <row r="162">
      <c r="C162" s="14">
        <v>20.0</v>
      </c>
      <c r="D162" s="6" t="s">
        <v>600</v>
      </c>
      <c r="E162" s="6" t="s">
        <v>23</v>
      </c>
      <c r="F162" s="6" t="s">
        <v>103</v>
      </c>
      <c r="G162" s="8" t="s">
        <v>601</v>
      </c>
      <c r="H162" s="6" t="s">
        <v>19</v>
      </c>
      <c r="I162" s="8" t="s">
        <v>602</v>
      </c>
      <c r="J162" s="8" t="s">
        <v>208</v>
      </c>
      <c r="K162" s="10">
        <f>(27-1)/7</f>
        <v>3.714285714</v>
      </c>
      <c r="L162" s="11">
        <v>90.0</v>
      </c>
      <c r="M162" s="12">
        <v>180.0</v>
      </c>
      <c r="N162" s="16"/>
    </row>
    <row r="163">
      <c r="A163" s="6">
        <v>9.0</v>
      </c>
      <c r="B163" s="7">
        <v>44055.0</v>
      </c>
      <c r="C163" s="6">
        <v>1.0</v>
      </c>
      <c r="D163" s="6" t="s">
        <v>603</v>
      </c>
      <c r="E163" s="6" t="s">
        <v>67</v>
      </c>
      <c r="F163" s="6" t="s">
        <v>604</v>
      </c>
      <c r="G163" s="8" t="s">
        <v>605</v>
      </c>
      <c r="H163" s="6" t="s">
        <v>606</v>
      </c>
      <c r="I163" s="8" t="s">
        <v>607</v>
      </c>
      <c r="J163" s="8" t="s">
        <v>608</v>
      </c>
      <c r="K163" s="10">
        <f>(303-10)/7</f>
        <v>41.85714286</v>
      </c>
      <c r="L163" s="11">
        <v>113.5</v>
      </c>
      <c r="M163" s="12">
        <v>170.11</v>
      </c>
      <c r="N163" s="16"/>
      <c r="P163" s="7">
        <v>44047.0</v>
      </c>
      <c r="Q163" s="6" t="s">
        <v>609</v>
      </c>
      <c r="T163" s="19"/>
    </row>
    <row r="164">
      <c r="C164" s="14">
        <v>2.0</v>
      </c>
      <c r="D164" s="6" t="s">
        <v>610</v>
      </c>
      <c r="E164" s="6" t="s">
        <v>34</v>
      </c>
      <c r="F164" s="6" t="s">
        <v>611</v>
      </c>
      <c r="G164" s="9" t="s">
        <v>612</v>
      </c>
      <c r="H164" s="6" t="s">
        <v>613</v>
      </c>
      <c r="I164" s="8" t="s">
        <v>614</v>
      </c>
      <c r="J164" s="8" t="s">
        <v>114</v>
      </c>
      <c r="K164" s="10">
        <f>(39-0)/3</f>
        <v>13</v>
      </c>
      <c r="L164" s="11">
        <v>120.5</v>
      </c>
      <c r="M164" s="12">
        <v>60.07</v>
      </c>
      <c r="N164" s="16"/>
    </row>
    <row r="165">
      <c r="C165" s="14">
        <v>3.0</v>
      </c>
      <c r="D165" s="6" t="s">
        <v>615</v>
      </c>
      <c r="E165" s="6" t="s">
        <v>34</v>
      </c>
      <c r="F165" s="6" t="s">
        <v>611</v>
      </c>
      <c r="G165" s="8" t="s">
        <v>616</v>
      </c>
      <c r="H165" s="6" t="s">
        <v>613</v>
      </c>
      <c r="I165" s="8" t="s">
        <v>617</v>
      </c>
      <c r="J165" s="8" t="s">
        <v>114</v>
      </c>
      <c r="K165" s="10">
        <f>(38-0)/3</f>
        <v>12.66666667</v>
      </c>
      <c r="L165" s="11">
        <v>110.5</v>
      </c>
      <c r="M165" s="12">
        <v>111.01</v>
      </c>
      <c r="N165" s="16"/>
    </row>
    <row r="166">
      <c r="C166" s="14">
        <v>4.0</v>
      </c>
      <c r="D166" s="6" t="s">
        <v>618</v>
      </c>
      <c r="E166" s="6" t="s">
        <v>34</v>
      </c>
      <c r="F166" s="6" t="s">
        <v>173</v>
      </c>
      <c r="G166" s="8" t="s">
        <v>619</v>
      </c>
      <c r="H166" s="6" t="s">
        <v>19</v>
      </c>
      <c r="I166" s="8" t="s">
        <v>620</v>
      </c>
      <c r="J166" s="8" t="s">
        <v>180</v>
      </c>
      <c r="K166" s="10">
        <f>(35-0)/7</f>
        <v>5</v>
      </c>
      <c r="L166" s="11">
        <v>107.5</v>
      </c>
      <c r="M166" s="12">
        <v>107.26</v>
      </c>
      <c r="N166" s="16"/>
    </row>
    <row r="167">
      <c r="C167" s="14">
        <v>5.0</v>
      </c>
      <c r="D167" s="6" t="s">
        <v>621</v>
      </c>
      <c r="E167" s="6" t="s">
        <v>173</v>
      </c>
      <c r="F167" s="6" t="s">
        <v>173</v>
      </c>
      <c r="G167" s="8" t="s">
        <v>622</v>
      </c>
      <c r="H167" s="6" t="s">
        <v>19</v>
      </c>
      <c r="I167" s="8" t="s">
        <v>623</v>
      </c>
      <c r="J167" s="8" t="s">
        <v>624</v>
      </c>
      <c r="K167" s="10">
        <f>(40-1)/6</f>
        <v>6.5</v>
      </c>
      <c r="L167" s="11">
        <v>109.5</v>
      </c>
      <c r="M167" s="12">
        <v>202.54</v>
      </c>
      <c r="N167" s="16"/>
    </row>
    <row r="168">
      <c r="C168" s="14">
        <v>6.0</v>
      </c>
      <c r="D168" s="6" t="s">
        <v>625</v>
      </c>
      <c r="E168" s="6" t="s">
        <v>23</v>
      </c>
      <c r="F168" s="6" t="s">
        <v>57</v>
      </c>
      <c r="G168" s="8" t="s">
        <v>626</v>
      </c>
      <c r="H168" s="6" t="s">
        <v>19</v>
      </c>
      <c r="I168" s="8" t="s">
        <v>627</v>
      </c>
      <c r="J168" s="8" t="s">
        <v>370</v>
      </c>
      <c r="K168" s="10">
        <f>(29-0)/5</f>
        <v>5.8</v>
      </c>
      <c r="L168" s="11">
        <v>93.5</v>
      </c>
      <c r="M168" s="12">
        <v>140.0</v>
      </c>
      <c r="N168" s="16"/>
    </row>
    <row r="169">
      <c r="C169" s="14">
        <v>7.0</v>
      </c>
      <c r="D169" s="6" t="s">
        <v>628</v>
      </c>
      <c r="E169" s="6" t="s">
        <v>23</v>
      </c>
      <c r="F169" s="6" t="s">
        <v>604</v>
      </c>
      <c r="G169" s="8" t="s">
        <v>629</v>
      </c>
      <c r="H169" s="6" t="s">
        <v>19</v>
      </c>
      <c r="I169" s="8" t="s">
        <v>630</v>
      </c>
      <c r="J169" s="8" t="s">
        <v>631</v>
      </c>
      <c r="K169" s="10">
        <f>(39-1)/3</f>
        <v>12.66666667</v>
      </c>
      <c r="L169" s="11">
        <v>140.5</v>
      </c>
      <c r="M169" s="12">
        <v>139.64</v>
      </c>
      <c r="N169" s="16"/>
    </row>
    <row r="170">
      <c r="C170" s="14">
        <v>8.0</v>
      </c>
      <c r="D170" s="6" t="s">
        <v>632</v>
      </c>
      <c r="E170" s="6" t="s">
        <v>34</v>
      </c>
      <c r="F170" s="6" t="s">
        <v>604</v>
      </c>
      <c r="G170" s="8" t="s">
        <v>633</v>
      </c>
      <c r="H170" s="6" t="s">
        <v>19</v>
      </c>
      <c r="I170" s="8" t="s">
        <v>634</v>
      </c>
      <c r="J170" s="8" t="s">
        <v>635</v>
      </c>
      <c r="K170" s="10">
        <f>(38-1)/4</f>
        <v>9.25</v>
      </c>
      <c r="L170" s="11">
        <v>176.0</v>
      </c>
      <c r="M170" s="12">
        <v>175.0</v>
      </c>
      <c r="N170" s="16"/>
    </row>
    <row r="171">
      <c r="C171" s="14">
        <v>9.0</v>
      </c>
      <c r="D171" s="6" t="s">
        <v>636</v>
      </c>
      <c r="E171" s="6" t="s">
        <v>67</v>
      </c>
      <c r="F171" s="6" t="s">
        <v>182</v>
      </c>
      <c r="G171" s="8" t="s">
        <v>637</v>
      </c>
      <c r="H171" s="6" t="s">
        <v>19</v>
      </c>
      <c r="I171" s="8" t="s">
        <v>638</v>
      </c>
      <c r="J171" s="8" t="s">
        <v>180</v>
      </c>
      <c r="K171" s="10">
        <f>(27-0)/3</f>
        <v>9</v>
      </c>
      <c r="L171" s="11">
        <v>156.0</v>
      </c>
      <c r="M171" s="12">
        <v>190.46</v>
      </c>
      <c r="N171" s="16"/>
    </row>
    <row r="172">
      <c r="C172" s="14">
        <v>10.0</v>
      </c>
      <c r="D172" s="6" t="s">
        <v>639</v>
      </c>
      <c r="E172" s="6" t="s">
        <v>16</v>
      </c>
      <c r="F172" s="6" t="s">
        <v>640</v>
      </c>
      <c r="G172" s="8" t="s">
        <v>641</v>
      </c>
      <c r="H172" s="6" t="s">
        <v>19</v>
      </c>
      <c r="I172" s="8" t="s">
        <v>642</v>
      </c>
      <c r="J172" s="8" t="s">
        <v>180</v>
      </c>
      <c r="K172" s="10">
        <f>(36-1)/2</f>
        <v>17.5</v>
      </c>
      <c r="L172" s="11">
        <v>98.0</v>
      </c>
      <c r="M172" s="12">
        <v>184.48</v>
      </c>
      <c r="N172" s="16"/>
    </row>
    <row r="173">
      <c r="C173" s="14">
        <v>11.0</v>
      </c>
      <c r="D173" s="6" t="s">
        <v>643</v>
      </c>
      <c r="E173" s="6" t="s">
        <v>16</v>
      </c>
      <c r="F173" s="6" t="s">
        <v>425</v>
      </c>
      <c r="G173" s="8" t="s">
        <v>644</v>
      </c>
      <c r="H173" s="6" t="s">
        <v>118</v>
      </c>
      <c r="I173" s="8" t="s">
        <v>645</v>
      </c>
      <c r="J173" s="8" t="s">
        <v>283</v>
      </c>
      <c r="K173" s="10">
        <f>(26-0)/6</f>
        <v>4.333333333</v>
      </c>
      <c r="L173" s="11">
        <v>136.5</v>
      </c>
      <c r="M173" s="12">
        <v>135.31</v>
      </c>
      <c r="N173" s="16"/>
    </row>
    <row r="174">
      <c r="C174" s="14">
        <v>12.0</v>
      </c>
      <c r="D174" s="6" t="s">
        <v>646</v>
      </c>
      <c r="E174" s="6" t="s">
        <v>34</v>
      </c>
      <c r="F174" s="6" t="s">
        <v>611</v>
      </c>
      <c r="G174" s="8" t="s">
        <v>647</v>
      </c>
      <c r="H174" s="6" t="s">
        <v>648</v>
      </c>
      <c r="I174" s="8" t="s">
        <v>649</v>
      </c>
      <c r="J174" s="8" t="s">
        <v>114</v>
      </c>
      <c r="K174" s="10">
        <f>(35-1)/2</f>
        <v>17</v>
      </c>
      <c r="L174" s="11">
        <v>120.5</v>
      </c>
      <c r="M174" s="12">
        <v>128.4</v>
      </c>
      <c r="N174" s="16"/>
    </row>
    <row r="175">
      <c r="C175" s="14">
        <v>13.0</v>
      </c>
      <c r="D175" s="6" t="s">
        <v>650</v>
      </c>
      <c r="E175" s="6" t="s">
        <v>34</v>
      </c>
      <c r="F175" s="6" t="s">
        <v>611</v>
      </c>
      <c r="G175" s="8" t="s">
        <v>651</v>
      </c>
      <c r="H175" s="6" t="s">
        <v>652</v>
      </c>
      <c r="I175" s="8" t="s">
        <v>653</v>
      </c>
      <c r="J175" s="8" t="s">
        <v>114</v>
      </c>
      <c r="K175" s="10">
        <f>(21-0)/0.541666666666666</f>
        <v>38.76923077</v>
      </c>
      <c r="L175" s="11">
        <v>131.0</v>
      </c>
      <c r="M175" s="12">
        <v>128.0</v>
      </c>
      <c r="N175" s="16"/>
    </row>
    <row r="176">
      <c r="C176" s="14">
        <v>14.0</v>
      </c>
      <c r="D176" s="6" t="s">
        <v>654</v>
      </c>
      <c r="E176" s="6" t="s">
        <v>40</v>
      </c>
      <c r="F176" s="6" t="s">
        <v>116</v>
      </c>
      <c r="G176" s="8" t="s">
        <v>655</v>
      </c>
      <c r="H176" s="6" t="s">
        <v>19</v>
      </c>
      <c r="I176" s="8" t="s">
        <v>656</v>
      </c>
      <c r="J176" s="8" t="s">
        <v>339</v>
      </c>
      <c r="K176" s="10">
        <f>(37-2)/5</f>
        <v>7</v>
      </c>
      <c r="L176" s="11">
        <v>96.5</v>
      </c>
      <c r="M176" s="12">
        <v>204.22</v>
      </c>
      <c r="N176" s="16"/>
    </row>
    <row r="177">
      <c r="C177" s="14">
        <v>15.0</v>
      </c>
      <c r="D177" s="6" t="s">
        <v>657</v>
      </c>
      <c r="E177" s="6" t="s">
        <v>23</v>
      </c>
      <c r="F177" s="6" t="s">
        <v>103</v>
      </c>
      <c r="G177" s="8" t="s">
        <v>658</v>
      </c>
      <c r="H177" s="6" t="s">
        <v>19</v>
      </c>
      <c r="I177" s="8" t="s">
        <v>659</v>
      </c>
      <c r="J177" s="8" t="s">
        <v>660</v>
      </c>
      <c r="K177" s="10">
        <f>(28-1)/2</f>
        <v>13.5</v>
      </c>
      <c r="L177" s="11">
        <v>166.5</v>
      </c>
      <c r="M177" s="12">
        <v>166.0</v>
      </c>
      <c r="N177" s="16"/>
    </row>
    <row r="178">
      <c r="C178" s="14">
        <v>16.0</v>
      </c>
      <c r="D178" s="6" t="s">
        <v>661</v>
      </c>
      <c r="E178" s="6" t="s">
        <v>40</v>
      </c>
      <c r="F178" s="6" t="s">
        <v>41</v>
      </c>
      <c r="G178" s="8" t="s">
        <v>662</v>
      </c>
      <c r="H178" s="6" t="s">
        <v>118</v>
      </c>
      <c r="I178" s="8" t="s">
        <v>663</v>
      </c>
      <c r="J178" s="8" t="s">
        <v>283</v>
      </c>
      <c r="K178" s="10">
        <f>(19-0)/3</f>
        <v>6.333333333</v>
      </c>
      <c r="L178" s="11">
        <v>129.5</v>
      </c>
      <c r="M178" s="12">
        <v>88.95</v>
      </c>
      <c r="N178" s="16"/>
    </row>
    <row r="179">
      <c r="C179" s="14">
        <v>17.0</v>
      </c>
      <c r="D179" s="6" t="s">
        <v>664</v>
      </c>
      <c r="E179" s="6" t="s">
        <v>23</v>
      </c>
      <c r="F179" s="6" t="s">
        <v>329</v>
      </c>
      <c r="G179" s="8" t="s">
        <v>665</v>
      </c>
      <c r="H179" s="6" t="s">
        <v>19</v>
      </c>
      <c r="I179" s="8" t="s">
        <v>666</v>
      </c>
      <c r="J179" s="8" t="s">
        <v>332</v>
      </c>
      <c r="K179" s="10">
        <f>(23-1)/4</f>
        <v>5.5</v>
      </c>
      <c r="L179" s="11">
        <v>101.5</v>
      </c>
      <c r="M179" s="12">
        <v>203.24</v>
      </c>
      <c r="N179" s="16"/>
    </row>
    <row r="180">
      <c r="C180" s="14">
        <v>18.0</v>
      </c>
      <c r="D180" s="6" t="s">
        <v>667</v>
      </c>
      <c r="E180" s="6" t="s">
        <v>23</v>
      </c>
      <c r="F180" s="6" t="s">
        <v>62</v>
      </c>
      <c r="G180" s="8" t="s">
        <v>668</v>
      </c>
      <c r="H180" s="6" t="s">
        <v>19</v>
      </c>
      <c r="I180" s="8" t="s">
        <v>669</v>
      </c>
      <c r="J180" s="8" t="s">
        <v>670</v>
      </c>
      <c r="K180" s="10">
        <f>(15-0)/6</f>
        <v>2.5</v>
      </c>
      <c r="L180" s="11">
        <v>160.5</v>
      </c>
      <c r="M180" s="12">
        <v>159.99</v>
      </c>
      <c r="N180" s="16"/>
    </row>
    <row r="181">
      <c r="C181" s="14">
        <v>19.0</v>
      </c>
      <c r="D181" s="6" t="s">
        <v>671</v>
      </c>
      <c r="E181" s="6" t="s">
        <v>23</v>
      </c>
      <c r="F181" s="6" t="s">
        <v>24</v>
      </c>
      <c r="G181" s="8" t="s">
        <v>672</v>
      </c>
      <c r="H181" s="6" t="s">
        <v>19</v>
      </c>
      <c r="I181" s="8" t="s">
        <v>673</v>
      </c>
      <c r="J181" s="8" t="s">
        <v>674</v>
      </c>
      <c r="K181" s="10">
        <f>(15-0)/5</f>
        <v>3</v>
      </c>
      <c r="L181" s="11">
        <v>97.5</v>
      </c>
      <c r="M181" s="12">
        <v>99.61</v>
      </c>
      <c r="N181" s="16"/>
    </row>
    <row r="182">
      <c r="C182" s="14">
        <v>21.0</v>
      </c>
      <c r="D182" s="6" t="s">
        <v>675</v>
      </c>
      <c r="E182" s="6" t="s">
        <v>23</v>
      </c>
      <c r="F182" s="6" t="s">
        <v>182</v>
      </c>
      <c r="G182" s="8" t="s">
        <v>676</v>
      </c>
      <c r="H182" s="6" t="s">
        <v>19</v>
      </c>
      <c r="I182" s="8" t="s">
        <v>677</v>
      </c>
      <c r="J182" s="8" t="s">
        <v>678</v>
      </c>
      <c r="K182" s="10">
        <f>(4-1)/2</f>
        <v>1.5</v>
      </c>
      <c r="L182" s="11">
        <v>127.5</v>
      </c>
      <c r="M182" s="12">
        <v>127.0</v>
      </c>
      <c r="N182" s="16"/>
    </row>
    <row r="183">
      <c r="A183" s="6">
        <v>10.0</v>
      </c>
      <c r="B183" s="7">
        <v>44062.0</v>
      </c>
      <c r="C183" s="6">
        <v>1.0</v>
      </c>
      <c r="D183" s="6" t="s">
        <v>679</v>
      </c>
      <c r="E183" s="6" t="s">
        <v>23</v>
      </c>
      <c r="F183" s="6" t="s">
        <v>351</v>
      </c>
      <c r="G183" s="8" t="s">
        <v>680</v>
      </c>
      <c r="H183" s="6" t="s">
        <v>19</v>
      </c>
      <c r="I183" s="8" t="s">
        <v>681</v>
      </c>
      <c r="J183" s="8" t="s">
        <v>682</v>
      </c>
      <c r="K183" s="10">
        <f>(58-0)/3</f>
        <v>19.33333333</v>
      </c>
      <c r="L183" s="11">
        <v>93.5</v>
      </c>
      <c r="M183" s="12">
        <v>182.44</v>
      </c>
      <c r="N183" s="16"/>
    </row>
    <row r="184">
      <c r="C184" s="14">
        <v>2.0</v>
      </c>
      <c r="D184" s="6" t="s">
        <v>650</v>
      </c>
      <c r="E184" s="6" t="s">
        <v>34</v>
      </c>
      <c r="F184" s="6" t="s">
        <v>611</v>
      </c>
      <c r="G184" s="8" t="s">
        <v>651</v>
      </c>
      <c r="H184" s="6" t="s">
        <v>652</v>
      </c>
      <c r="I184" s="8" t="s">
        <v>653</v>
      </c>
      <c r="J184" s="8" t="s">
        <v>114</v>
      </c>
      <c r="K184" s="10">
        <f>(53-1)/7</f>
        <v>7.428571429</v>
      </c>
      <c r="L184" s="11">
        <v>131.0</v>
      </c>
      <c r="M184" s="12">
        <v>128.0</v>
      </c>
      <c r="N184" s="16"/>
    </row>
    <row r="185">
      <c r="C185" s="14">
        <v>3.0</v>
      </c>
      <c r="D185" s="6" t="s">
        <v>683</v>
      </c>
      <c r="E185" s="6" t="s">
        <v>34</v>
      </c>
      <c r="F185" s="6" t="s">
        <v>611</v>
      </c>
      <c r="G185" s="8" t="s">
        <v>684</v>
      </c>
      <c r="H185" s="6" t="s">
        <v>685</v>
      </c>
      <c r="I185" s="8" t="s">
        <v>686</v>
      </c>
      <c r="J185" s="8" t="s">
        <v>114</v>
      </c>
      <c r="K185" s="10">
        <f>(29-0)/5</f>
        <v>5.8</v>
      </c>
      <c r="L185" s="11">
        <v>115.5</v>
      </c>
      <c r="M185" s="12">
        <v>114.95</v>
      </c>
      <c r="N185" s="16"/>
    </row>
    <row r="186">
      <c r="C186" s="14">
        <v>4.0</v>
      </c>
      <c r="D186" s="6" t="s">
        <v>687</v>
      </c>
      <c r="E186" s="6" t="s">
        <v>34</v>
      </c>
      <c r="F186" s="6" t="s">
        <v>611</v>
      </c>
      <c r="G186" s="8" t="s">
        <v>688</v>
      </c>
      <c r="H186" s="6" t="s">
        <v>613</v>
      </c>
      <c r="I186" s="8" t="s">
        <v>689</v>
      </c>
      <c r="J186" s="8" t="s">
        <v>114</v>
      </c>
      <c r="K186" s="10">
        <f>(29-0)/6</f>
        <v>4.833333333</v>
      </c>
      <c r="L186" s="11">
        <v>105.5</v>
      </c>
      <c r="M186" s="12">
        <v>104.95</v>
      </c>
      <c r="N186" s="16"/>
    </row>
    <row r="187">
      <c r="C187" s="14">
        <v>5.0</v>
      </c>
      <c r="D187" s="6" t="s">
        <v>690</v>
      </c>
      <c r="E187" s="6" t="s">
        <v>34</v>
      </c>
      <c r="F187" s="6" t="s">
        <v>611</v>
      </c>
      <c r="G187" s="8" t="s">
        <v>691</v>
      </c>
      <c r="H187" s="6" t="s">
        <v>613</v>
      </c>
      <c r="I187" s="8" t="s">
        <v>692</v>
      </c>
      <c r="J187" s="8" t="s">
        <v>114</v>
      </c>
      <c r="K187" s="10">
        <f t="shared" ref="K187:K188" si="4">(39-1)/6</f>
        <v>6.333333333</v>
      </c>
      <c r="L187" s="11">
        <v>110.0</v>
      </c>
      <c r="M187" s="12">
        <v>111.12</v>
      </c>
      <c r="N187" s="16"/>
    </row>
    <row r="188">
      <c r="C188" s="14">
        <v>6.0</v>
      </c>
      <c r="D188" s="6" t="s">
        <v>693</v>
      </c>
      <c r="E188" s="6" t="s">
        <v>23</v>
      </c>
      <c r="F188" s="6" t="s">
        <v>57</v>
      </c>
      <c r="G188" s="8" t="s">
        <v>694</v>
      </c>
      <c r="H188" s="6" t="s">
        <v>19</v>
      </c>
      <c r="I188" s="8" t="s">
        <v>695</v>
      </c>
      <c r="J188" s="8" t="s">
        <v>696</v>
      </c>
      <c r="K188" s="10">
        <f t="shared" si="4"/>
        <v>6.333333333</v>
      </c>
      <c r="L188" s="11">
        <v>105.5</v>
      </c>
      <c r="M188" s="12">
        <v>105.0</v>
      </c>
      <c r="N188" s="16"/>
    </row>
    <row r="189">
      <c r="C189" s="14">
        <v>7.0</v>
      </c>
      <c r="D189" s="6" t="s">
        <v>697</v>
      </c>
      <c r="E189" s="6" t="s">
        <v>23</v>
      </c>
      <c r="F189" s="6" t="s">
        <v>24</v>
      </c>
      <c r="G189" s="8" t="s">
        <v>698</v>
      </c>
      <c r="H189" s="6" t="s">
        <v>19</v>
      </c>
      <c r="I189" s="8" t="s">
        <v>699</v>
      </c>
      <c r="J189" s="8" t="s">
        <v>362</v>
      </c>
      <c r="K189" s="10">
        <f>(39-1)/4</f>
        <v>9.5</v>
      </c>
      <c r="L189" s="11">
        <v>112.5</v>
      </c>
      <c r="M189" s="12">
        <v>149.84</v>
      </c>
      <c r="N189" s="16"/>
    </row>
    <row r="190">
      <c r="C190" s="14">
        <v>8.0</v>
      </c>
      <c r="D190" s="6" t="s">
        <v>700</v>
      </c>
      <c r="E190" s="6" t="s">
        <v>34</v>
      </c>
      <c r="F190" s="6" t="s">
        <v>611</v>
      </c>
      <c r="G190" s="8" t="s">
        <v>701</v>
      </c>
      <c r="H190" s="6" t="s">
        <v>613</v>
      </c>
      <c r="I190" s="8" t="s">
        <v>702</v>
      </c>
      <c r="J190" s="8" t="s">
        <v>114</v>
      </c>
      <c r="K190" s="10">
        <f>(37-1)/7</f>
        <v>5.142857143</v>
      </c>
      <c r="L190" s="11">
        <v>124.5</v>
      </c>
      <c r="M190" s="12">
        <v>123.99</v>
      </c>
      <c r="N190" s="16"/>
    </row>
    <row r="191">
      <c r="C191" s="14">
        <v>9.0</v>
      </c>
      <c r="D191" s="6" t="s">
        <v>703</v>
      </c>
      <c r="E191" s="6" t="s">
        <v>34</v>
      </c>
      <c r="F191" s="6" t="s">
        <v>16</v>
      </c>
      <c r="G191" s="8" t="s">
        <v>704</v>
      </c>
      <c r="H191" s="6" t="s">
        <v>19</v>
      </c>
      <c r="I191" s="8" t="s">
        <v>705</v>
      </c>
      <c r="J191" s="8" t="s">
        <v>706</v>
      </c>
      <c r="K191" s="10">
        <f>(24-0)/3</f>
        <v>8</v>
      </c>
      <c r="L191" s="11">
        <v>166.5</v>
      </c>
      <c r="M191" s="12">
        <v>131.86</v>
      </c>
      <c r="N191" s="16"/>
    </row>
    <row r="192">
      <c r="C192" s="14">
        <v>10.0</v>
      </c>
      <c r="D192" s="6" t="s">
        <v>707</v>
      </c>
      <c r="E192" s="6" t="s">
        <v>23</v>
      </c>
      <c r="F192" s="6" t="s">
        <v>62</v>
      </c>
      <c r="G192" s="8" t="s">
        <v>708</v>
      </c>
      <c r="H192" s="6" t="s">
        <v>19</v>
      </c>
      <c r="I192" s="8" t="s">
        <v>709</v>
      </c>
      <c r="J192" s="8" t="s">
        <v>682</v>
      </c>
      <c r="K192" s="10">
        <f>(23-0)/3</f>
        <v>7.666666667</v>
      </c>
      <c r="L192" s="11">
        <v>160.0</v>
      </c>
      <c r="M192" s="12">
        <v>164.99</v>
      </c>
      <c r="N192" s="16"/>
    </row>
    <row r="193">
      <c r="C193" s="14">
        <v>11.0</v>
      </c>
      <c r="D193" s="6" t="s">
        <v>667</v>
      </c>
      <c r="E193" s="6" t="s">
        <v>23</v>
      </c>
      <c r="F193" s="6" t="s">
        <v>62</v>
      </c>
      <c r="G193" s="8" t="s">
        <v>668</v>
      </c>
      <c r="H193" s="6" t="s">
        <v>19</v>
      </c>
      <c r="I193" s="8" t="s">
        <v>710</v>
      </c>
      <c r="J193" s="8" t="s">
        <v>711</v>
      </c>
      <c r="K193" s="10">
        <f>(21-0)/3</f>
        <v>7</v>
      </c>
      <c r="L193" s="11">
        <v>160.5</v>
      </c>
      <c r="M193" s="12">
        <v>159.99</v>
      </c>
      <c r="N193" s="16"/>
    </row>
    <row r="194">
      <c r="C194" s="14">
        <v>12.0</v>
      </c>
      <c r="D194" s="6" t="s">
        <v>712</v>
      </c>
      <c r="E194" s="6" t="s">
        <v>23</v>
      </c>
      <c r="F194" s="6" t="s">
        <v>24</v>
      </c>
      <c r="G194" s="8" t="s">
        <v>713</v>
      </c>
      <c r="H194" s="6" t="s">
        <v>19</v>
      </c>
      <c r="I194" s="8" t="s">
        <v>714</v>
      </c>
      <c r="J194" s="8" t="s">
        <v>513</v>
      </c>
      <c r="K194" s="10">
        <f>(20-0)/1</f>
        <v>20</v>
      </c>
      <c r="L194" s="11">
        <v>180.0</v>
      </c>
      <c r="M194" s="12">
        <v>89.82</v>
      </c>
      <c r="N194" s="16"/>
    </row>
    <row r="195">
      <c r="C195" s="14">
        <v>13.0</v>
      </c>
      <c r="D195" s="6" t="s">
        <v>715</v>
      </c>
      <c r="E195" s="6" t="s">
        <v>23</v>
      </c>
      <c r="F195" s="6" t="s">
        <v>604</v>
      </c>
      <c r="G195" s="8" t="s">
        <v>716</v>
      </c>
      <c r="H195" s="6" t="s">
        <v>19</v>
      </c>
      <c r="I195" s="8" t="s">
        <v>717</v>
      </c>
      <c r="J195" s="8" t="s">
        <v>718</v>
      </c>
      <c r="K195" s="10">
        <f>(177-28)/6</f>
        <v>24.83333333</v>
      </c>
      <c r="L195" s="11">
        <v>140.5</v>
      </c>
      <c r="M195" s="12">
        <v>140.0</v>
      </c>
      <c r="N195" s="16"/>
    </row>
    <row r="196">
      <c r="C196" s="14">
        <v>14.0</v>
      </c>
      <c r="D196" s="6" t="s">
        <v>719</v>
      </c>
      <c r="E196" s="6" t="s">
        <v>34</v>
      </c>
      <c r="F196" s="6" t="s">
        <v>351</v>
      </c>
      <c r="G196" s="8" t="s">
        <v>720</v>
      </c>
      <c r="H196" s="6" t="s">
        <v>19</v>
      </c>
      <c r="I196" s="8" t="s">
        <v>721</v>
      </c>
      <c r="J196" s="8" t="s">
        <v>722</v>
      </c>
      <c r="K196" s="10">
        <f>(16-0)/4</f>
        <v>4</v>
      </c>
      <c r="L196" s="11">
        <v>131.0</v>
      </c>
      <c r="M196" s="12">
        <v>130.99</v>
      </c>
      <c r="N196" s="16"/>
    </row>
    <row r="197">
      <c r="C197" s="14">
        <v>15.0</v>
      </c>
      <c r="D197" s="6" t="s">
        <v>723</v>
      </c>
      <c r="E197" s="6" t="s">
        <v>23</v>
      </c>
      <c r="F197" s="6" t="s">
        <v>173</v>
      </c>
      <c r="G197" s="8" t="s">
        <v>724</v>
      </c>
      <c r="H197" s="6" t="s">
        <v>19</v>
      </c>
      <c r="I197" s="8" t="s">
        <v>725</v>
      </c>
      <c r="J197" s="8" t="s">
        <v>726</v>
      </c>
      <c r="K197" s="10">
        <f>(36-3)/6</f>
        <v>5.5</v>
      </c>
      <c r="L197" s="11">
        <v>100.5</v>
      </c>
      <c r="M197" s="12">
        <v>225.92</v>
      </c>
      <c r="N197" s="16"/>
    </row>
    <row r="198">
      <c r="C198" s="14">
        <v>16.0</v>
      </c>
      <c r="D198" s="6" t="s">
        <v>727</v>
      </c>
      <c r="E198" s="6" t="s">
        <v>23</v>
      </c>
      <c r="F198" s="6" t="s">
        <v>24</v>
      </c>
      <c r="G198" s="8" t="s">
        <v>728</v>
      </c>
      <c r="H198" s="6" t="s">
        <v>19</v>
      </c>
      <c r="I198" s="8" t="s">
        <v>729</v>
      </c>
      <c r="J198" s="8" t="s">
        <v>730</v>
      </c>
      <c r="K198" s="10">
        <f>(14-0)/3</f>
        <v>4.666666667</v>
      </c>
      <c r="L198" s="11">
        <v>87.0</v>
      </c>
      <c r="M198" s="12">
        <v>89.12</v>
      </c>
      <c r="N198" s="16"/>
    </row>
    <row r="199">
      <c r="C199" s="14">
        <v>17.0</v>
      </c>
      <c r="D199" s="6" t="s">
        <v>731</v>
      </c>
      <c r="E199" s="6" t="s">
        <v>141</v>
      </c>
      <c r="F199" s="6" t="s">
        <v>17</v>
      </c>
      <c r="G199" s="8" t="s">
        <v>732</v>
      </c>
      <c r="H199" s="6" t="s">
        <v>733</v>
      </c>
      <c r="I199" s="8" t="s">
        <v>734</v>
      </c>
      <c r="J199" s="8" t="s">
        <v>114</v>
      </c>
      <c r="K199" s="10">
        <f>(14-0)/5</f>
        <v>2.8</v>
      </c>
      <c r="L199" s="11">
        <v>115.0</v>
      </c>
      <c r="M199" s="12">
        <v>116.59</v>
      </c>
      <c r="N199" s="16"/>
    </row>
    <row r="200">
      <c r="C200" s="14">
        <v>18.0</v>
      </c>
      <c r="D200" s="6" t="s">
        <v>735</v>
      </c>
      <c r="E200" s="6" t="s">
        <v>34</v>
      </c>
      <c r="F200" s="6" t="s">
        <v>604</v>
      </c>
      <c r="G200" s="8" t="s">
        <v>736</v>
      </c>
      <c r="H200" s="6" t="s">
        <v>19</v>
      </c>
      <c r="I200" s="8" t="s">
        <v>737</v>
      </c>
      <c r="J200" s="8" t="s">
        <v>180</v>
      </c>
      <c r="K200" s="10">
        <f>(13-0)/5</f>
        <v>2.6</v>
      </c>
      <c r="L200" s="11">
        <v>103.0</v>
      </c>
      <c r="M200" s="12">
        <v>204.4</v>
      </c>
      <c r="N200" s="16"/>
    </row>
    <row r="201">
      <c r="C201" s="14">
        <v>19.0</v>
      </c>
      <c r="D201" s="6" t="s">
        <v>738</v>
      </c>
      <c r="E201" s="6" t="s">
        <v>34</v>
      </c>
      <c r="F201" s="6" t="s">
        <v>46</v>
      </c>
      <c r="G201" s="8" t="s">
        <v>739</v>
      </c>
      <c r="H201" s="6" t="s">
        <v>19</v>
      </c>
      <c r="I201" s="8" t="s">
        <v>740</v>
      </c>
      <c r="J201" s="8" t="s">
        <v>568</v>
      </c>
      <c r="K201" s="10">
        <f>(11-0)/7</f>
        <v>1.571428571</v>
      </c>
      <c r="L201" s="11">
        <v>115.5</v>
      </c>
      <c r="M201" s="12">
        <v>114.9469</v>
      </c>
      <c r="N201" s="16"/>
    </row>
    <row r="202">
      <c r="C202" s="14">
        <v>20.0</v>
      </c>
      <c r="D202" s="6" t="s">
        <v>741</v>
      </c>
      <c r="E202" s="6" t="s">
        <v>34</v>
      </c>
      <c r="F202" s="6" t="s">
        <v>222</v>
      </c>
      <c r="G202" s="8" t="s">
        <v>742</v>
      </c>
      <c r="H202" s="6" t="s">
        <v>19</v>
      </c>
      <c r="I202" s="8" t="s">
        <v>743</v>
      </c>
      <c r="J202" s="8" t="s">
        <v>220</v>
      </c>
      <c r="K202" s="10">
        <f>(11-0)/6</f>
        <v>1.833333333</v>
      </c>
      <c r="L202" s="18"/>
      <c r="M202" s="12">
        <v>119.86</v>
      </c>
      <c r="N202" s="16"/>
    </row>
    <row r="203">
      <c r="A203" s="6">
        <v>11.0</v>
      </c>
      <c r="B203" s="20">
        <v>44073.0</v>
      </c>
      <c r="C203" s="6">
        <v>1.0</v>
      </c>
      <c r="D203" s="6" t="s">
        <v>744</v>
      </c>
      <c r="E203" s="6" t="s">
        <v>23</v>
      </c>
      <c r="F203" s="6" t="s">
        <v>57</v>
      </c>
      <c r="G203" s="8" t="s">
        <v>58</v>
      </c>
      <c r="H203" s="6" t="s">
        <v>19</v>
      </c>
      <c r="I203" s="8" t="s">
        <v>745</v>
      </c>
      <c r="J203" s="8" t="s">
        <v>746</v>
      </c>
      <c r="K203" s="10">
        <f>(76-0)/1</f>
        <v>76</v>
      </c>
      <c r="L203" s="11">
        <v>128.5</v>
      </c>
      <c r="M203" s="12">
        <v>127.94</v>
      </c>
      <c r="N203" s="16"/>
    </row>
    <row r="204">
      <c r="C204" s="14">
        <v>2.0</v>
      </c>
      <c r="D204" s="6" t="s">
        <v>747</v>
      </c>
      <c r="E204" s="6" t="s">
        <v>23</v>
      </c>
      <c r="F204" s="6" t="s">
        <v>35</v>
      </c>
      <c r="G204" s="8" t="s">
        <v>748</v>
      </c>
      <c r="H204" s="6" t="s">
        <v>19</v>
      </c>
      <c r="I204" s="8" t="s">
        <v>749</v>
      </c>
      <c r="J204" s="8" t="s">
        <v>362</v>
      </c>
      <c r="K204" s="10">
        <f>(54-0)/5</f>
        <v>10.8</v>
      </c>
      <c r="L204" s="11">
        <v>151.0</v>
      </c>
      <c r="M204" s="21">
        <v>175.0</v>
      </c>
      <c r="N204" s="13"/>
    </row>
    <row r="205">
      <c r="C205" s="14">
        <v>3.0</v>
      </c>
      <c r="D205" s="6" t="s">
        <v>750</v>
      </c>
      <c r="E205" s="6" t="s">
        <v>34</v>
      </c>
      <c r="F205" s="6" t="s">
        <v>152</v>
      </c>
      <c r="G205" s="8" t="s">
        <v>751</v>
      </c>
      <c r="H205" s="6" t="s">
        <v>118</v>
      </c>
      <c r="I205" s="8" t="s">
        <v>752</v>
      </c>
      <c r="J205" s="8" t="s">
        <v>460</v>
      </c>
      <c r="K205" s="10">
        <f>(120-7)/2</f>
        <v>56.5</v>
      </c>
      <c r="L205" s="11">
        <v>150.5</v>
      </c>
      <c r="M205" s="12">
        <v>123.0369</v>
      </c>
      <c r="N205" s="16"/>
      <c r="O205" s="6" t="s">
        <v>753</v>
      </c>
    </row>
    <row r="206">
      <c r="C206" s="14">
        <v>4.0</v>
      </c>
      <c r="D206" s="6" t="s">
        <v>754</v>
      </c>
      <c r="E206" s="6" t="s">
        <v>34</v>
      </c>
      <c r="F206" s="6" t="s">
        <v>222</v>
      </c>
      <c r="G206" s="8" t="s">
        <v>755</v>
      </c>
      <c r="H206" s="6" t="s">
        <v>19</v>
      </c>
      <c r="I206" s="8" t="s">
        <v>756</v>
      </c>
      <c r="J206" s="8" t="s">
        <v>220</v>
      </c>
      <c r="K206" s="10">
        <f>(65-2)/6</f>
        <v>10.5</v>
      </c>
      <c r="L206" s="11">
        <v>151.0</v>
      </c>
      <c r="M206" s="12">
        <v>149.6</v>
      </c>
      <c r="N206" s="16"/>
    </row>
    <row r="207">
      <c r="C207" s="14">
        <v>5.0</v>
      </c>
      <c r="D207" s="6" t="s">
        <v>757</v>
      </c>
      <c r="E207" s="6" t="s">
        <v>34</v>
      </c>
      <c r="F207" s="6" t="s">
        <v>152</v>
      </c>
      <c r="G207" s="8" t="s">
        <v>751</v>
      </c>
      <c r="H207" s="6" t="s">
        <v>19</v>
      </c>
      <c r="I207" s="8" t="s">
        <v>758</v>
      </c>
      <c r="J207" s="8" t="s">
        <v>134</v>
      </c>
      <c r="K207" s="10">
        <f>(92-5)/3</f>
        <v>29</v>
      </c>
      <c r="L207" s="11">
        <v>124.0</v>
      </c>
      <c r="M207" s="12">
        <v>123.0369</v>
      </c>
      <c r="N207" s="16"/>
      <c r="O207" s="6" t="s">
        <v>759</v>
      </c>
    </row>
    <row r="208">
      <c r="C208" s="14">
        <v>6.0</v>
      </c>
      <c r="D208" s="6" t="s">
        <v>760</v>
      </c>
      <c r="E208" s="6" t="s">
        <v>23</v>
      </c>
      <c r="F208" s="6" t="s">
        <v>17</v>
      </c>
      <c r="G208" s="8" t="s">
        <v>761</v>
      </c>
      <c r="H208" s="6" t="s">
        <v>19</v>
      </c>
      <c r="I208" s="8" t="s">
        <v>762</v>
      </c>
      <c r="J208" s="8" t="s">
        <v>208</v>
      </c>
      <c r="K208" s="10">
        <f>(34-0)/7</f>
        <v>4.857142857</v>
      </c>
      <c r="L208" s="11">
        <v>149.5</v>
      </c>
      <c r="M208" s="12">
        <v>124.0</v>
      </c>
      <c r="N208" s="16"/>
    </row>
    <row r="209">
      <c r="C209" s="14">
        <v>7.0</v>
      </c>
      <c r="D209" s="6" t="s">
        <v>763</v>
      </c>
      <c r="E209" s="6" t="s">
        <v>23</v>
      </c>
      <c r="F209" s="6" t="s">
        <v>764</v>
      </c>
      <c r="G209" s="8" t="s">
        <v>765</v>
      </c>
      <c r="H209" s="6" t="s">
        <v>19</v>
      </c>
      <c r="I209" s="8" t="s">
        <v>766</v>
      </c>
      <c r="J209" s="8" t="s">
        <v>545</v>
      </c>
      <c r="K209" s="10">
        <f>(32-0)/1</f>
        <v>32</v>
      </c>
      <c r="L209" s="11">
        <v>157.5</v>
      </c>
      <c r="M209" s="12">
        <v>149.96</v>
      </c>
      <c r="N209" s="16"/>
    </row>
    <row r="210">
      <c r="C210" s="14">
        <v>8.0</v>
      </c>
      <c r="D210" s="6" t="s">
        <v>767</v>
      </c>
      <c r="E210" s="6" t="s">
        <v>67</v>
      </c>
      <c r="F210" s="6" t="s">
        <v>182</v>
      </c>
      <c r="G210" s="8" t="s">
        <v>768</v>
      </c>
      <c r="H210" s="6" t="s">
        <v>19</v>
      </c>
      <c r="I210" s="8" t="s">
        <v>769</v>
      </c>
      <c r="J210" s="8" t="s">
        <v>216</v>
      </c>
      <c r="K210" s="10">
        <f>(30-0)/4</f>
        <v>7.5</v>
      </c>
      <c r="L210" s="11">
        <v>83.5</v>
      </c>
      <c r="M210" s="12">
        <v>106.9369</v>
      </c>
      <c r="N210" s="16"/>
    </row>
    <row r="211">
      <c r="C211" s="14">
        <v>9.0</v>
      </c>
      <c r="D211" s="6" t="s">
        <v>770</v>
      </c>
      <c r="E211" s="6" t="s">
        <v>196</v>
      </c>
      <c r="F211" s="6" t="s">
        <v>771</v>
      </c>
      <c r="G211" s="8" t="s">
        <v>772</v>
      </c>
      <c r="H211" s="6" t="s">
        <v>19</v>
      </c>
      <c r="I211" s="8" t="s">
        <v>773</v>
      </c>
      <c r="J211" s="8" t="s">
        <v>774</v>
      </c>
      <c r="K211" s="10">
        <f>(27-0)/7</f>
        <v>3.857142857</v>
      </c>
      <c r="L211" s="11">
        <v>155.5</v>
      </c>
      <c r="M211" s="12">
        <v>95.92</v>
      </c>
      <c r="N211" s="16"/>
    </row>
    <row r="212">
      <c r="C212" s="14">
        <v>10.0</v>
      </c>
      <c r="D212" s="6" t="s">
        <v>775</v>
      </c>
      <c r="E212" s="6" t="s">
        <v>23</v>
      </c>
      <c r="F212" s="6" t="s">
        <v>776</v>
      </c>
      <c r="G212" s="8" t="s">
        <v>777</v>
      </c>
      <c r="H212" s="6" t="s">
        <v>19</v>
      </c>
      <c r="I212" s="8" t="s">
        <v>778</v>
      </c>
      <c r="J212" s="8" t="s">
        <v>171</v>
      </c>
      <c r="K212" s="10">
        <f>(35-1)/3</f>
        <v>11.33333333</v>
      </c>
      <c r="L212" s="11">
        <v>108.0</v>
      </c>
      <c r="M212" s="12">
        <v>154.99</v>
      </c>
      <c r="N212" s="16"/>
    </row>
    <row r="213">
      <c r="C213" s="14">
        <v>11.0</v>
      </c>
      <c r="D213" s="6" t="s">
        <v>779</v>
      </c>
      <c r="E213" s="6" t="s">
        <v>67</v>
      </c>
      <c r="F213" s="6" t="s">
        <v>604</v>
      </c>
      <c r="G213" s="8" t="s">
        <v>780</v>
      </c>
      <c r="H213" s="6" t="s">
        <v>19</v>
      </c>
      <c r="I213" s="8" t="s">
        <v>781</v>
      </c>
      <c r="J213" s="8" t="s">
        <v>782</v>
      </c>
      <c r="K213" s="10">
        <f>(25-0)/5</f>
        <v>5</v>
      </c>
      <c r="L213" s="11">
        <v>100.5</v>
      </c>
      <c r="M213" s="12">
        <v>183.03</v>
      </c>
      <c r="N213" s="16"/>
    </row>
    <row r="214">
      <c r="C214" s="14">
        <v>12.0</v>
      </c>
      <c r="D214" s="6" t="s">
        <v>783</v>
      </c>
      <c r="E214" s="6" t="s">
        <v>34</v>
      </c>
      <c r="F214" s="6" t="s">
        <v>40</v>
      </c>
      <c r="G214" s="8" t="s">
        <v>784</v>
      </c>
      <c r="H214" s="6" t="s">
        <v>19</v>
      </c>
      <c r="I214" s="8" t="s">
        <v>785</v>
      </c>
      <c r="J214" s="8" t="s">
        <v>786</v>
      </c>
      <c r="K214" s="10">
        <f>(24-0)/2</f>
        <v>12</v>
      </c>
      <c r="L214" s="11">
        <v>105.5</v>
      </c>
      <c r="M214" s="12">
        <v>200.45</v>
      </c>
      <c r="N214" s="16"/>
    </row>
    <row r="215">
      <c r="C215" s="14">
        <v>13.0</v>
      </c>
      <c r="D215" s="6" t="s">
        <v>787</v>
      </c>
      <c r="E215" s="6" t="s">
        <v>40</v>
      </c>
      <c r="F215" s="6" t="s">
        <v>222</v>
      </c>
      <c r="G215" s="8" t="s">
        <v>788</v>
      </c>
      <c r="H215" s="6" t="s">
        <v>19</v>
      </c>
      <c r="I215" s="8" t="s">
        <v>789</v>
      </c>
      <c r="J215" s="8" t="s">
        <v>786</v>
      </c>
      <c r="K215" s="10">
        <f>(32-1)/4</f>
        <v>7.75</v>
      </c>
      <c r="L215" s="11">
        <v>100.5</v>
      </c>
      <c r="M215" s="12">
        <v>209.95</v>
      </c>
      <c r="N215" s="16"/>
    </row>
    <row r="216">
      <c r="C216" s="14">
        <v>14.0</v>
      </c>
      <c r="D216" s="6" t="s">
        <v>790</v>
      </c>
      <c r="E216" s="6" t="s">
        <v>173</v>
      </c>
      <c r="F216" s="6" t="s">
        <v>173</v>
      </c>
      <c r="G216" s="8" t="s">
        <v>791</v>
      </c>
      <c r="H216" s="6" t="s">
        <v>19</v>
      </c>
      <c r="I216" s="8" t="s">
        <v>792</v>
      </c>
      <c r="J216" s="8" t="s">
        <v>793</v>
      </c>
      <c r="K216" s="10">
        <f>(29-1)/2</f>
        <v>14</v>
      </c>
      <c r="L216" s="11">
        <v>132.0</v>
      </c>
      <c r="M216" s="21">
        <v>132.0</v>
      </c>
      <c r="N216" s="13"/>
    </row>
    <row r="217">
      <c r="C217" s="14">
        <v>15.0</v>
      </c>
      <c r="D217" s="6" t="s">
        <v>794</v>
      </c>
      <c r="E217" s="6" t="s">
        <v>40</v>
      </c>
      <c r="F217" s="6" t="s">
        <v>222</v>
      </c>
      <c r="G217" s="8" t="s">
        <v>795</v>
      </c>
      <c r="H217" s="6" t="s">
        <v>19</v>
      </c>
      <c r="I217" s="8" t="s">
        <v>796</v>
      </c>
      <c r="J217" s="8" t="s">
        <v>786</v>
      </c>
      <c r="K217" s="10">
        <f>(19-0)/1</f>
        <v>19</v>
      </c>
      <c r="L217" s="11">
        <v>100.5</v>
      </c>
      <c r="M217" s="12">
        <v>200.0</v>
      </c>
      <c r="N217" s="16"/>
    </row>
    <row r="218">
      <c r="C218" s="14">
        <v>16.0</v>
      </c>
      <c r="D218" s="6" t="s">
        <v>797</v>
      </c>
      <c r="E218" s="6" t="s">
        <v>40</v>
      </c>
      <c r="F218" s="6" t="s">
        <v>116</v>
      </c>
      <c r="G218" s="8" t="s">
        <v>798</v>
      </c>
      <c r="H218" s="6" t="s">
        <v>19</v>
      </c>
      <c r="I218" s="8" t="s">
        <v>799</v>
      </c>
      <c r="J218" s="8" t="s">
        <v>339</v>
      </c>
      <c r="K218" s="10">
        <f>(35-2)/1</f>
        <v>33</v>
      </c>
      <c r="L218" s="11">
        <v>113.0</v>
      </c>
      <c r="M218" s="12">
        <v>114.62</v>
      </c>
      <c r="N218" s="16"/>
    </row>
    <row r="219">
      <c r="C219" s="14">
        <v>17.0</v>
      </c>
      <c r="D219" s="6" t="s">
        <v>800</v>
      </c>
      <c r="E219" s="6" t="s">
        <v>23</v>
      </c>
      <c r="F219" s="6" t="s">
        <v>801</v>
      </c>
      <c r="G219" s="8" t="s">
        <v>802</v>
      </c>
      <c r="H219" s="6" t="s">
        <v>19</v>
      </c>
      <c r="I219" s="8" t="s">
        <v>803</v>
      </c>
      <c r="J219" s="8" t="s">
        <v>220</v>
      </c>
      <c r="K219" s="10">
        <f>(27-1)/6</f>
        <v>4.333333333</v>
      </c>
      <c r="L219" s="11">
        <v>143.0</v>
      </c>
      <c r="M219" s="12">
        <v>142.99</v>
      </c>
      <c r="N219" s="16"/>
    </row>
    <row r="220">
      <c r="C220" s="14">
        <v>18.0</v>
      </c>
      <c r="D220" s="6" t="s">
        <v>804</v>
      </c>
      <c r="E220" s="6" t="s">
        <v>34</v>
      </c>
      <c r="F220" s="6" t="s">
        <v>46</v>
      </c>
      <c r="G220" s="8" t="s">
        <v>805</v>
      </c>
      <c r="H220" s="6" t="s">
        <v>166</v>
      </c>
      <c r="I220" s="8" t="s">
        <v>806</v>
      </c>
      <c r="J220" s="8" t="s">
        <v>38</v>
      </c>
      <c r="K220" s="10">
        <f>(16-0)/1</f>
        <v>16</v>
      </c>
      <c r="L220" s="11">
        <v>128.5</v>
      </c>
      <c r="M220" s="12">
        <v>128.0</v>
      </c>
      <c r="N220" s="16"/>
      <c r="P220" s="22"/>
    </row>
    <row r="221">
      <c r="C221" s="14">
        <v>19.0</v>
      </c>
      <c r="D221" s="6" t="s">
        <v>807</v>
      </c>
      <c r="E221" s="6" t="s">
        <v>34</v>
      </c>
      <c r="F221" s="6" t="s">
        <v>222</v>
      </c>
      <c r="G221" s="8" t="s">
        <v>808</v>
      </c>
      <c r="H221" s="6" t="s">
        <v>19</v>
      </c>
      <c r="I221" s="8" t="s">
        <v>809</v>
      </c>
      <c r="J221" s="8" t="s">
        <v>660</v>
      </c>
      <c r="K221" s="10">
        <f>(15-0)/6</f>
        <v>2.5</v>
      </c>
      <c r="L221" s="11">
        <v>152.5</v>
      </c>
      <c r="M221" s="12">
        <v>101.33</v>
      </c>
      <c r="N221" s="13">
        <v>152.0</v>
      </c>
      <c r="P221" s="22"/>
    </row>
    <row r="222">
      <c r="C222" s="14">
        <v>20.0</v>
      </c>
      <c r="D222" s="6" t="s">
        <v>810</v>
      </c>
      <c r="E222" s="6" t="s">
        <v>23</v>
      </c>
      <c r="F222" s="6" t="s">
        <v>776</v>
      </c>
      <c r="G222" s="8" t="s">
        <v>811</v>
      </c>
      <c r="H222" s="6" t="s">
        <v>19</v>
      </c>
      <c r="I222" s="8" t="s">
        <v>812</v>
      </c>
      <c r="J222" s="8" t="s">
        <v>549</v>
      </c>
      <c r="K222" s="10">
        <f>(14-0)/6</f>
        <v>2.333333333</v>
      </c>
      <c r="L222" s="11">
        <v>156.0</v>
      </c>
      <c r="M222" s="12">
        <v>154.99</v>
      </c>
      <c r="N222" s="16"/>
      <c r="P222" s="22"/>
    </row>
    <row r="223">
      <c r="A223" s="6">
        <v>12.0</v>
      </c>
      <c r="B223" s="20">
        <v>44083.0</v>
      </c>
      <c r="C223" s="6">
        <v>1.0</v>
      </c>
      <c r="D223" s="6" t="s">
        <v>813</v>
      </c>
      <c r="E223" s="6" t="s">
        <v>16</v>
      </c>
      <c r="F223" s="6" t="s">
        <v>152</v>
      </c>
      <c r="G223" s="8" t="s">
        <v>814</v>
      </c>
      <c r="H223" s="6" t="s">
        <v>815</v>
      </c>
      <c r="I223" s="8" t="s">
        <v>816</v>
      </c>
      <c r="J223" s="8" t="s">
        <v>370</v>
      </c>
      <c r="K223" s="10">
        <f>(68-0)/3</f>
        <v>22.66666667</v>
      </c>
      <c r="L223" s="23"/>
      <c r="M223" s="24"/>
      <c r="N223" s="16"/>
      <c r="P223" s="22"/>
    </row>
    <row r="224">
      <c r="C224" s="14">
        <v>2.0</v>
      </c>
      <c r="D224" s="6" t="s">
        <v>817</v>
      </c>
      <c r="E224" s="6" t="s">
        <v>23</v>
      </c>
      <c r="F224" s="6" t="s">
        <v>62</v>
      </c>
      <c r="G224" s="8" t="s">
        <v>818</v>
      </c>
      <c r="H224" s="6" t="s">
        <v>819</v>
      </c>
      <c r="I224" s="8" t="s">
        <v>820</v>
      </c>
      <c r="J224" s="8" t="s">
        <v>370</v>
      </c>
      <c r="K224" s="10">
        <f>(53-0)/3</f>
        <v>17.66666667</v>
      </c>
      <c r="L224" s="23"/>
      <c r="M224" s="24"/>
      <c r="N224" s="16"/>
      <c r="P224" s="22"/>
    </row>
    <row r="225">
      <c r="C225" s="14">
        <v>3.0</v>
      </c>
      <c r="D225" s="6" t="s">
        <v>821</v>
      </c>
      <c r="E225" s="6" t="s">
        <v>23</v>
      </c>
      <c r="F225" s="6" t="s">
        <v>57</v>
      </c>
      <c r="G225" s="8" t="s">
        <v>822</v>
      </c>
      <c r="H225" s="6" t="s">
        <v>823</v>
      </c>
      <c r="I225" s="8" t="s">
        <v>824</v>
      </c>
      <c r="J225" s="8" t="s">
        <v>513</v>
      </c>
      <c r="K225" s="10">
        <f>(58-1)/3</f>
        <v>19</v>
      </c>
      <c r="L225" s="23"/>
      <c r="M225" s="24"/>
      <c r="N225" s="16"/>
      <c r="P225" s="22"/>
    </row>
    <row r="226">
      <c r="C226" s="14">
        <v>4.0</v>
      </c>
      <c r="D226" s="6" t="s">
        <v>825</v>
      </c>
      <c r="E226" s="6" t="s">
        <v>34</v>
      </c>
      <c r="F226" s="6" t="s">
        <v>46</v>
      </c>
      <c r="G226" s="8" t="s">
        <v>826</v>
      </c>
      <c r="H226" s="6" t="s">
        <v>19</v>
      </c>
      <c r="I226" s="8" t="s">
        <v>827</v>
      </c>
      <c r="J226" s="8" t="s">
        <v>828</v>
      </c>
      <c r="K226" s="10">
        <f>(45-0)/6</f>
        <v>7.5</v>
      </c>
      <c r="L226" s="23"/>
      <c r="M226" s="24"/>
      <c r="N226" s="16"/>
      <c r="P226" s="22"/>
    </row>
    <row r="227">
      <c r="C227" s="14">
        <v>5.0</v>
      </c>
      <c r="D227" s="6" t="s">
        <v>829</v>
      </c>
      <c r="E227" s="6" t="s">
        <v>23</v>
      </c>
      <c r="F227" s="6" t="s">
        <v>40</v>
      </c>
      <c r="G227" s="8" t="s">
        <v>830</v>
      </c>
      <c r="H227" s="6" t="s">
        <v>831</v>
      </c>
      <c r="I227" s="8" t="s">
        <v>832</v>
      </c>
      <c r="J227" s="8" t="s">
        <v>370</v>
      </c>
      <c r="K227" s="10">
        <f>(42-0)/3</f>
        <v>14</v>
      </c>
      <c r="L227" s="23"/>
      <c r="M227" s="24"/>
      <c r="N227" s="16"/>
      <c r="P227" s="22"/>
    </row>
    <row r="228">
      <c r="C228" s="14">
        <v>6.0</v>
      </c>
      <c r="D228" s="6" t="s">
        <v>833</v>
      </c>
      <c r="E228" s="6" t="s">
        <v>34</v>
      </c>
      <c r="F228" s="6" t="s">
        <v>46</v>
      </c>
      <c r="G228" s="9" t="s">
        <v>834</v>
      </c>
      <c r="H228" s="6" t="s">
        <v>19</v>
      </c>
      <c r="I228" s="8" t="s">
        <v>835</v>
      </c>
      <c r="J228" s="8" t="s">
        <v>38</v>
      </c>
      <c r="K228" s="10">
        <f>(33-0)/7</f>
        <v>4.714285714</v>
      </c>
      <c r="L228" s="23"/>
      <c r="M228" s="24"/>
      <c r="N228" s="16"/>
      <c r="P228" s="22"/>
    </row>
    <row r="229">
      <c r="C229" s="14">
        <v>7.0</v>
      </c>
      <c r="D229" s="6" t="s">
        <v>836</v>
      </c>
      <c r="E229" s="6" t="s">
        <v>34</v>
      </c>
      <c r="F229" s="6" t="s">
        <v>222</v>
      </c>
      <c r="G229" s="8" t="s">
        <v>837</v>
      </c>
      <c r="H229" s="6" t="s">
        <v>19</v>
      </c>
      <c r="I229" s="8" t="s">
        <v>838</v>
      </c>
      <c r="J229" s="8" t="s">
        <v>225</v>
      </c>
      <c r="K229" s="10">
        <f t="shared" ref="K229:K230" si="5">(31-0)/3</f>
        <v>10.33333333</v>
      </c>
      <c r="L229" s="23"/>
      <c r="M229" s="24"/>
      <c r="N229" s="16"/>
      <c r="P229" s="22"/>
    </row>
    <row r="230">
      <c r="C230" s="14">
        <v>8.0</v>
      </c>
      <c r="D230" s="6" t="s">
        <v>839</v>
      </c>
      <c r="E230" s="6" t="s">
        <v>23</v>
      </c>
      <c r="F230" s="6" t="s">
        <v>57</v>
      </c>
      <c r="G230" s="8" t="s">
        <v>840</v>
      </c>
      <c r="H230" s="6" t="s">
        <v>841</v>
      </c>
      <c r="I230" s="8" t="s">
        <v>842</v>
      </c>
      <c r="J230" s="8" t="s">
        <v>843</v>
      </c>
      <c r="K230" s="10">
        <f t="shared" si="5"/>
        <v>10.33333333</v>
      </c>
      <c r="L230" s="23"/>
      <c r="M230" s="24"/>
      <c r="N230" s="16"/>
      <c r="P230" s="22"/>
    </row>
    <row r="231">
      <c r="C231" s="14">
        <v>9.0</v>
      </c>
      <c r="D231" s="6" t="s">
        <v>844</v>
      </c>
      <c r="E231" s="6" t="s">
        <v>23</v>
      </c>
      <c r="F231" s="6" t="s">
        <v>16</v>
      </c>
      <c r="G231" s="8" t="s">
        <v>845</v>
      </c>
      <c r="H231" s="6" t="s">
        <v>823</v>
      </c>
      <c r="I231" s="8" t="s">
        <v>846</v>
      </c>
      <c r="J231" s="8" t="s">
        <v>843</v>
      </c>
      <c r="K231" s="10">
        <f>(28-0)/3</f>
        <v>9.333333333</v>
      </c>
      <c r="L231" s="23"/>
      <c r="M231" s="24"/>
      <c r="N231" s="16"/>
      <c r="P231" s="22"/>
    </row>
    <row r="232">
      <c r="C232" s="14">
        <v>10.0</v>
      </c>
      <c r="D232" s="6" t="s">
        <v>847</v>
      </c>
      <c r="E232" s="6" t="s">
        <v>23</v>
      </c>
      <c r="F232" s="6" t="s">
        <v>62</v>
      </c>
      <c r="G232" s="8" t="s">
        <v>848</v>
      </c>
      <c r="H232" s="6" t="s">
        <v>849</v>
      </c>
      <c r="I232" s="8" t="s">
        <v>850</v>
      </c>
      <c r="J232" s="8" t="s">
        <v>362</v>
      </c>
      <c r="K232" s="10">
        <f>(46-2)/4</f>
        <v>11</v>
      </c>
      <c r="L232" s="23"/>
      <c r="M232" s="24"/>
      <c r="N232" s="16"/>
      <c r="P232" s="22"/>
    </row>
    <row r="233">
      <c r="C233" s="14">
        <v>11.0</v>
      </c>
      <c r="D233" s="6" t="s">
        <v>851</v>
      </c>
      <c r="E233" s="6" t="s">
        <v>34</v>
      </c>
      <c r="F233" s="6" t="s">
        <v>46</v>
      </c>
      <c r="G233" s="8" t="s">
        <v>852</v>
      </c>
      <c r="H233" s="6" t="s">
        <v>166</v>
      </c>
      <c r="I233" s="8" t="s">
        <v>853</v>
      </c>
      <c r="J233" s="8" t="s">
        <v>38</v>
      </c>
      <c r="K233" s="10">
        <f>(34-1)/7</f>
        <v>4.714285714</v>
      </c>
      <c r="L233" s="23"/>
      <c r="M233" s="24"/>
      <c r="N233" s="16"/>
      <c r="P233" s="22"/>
    </row>
    <row r="234">
      <c r="C234" s="14">
        <v>12.0</v>
      </c>
      <c r="D234" s="6" t="s">
        <v>854</v>
      </c>
      <c r="E234" s="6" t="s">
        <v>34</v>
      </c>
      <c r="F234" s="6" t="s">
        <v>222</v>
      </c>
      <c r="G234" s="8" t="s">
        <v>855</v>
      </c>
      <c r="H234" s="6" t="s">
        <v>856</v>
      </c>
      <c r="I234" s="8" t="s">
        <v>857</v>
      </c>
      <c r="J234" s="8" t="s">
        <v>38</v>
      </c>
      <c r="K234" s="10">
        <f>(22-0)/6</f>
        <v>3.666666667</v>
      </c>
      <c r="L234" s="23"/>
      <c r="M234" s="24"/>
      <c r="N234" s="16"/>
      <c r="P234" s="22"/>
    </row>
    <row r="235">
      <c r="C235" s="14">
        <v>13.0</v>
      </c>
      <c r="D235" s="6" t="s">
        <v>858</v>
      </c>
      <c r="E235" s="6" t="s">
        <v>67</v>
      </c>
      <c r="F235" s="6" t="s">
        <v>182</v>
      </c>
      <c r="G235" s="8" t="s">
        <v>859</v>
      </c>
      <c r="H235" s="6" t="s">
        <v>19</v>
      </c>
      <c r="I235" s="8" t="s">
        <v>860</v>
      </c>
      <c r="J235" s="8" t="s">
        <v>339</v>
      </c>
      <c r="K235" s="10">
        <f>(22-0)/3</f>
        <v>7.333333333</v>
      </c>
      <c r="L235" s="23"/>
      <c r="M235" s="24"/>
      <c r="N235" s="16"/>
      <c r="P235" s="22"/>
    </row>
    <row r="236">
      <c r="C236" s="14">
        <v>14.0</v>
      </c>
      <c r="D236" s="6" t="s">
        <v>861</v>
      </c>
      <c r="E236" s="6" t="s">
        <v>34</v>
      </c>
      <c r="F236" s="6" t="s">
        <v>46</v>
      </c>
      <c r="G236" s="8" t="s">
        <v>862</v>
      </c>
      <c r="H236" s="6" t="s">
        <v>19</v>
      </c>
      <c r="I236" s="8" t="s">
        <v>863</v>
      </c>
      <c r="J236" s="8" t="s">
        <v>786</v>
      </c>
      <c r="K236" s="10">
        <f>(21-0)/3</f>
        <v>7</v>
      </c>
      <c r="L236" s="23"/>
      <c r="M236" s="24"/>
      <c r="N236" s="16"/>
      <c r="P236" s="22"/>
    </row>
    <row r="237">
      <c r="C237" s="14">
        <v>15.0</v>
      </c>
      <c r="D237" s="6" t="s">
        <v>864</v>
      </c>
      <c r="E237" s="6" t="s">
        <v>16</v>
      </c>
      <c r="F237" s="6" t="s">
        <v>152</v>
      </c>
      <c r="G237" s="8" t="s">
        <v>865</v>
      </c>
      <c r="H237" s="6" t="s">
        <v>823</v>
      </c>
      <c r="I237" s="8" t="s">
        <v>866</v>
      </c>
      <c r="J237" s="8" t="s">
        <v>513</v>
      </c>
      <c r="K237" s="10">
        <f>(50-4)/3</f>
        <v>15.33333333</v>
      </c>
      <c r="L237" s="23"/>
      <c r="M237" s="24"/>
      <c r="N237" s="16"/>
      <c r="P237" s="22"/>
    </row>
    <row r="238">
      <c r="C238" s="14">
        <v>16.0</v>
      </c>
      <c r="D238" s="6" t="s">
        <v>867</v>
      </c>
      <c r="E238" s="6" t="s">
        <v>23</v>
      </c>
      <c r="F238" s="6" t="s">
        <v>29</v>
      </c>
      <c r="G238" s="8" t="s">
        <v>868</v>
      </c>
      <c r="H238" s="6" t="s">
        <v>869</v>
      </c>
      <c r="I238" s="8" t="s">
        <v>870</v>
      </c>
      <c r="J238" s="8" t="s">
        <v>370</v>
      </c>
      <c r="K238" s="10">
        <f>(19-0)/4</f>
        <v>4.75</v>
      </c>
      <c r="L238" s="23"/>
      <c r="M238" s="24"/>
      <c r="N238" s="16"/>
      <c r="P238" s="22"/>
    </row>
    <row r="239">
      <c r="C239" s="14">
        <v>17.0</v>
      </c>
      <c r="D239" s="6" t="s">
        <v>871</v>
      </c>
      <c r="E239" s="6" t="s">
        <v>34</v>
      </c>
      <c r="F239" s="6" t="s">
        <v>46</v>
      </c>
      <c r="G239" s="8" t="s">
        <v>872</v>
      </c>
      <c r="H239" s="6" t="s">
        <v>166</v>
      </c>
      <c r="I239" s="8" t="s">
        <v>873</v>
      </c>
      <c r="J239" s="8" t="s">
        <v>38</v>
      </c>
      <c r="K239" s="10">
        <f>(35-2)/5</f>
        <v>6.6</v>
      </c>
      <c r="L239" s="23"/>
      <c r="M239" s="24"/>
      <c r="N239" s="16"/>
      <c r="P239" s="22"/>
    </row>
    <row r="240">
      <c r="C240" s="14">
        <v>18.0</v>
      </c>
      <c r="D240" s="6" t="s">
        <v>874</v>
      </c>
      <c r="E240" s="6" t="s">
        <v>34</v>
      </c>
      <c r="F240" s="6" t="s">
        <v>46</v>
      </c>
      <c r="G240" s="8" t="s">
        <v>875</v>
      </c>
      <c r="H240" s="6" t="s">
        <v>876</v>
      </c>
      <c r="I240" s="8" t="s">
        <v>877</v>
      </c>
      <c r="J240" s="8" t="s">
        <v>114</v>
      </c>
      <c r="K240" s="10">
        <f>(34-2)/6</f>
        <v>5.333333333</v>
      </c>
      <c r="L240" s="23"/>
      <c r="M240" s="24"/>
      <c r="N240" s="16"/>
      <c r="P240" s="22"/>
    </row>
    <row r="241">
      <c r="C241" s="14">
        <v>19.0</v>
      </c>
      <c r="D241" s="6" t="s">
        <v>878</v>
      </c>
      <c r="E241" s="6" t="s">
        <v>40</v>
      </c>
      <c r="F241" s="6" t="s">
        <v>94</v>
      </c>
      <c r="G241" s="8" t="s">
        <v>879</v>
      </c>
      <c r="H241" s="6" t="s">
        <v>19</v>
      </c>
      <c r="I241" s="8" t="s">
        <v>880</v>
      </c>
      <c r="J241" s="8" t="s">
        <v>881</v>
      </c>
      <c r="K241" s="10">
        <f>(18-0)/7</f>
        <v>2.571428571</v>
      </c>
      <c r="L241" s="23"/>
      <c r="M241" s="24"/>
      <c r="N241" s="16"/>
      <c r="P241" s="22"/>
    </row>
    <row r="242">
      <c r="C242" s="14">
        <v>20.0</v>
      </c>
      <c r="D242" s="6" t="s">
        <v>882</v>
      </c>
      <c r="E242" s="6" t="s">
        <v>34</v>
      </c>
      <c r="F242" s="6" t="s">
        <v>46</v>
      </c>
      <c r="G242" s="8" t="s">
        <v>883</v>
      </c>
      <c r="H242" s="6" t="s">
        <v>19</v>
      </c>
      <c r="I242" s="8" t="s">
        <v>884</v>
      </c>
      <c r="J242" s="8" t="s">
        <v>885</v>
      </c>
      <c r="K242" s="10">
        <f>(25-1)/6</f>
        <v>4</v>
      </c>
      <c r="L242" s="23"/>
      <c r="M242" s="24"/>
      <c r="N242" s="16"/>
      <c r="P242" s="22"/>
    </row>
    <row r="243">
      <c r="A243" s="6">
        <v>13.0</v>
      </c>
      <c r="B243" s="20">
        <v>44089.0</v>
      </c>
      <c r="C243" s="6">
        <v>1.0</v>
      </c>
      <c r="D243" s="6" t="s">
        <v>886</v>
      </c>
      <c r="E243" s="6" t="s">
        <v>67</v>
      </c>
      <c r="F243" s="6" t="s">
        <v>887</v>
      </c>
      <c r="G243" s="8" t="s">
        <v>888</v>
      </c>
      <c r="H243" s="6" t="s">
        <v>841</v>
      </c>
      <c r="I243" s="8" t="s">
        <v>889</v>
      </c>
      <c r="J243" s="8" t="s">
        <v>890</v>
      </c>
      <c r="K243" s="25">
        <f>(58-1)/5</f>
        <v>11.4</v>
      </c>
      <c r="L243" s="23"/>
      <c r="M243" s="24"/>
      <c r="N243" s="16"/>
    </row>
    <row r="244">
      <c r="C244" s="14">
        <v>2.0</v>
      </c>
      <c r="D244" s="6" t="s">
        <v>891</v>
      </c>
      <c r="E244" s="6" t="s">
        <v>67</v>
      </c>
      <c r="F244" s="6" t="s">
        <v>887</v>
      </c>
      <c r="G244" s="8" t="s">
        <v>892</v>
      </c>
      <c r="H244" s="6" t="s">
        <v>893</v>
      </c>
      <c r="I244" s="8" t="s">
        <v>894</v>
      </c>
      <c r="J244" s="8" t="s">
        <v>895</v>
      </c>
      <c r="K244" s="25">
        <f t="shared" ref="K244:K245" si="6">(43-0)/5</f>
        <v>8.6</v>
      </c>
      <c r="L244" s="23"/>
      <c r="M244" s="24"/>
      <c r="N244" s="16"/>
    </row>
    <row r="245">
      <c r="C245" s="14">
        <v>3.0</v>
      </c>
      <c r="D245" s="6" t="s">
        <v>896</v>
      </c>
      <c r="E245" s="6" t="s">
        <v>67</v>
      </c>
      <c r="F245" s="6" t="s">
        <v>887</v>
      </c>
      <c r="G245" s="8" t="s">
        <v>897</v>
      </c>
      <c r="H245" s="6" t="s">
        <v>898</v>
      </c>
      <c r="I245" s="8" t="s">
        <v>899</v>
      </c>
      <c r="J245" s="8" t="s">
        <v>890</v>
      </c>
      <c r="K245" s="25">
        <f t="shared" si="6"/>
        <v>8.6</v>
      </c>
      <c r="L245" s="23"/>
      <c r="M245" s="24"/>
      <c r="N245" s="16"/>
    </row>
    <row r="246">
      <c r="C246" s="14">
        <v>4.0</v>
      </c>
      <c r="D246" s="6" t="s">
        <v>900</v>
      </c>
      <c r="E246" s="6" t="s">
        <v>196</v>
      </c>
      <c r="F246" s="6" t="s">
        <v>887</v>
      </c>
      <c r="G246" s="8" t="s">
        <v>901</v>
      </c>
      <c r="H246" s="6" t="s">
        <v>902</v>
      </c>
      <c r="I246" s="8" t="s">
        <v>903</v>
      </c>
      <c r="J246" s="8" t="s">
        <v>904</v>
      </c>
      <c r="K246" s="25">
        <f>(40-0)/5</f>
        <v>8</v>
      </c>
      <c r="L246" s="23"/>
      <c r="M246" s="24"/>
      <c r="N246" s="16"/>
    </row>
    <row r="247">
      <c r="C247" s="14">
        <v>5.0</v>
      </c>
      <c r="D247" s="6" t="s">
        <v>905</v>
      </c>
      <c r="E247" s="6" t="s">
        <v>67</v>
      </c>
      <c r="F247" s="6" t="s">
        <v>887</v>
      </c>
      <c r="G247" s="8" t="s">
        <v>906</v>
      </c>
      <c r="H247" s="6" t="s">
        <v>823</v>
      </c>
      <c r="I247" s="8" t="s">
        <v>907</v>
      </c>
      <c r="J247" s="8" t="s">
        <v>890</v>
      </c>
      <c r="K247" s="25">
        <f>(63-2)/5</f>
        <v>12.2</v>
      </c>
      <c r="L247" s="23"/>
      <c r="M247" s="24"/>
      <c r="N247" s="16"/>
    </row>
    <row r="248">
      <c r="C248" s="14">
        <v>6.0</v>
      </c>
      <c r="D248" s="6" t="s">
        <v>908</v>
      </c>
      <c r="E248" s="6" t="s">
        <v>23</v>
      </c>
      <c r="F248" s="6" t="s">
        <v>909</v>
      </c>
      <c r="G248" s="8" t="s">
        <v>910</v>
      </c>
      <c r="H248" s="6" t="s">
        <v>19</v>
      </c>
      <c r="I248" s="8" t="s">
        <v>911</v>
      </c>
      <c r="J248" s="8" t="s">
        <v>180</v>
      </c>
      <c r="K248" s="25">
        <f>(37-0)/1</f>
        <v>37</v>
      </c>
      <c r="L248" s="23"/>
      <c r="M248" s="24"/>
      <c r="N248" s="16"/>
    </row>
    <row r="249">
      <c r="C249" s="14">
        <v>7.0</v>
      </c>
      <c r="D249" s="6" t="s">
        <v>912</v>
      </c>
      <c r="E249" s="6" t="s">
        <v>67</v>
      </c>
      <c r="F249" s="6" t="s">
        <v>887</v>
      </c>
      <c r="G249" s="8" t="s">
        <v>913</v>
      </c>
      <c r="H249" s="6" t="s">
        <v>823</v>
      </c>
      <c r="I249" s="8" t="s">
        <v>914</v>
      </c>
      <c r="J249" s="8" t="s">
        <v>890</v>
      </c>
      <c r="K249" s="25">
        <f>(34-0)/3</f>
        <v>11.33333333</v>
      </c>
      <c r="L249" s="23"/>
      <c r="M249" s="24"/>
      <c r="N249" s="16"/>
    </row>
    <row r="250">
      <c r="C250" s="14">
        <v>8.0</v>
      </c>
      <c r="D250" s="6" t="s">
        <v>915</v>
      </c>
      <c r="E250" s="6" t="s">
        <v>67</v>
      </c>
      <c r="F250" s="6" t="s">
        <v>801</v>
      </c>
      <c r="G250" s="8" t="s">
        <v>916</v>
      </c>
      <c r="H250" s="6" t="s">
        <v>917</v>
      </c>
      <c r="I250" s="8" t="s">
        <v>918</v>
      </c>
      <c r="J250" s="8" t="s">
        <v>919</v>
      </c>
      <c r="K250" s="25">
        <f>(64-3)/5</f>
        <v>12.2</v>
      </c>
      <c r="L250" s="23"/>
      <c r="M250" s="24"/>
      <c r="N250" s="16"/>
    </row>
    <row r="251">
      <c r="C251" s="14">
        <v>9.0</v>
      </c>
      <c r="D251" s="6" t="s">
        <v>920</v>
      </c>
      <c r="E251" s="6" t="s">
        <v>196</v>
      </c>
      <c r="F251" s="6" t="s">
        <v>173</v>
      </c>
      <c r="G251" s="8" t="s">
        <v>921</v>
      </c>
      <c r="H251" s="6" t="s">
        <v>19</v>
      </c>
      <c r="I251" s="8" t="s">
        <v>922</v>
      </c>
      <c r="J251" s="8" t="s">
        <v>339</v>
      </c>
      <c r="K251" s="25">
        <f>(39-1)/4</f>
        <v>9.5</v>
      </c>
      <c r="L251" s="23"/>
      <c r="M251" s="24"/>
      <c r="N251" s="16"/>
    </row>
    <row r="252">
      <c r="C252" s="14">
        <v>10.0</v>
      </c>
      <c r="D252" s="6" t="s">
        <v>923</v>
      </c>
      <c r="E252" s="6" t="s">
        <v>34</v>
      </c>
      <c r="F252" s="6" t="s">
        <v>16</v>
      </c>
      <c r="G252" s="8" t="s">
        <v>924</v>
      </c>
      <c r="H252" s="6" t="s">
        <v>19</v>
      </c>
      <c r="I252" s="8" t="s">
        <v>925</v>
      </c>
      <c r="J252" s="8" t="s">
        <v>926</v>
      </c>
      <c r="K252" s="25">
        <f>(37-1)/7</f>
        <v>5.142857143</v>
      </c>
      <c r="L252" s="23"/>
      <c r="M252" s="24"/>
      <c r="N252" s="16"/>
    </row>
    <row r="253">
      <c r="C253" s="14">
        <v>11.0</v>
      </c>
      <c r="D253" s="6" t="s">
        <v>927</v>
      </c>
      <c r="E253" s="6" t="s">
        <v>141</v>
      </c>
      <c r="F253" s="6" t="s">
        <v>182</v>
      </c>
      <c r="G253" s="8" t="s">
        <v>928</v>
      </c>
      <c r="H253" s="6" t="s">
        <v>19</v>
      </c>
      <c r="I253" s="8" t="s">
        <v>929</v>
      </c>
      <c r="J253" s="8" t="s">
        <v>232</v>
      </c>
      <c r="K253" s="25">
        <f>(24-0)/4</f>
        <v>6</v>
      </c>
      <c r="L253" s="23"/>
      <c r="M253" s="24"/>
      <c r="N253" s="16"/>
    </row>
    <row r="254">
      <c r="C254" s="14">
        <v>12.0</v>
      </c>
      <c r="D254" s="6" t="s">
        <v>930</v>
      </c>
      <c r="E254" s="6" t="s">
        <v>67</v>
      </c>
      <c r="F254" s="6" t="s">
        <v>17</v>
      </c>
      <c r="G254" s="8" t="s">
        <v>931</v>
      </c>
      <c r="H254" s="6" t="s">
        <v>932</v>
      </c>
      <c r="I254" s="8" t="s">
        <v>933</v>
      </c>
      <c r="J254" s="8" t="s">
        <v>38</v>
      </c>
      <c r="K254" s="25">
        <f>(23-0)/1</f>
        <v>23</v>
      </c>
      <c r="L254" s="23"/>
      <c r="M254" s="24"/>
      <c r="N254" s="16"/>
    </row>
    <row r="255">
      <c r="C255" s="14">
        <v>13.0</v>
      </c>
      <c r="D255" s="6" t="s">
        <v>934</v>
      </c>
      <c r="E255" s="6" t="s">
        <v>67</v>
      </c>
      <c r="F255" s="6" t="s">
        <v>35</v>
      </c>
      <c r="G255" s="8" t="s">
        <v>935</v>
      </c>
      <c r="H255" s="6" t="s">
        <v>823</v>
      </c>
      <c r="I255" s="8" t="s">
        <v>936</v>
      </c>
      <c r="J255" s="8" t="s">
        <v>937</v>
      </c>
      <c r="K255" s="25">
        <f>(23-0)/5</f>
        <v>4.6</v>
      </c>
      <c r="L255" s="23"/>
      <c r="M255" s="24"/>
      <c r="N255" s="16"/>
    </row>
    <row r="256">
      <c r="C256" s="14">
        <v>14.0</v>
      </c>
      <c r="D256" s="6" t="s">
        <v>938</v>
      </c>
      <c r="E256" s="6" t="s">
        <v>67</v>
      </c>
      <c r="F256" s="6" t="s">
        <v>939</v>
      </c>
      <c r="G256" s="8" t="s">
        <v>940</v>
      </c>
      <c r="H256" s="6" t="s">
        <v>941</v>
      </c>
      <c r="I256" s="8" t="s">
        <v>942</v>
      </c>
      <c r="J256" s="8" t="s">
        <v>155</v>
      </c>
      <c r="K256" s="25">
        <f>(40-2)/5</f>
        <v>7.6</v>
      </c>
      <c r="L256" s="23"/>
      <c r="M256" s="24"/>
      <c r="N256" s="16"/>
    </row>
    <row r="257">
      <c r="C257" s="14">
        <v>15.0</v>
      </c>
      <c r="D257" s="6" t="s">
        <v>943</v>
      </c>
      <c r="E257" s="6" t="s">
        <v>23</v>
      </c>
      <c r="F257" s="6" t="s">
        <v>909</v>
      </c>
      <c r="G257" s="8" t="s">
        <v>944</v>
      </c>
      <c r="H257" s="6" t="s">
        <v>19</v>
      </c>
      <c r="I257" s="8" t="s">
        <v>945</v>
      </c>
      <c r="J257" s="8" t="s">
        <v>139</v>
      </c>
      <c r="K257" s="25">
        <f>(22-0)/7</f>
        <v>3.142857143</v>
      </c>
      <c r="L257" s="23"/>
      <c r="M257" s="24"/>
      <c r="N257" s="16"/>
    </row>
    <row r="258">
      <c r="C258" s="14">
        <v>16.0</v>
      </c>
      <c r="D258" s="6" t="s">
        <v>946</v>
      </c>
      <c r="E258" s="6" t="s">
        <v>34</v>
      </c>
      <c r="F258" s="6" t="s">
        <v>68</v>
      </c>
      <c r="G258" s="8" t="s">
        <v>947</v>
      </c>
      <c r="H258" s="6" t="s">
        <v>19</v>
      </c>
      <c r="I258" s="8" t="s">
        <v>948</v>
      </c>
      <c r="J258" s="8" t="s">
        <v>722</v>
      </c>
      <c r="K258" s="25">
        <f>(29-1)/5</f>
        <v>5.6</v>
      </c>
      <c r="L258" s="23"/>
      <c r="M258" s="24"/>
      <c r="N258" s="16"/>
    </row>
    <row r="259">
      <c r="C259" s="14">
        <v>17.0</v>
      </c>
      <c r="D259" s="6" t="s">
        <v>949</v>
      </c>
      <c r="E259" s="6" t="s">
        <v>34</v>
      </c>
      <c r="F259" s="6" t="s">
        <v>17</v>
      </c>
      <c r="G259" s="8" t="s">
        <v>950</v>
      </c>
      <c r="H259" s="6" t="s">
        <v>19</v>
      </c>
      <c r="I259" s="8" t="s">
        <v>951</v>
      </c>
      <c r="J259" s="8" t="s">
        <v>952</v>
      </c>
      <c r="K259" s="25">
        <f>(20-0)/5</f>
        <v>4</v>
      </c>
      <c r="L259" s="23"/>
      <c r="M259" s="24"/>
      <c r="N259" s="16"/>
    </row>
    <row r="260">
      <c r="C260" s="14">
        <v>18.0</v>
      </c>
      <c r="D260" s="6" t="s">
        <v>953</v>
      </c>
      <c r="E260" s="6" t="s">
        <v>40</v>
      </c>
      <c r="F260" s="6" t="s">
        <v>94</v>
      </c>
      <c r="G260" s="8" t="s">
        <v>954</v>
      </c>
      <c r="H260" s="6" t="s">
        <v>841</v>
      </c>
      <c r="I260" s="8" t="s">
        <v>955</v>
      </c>
      <c r="J260" s="8" t="s">
        <v>956</v>
      </c>
      <c r="K260" s="25">
        <f>(27-1)/5</f>
        <v>5.2</v>
      </c>
      <c r="L260" s="23"/>
      <c r="M260" s="24"/>
      <c r="N260" s="16"/>
    </row>
    <row r="261">
      <c r="C261" s="14">
        <v>19.0</v>
      </c>
      <c r="D261" s="6" t="s">
        <v>957</v>
      </c>
      <c r="E261" s="6" t="s">
        <v>67</v>
      </c>
      <c r="F261" s="6" t="s">
        <v>887</v>
      </c>
      <c r="G261" s="8" t="s">
        <v>958</v>
      </c>
      <c r="H261" s="6" t="s">
        <v>959</v>
      </c>
      <c r="I261" s="8" t="s">
        <v>960</v>
      </c>
      <c r="J261" s="8" t="s">
        <v>956</v>
      </c>
      <c r="K261" s="25">
        <f>(33-2)/5</f>
        <v>6.2</v>
      </c>
      <c r="L261" s="23"/>
      <c r="M261" s="24"/>
      <c r="N261" s="16"/>
    </row>
    <row r="262">
      <c r="C262" s="14">
        <v>20.0</v>
      </c>
      <c r="D262" s="6" t="s">
        <v>961</v>
      </c>
      <c r="E262" s="6" t="s">
        <v>67</v>
      </c>
      <c r="F262" s="6" t="s">
        <v>887</v>
      </c>
      <c r="G262" s="8" t="s">
        <v>962</v>
      </c>
      <c r="H262" s="6" t="s">
        <v>963</v>
      </c>
      <c r="I262" s="8" t="s">
        <v>964</v>
      </c>
      <c r="J262" s="8" t="s">
        <v>965</v>
      </c>
      <c r="K262" s="25">
        <f>(17-0)/5</f>
        <v>3.4</v>
      </c>
      <c r="L262" s="23"/>
      <c r="M262" s="24"/>
      <c r="N262" s="16"/>
    </row>
    <row r="263">
      <c r="A263" s="6">
        <v>14.0</v>
      </c>
      <c r="B263" s="20">
        <v>44096.0</v>
      </c>
      <c r="C263" s="6">
        <v>1.0</v>
      </c>
      <c r="D263" s="6" t="s">
        <v>966</v>
      </c>
      <c r="E263" s="6" t="s">
        <v>23</v>
      </c>
      <c r="F263" s="6" t="s">
        <v>62</v>
      </c>
      <c r="G263" s="8" t="s">
        <v>967</v>
      </c>
      <c r="H263" s="6" t="s">
        <v>968</v>
      </c>
      <c r="I263" s="8" t="s">
        <v>969</v>
      </c>
      <c r="J263" s="8" t="s">
        <v>608</v>
      </c>
      <c r="K263" s="25">
        <f>(168-8)/5</f>
        <v>32</v>
      </c>
      <c r="L263" s="23"/>
      <c r="M263" s="24"/>
      <c r="N263" s="16"/>
    </row>
    <row r="264">
      <c r="C264" s="14">
        <v>2.0</v>
      </c>
      <c r="D264" s="6" t="s">
        <v>970</v>
      </c>
      <c r="E264" s="6" t="s">
        <v>23</v>
      </c>
      <c r="F264" s="6" t="s">
        <v>776</v>
      </c>
      <c r="G264" s="8" t="s">
        <v>971</v>
      </c>
      <c r="H264" s="6" t="s">
        <v>19</v>
      </c>
      <c r="I264" s="8" t="s">
        <v>972</v>
      </c>
      <c r="J264" s="8" t="s">
        <v>220</v>
      </c>
      <c r="K264" s="25">
        <f>(41-0)/4</f>
        <v>10.25</v>
      </c>
      <c r="L264" s="23"/>
      <c r="M264" s="24"/>
      <c r="N264" s="16"/>
    </row>
    <row r="265">
      <c r="C265" s="14">
        <v>3.0</v>
      </c>
      <c r="D265" s="6" t="s">
        <v>973</v>
      </c>
      <c r="E265" s="6" t="s">
        <v>23</v>
      </c>
      <c r="F265" s="6" t="s">
        <v>29</v>
      </c>
      <c r="G265" s="8" t="s">
        <v>974</v>
      </c>
      <c r="H265" s="6" t="s">
        <v>975</v>
      </c>
      <c r="I265" s="8" t="s">
        <v>976</v>
      </c>
      <c r="J265" s="8" t="s">
        <v>370</v>
      </c>
      <c r="K265" s="25">
        <f>(29-0)/3</f>
        <v>9.666666667</v>
      </c>
      <c r="L265" s="23"/>
      <c r="M265" s="24"/>
      <c r="N265" s="16"/>
    </row>
    <row r="266">
      <c r="C266" s="14">
        <v>4.0</v>
      </c>
      <c r="D266" s="6" t="s">
        <v>977</v>
      </c>
      <c r="E266" s="6" t="s">
        <v>23</v>
      </c>
      <c r="F266" s="6" t="s">
        <v>29</v>
      </c>
      <c r="G266" s="8" t="s">
        <v>978</v>
      </c>
      <c r="H266" s="6" t="s">
        <v>19</v>
      </c>
      <c r="I266" s="8" t="s">
        <v>979</v>
      </c>
      <c r="J266" s="8" t="s">
        <v>952</v>
      </c>
      <c r="K266" s="25">
        <f>(34-1)/3</f>
        <v>11</v>
      </c>
      <c r="L266" s="23"/>
      <c r="M266" s="24"/>
      <c r="N266" s="16"/>
    </row>
    <row r="267">
      <c r="C267" s="14">
        <v>5.0</v>
      </c>
      <c r="D267" s="6" t="s">
        <v>980</v>
      </c>
      <c r="E267" s="6" t="s">
        <v>23</v>
      </c>
      <c r="F267" s="6" t="s">
        <v>29</v>
      </c>
      <c r="G267" s="8" t="s">
        <v>981</v>
      </c>
      <c r="H267" s="6" t="s">
        <v>975</v>
      </c>
      <c r="I267" s="8" t="s">
        <v>982</v>
      </c>
      <c r="J267" s="8" t="s">
        <v>370</v>
      </c>
      <c r="K267" s="25">
        <f>(24-0)/3</f>
        <v>8</v>
      </c>
      <c r="L267" s="23"/>
      <c r="M267" s="24"/>
      <c r="N267" s="16"/>
    </row>
    <row r="268">
      <c r="C268" s="14">
        <v>6.0</v>
      </c>
      <c r="D268" s="6" t="s">
        <v>983</v>
      </c>
      <c r="E268" s="6" t="s">
        <v>141</v>
      </c>
      <c r="F268" s="6" t="s">
        <v>152</v>
      </c>
      <c r="G268" s="8" t="s">
        <v>984</v>
      </c>
      <c r="H268" s="6" t="s">
        <v>19</v>
      </c>
      <c r="I268" s="8" t="s">
        <v>985</v>
      </c>
      <c r="J268" s="8" t="s">
        <v>986</v>
      </c>
      <c r="K268" s="25">
        <f>(24-0)/5</f>
        <v>4.8</v>
      </c>
      <c r="L268" s="23"/>
      <c r="M268" s="24"/>
      <c r="N268" s="16"/>
    </row>
    <row r="269">
      <c r="C269" s="14">
        <v>7.0</v>
      </c>
      <c r="D269" s="6" t="s">
        <v>987</v>
      </c>
      <c r="E269" s="6" t="s">
        <v>23</v>
      </c>
      <c r="F269" s="6" t="s">
        <v>604</v>
      </c>
      <c r="G269" s="8" t="s">
        <v>988</v>
      </c>
      <c r="H269" s="6" t="s">
        <v>19</v>
      </c>
      <c r="I269" s="8" t="s">
        <v>989</v>
      </c>
      <c r="J269" s="8" t="s">
        <v>726</v>
      </c>
      <c r="K269" s="25">
        <f>(24-0)/0.75</f>
        <v>32</v>
      </c>
      <c r="L269" s="23"/>
      <c r="M269" s="24"/>
      <c r="N269" s="16"/>
    </row>
    <row r="270">
      <c r="C270" s="14">
        <v>8.0</v>
      </c>
      <c r="D270" s="6" t="s">
        <v>990</v>
      </c>
      <c r="E270" s="6" t="s">
        <v>34</v>
      </c>
      <c r="F270" s="6" t="s">
        <v>46</v>
      </c>
      <c r="G270" s="8" t="s">
        <v>991</v>
      </c>
      <c r="H270" s="6" t="s">
        <v>992</v>
      </c>
      <c r="I270" s="8" t="s">
        <v>993</v>
      </c>
      <c r="J270" s="8" t="s">
        <v>38</v>
      </c>
      <c r="K270" s="25">
        <f>(23-0)/4</f>
        <v>5.75</v>
      </c>
      <c r="L270" s="23"/>
      <c r="M270" s="24"/>
      <c r="N270" s="16"/>
    </row>
    <row r="271">
      <c r="C271" s="14">
        <v>9.0</v>
      </c>
      <c r="D271" s="6" t="s">
        <v>994</v>
      </c>
      <c r="E271" s="6" t="s">
        <v>23</v>
      </c>
      <c r="F271" s="6" t="s">
        <v>41</v>
      </c>
      <c r="G271" s="8" t="s">
        <v>995</v>
      </c>
      <c r="H271" s="6" t="s">
        <v>19</v>
      </c>
      <c r="I271" s="8" t="s">
        <v>996</v>
      </c>
      <c r="J271" s="8" t="s">
        <v>150</v>
      </c>
      <c r="K271" s="25">
        <f>(29-1)/1</f>
        <v>28</v>
      </c>
      <c r="L271" s="23"/>
      <c r="M271" s="24"/>
      <c r="N271" s="16"/>
    </row>
    <row r="272">
      <c r="C272" s="14">
        <v>10.0</v>
      </c>
      <c r="D272" s="6" t="s">
        <v>977</v>
      </c>
      <c r="E272" s="6" t="s">
        <v>23</v>
      </c>
      <c r="F272" s="6" t="s">
        <v>29</v>
      </c>
      <c r="G272" s="8" t="s">
        <v>978</v>
      </c>
      <c r="H272" s="6" t="s">
        <v>19</v>
      </c>
      <c r="I272" s="8" t="s">
        <v>997</v>
      </c>
      <c r="J272" s="8" t="s">
        <v>952</v>
      </c>
      <c r="K272" s="25">
        <f>(28-1)/4</f>
        <v>6.75</v>
      </c>
      <c r="L272" s="23"/>
      <c r="M272" s="24"/>
      <c r="N272" s="16"/>
    </row>
    <row r="273">
      <c r="C273" s="14">
        <v>11.0</v>
      </c>
      <c r="D273" s="6" t="s">
        <v>998</v>
      </c>
      <c r="E273" s="6" t="s">
        <v>34</v>
      </c>
      <c r="F273" s="6" t="s">
        <v>57</v>
      </c>
      <c r="G273" s="8" t="s">
        <v>999</v>
      </c>
      <c r="H273" s="6" t="s">
        <v>1000</v>
      </c>
      <c r="I273" s="8" t="s">
        <v>1001</v>
      </c>
      <c r="J273" s="8" t="s">
        <v>38</v>
      </c>
      <c r="K273" s="25">
        <f>(19-0)/1</f>
        <v>19</v>
      </c>
      <c r="L273" s="23"/>
      <c r="M273" s="24"/>
      <c r="N273" s="16"/>
    </row>
    <row r="274">
      <c r="C274" s="14">
        <v>12.0</v>
      </c>
      <c r="D274" s="6" t="s">
        <v>1002</v>
      </c>
      <c r="E274" s="6" t="s">
        <v>34</v>
      </c>
      <c r="F274" s="6" t="s">
        <v>142</v>
      </c>
      <c r="G274" s="8" t="s">
        <v>1003</v>
      </c>
      <c r="H274" s="6" t="s">
        <v>19</v>
      </c>
      <c r="I274" s="8" t="s">
        <v>1004</v>
      </c>
      <c r="J274" s="8" t="s">
        <v>631</v>
      </c>
      <c r="K274" s="25">
        <f>(49-4)/1</f>
        <v>45</v>
      </c>
      <c r="L274" s="23"/>
      <c r="M274" s="24"/>
      <c r="N274" s="16"/>
    </row>
    <row r="275">
      <c r="C275" s="14">
        <v>13.0</v>
      </c>
      <c r="D275" s="6" t="s">
        <v>1005</v>
      </c>
      <c r="E275" s="6" t="s">
        <v>34</v>
      </c>
      <c r="F275" s="6" t="s">
        <v>46</v>
      </c>
      <c r="G275" s="8" t="s">
        <v>1006</v>
      </c>
      <c r="H275" s="6" t="s">
        <v>19</v>
      </c>
      <c r="I275" s="8" t="s">
        <v>1007</v>
      </c>
      <c r="J275" s="8" t="s">
        <v>1008</v>
      </c>
      <c r="K275" s="25">
        <f>(17-0)/3</f>
        <v>5.666666667</v>
      </c>
      <c r="L275" s="23"/>
      <c r="M275" s="24"/>
      <c r="N275" s="16"/>
    </row>
    <row r="276">
      <c r="C276" s="14">
        <v>14.0</v>
      </c>
      <c r="D276" s="6" t="s">
        <v>1009</v>
      </c>
      <c r="E276" s="6" t="s">
        <v>173</v>
      </c>
      <c r="F276" s="6" t="s">
        <v>173</v>
      </c>
      <c r="G276" s="8" t="s">
        <v>1010</v>
      </c>
      <c r="H276" s="6" t="s">
        <v>19</v>
      </c>
      <c r="I276" s="8" t="s">
        <v>1011</v>
      </c>
      <c r="J276" s="8" t="s">
        <v>1012</v>
      </c>
      <c r="K276" s="25">
        <f>(26-1)/1</f>
        <v>25</v>
      </c>
      <c r="L276" s="23"/>
      <c r="M276" s="24"/>
      <c r="N276" s="16"/>
    </row>
    <row r="277">
      <c r="C277" s="14">
        <v>15.0</v>
      </c>
      <c r="D277" s="6" t="s">
        <v>1013</v>
      </c>
      <c r="E277" s="6" t="s">
        <v>23</v>
      </c>
      <c r="F277" s="6" t="s">
        <v>24</v>
      </c>
      <c r="G277" s="8" t="s">
        <v>1014</v>
      </c>
      <c r="H277" s="6" t="s">
        <v>19</v>
      </c>
      <c r="I277" s="8" t="s">
        <v>1015</v>
      </c>
      <c r="J277" s="8" t="s">
        <v>1016</v>
      </c>
      <c r="K277" s="25">
        <f>(16-0)/1</f>
        <v>16</v>
      </c>
      <c r="L277" s="23"/>
      <c r="M277" s="24"/>
      <c r="N277" s="16"/>
    </row>
    <row r="278">
      <c r="C278" s="14">
        <v>16.0</v>
      </c>
      <c r="D278" s="6" t="s">
        <v>1017</v>
      </c>
      <c r="E278" s="6" t="s">
        <v>16</v>
      </c>
      <c r="F278" s="6" t="s">
        <v>41</v>
      </c>
      <c r="G278" s="8" t="s">
        <v>1018</v>
      </c>
      <c r="H278" s="6" t="s">
        <v>19</v>
      </c>
      <c r="I278" s="8" t="s">
        <v>1019</v>
      </c>
      <c r="J278" s="8" t="s">
        <v>208</v>
      </c>
      <c r="K278" s="25">
        <f>(15-0)/5</f>
        <v>3</v>
      </c>
      <c r="L278" s="23"/>
      <c r="M278" s="24"/>
      <c r="N278" s="16"/>
    </row>
    <row r="279">
      <c r="C279" s="14">
        <v>17.0</v>
      </c>
      <c r="D279" s="6" t="s">
        <v>1020</v>
      </c>
      <c r="E279" s="6" t="s">
        <v>67</v>
      </c>
      <c r="F279" s="6" t="s">
        <v>887</v>
      </c>
      <c r="G279" s="8" t="s">
        <v>1021</v>
      </c>
      <c r="H279" s="6" t="s">
        <v>1022</v>
      </c>
      <c r="I279" s="8" t="s">
        <v>1023</v>
      </c>
      <c r="J279" s="8" t="s">
        <v>1024</v>
      </c>
      <c r="K279" s="25">
        <f>(15-0)/2</f>
        <v>7.5</v>
      </c>
      <c r="L279" s="23"/>
      <c r="M279" s="24"/>
      <c r="N279" s="16"/>
    </row>
    <row r="280">
      <c r="C280" s="14">
        <v>18.0</v>
      </c>
      <c r="D280" s="6" t="s">
        <v>1025</v>
      </c>
      <c r="E280" s="6" t="s">
        <v>23</v>
      </c>
      <c r="F280" s="6" t="s">
        <v>29</v>
      </c>
      <c r="G280" s="8" t="s">
        <v>1026</v>
      </c>
      <c r="H280" s="6" t="s">
        <v>975</v>
      </c>
      <c r="I280" s="8" t="s">
        <v>1027</v>
      </c>
      <c r="J280" s="8" t="s">
        <v>370</v>
      </c>
      <c r="K280" s="25">
        <f>(22-1)/2</f>
        <v>10.5</v>
      </c>
      <c r="L280" s="23"/>
      <c r="M280" s="24"/>
      <c r="N280" s="16"/>
    </row>
    <row r="281">
      <c r="C281" s="14">
        <v>19.0</v>
      </c>
      <c r="D281" s="6" t="s">
        <v>1028</v>
      </c>
      <c r="E281" s="6" t="s">
        <v>34</v>
      </c>
      <c r="F281" s="6" t="s">
        <v>46</v>
      </c>
      <c r="G281" s="8" t="s">
        <v>1029</v>
      </c>
      <c r="H281" s="6" t="s">
        <v>19</v>
      </c>
      <c r="I281" s="8" t="s">
        <v>1030</v>
      </c>
      <c r="J281" s="8" t="s">
        <v>786</v>
      </c>
      <c r="K281" s="25">
        <f>(14-0)/5</f>
        <v>2.8</v>
      </c>
      <c r="L281" s="23"/>
      <c r="M281" s="24"/>
      <c r="N281" s="16"/>
    </row>
    <row r="282">
      <c r="C282" s="14">
        <v>20.0</v>
      </c>
      <c r="D282" s="6" t="s">
        <v>1031</v>
      </c>
      <c r="E282" s="6" t="s">
        <v>23</v>
      </c>
      <c r="F282" s="6" t="s">
        <v>29</v>
      </c>
      <c r="G282" s="8" t="s">
        <v>1032</v>
      </c>
      <c r="H282" s="6" t="s">
        <v>1033</v>
      </c>
      <c r="I282" s="8" t="s">
        <v>1034</v>
      </c>
      <c r="J282" s="8" t="s">
        <v>370</v>
      </c>
      <c r="K282" s="25">
        <f>(14-0)/3</f>
        <v>4.666666667</v>
      </c>
      <c r="L282" s="23"/>
      <c r="M282" s="24"/>
      <c r="N282" s="16"/>
    </row>
    <row r="283">
      <c r="A283" s="6">
        <v>15.0</v>
      </c>
      <c r="B283" s="20">
        <v>44104.0</v>
      </c>
      <c r="C283" s="6">
        <v>1.0</v>
      </c>
      <c r="D283" s="6" t="s">
        <v>1017</v>
      </c>
      <c r="E283" s="6" t="s">
        <v>16</v>
      </c>
      <c r="F283" s="6" t="s">
        <v>41</v>
      </c>
      <c r="G283" s="8" t="s">
        <v>1018</v>
      </c>
      <c r="H283" s="6" t="s">
        <v>898</v>
      </c>
      <c r="I283" s="8" t="s">
        <v>1019</v>
      </c>
      <c r="J283" s="8" t="s">
        <v>208</v>
      </c>
      <c r="K283" s="25">
        <f>(43-0)/7</f>
        <v>6.142857143</v>
      </c>
      <c r="L283" s="23"/>
      <c r="M283" s="24"/>
      <c r="N283" s="16"/>
    </row>
    <row r="284">
      <c r="C284" s="14">
        <v>2.0</v>
      </c>
      <c r="D284" s="6" t="s">
        <v>1035</v>
      </c>
      <c r="E284" s="6" t="s">
        <v>34</v>
      </c>
      <c r="F284" s="6" t="s">
        <v>40</v>
      </c>
      <c r="G284" s="8" t="s">
        <v>1036</v>
      </c>
      <c r="H284" s="6" t="s">
        <v>968</v>
      </c>
      <c r="I284" s="8" t="s">
        <v>1037</v>
      </c>
      <c r="J284" s="8" t="s">
        <v>1038</v>
      </c>
      <c r="K284" s="25">
        <f>(48-2)/4</f>
        <v>11.5</v>
      </c>
      <c r="L284" s="23"/>
      <c r="M284" s="24"/>
      <c r="N284" s="16"/>
    </row>
    <row r="285">
      <c r="C285" s="14">
        <v>3.0</v>
      </c>
      <c r="D285" s="6" t="s">
        <v>1039</v>
      </c>
      <c r="E285" s="6" t="s">
        <v>173</v>
      </c>
      <c r="F285" s="6" t="s">
        <v>173</v>
      </c>
      <c r="G285" s="8" t="s">
        <v>1040</v>
      </c>
      <c r="H285" s="6" t="s">
        <v>19</v>
      </c>
      <c r="I285" s="8" t="s">
        <v>1041</v>
      </c>
      <c r="J285" s="8" t="s">
        <v>1042</v>
      </c>
      <c r="K285" s="25">
        <f>(28-0)/3</f>
        <v>9.333333333</v>
      </c>
      <c r="L285" s="23"/>
      <c r="M285" s="24"/>
      <c r="N285" s="16"/>
    </row>
    <row r="286">
      <c r="C286" s="14">
        <v>4.0</v>
      </c>
      <c r="D286" s="6" t="s">
        <v>987</v>
      </c>
      <c r="E286" s="6" t="s">
        <v>23</v>
      </c>
      <c r="F286" s="6" t="s">
        <v>604</v>
      </c>
      <c r="G286" s="8" t="s">
        <v>1043</v>
      </c>
      <c r="H286" s="6" t="s">
        <v>1044</v>
      </c>
      <c r="I286" s="8" t="s">
        <v>989</v>
      </c>
      <c r="J286" s="8" t="s">
        <v>726</v>
      </c>
      <c r="K286" s="25">
        <f>(28-0)/7</f>
        <v>4</v>
      </c>
      <c r="L286" s="23"/>
      <c r="M286" s="24"/>
      <c r="N286" s="16"/>
    </row>
    <row r="287">
      <c r="C287" s="14">
        <v>5.0</v>
      </c>
      <c r="D287" s="6" t="s">
        <v>1045</v>
      </c>
      <c r="E287" s="6" t="s">
        <v>34</v>
      </c>
      <c r="F287" s="6" t="s">
        <v>40</v>
      </c>
      <c r="G287" s="8" t="s">
        <v>1046</v>
      </c>
      <c r="H287" s="6" t="s">
        <v>992</v>
      </c>
      <c r="I287" s="8" t="s">
        <v>1047</v>
      </c>
      <c r="J287" s="8" t="s">
        <v>38</v>
      </c>
      <c r="K287" s="25">
        <f>(26-0)/3</f>
        <v>8.666666667</v>
      </c>
      <c r="L287" s="23"/>
      <c r="M287" s="24"/>
      <c r="N287" s="16"/>
    </row>
    <row r="288">
      <c r="C288" s="14">
        <v>6.0</v>
      </c>
      <c r="D288" s="6" t="s">
        <v>1048</v>
      </c>
      <c r="E288" s="6" t="s">
        <v>173</v>
      </c>
      <c r="F288" s="6" t="s">
        <v>182</v>
      </c>
      <c r="G288" s="8" t="s">
        <v>1049</v>
      </c>
      <c r="H288" s="6" t="s">
        <v>1050</v>
      </c>
      <c r="I288" s="8" t="s">
        <v>1051</v>
      </c>
      <c r="J288" s="8" t="s">
        <v>38</v>
      </c>
      <c r="K288" s="25">
        <f>(22-0)/6</f>
        <v>3.666666667</v>
      </c>
      <c r="L288" s="23"/>
      <c r="M288" s="24"/>
      <c r="N288" s="16"/>
    </row>
    <row r="289">
      <c r="C289" s="14">
        <v>7.0</v>
      </c>
      <c r="D289" s="6" t="s">
        <v>1002</v>
      </c>
      <c r="E289" s="6" t="s">
        <v>34</v>
      </c>
      <c r="F289" s="6" t="s">
        <v>142</v>
      </c>
      <c r="G289" s="8" t="s">
        <v>1003</v>
      </c>
      <c r="H289" s="6" t="s">
        <v>823</v>
      </c>
      <c r="I289" s="8" t="s">
        <v>1004</v>
      </c>
      <c r="J289" s="8" t="s">
        <v>631</v>
      </c>
      <c r="K289" s="25">
        <f>(54-4)/7</f>
        <v>7.142857143</v>
      </c>
      <c r="L289" s="23"/>
      <c r="M289" s="24"/>
      <c r="N289" s="16"/>
    </row>
    <row r="290">
      <c r="C290" s="14">
        <v>8.0</v>
      </c>
      <c r="D290" s="6" t="s">
        <v>1052</v>
      </c>
      <c r="E290" s="6" t="s">
        <v>23</v>
      </c>
      <c r="F290" s="6" t="s">
        <v>201</v>
      </c>
      <c r="G290" s="8" t="s">
        <v>1053</v>
      </c>
      <c r="H290" s="6" t="s">
        <v>19</v>
      </c>
      <c r="I290" s="8" t="s">
        <v>1054</v>
      </c>
      <c r="J290" s="8" t="s">
        <v>568</v>
      </c>
      <c r="K290" s="25">
        <f t="shared" ref="K290:K291" si="7">(21-0)/3</f>
        <v>7</v>
      </c>
      <c r="L290" s="23"/>
      <c r="M290" s="24"/>
      <c r="N290" s="16"/>
    </row>
    <row r="291">
      <c r="C291" s="14">
        <v>9.0</v>
      </c>
      <c r="D291" s="6" t="s">
        <v>1055</v>
      </c>
      <c r="E291" s="6" t="s">
        <v>34</v>
      </c>
      <c r="F291" s="6" t="s">
        <v>46</v>
      </c>
      <c r="G291" s="8" t="s">
        <v>1056</v>
      </c>
      <c r="H291" s="6" t="s">
        <v>992</v>
      </c>
      <c r="I291" s="8" t="s">
        <v>1057</v>
      </c>
      <c r="J291" s="8" t="s">
        <v>38</v>
      </c>
      <c r="K291" s="25">
        <f t="shared" si="7"/>
        <v>7</v>
      </c>
      <c r="L291" s="23"/>
      <c r="M291" s="24"/>
      <c r="N291" s="16"/>
    </row>
    <row r="292">
      <c r="C292" s="14">
        <v>10.0</v>
      </c>
      <c r="D292" s="6" t="s">
        <v>1058</v>
      </c>
      <c r="E292" s="6" t="s">
        <v>16</v>
      </c>
      <c r="F292" s="6" t="s">
        <v>1059</v>
      </c>
      <c r="G292" s="8" t="s">
        <v>1060</v>
      </c>
      <c r="H292" s="6" t="s">
        <v>19</v>
      </c>
      <c r="I292" s="8" t="s">
        <v>1061</v>
      </c>
      <c r="J292" s="8" t="s">
        <v>1062</v>
      </c>
      <c r="K292" s="25">
        <f>(20-0)/5</f>
        <v>4</v>
      </c>
      <c r="L292" s="23"/>
      <c r="M292" s="24"/>
      <c r="N292" s="16"/>
    </row>
    <row r="293">
      <c r="C293" s="14">
        <v>11.0</v>
      </c>
      <c r="D293" s="6" t="s">
        <v>1063</v>
      </c>
      <c r="E293" s="6" t="s">
        <v>34</v>
      </c>
      <c r="F293" s="6" t="s">
        <v>46</v>
      </c>
      <c r="G293" s="8" t="s">
        <v>1064</v>
      </c>
      <c r="H293" s="6" t="s">
        <v>992</v>
      </c>
      <c r="I293" s="8" t="s">
        <v>1065</v>
      </c>
      <c r="J293" s="8" t="s">
        <v>38</v>
      </c>
      <c r="K293" s="25">
        <f>(19-0)/1</f>
        <v>19</v>
      </c>
      <c r="L293" s="23"/>
      <c r="M293" s="24"/>
      <c r="N293" s="16"/>
    </row>
    <row r="294">
      <c r="C294" s="14">
        <v>12.0</v>
      </c>
      <c r="D294" s="6" t="s">
        <v>1066</v>
      </c>
      <c r="E294" s="6" t="s">
        <v>40</v>
      </c>
      <c r="F294" s="6" t="s">
        <v>41</v>
      </c>
      <c r="G294" s="8" t="s">
        <v>1067</v>
      </c>
      <c r="H294" s="6" t="s">
        <v>1068</v>
      </c>
      <c r="I294" s="8" t="s">
        <v>1069</v>
      </c>
      <c r="J294" s="8" t="s">
        <v>1070</v>
      </c>
      <c r="K294" s="25">
        <f>(18-0)/6</f>
        <v>3</v>
      </c>
      <c r="L294" s="23"/>
      <c r="M294" s="24"/>
      <c r="N294" s="16"/>
    </row>
    <row r="295">
      <c r="C295" s="14">
        <v>13.0</v>
      </c>
      <c r="D295" s="6" t="s">
        <v>1071</v>
      </c>
      <c r="E295" s="6" t="s">
        <v>40</v>
      </c>
      <c r="F295" s="6" t="s">
        <v>285</v>
      </c>
      <c r="G295" s="8" t="s">
        <v>1072</v>
      </c>
      <c r="H295" s="6" t="s">
        <v>19</v>
      </c>
      <c r="I295" s="8" t="s">
        <v>1073</v>
      </c>
      <c r="J295" s="8" t="s">
        <v>1074</v>
      </c>
      <c r="K295" s="25">
        <f>(31-2)/4</f>
        <v>7.25</v>
      </c>
      <c r="L295" s="23"/>
      <c r="M295" s="24"/>
      <c r="N295" s="16"/>
    </row>
    <row r="296">
      <c r="C296" s="14">
        <v>14.0</v>
      </c>
      <c r="D296" s="6" t="s">
        <v>1075</v>
      </c>
      <c r="E296" s="6" t="s">
        <v>23</v>
      </c>
      <c r="F296" s="6" t="s">
        <v>604</v>
      </c>
      <c r="G296" s="8" t="s">
        <v>1076</v>
      </c>
      <c r="H296" s="6" t="s">
        <v>19</v>
      </c>
      <c r="I296" s="8" t="s">
        <v>1077</v>
      </c>
      <c r="J296" s="8" t="s">
        <v>309</v>
      </c>
      <c r="K296" s="25">
        <f>(23-1)/6</f>
        <v>3.666666667</v>
      </c>
      <c r="L296" s="23"/>
      <c r="M296" s="24"/>
      <c r="N296" s="16"/>
    </row>
    <row r="297">
      <c r="C297" s="14">
        <v>15.0</v>
      </c>
      <c r="D297" s="6" t="s">
        <v>1078</v>
      </c>
      <c r="E297" s="6" t="s">
        <v>34</v>
      </c>
      <c r="F297" s="6" t="s">
        <v>1059</v>
      </c>
      <c r="G297" s="8" t="s">
        <v>1079</v>
      </c>
      <c r="H297" s="6" t="s">
        <v>1080</v>
      </c>
      <c r="I297" s="8" t="s">
        <v>1081</v>
      </c>
      <c r="J297" s="8" t="s">
        <v>38</v>
      </c>
      <c r="K297" s="25">
        <f>(23-1)/7</f>
        <v>3.142857143</v>
      </c>
      <c r="L297" s="23"/>
      <c r="M297" s="24"/>
      <c r="N297" s="16"/>
    </row>
    <row r="298">
      <c r="C298" s="14">
        <v>16.0</v>
      </c>
      <c r="D298" s="6" t="s">
        <v>1082</v>
      </c>
      <c r="E298" s="6" t="s">
        <v>16</v>
      </c>
      <c r="F298" s="6" t="s">
        <v>17</v>
      </c>
      <c r="G298" s="8" t="s">
        <v>1083</v>
      </c>
      <c r="H298" s="6" t="s">
        <v>19</v>
      </c>
      <c r="I298" s="8" t="s">
        <v>1084</v>
      </c>
      <c r="J298" s="8" t="s">
        <v>1085</v>
      </c>
      <c r="K298" s="25">
        <f>(22-1)/7</f>
        <v>3</v>
      </c>
      <c r="L298" s="23"/>
      <c r="M298" s="24"/>
      <c r="N298" s="16"/>
    </row>
    <row r="299">
      <c r="C299" s="14">
        <v>17.0</v>
      </c>
      <c r="D299" s="6" t="s">
        <v>1086</v>
      </c>
      <c r="E299" s="6" t="s">
        <v>34</v>
      </c>
      <c r="F299" s="6" t="s">
        <v>46</v>
      </c>
      <c r="G299" s="8" t="s">
        <v>1087</v>
      </c>
      <c r="H299" s="6" t="s">
        <v>992</v>
      </c>
      <c r="I299" s="8" t="s">
        <v>1088</v>
      </c>
      <c r="J299" s="8" t="s">
        <v>38</v>
      </c>
      <c r="K299" s="25">
        <f>(14-0)/4</f>
        <v>3.5</v>
      </c>
      <c r="L299" s="23"/>
      <c r="M299" s="24"/>
      <c r="N299" s="16"/>
    </row>
    <row r="300">
      <c r="C300" s="14">
        <v>18.0</v>
      </c>
      <c r="D300" s="6" t="s">
        <v>1089</v>
      </c>
      <c r="E300" s="6" t="s">
        <v>16</v>
      </c>
      <c r="F300" s="6" t="s">
        <v>17</v>
      </c>
      <c r="G300" s="8" t="s">
        <v>1090</v>
      </c>
      <c r="H300" s="6" t="s">
        <v>19</v>
      </c>
      <c r="I300" s="8" t="s">
        <v>1091</v>
      </c>
      <c r="J300" s="8" t="s">
        <v>354</v>
      </c>
      <c r="K300" s="25">
        <f>(13-0)/5</f>
        <v>2.6</v>
      </c>
      <c r="L300" s="23"/>
      <c r="M300" s="24"/>
      <c r="N300" s="16"/>
    </row>
    <row r="301">
      <c r="C301" s="14">
        <v>19.0</v>
      </c>
      <c r="D301" s="6" t="s">
        <v>1092</v>
      </c>
      <c r="E301" s="6" t="s">
        <v>23</v>
      </c>
      <c r="F301" s="6" t="s">
        <v>24</v>
      </c>
      <c r="G301" s="8" t="s">
        <v>1093</v>
      </c>
      <c r="H301" s="6" t="s">
        <v>19</v>
      </c>
      <c r="I301" s="8" t="s">
        <v>1094</v>
      </c>
      <c r="J301" s="8" t="s">
        <v>1095</v>
      </c>
      <c r="K301" s="25">
        <f t="shared" ref="K301:K302" si="8">(13-0)/6</f>
        <v>2.166666667</v>
      </c>
      <c r="L301" s="23"/>
      <c r="M301" s="24"/>
      <c r="N301" s="16"/>
    </row>
    <row r="302">
      <c r="C302" s="14">
        <v>20.0</v>
      </c>
      <c r="D302" s="6" t="s">
        <v>1096</v>
      </c>
      <c r="E302" s="6" t="s">
        <v>34</v>
      </c>
      <c r="F302" s="6" t="s">
        <v>46</v>
      </c>
      <c r="G302" s="8" t="s">
        <v>1097</v>
      </c>
      <c r="H302" s="6" t="s">
        <v>992</v>
      </c>
      <c r="I302" s="8" t="s">
        <v>1098</v>
      </c>
      <c r="J302" s="8" t="s">
        <v>38</v>
      </c>
      <c r="K302" s="25">
        <f t="shared" si="8"/>
        <v>2.166666667</v>
      </c>
      <c r="L302" s="23"/>
      <c r="M302" s="24"/>
      <c r="N302" s="16"/>
    </row>
  </sheetData>
  <hyperlinks>
    <hyperlink r:id="rId2" ref="G2"/>
    <hyperlink r:id="rId3" ref="I2"/>
    <hyperlink r:id="rId4" ref="J2"/>
    <hyperlink r:id="rId5" ref="G3"/>
    <hyperlink r:id="rId6" ref="I3"/>
    <hyperlink r:id="rId7" ref="J3"/>
    <hyperlink r:id="rId8" ref="G4"/>
    <hyperlink r:id="rId9" ref="I4"/>
    <hyperlink r:id="rId10" ref="J4"/>
    <hyperlink r:id="rId11" ref="G5"/>
    <hyperlink r:id="rId12" ref="I5"/>
    <hyperlink r:id="rId13" ref="J5"/>
    <hyperlink r:id="rId14" ref="G6"/>
    <hyperlink r:id="rId15" ref="I6"/>
    <hyperlink r:id="rId16" ref="J6"/>
    <hyperlink r:id="rId17" ref="G7"/>
    <hyperlink r:id="rId18" ref="I7"/>
    <hyperlink r:id="rId19" ref="J7"/>
    <hyperlink r:id="rId20" ref="G8"/>
    <hyperlink r:id="rId21" ref="I8"/>
    <hyperlink r:id="rId22" ref="J8"/>
    <hyperlink r:id="rId23" ref="G9"/>
    <hyperlink r:id="rId24" ref="I9"/>
    <hyperlink r:id="rId25" ref="J9"/>
    <hyperlink r:id="rId26" ref="G10"/>
    <hyperlink r:id="rId27" ref="I10"/>
    <hyperlink r:id="rId28" ref="J10"/>
    <hyperlink r:id="rId29" ref="G11"/>
    <hyperlink r:id="rId30" ref="I11"/>
    <hyperlink r:id="rId31" ref="J11"/>
    <hyperlink r:id="rId32" ref="G12"/>
    <hyperlink r:id="rId33" ref="I12"/>
    <hyperlink r:id="rId34" ref="J12"/>
    <hyperlink r:id="rId35" ref="G13"/>
    <hyperlink r:id="rId36" ref="I13"/>
    <hyperlink r:id="rId37" ref="J13"/>
    <hyperlink r:id="rId38" ref="G14"/>
    <hyperlink r:id="rId39" ref="I14"/>
    <hyperlink r:id="rId40" ref="J14"/>
    <hyperlink r:id="rId41" ref="G15"/>
    <hyperlink r:id="rId42" ref="I15"/>
    <hyperlink r:id="rId43" ref="J15"/>
    <hyperlink r:id="rId44" ref="G16"/>
    <hyperlink r:id="rId45" ref="I16"/>
    <hyperlink r:id="rId46" ref="J16"/>
    <hyperlink r:id="rId47" ref="G17"/>
    <hyperlink r:id="rId48" ref="I17"/>
    <hyperlink r:id="rId49" ref="J17"/>
    <hyperlink r:id="rId50" ref="G18"/>
    <hyperlink r:id="rId51" ref="I18"/>
    <hyperlink r:id="rId52" ref="J18"/>
    <hyperlink r:id="rId53" ref="G19"/>
    <hyperlink r:id="rId54" ref="I19"/>
    <hyperlink r:id="rId55" ref="J19"/>
    <hyperlink r:id="rId56" ref="G20"/>
    <hyperlink r:id="rId57" ref="I20"/>
    <hyperlink r:id="rId58" ref="J20"/>
    <hyperlink r:id="rId59" ref="G21"/>
    <hyperlink r:id="rId60" ref="I21"/>
    <hyperlink r:id="rId61" ref="J21"/>
    <hyperlink r:id="rId62" ref="G22"/>
    <hyperlink r:id="rId63" ref="I22"/>
    <hyperlink r:id="rId64" ref="J22"/>
    <hyperlink r:id="rId65" ref="G23"/>
    <hyperlink r:id="rId66" ref="I23"/>
    <hyperlink r:id="rId67" ref="J23"/>
    <hyperlink r:id="rId68" ref="G24"/>
    <hyperlink r:id="rId69" ref="I24"/>
    <hyperlink r:id="rId70" ref="J24"/>
    <hyperlink r:id="rId71" ref="G25"/>
    <hyperlink r:id="rId72" ref="I25"/>
    <hyperlink r:id="rId73" ref="J25"/>
    <hyperlink r:id="rId74" ref="G26"/>
    <hyperlink r:id="rId75" ref="I26"/>
    <hyperlink r:id="rId76" ref="J26"/>
    <hyperlink r:id="rId77" ref="G27"/>
    <hyperlink r:id="rId78" ref="I27"/>
    <hyperlink r:id="rId79" ref="J27"/>
    <hyperlink r:id="rId80" ref="G28"/>
    <hyperlink r:id="rId81" ref="I28"/>
    <hyperlink r:id="rId82" ref="J28"/>
    <hyperlink r:id="rId83" ref="G29"/>
    <hyperlink r:id="rId84" ref="I29"/>
    <hyperlink r:id="rId85" ref="J29"/>
    <hyperlink r:id="rId86" ref="G30"/>
    <hyperlink r:id="rId87" ref="I30"/>
    <hyperlink r:id="rId88" ref="J30"/>
    <hyperlink r:id="rId89" ref="G31"/>
    <hyperlink r:id="rId90" ref="I31"/>
    <hyperlink r:id="rId91" ref="J31"/>
    <hyperlink r:id="rId92" ref="G32"/>
    <hyperlink r:id="rId93" ref="I32"/>
    <hyperlink r:id="rId94" ref="J32"/>
    <hyperlink r:id="rId95" ref="G33"/>
    <hyperlink r:id="rId96" ref="I33"/>
    <hyperlink r:id="rId97" ref="J33"/>
    <hyperlink r:id="rId98" ref="G34"/>
    <hyperlink r:id="rId99" ref="I34"/>
    <hyperlink r:id="rId100" ref="J34"/>
    <hyperlink r:id="rId101" ref="G35"/>
    <hyperlink r:id="rId102" ref="I35"/>
    <hyperlink r:id="rId103" ref="J35"/>
    <hyperlink r:id="rId104" ref="G36"/>
    <hyperlink r:id="rId105" ref="I36"/>
    <hyperlink r:id="rId106" ref="J36"/>
    <hyperlink r:id="rId107" ref="G37"/>
    <hyperlink r:id="rId108" ref="I37"/>
    <hyperlink r:id="rId109" ref="J37"/>
    <hyperlink r:id="rId110" ref="G38"/>
    <hyperlink r:id="rId111" ref="I38"/>
    <hyperlink r:id="rId112" ref="J38"/>
    <hyperlink r:id="rId113" ref="G39"/>
    <hyperlink r:id="rId114" ref="I39"/>
    <hyperlink r:id="rId115" ref="J39"/>
    <hyperlink r:id="rId116" ref="G40"/>
    <hyperlink r:id="rId117" ref="I40"/>
    <hyperlink r:id="rId118" ref="J40"/>
    <hyperlink r:id="rId119" ref="G41"/>
    <hyperlink r:id="rId120" ref="I41"/>
    <hyperlink r:id="rId121" ref="J41"/>
    <hyperlink r:id="rId122" ref="G42"/>
    <hyperlink r:id="rId123" ref="I42"/>
    <hyperlink r:id="rId124" ref="J42"/>
    <hyperlink r:id="rId125" ref="G43"/>
    <hyperlink r:id="rId126" ref="I43"/>
    <hyperlink r:id="rId127" ref="J43"/>
    <hyperlink r:id="rId128" ref="G44"/>
    <hyperlink r:id="rId129" ref="I44"/>
    <hyperlink r:id="rId130" ref="J44"/>
    <hyperlink r:id="rId131" ref="G45"/>
    <hyperlink r:id="rId132" ref="I45"/>
    <hyperlink r:id="rId133" ref="J45"/>
    <hyperlink r:id="rId134" ref="G46"/>
    <hyperlink r:id="rId135" ref="I46"/>
    <hyperlink r:id="rId136" ref="J46"/>
    <hyperlink r:id="rId137" ref="G47"/>
    <hyperlink r:id="rId138" ref="I47"/>
    <hyperlink r:id="rId139" ref="J47"/>
    <hyperlink r:id="rId140" ref="G48"/>
    <hyperlink r:id="rId141" ref="I48"/>
    <hyperlink r:id="rId142" ref="J48"/>
    <hyperlink r:id="rId143" ref="G49"/>
    <hyperlink r:id="rId144" ref="I49"/>
    <hyperlink r:id="rId145" ref="J49"/>
    <hyperlink r:id="rId146" ref="G50"/>
    <hyperlink r:id="rId147" ref="I50"/>
    <hyperlink r:id="rId148" ref="J50"/>
    <hyperlink r:id="rId149" ref="G51"/>
    <hyperlink r:id="rId150" ref="I51"/>
    <hyperlink r:id="rId151" ref="J51"/>
    <hyperlink r:id="rId152" ref="G52"/>
    <hyperlink r:id="rId153" ref="I52"/>
    <hyperlink r:id="rId154" ref="J52"/>
    <hyperlink r:id="rId155" ref="G53"/>
    <hyperlink r:id="rId156" ref="I53"/>
    <hyperlink r:id="rId157" ref="J53"/>
    <hyperlink r:id="rId158" ref="G54"/>
    <hyperlink r:id="rId159" ref="I54"/>
    <hyperlink r:id="rId160" ref="J54"/>
    <hyperlink r:id="rId161" ref="G55"/>
    <hyperlink r:id="rId162" ref="I55"/>
    <hyperlink r:id="rId163" ref="J55"/>
    <hyperlink r:id="rId164" ref="G56"/>
    <hyperlink r:id="rId165" ref="I56"/>
    <hyperlink r:id="rId166" ref="J56"/>
    <hyperlink r:id="rId167" ref="G57"/>
    <hyperlink r:id="rId168" ref="I57"/>
    <hyperlink r:id="rId169" ref="J57"/>
    <hyperlink r:id="rId170" ref="G58"/>
    <hyperlink r:id="rId171" ref="I58"/>
    <hyperlink r:id="rId172" ref="J58"/>
    <hyperlink r:id="rId173" ref="G59"/>
    <hyperlink r:id="rId174" ref="I59"/>
    <hyperlink r:id="rId175" ref="J59"/>
    <hyperlink r:id="rId176" ref="G60"/>
    <hyperlink r:id="rId177" ref="I60"/>
    <hyperlink r:id="rId178" ref="J60"/>
    <hyperlink r:id="rId179" ref="G61"/>
    <hyperlink r:id="rId180" ref="I61"/>
    <hyperlink r:id="rId181" ref="J61"/>
    <hyperlink r:id="rId182" ref="G62"/>
    <hyperlink r:id="rId183" ref="I62"/>
    <hyperlink r:id="rId184" ref="J62"/>
    <hyperlink r:id="rId185" ref="G63"/>
    <hyperlink r:id="rId186" ref="I63"/>
    <hyperlink r:id="rId187" ref="J63"/>
    <hyperlink r:id="rId188" ref="G64"/>
    <hyperlink r:id="rId189" ref="I64"/>
    <hyperlink r:id="rId190" ref="J64"/>
    <hyperlink r:id="rId191" ref="G65"/>
    <hyperlink r:id="rId192" ref="I65"/>
    <hyperlink r:id="rId193" ref="J65"/>
    <hyperlink r:id="rId194" ref="G66"/>
    <hyperlink r:id="rId195" ref="I66"/>
    <hyperlink r:id="rId196" ref="J66"/>
    <hyperlink r:id="rId197" ref="G67"/>
    <hyperlink r:id="rId198" ref="I67"/>
    <hyperlink r:id="rId199" ref="J67"/>
    <hyperlink r:id="rId200" ref="G68"/>
    <hyperlink r:id="rId201" ref="I68"/>
    <hyperlink r:id="rId202" ref="J68"/>
    <hyperlink r:id="rId203" ref="G69"/>
    <hyperlink r:id="rId204" ref="I69"/>
    <hyperlink r:id="rId205" ref="J69"/>
    <hyperlink r:id="rId206" ref="G70"/>
    <hyperlink r:id="rId207" ref="I70"/>
    <hyperlink r:id="rId208" ref="J70"/>
    <hyperlink r:id="rId209" ref="G71"/>
    <hyperlink r:id="rId210" ref="I71"/>
    <hyperlink r:id="rId211" ref="J71"/>
    <hyperlink r:id="rId212" ref="G72"/>
    <hyperlink r:id="rId213" ref="I72"/>
    <hyperlink r:id="rId214" ref="J72"/>
    <hyperlink r:id="rId215" ref="G73"/>
    <hyperlink r:id="rId216" ref="I73"/>
    <hyperlink r:id="rId217" ref="J73"/>
    <hyperlink r:id="rId218" ref="G74"/>
    <hyperlink r:id="rId219" ref="I74"/>
    <hyperlink r:id="rId220" ref="J74"/>
    <hyperlink r:id="rId221" ref="G75"/>
    <hyperlink r:id="rId222" ref="I75"/>
    <hyperlink r:id="rId223" ref="J75"/>
    <hyperlink r:id="rId224" ref="G76"/>
    <hyperlink r:id="rId225" ref="I76"/>
    <hyperlink r:id="rId226" ref="J76"/>
    <hyperlink r:id="rId227" ref="G77"/>
    <hyperlink r:id="rId228" ref="I77"/>
    <hyperlink r:id="rId229" ref="J77"/>
    <hyperlink r:id="rId230" ref="G78"/>
    <hyperlink r:id="rId231" ref="I78"/>
    <hyperlink r:id="rId232" ref="J78"/>
    <hyperlink r:id="rId233" ref="G79"/>
    <hyperlink r:id="rId234" ref="I79"/>
    <hyperlink r:id="rId235" ref="J79"/>
    <hyperlink r:id="rId236" ref="G80"/>
    <hyperlink r:id="rId237" ref="I80"/>
    <hyperlink r:id="rId238" ref="J80"/>
    <hyperlink r:id="rId239" ref="G81"/>
    <hyperlink r:id="rId240" ref="I81"/>
    <hyperlink r:id="rId241" ref="J81"/>
    <hyperlink r:id="rId242" ref="G82"/>
    <hyperlink r:id="rId243" ref="I82"/>
    <hyperlink r:id="rId244" ref="J82"/>
    <hyperlink r:id="rId245" ref="G83"/>
    <hyperlink r:id="rId246" ref="I83"/>
    <hyperlink r:id="rId247" ref="J83"/>
    <hyperlink r:id="rId248" ref="G84"/>
    <hyperlink r:id="rId249" ref="I84"/>
    <hyperlink r:id="rId250" ref="J84"/>
    <hyperlink r:id="rId251" ref="G85"/>
    <hyperlink r:id="rId252" ref="I85"/>
    <hyperlink r:id="rId253" ref="J85"/>
    <hyperlink r:id="rId254" ref="G86"/>
    <hyperlink r:id="rId255" ref="I86"/>
    <hyperlink r:id="rId256" ref="J86"/>
    <hyperlink r:id="rId257" ref="G87"/>
    <hyperlink r:id="rId258" ref="I87"/>
    <hyperlink r:id="rId259" ref="J87"/>
    <hyperlink r:id="rId260" ref="G88"/>
    <hyperlink r:id="rId261" ref="I88"/>
    <hyperlink r:id="rId262" ref="J88"/>
    <hyperlink r:id="rId263" ref="G89"/>
    <hyperlink r:id="rId264" ref="I89"/>
    <hyperlink r:id="rId265" ref="J89"/>
    <hyperlink r:id="rId266" ref="G90"/>
    <hyperlink r:id="rId267" ref="I90"/>
    <hyperlink r:id="rId268" ref="J90"/>
    <hyperlink r:id="rId269" ref="G91"/>
    <hyperlink r:id="rId270" ref="I91"/>
    <hyperlink r:id="rId271" ref="J91"/>
    <hyperlink r:id="rId272" ref="G92"/>
    <hyperlink r:id="rId273" ref="I92"/>
    <hyperlink r:id="rId274" ref="J92"/>
    <hyperlink r:id="rId275" ref="G93"/>
    <hyperlink r:id="rId276" ref="I93"/>
    <hyperlink r:id="rId277" ref="J93"/>
    <hyperlink r:id="rId278" ref="G94"/>
    <hyperlink r:id="rId279" ref="I94"/>
    <hyperlink r:id="rId280" ref="J94"/>
    <hyperlink r:id="rId281" ref="G95"/>
    <hyperlink r:id="rId282" ref="I95"/>
    <hyperlink r:id="rId283" ref="J95"/>
    <hyperlink r:id="rId284" ref="G96"/>
    <hyperlink r:id="rId285" ref="I96"/>
    <hyperlink r:id="rId286" ref="J96"/>
    <hyperlink r:id="rId287" ref="G97"/>
    <hyperlink r:id="rId288" ref="I97"/>
    <hyperlink r:id="rId289" ref="J97"/>
    <hyperlink r:id="rId290" ref="G98"/>
    <hyperlink r:id="rId291" ref="I98"/>
    <hyperlink r:id="rId292" ref="J98"/>
    <hyperlink r:id="rId293" ref="G99"/>
    <hyperlink r:id="rId294" ref="I99"/>
    <hyperlink r:id="rId295" ref="J99"/>
    <hyperlink r:id="rId296" ref="G100"/>
    <hyperlink r:id="rId297" ref="I100"/>
    <hyperlink r:id="rId298" ref="J100"/>
    <hyperlink r:id="rId299" ref="G101"/>
    <hyperlink r:id="rId300" ref="I101"/>
    <hyperlink r:id="rId301" ref="J101"/>
    <hyperlink r:id="rId302" ref="G102"/>
    <hyperlink r:id="rId303" ref="I102"/>
    <hyperlink r:id="rId304" ref="J102"/>
    <hyperlink r:id="rId305" ref="G103"/>
    <hyperlink r:id="rId306" ref="I103"/>
    <hyperlink r:id="rId307" ref="J103"/>
    <hyperlink r:id="rId308" ref="G104"/>
    <hyperlink r:id="rId309" ref="I104"/>
    <hyperlink r:id="rId310" ref="J104"/>
    <hyperlink r:id="rId311" ref="G105"/>
    <hyperlink r:id="rId312" ref="I105"/>
    <hyperlink r:id="rId313" ref="J105"/>
    <hyperlink r:id="rId314" ref="G106"/>
    <hyperlink r:id="rId315" ref="I106"/>
    <hyperlink r:id="rId316" ref="J106"/>
    <hyperlink r:id="rId317" ref="G107"/>
    <hyperlink r:id="rId318" ref="I107"/>
    <hyperlink r:id="rId319" ref="J107"/>
    <hyperlink r:id="rId320" ref="G108"/>
    <hyperlink r:id="rId321" ref="I108"/>
    <hyperlink r:id="rId322" ref="J108"/>
    <hyperlink r:id="rId323" ref="G109"/>
    <hyperlink r:id="rId324" ref="I109"/>
    <hyperlink r:id="rId325" ref="J109"/>
    <hyperlink r:id="rId326" ref="G110"/>
    <hyperlink r:id="rId327" ref="I110"/>
    <hyperlink r:id="rId328" ref="J110"/>
    <hyperlink r:id="rId329" ref="G111"/>
    <hyperlink r:id="rId330" ref="I111"/>
    <hyperlink r:id="rId331" ref="J111"/>
    <hyperlink r:id="rId332" ref="G112"/>
    <hyperlink r:id="rId333" ref="I112"/>
    <hyperlink r:id="rId334" ref="J112"/>
    <hyperlink r:id="rId335" ref="G113"/>
    <hyperlink r:id="rId336" ref="I113"/>
    <hyperlink r:id="rId337" ref="J113"/>
    <hyperlink r:id="rId338" ref="G114"/>
    <hyperlink r:id="rId339" ref="I114"/>
    <hyperlink r:id="rId340" ref="J114"/>
    <hyperlink r:id="rId341" ref="G115"/>
    <hyperlink r:id="rId342" ref="I115"/>
    <hyperlink r:id="rId343" ref="J115"/>
    <hyperlink r:id="rId344" ref="G116"/>
    <hyperlink r:id="rId345" ref="I116"/>
    <hyperlink r:id="rId346" ref="J116"/>
    <hyperlink r:id="rId347" ref="G117"/>
    <hyperlink r:id="rId348" ref="I117"/>
    <hyperlink r:id="rId349" ref="J117"/>
    <hyperlink r:id="rId350" ref="G118"/>
    <hyperlink r:id="rId351" ref="I118"/>
    <hyperlink r:id="rId352" ref="J118"/>
    <hyperlink r:id="rId353" ref="G119"/>
    <hyperlink r:id="rId354" ref="I119"/>
    <hyperlink r:id="rId355" ref="J119"/>
    <hyperlink r:id="rId356" ref="G120"/>
    <hyperlink r:id="rId357" ref="I120"/>
    <hyperlink r:id="rId358" ref="J120"/>
    <hyperlink r:id="rId359" ref="G121"/>
    <hyperlink r:id="rId360" ref="I121"/>
    <hyperlink r:id="rId361" ref="J121"/>
    <hyperlink r:id="rId362" ref="G122"/>
    <hyperlink r:id="rId363" ref="I122"/>
    <hyperlink r:id="rId364" ref="J122"/>
    <hyperlink r:id="rId365" ref="G123"/>
    <hyperlink r:id="rId366" ref="I123"/>
    <hyperlink r:id="rId367" ref="J123"/>
    <hyperlink r:id="rId368" ref="G124"/>
    <hyperlink r:id="rId369" ref="I124"/>
    <hyperlink r:id="rId370" ref="J124"/>
    <hyperlink r:id="rId371" ref="G125"/>
    <hyperlink r:id="rId372" ref="I125"/>
    <hyperlink r:id="rId373" ref="J125"/>
    <hyperlink r:id="rId374" ref="G126"/>
    <hyperlink r:id="rId375" ref="I126"/>
    <hyperlink r:id="rId376" ref="J126"/>
    <hyperlink r:id="rId377" ref="G127"/>
    <hyperlink r:id="rId378" ref="I127"/>
    <hyperlink r:id="rId379" ref="J127"/>
    <hyperlink r:id="rId380" ref="G128"/>
    <hyperlink r:id="rId381" ref="I128"/>
    <hyperlink r:id="rId382" ref="J128"/>
    <hyperlink r:id="rId383" ref="G129"/>
    <hyperlink r:id="rId384" ref="I129"/>
    <hyperlink r:id="rId385" ref="J129"/>
    <hyperlink r:id="rId386" ref="G130"/>
    <hyperlink r:id="rId387" ref="I130"/>
    <hyperlink r:id="rId388" ref="J130"/>
    <hyperlink r:id="rId389" ref="G131"/>
    <hyperlink r:id="rId390" ref="I131"/>
    <hyperlink r:id="rId391" ref="J131"/>
    <hyperlink r:id="rId392" ref="G132"/>
    <hyperlink r:id="rId393" ref="I132"/>
    <hyperlink r:id="rId394" ref="J132"/>
    <hyperlink r:id="rId395" ref="G133"/>
    <hyperlink r:id="rId396" ref="I133"/>
    <hyperlink r:id="rId397" ref="J133"/>
    <hyperlink r:id="rId398" ref="G134"/>
    <hyperlink r:id="rId399" ref="I134"/>
    <hyperlink r:id="rId400" ref="J134"/>
    <hyperlink r:id="rId401" ref="G135"/>
    <hyperlink r:id="rId402" ref="I135"/>
    <hyperlink r:id="rId403" ref="J135"/>
    <hyperlink r:id="rId404" ref="G136"/>
    <hyperlink r:id="rId405" ref="I136"/>
    <hyperlink r:id="rId406" ref="J136"/>
    <hyperlink r:id="rId407" ref="G137"/>
    <hyperlink r:id="rId408" ref="I137"/>
    <hyperlink r:id="rId409" ref="J137"/>
    <hyperlink r:id="rId410" ref="G138"/>
    <hyperlink r:id="rId411" ref="I138"/>
    <hyperlink r:id="rId412" ref="J138"/>
    <hyperlink r:id="rId413" ref="G139"/>
    <hyperlink r:id="rId414" ref="I139"/>
    <hyperlink r:id="rId415" ref="J139"/>
    <hyperlink r:id="rId416" ref="G140"/>
    <hyperlink r:id="rId417" ref="I140"/>
    <hyperlink r:id="rId418" ref="J140"/>
    <hyperlink r:id="rId419" ref="G141"/>
    <hyperlink r:id="rId420" ref="I141"/>
    <hyperlink r:id="rId421" ref="J141"/>
    <hyperlink r:id="rId422" ref="G142"/>
    <hyperlink r:id="rId423" ref="I142"/>
    <hyperlink r:id="rId424" ref="J142"/>
    <hyperlink r:id="rId425" ref="G143"/>
    <hyperlink r:id="rId426" ref="I143"/>
    <hyperlink r:id="rId427" ref="J143"/>
    <hyperlink r:id="rId428" ref="G144"/>
    <hyperlink r:id="rId429" ref="I144"/>
    <hyperlink r:id="rId430" ref="J144"/>
    <hyperlink r:id="rId431" ref="G145"/>
    <hyperlink r:id="rId432" ref="I145"/>
    <hyperlink r:id="rId433" ref="J145"/>
    <hyperlink r:id="rId434" ref="G146"/>
    <hyperlink r:id="rId435" ref="I146"/>
    <hyperlink r:id="rId436" ref="J146"/>
    <hyperlink r:id="rId437" ref="G147"/>
    <hyperlink r:id="rId438" ref="I147"/>
    <hyperlink r:id="rId439" ref="J147"/>
    <hyperlink r:id="rId440" ref="G148"/>
    <hyperlink r:id="rId441" ref="I148"/>
    <hyperlink r:id="rId442" ref="J148"/>
    <hyperlink r:id="rId443" ref="G149"/>
    <hyperlink r:id="rId444" ref="I149"/>
    <hyperlink r:id="rId445" ref="J149"/>
    <hyperlink r:id="rId446" ref="G150"/>
    <hyperlink r:id="rId447" ref="I150"/>
    <hyperlink r:id="rId448" ref="J150"/>
    <hyperlink r:id="rId449" ref="G151"/>
    <hyperlink r:id="rId450" ref="I151"/>
    <hyperlink r:id="rId451" ref="J151"/>
    <hyperlink r:id="rId452" ref="G152"/>
    <hyperlink r:id="rId453" ref="I152"/>
    <hyperlink r:id="rId454" ref="J152"/>
    <hyperlink r:id="rId455" ref="G153"/>
    <hyperlink r:id="rId456" ref="I153"/>
    <hyperlink r:id="rId457" ref="J153"/>
    <hyperlink r:id="rId458" ref="G154"/>
    <hyperlink r:id="rId459" ref="I154"/>
    <hyperlink r:id="rId460" ref="J154"/>
    <hyperlink r:id="rId461" ref="G155"/>
    <hyperlink r:id="rId462" ref="I155"/>
    <hyperlink r:id="rId463" ref="J155"/>
    <hyperlink r:id="rId464" ref="G156"/>
    <hyperlink r:id="rId465" ref="I156"/>
    <hyperlink r:id="rId466" ref="J156"/>
    <hyperlink r:id="rId467" ref="G157"/>
    <hyperlink r:id="rId468" ref="I157"/>
    <hyperlink r:id="rId469" ref="J157"/>
    <hyperlink r:id="rId470" ref="G158"/>
    <hyperlink r:id="rId471" ref="I158"/>
    <hyperlink r:id="rId472" ref="J158"/>
    <hyperlink r:id="rId473" ref="G159"/>
    <hyperlink r:id="rId474" ref="I159"/>
    <hyperlink r:id="rId475" ref="J159"/>
    <hyperlink r:id="rId476" ref="G160"/>
    <hyperlink r:id="rId477" ref="I160"/>
    <hyperlink r:id="rId478" ref="J160"/>
    <hyperlink r:id="rId479" ref="G161"/>
    <hyperlink r:id="rId480" ref="I161"/>
    <hyperlink r:id="rId481" ref="J161"/>
    <hyperlink r:id="rId482" ref="G162"/>
    <hyperlink r:id="rId483" ref="I162"/>
    <hyperlink r:id="rId484" ref="J162"/>
    <hyperlink r:id="rId485" ref="G163"/>
    <hyperlink r:id="rId486" ref="I163"/>
    <hyperlink r:id="rId487" ref="J163"/>
    <hyperlink r:id="rId488" ref="G164"/>
    <hyperlink r:id="rId489" ref="I164"/>
    <hyperlink r:id="rId490" ref="J164"/>
    <hyperlink r:id="rId491" ref="G165"/>
    <hyperlink r:id="rId492" ref="I165"/>
    <hyperlink r:id="rId493" ref="J165"/>
    <hyperlink r:id="rId494" ref="G166"/>
    <hyperlink r:id="rId495" ref="I166"/>
    <hyperlink r:id="rId496" ref="J166"/>
    <hyperlink r:id="rId497" ref="G167"/>
    <hyperlink r:id="rId498" ref="I167"/>
    <hyperlink r:id="rId499" ref="J167"/>
    <hyperlink r:id="rId500" ref="G168"/>
    <hyperlink r:id="rId501" ref="I168"/>
    <hyperlink r:id="rId502" ref="J168"/>
    <hyperlink r:id="rId503" ref="G169"/>
    <hyperlink r:id="rId504" ref="I169"/>
    <hyperlink r:id="rId505" ref="J169"/>
    <hyperlink r:id="rId506" ref="G170"/>
    <hyperlink r:id="rId507" ref="I170"/>
    <hyperlink r:id="rId508" ref="J170"/>
    <hyperlink r:id="rId509" ref="G171"/>
    <hyperlink r:id="rId510" ref="I171"/>
    <hyperlink r:id="rId511" ref="J171"/>
    <hyperlink r:id="rId512" ref="G172"/>
    <hyperlink r:id="rId513" ref="I172"/>
    <hyperlink r:id="rId514" ref="J172"/>
    <hyperlink r:id="rId515" ref="G173"/>
    <hyperlink r:id="rId516" ref="I173"/>
    <hyperlink r:id="rId517" ref="J173"/>
    <hyperlink r:id="rId518" ref="G174"/>
    <hyperlink r:id="rId519" ref="I174"/>
    <hyperlink r:id="rId520" ref="J174"/>
    <hyperlink r:id="rId521" ref="G175"/>
    <hyperlink r:id="rId522" ref="I175"/>
    <hyperlink r:id="rId523" ref="J175"/>
    <hyperlink r:id="rId524" ref="G176"/>
    <hyperlink r:id="rId525" ref="I176"/>
    <hyperlink r:id="rId526" ref="J176"/>
    <hyperlink r:id="rId527" ref="G177"/>
    <hyperlink r:id="rId528" ref="I177"/>
    <hyperlink r:id="rId529" ref="J177"/>
    <hyperlink r:id="rId530" ref="G178"/>
    <hyperlink r:id="rId531" ref="I178"/>
    <hyperlink r:id="rId532" ref="J178"/>
    <hyperlink r:id="rId533" ref="G179"/>
    <hyperlink r:id="rId534" ref="I179"/>
    <hyperlink r:id="rId535" ref="J179"/>
    <hyperlink r:id="rId536" ref="G180"/>
    <hyperlink r:id="rId537" ref="I180"/>
    <hyperlink r:id="rId538" ref="J180"/>
    <hyperlink r:id="rId539" ref="G181"/>
    <hyperlink r:id="rId540" ref="I181"/>
    <hyperlink r:id="rId541" ref="J181"/>
    <hyperlink r:id="rId542" ref="G182"/>
    <hyperlink r:id="rId543" ref="I182"/>
    <hyperlink r:id="rId544" ref="J182"/>
    <hyperlink r:id="rId545" ref="G183"/>
    <hyperlink r:id="rId546" ref="I183"/>
    <hyperlink r:id="rId547" ref="J183"/>
    <hyperlink r:id="rId548" ref="G184"/>
    <hyperlink r:id="rId549" ref="I184"/>
    <hyperlink r:id="rId550" ref="J184"/>
    <hyperlink r:id="rId551" ref="G185"/>
    <hyperlink r:id="rId552" ref="I185"/>
    <hyperlink r:id="rId553" ref="J185"/>
    <hyperlink r:id="rId554" ref="G186"/>
    <hyperlink r:id="rId555" ref="I186"/>
    <hyperlink r:id="rId556" ref="J186"/>
    <hyperlink r:id="rId557" ref="G187"/>
    <hyperlink r:id="rId558" ref="I187"/>
    <hyperlink r:id="rId559" ref="J187"/>
    <hyperlink r:id="rId560" ref="G188"/>
    <hyperlink r:id="rId561" ref="I188"/>
    <hyperlink r:id="rId562" ref="J188"/>
    <hyperlink r:id="rId563" ref="G189"/>
    <hyperlink r:id="rId564" ref="I189"/>
    <hyperlink r:id="rId565" ref="J189"/>
    <hyperlink r:id="rId566" ref="G190"/>
    <hyperlink r:id="rId567" ref="I190"/>
    <hyperlink r:id="rId568" ref="J190"/>
    <hyperlink r:id="rId569" ref="G191"/>
    <hyperlink r:id="rId570" ref="I191"/>
    <hyperlink r:id="rId571" ref="J191"/>
    <hyperlink r:id="rId572" ref="G192"/>
    <hyperlink r:id="rId573" ref="I192"/>
    <hyperlink r:id="rId574" ref="J192"/>
    <hyperlink r:id="rId575" ref="G193"/>
    <hyperlink r:id="rId576" ref="I193"/>
    <hyperlink r:id="rId577" ref="J193"/>
    <hyperlink r:id="rId578" ref="G194"/>
    <hyperlink r:id="rId579" ref="I194"/>
    <hyperlink r:id="rId580" ref="J194"/>
    <hyperlink r:id="rId581" ref="G195"/>
    <hyperlink r:id="rId582" ref="I195"/>
    <hyperlink r:id="rId583" ref="J195"/>
    <hyperlink r:id="rId584" ref="G196"/>
    <hyperlink r:id="rId585" ref="I196"/>
    <hyperlink r:id="rId586" ref="J196"/>
    <hyperlink r:id="rId587" ref="G197"/>
    <hyperlink r:id="rId588" ref="I197"/>
    <hyperlink r:id="rId589" ref="J197"/>
    <hyperlink r:id="rId590" ref="G198"/>
    <hyperlink r:id="rId591" ref="I198"/>
    <hyperlink r:id="rId592" ref="J198"/>
    <hyperlink r:id="rId593" ref="G199"/>
    <hyperlink r:id="rId594" ref="I199"/>
    <hyperlink r:id="rId595" ref="J199"/>
    <hyperlink r:id="rId596" ref="G200"/>
    <hyperlink r:id="rId597" ref="I200"/>
    <hyperlink r:id="rId598" ref="J200"/>
    <hyperlink r:id="rId599" ref="G201"/>
    <hyperlink r:id="rId600" ref="I201"/>
    <hyperlink r:id="rId601" ref="J201"/>
    <hyperlink r:id="rId602" ref="G202"/>
    <hyperlink r:id="rId603" ref="I202"/>
    <hyperlink r:id="rId604" ref="J202"/>
    <hyperlink r:id="rId605" ref="G203"/>
    <hyperlink r:id="rId606" ref="I203"/>
    <hyperlink r:id="rId607" ref="J203"/>
    <hyperlink r:id="rId608" ref="G204"/>
    <hyperlink r:id="rId609" ref="I204"/>
    <hyperlink r:id="rId610" ref="J204"/>
    <hyperlink r:id="rId611" ref="G205"/>
    <hyperlink r:id="rId612" ref="I205"/>
    <hyperlink r:id="rId613" ref="J205"/>
    <hyperlink r:id="rId614" ref="G206"/>
    <hyperlink r:id="rId615" ref="I206"/>
    <hyperlink r:id="rId616" ref="J206"/>
    <hyperlink r:id="rId617" ref="G207"/>
    <hyperlink r:id="rId618" ref="I207"/>
    <hyperlink r:id="rId619" ref="J207"/>
    <hyperlink r:id="rId620" ref="G208"/>
    <hyperlink r:id="rId621" ref="I208"/>
    <hyperlink r:id="rId622" ref="J208"/>
    <hyperlink r:id="rId623" ref="G209"/>
    <hyperlink r:id="rId624" ref="I209"/>
    <hyperlink r:id="rId625" ref="J209"/>
    <hyperlink r:id="rId626" ref="G210"/>
    <hyperlink r:id="rId627" ref="I210"/>
    <hyperlink r:id="rId628" ref="J210"/>
    <hyperlink r:id="rId629" ref="G211"/>
    <hyperlink r:id="rId630" ref="I211"/>
    <hyperlink r:id="rId631" ref="J211"/>
    <hyperlink r:id="rId632" ref="G212"/>
    <hyperlink r:id="rId633" ref="I212"/>
    <hyperlink r:id="rId634" ref="J212"/>
    <hyperlink r:id="rId635" ref="G213"/>
    <hyperlink r:id="rId636" ref="I213"/>
    <hyperlink r:id="rId637" ref="J213"/>
    <hyperlink r:id="rId638" ref="G214"/>
    <hyperlink r:id="rId639" ref="I214"/>
    <hyperlink r:id="rId640" ref="J214"/>
    <hyperlink r:id="rId641" ref="G215"/>
    <hyperlink r:id="rId642" ref="I215"/>
    <hyperlink r:id="rId643" ref="J215"/>
    <hyperlink r:id="rId644" ref="G216"/>
    <hyperlink r:id="rId645" ref="I216"/>
    <hyperlink r:id="rId646" ref="J216"/>
    <hyperlink r:id="rId647" ref="G217"/>
    <hyperlink r:id="rId648" ref="I217"/>
    <hyperlink r:id="rId649" ref="J217"/>
    <hyperlink r:id="rId650" ref="G218"/>
    <hyperlink r:id="rId651" ref="I218"/>
    <hyperlink r:id="rId652" ref="J218"/>
    <hyperlink r:id="rId653" ref="G219"/>
    <hyperlink r:id="rId654" ref="I219"/>
    <hyperlink r:id="rId655" ref="J219"/>
    <hyperlink r:id="rId656" ref="G220"/>
    <hyperlink r:id="rId657" ref="I220"/>
    <hyperlink r:id="rId658" ref="J220"/>
    <hyperlink r:id="rId659" ref="G221"/>
    <hyperlink r:id="rId660" ref="I221"/>
    <hyperlink r:id="rId661" ref="J221"/>
    <hyperlink r:id="rId662" ref="G222"/>
    <hyperlink r:id="rId663" ref="I222"/>
    <hyperlink r:id="rId664" ref="J222"/>
    <hyperlink r:id="rId665" ref="G223"/>
    <hyperlink r:id="rId666" ref="I223"/>
    <hyperlink r:id="rId667" ref="J223"/>
    <hyperlink r:id="rId668" ref="G224"/>
    <hyperlink r:id="rId669" ref="I224"/>
    <hyperlink r:id="rId670" ref="J224"/>
    <hyperlink r:id="rId671" ref="G225"/>
    <hyperlink r:id="rId672" ref="I225"/>
    <hyperlink r:id="rId673" ref="J225"/>
    <hyperlink r:id="rId674" ref="G226"/>
    <hyperlink r:id="rId675" ref="I226"/>
    <hyperlink r:id="rId676" ref="J226"/>
    <hyperlink r:id="rId677" ref="G227"/>
    <hyperlink r:id="rId678" ref="I227"/>
    <hyperlink r:id="rId679" ref="J227"/>
    <hyperlink r:id="rId680" ref="G228"/>
    <hyperlink r:id="rId681" ref="I228"/>
    <hyperlink r:id="rId682" ref="J228"/>
    <hyperlink r:id="rId683" ref="G229"/>
    <hyperlink r:id="rId684" ref="I229"/>
    <hyperlink r:id="rId685" ref="J229"/>
    <hyperlink r:id="rId686" ref="G230"/>
    <hyperlink r:id="rId687" ref="I230"/>
    <hyperlink r:id="rId688" ref="J230"/>
    <hyperlink r:id="rId689" ref="G231"/>
    <hyperlink r:id="rId690" ref="I231"/>
    <hyperlink r:id="rId691" ref="J231"/>
    <hyperlink r:id="rId692" ref="G232"/>
    <hyperlink r:id="rId693" ref="I232"/>
    <hyperlink r:id="rId694" ref="J232"/>
    <hyperlink r:id="rId695" ref="G233"/>
    <hyperlink r:id="rId696" ref="I233"/>
    <hyperlink r:id="rId697" ref="J233"/>
    <hyperlink r:id="rId698" ref="G234"/>
    <hyperlink r:id="rId699" ref="I234"/>
    <hyperlink r:id="rId700" ref="J234"/>
    <hyperlink r:id="rId701" ref="G235"/>
    <hyperlink r:id="rId702" ref="I235"/>
    <hyperlink r:id="rId703" ref="J235"/>
    <hyperlink r:id="rId704" ref="G236"/>
    <hyperlink r:id="rId705" ref="I236"/>
    <hyperlink r:id="rId706" ref="J236"/>
    <hyperlink r:id="rId707" ref="G237"/>
    <hyperlink r:id="rId708" ref="I237"/>
    <hyperlink r:id="rId709" ref="J237"/>
    <hyperlink r:id="rId710" ref="G238"/>
    <hyperlink r:id="rId711" ref="I238"/>
    <hyperlink r:id="rId712" ref="J238"/>
    <hyperlink r:id="rId713" ref="G239"/>
    <hyperlink r:id="rId714" ref="I239"/>
    <hyperlink r:id="rId715" ref="J239"/>
    <hyperlink r:id="rId716" ref="G240"/>
    <hyperlink r:id="rId717" ref="I240"/>
    <hyperlink r:id="rId718" ref="J240"/>
    <hyperlink r:id="rId719" ref="G241"/>
    <hyperlink r:id="rId720" ref="I241"/>
    <hyperlink r:id="rId721" ref="J241"/>
    <hyperlink r:id="rId722" ref="G242"/>
    <hyperlink r:id="rId723" ref="I242"/>
    <hyperlink r:id="rId724" ref="J242"/>
    <hyperlink r:id="rId725" ref="G243"/>
    <hyperlink r:id="rId726" ref="I243"/>
    <hyperlink r:id="rId727" ref="J243"/>
    <hyperlink r:id="rId728" ref="G244"/>
    <hyperlink r:id="rId729" ref="I244"/>
    <hyperlink r:id="rId730" ref="J244"/>
    <hyperlink r:id="rId731" ref="G245"/>
    <hyperlink r:id="rId732" ref="I245"/>
    <hyperlink r:id="rId733" ref="J245"/>
    <hyperlink r:id="rId734" ref="G246"/>
    <hyperlink r:id="rId735" ref="I246"/>
    <hyperlink r:id="rId736" ref="J246"/>
    <hyperlink r:id="rId737" ref="G247"/>
    <hyperlink r:id="rId738" ref="I247"/>
    <hyperlink r:id="rId739" ref="J247"/>
    <hyperlink r:id="rId740" ref="G248"/>
    <hyperlink r:id="rId741" ref="I248"/>
    <hyperlink r:id="rId742" ref="J248"/>
    <hyperlink r:id="rId743" ref="G249"/>
    <hyperlink r:id="rId744" ref="I249"/>
    <hyperlink r:id="rId745" ref="J249"/>
    <hyperlink r:id="rId746" ref="G250"/>
    <hyperlink r:id="rId747" ref="I250"/>
    <hyperlink r:id="rId748" ref="J250"/>
    <hyperlink r:id="rId749" ref="G251"/>
    <hyperlink r:id="rId750" ref="I251"/>
    <hyperlink r:id="rId751" ref="J251"/>
    <hyperlink r:id="rId752" ref="G252"/>
    <hyperlink r:id="rId753" ref="I252"/>
    <hyperlink r:id="rId754" ref="J252"/>
    <hyperlink r:id="rId755" ref="G253"/>
    <hyperlink r:id="rId756" ref="I253"/>
    <hyperlink r:id="rId757" ref="J253"/>
    <hyperlink r:id="rId758" ref="G254"/>
    <hyperlink r:id="rId759" ref="I254"/>
    <hyperlink r:id="rId760" ref="J254"/>
    <hyperlink r:id="rId761" ref="G255"/>
    <hyperlink r:id="rId762" ref="I255"/>
    <hyperlink r:id="rId763" ref="J255"/>
    <hyperlink r:id="rId764" ref="G256"/>
    <hyperlink r:id="rId765" ref="I256"/>
    <hyperlink r:id="rId766" ref="J256"/>
    <hyperlink r:id="rId767" ref="G257"/>
    <hyperlink r:id="rId768" ref="I257"/>
    <hyperlink r:id="rId769" ref="J257"/>
    <hyperlink r:id="rId770" ref="G258"/>
    <hyperlink r:id="rId771" ref="I258"/>
    <hyperlink r:id="rId772" ref="J258"/>
    <hyperlink r:id="rId773" ref="G259"/>
    <hyperlink r:id="rId774" ref="I259"/>
    <hyperlink r:id="rId775" ref="J259"/>
    <hyperlink r:id="rId776" ref="G260"/>
    <hyperlink r:id="rId777" ref="I260"/>
    <hyperlink r:id="rId778" ref="J260"/>
    <hyperlink r:id="rId779" ref="G261"/>
    <hyperlink r:id="rId780" ref="I261"/>
    <hyperlink r:id="rId781" ref="J261"/>
    <hyperlink r:id="rId782" ref="G262"/>
    <hyperlink r:id="rId783" ref="I262"/>
    <hyperlink r:id="rId784" ref="J262"/>
    <hyperlink r:id="rId785" ref="G263"/>
    <hyperlink r:id="rId786" ref="I263"/>
    <hyperlink r:id="rId787" ref="J263"/>
    <hyperlink r:id="rId788" ref="G264"/>
    <hyperlink r:id="rId789" ref="I264"/>
    <hyperlink r:id="rId790" ref="J264"/>
    <hyperlink r:id="rId791" ref="G265"/>
    <hyperlink r:id="rId792" ref="I265"/>
    <hyperlink r:id="rId793" ref="J265"/>
    <hyperlink r:id="rId794" ref="G266"/>
    <hyperlink r:id="rId795" ref="I266"/>
    <hyperlink r:id="rId796" ref="J266"/>
    <hyperlink r:id="rId797" ref="G267"/>
    <hyperlink r:id="rId798" ref="I267"/>
    <hyperlink r:id="rId799" ref="J267"/>
    <hyperlink r:id="rId800" ref="G268"/>
    <hyperlink r:id="rId801" ref="I268"/>
    <hyperlink r:id="rId802" ref="J268"/>
    <hyperlink r:id="rId803" ref="G269"/>
    <hyperlink r:id="rId804" ref="I269"/>
    <hyperlink r:id="rId805" ref="J269"/>
    <hyperlink r:id="rId806" ref="G270"/>
    <hyperlink r:id="rId807" ref="I270"/>
    <hyperlink r:id="rId808" ref="J270"/>
    <hyperlink r:id="rId809" ref="G271"/>
    <hyperlink r:id="rId810" ref="I271"/>
    <hyperlink r:id="rId811" ref="J271"/>
    <hyperlink r:id="rId812" ref="G272"/>
    <hyperlink r:id="rId813" ref="I272"/>
    <hyperlink r:id="rId814" ref="J272"/>
    <hyperlink r:id="rId815" ref="G273"/>
    <hyperlink r:id="rId816" ref="I273"/>
    <hyperlink r:id="rId817" ref="J273"/>
    <hyperlink r:id="rId818" ref="G274"/>
    <hyperlink r:id="rId819" ref="I274"/>
    <hyperlink r:id="rId820" ref="J274"/>
    <hyperlink r:id="rId821" ref="G275"/>
    <hyperlink r:id="rId822" ref="I275"/>
    <hyperlink r:id="rId823" ref="J275"/>
    <hyperlink r:id="rId824" ref="G276"/>
    <hyperlink r:id="rId825" ref="I276"/>
    <hyperlink r:id="rId826" ref="J276"/>
    <hyperlink r:id="rId827" ref="G277"/>
    <hyperlink r:id="rId828" ref="I277"/>
    <hyperlink r:id="rId829" ref="J277"/>
    <hyperlink r:id="rId830" ref="G278"/>
    <hyperlink r:id="rId831" ref="I278"/>
    <hyperlink r:id="rId832" ref="J278"/>
    <hyperlink r:id="rId833" ref="G279"/>
    <hyperlink r:id="rId834" ref="I279"/>
    <hyperlink r:id="rId835" ref="J279"/>
    <hyperlink r:id="rId836" ref="G280"/>
    <hyperlink r:id="rId837" ref="I280"/>
    <hyperlink r:id="rId838" ref="J280"/>
    <hyperlink r:id="rId839" ref="G281"/>
    <hyperlink r:id="rId840" ref="I281"/>
    <hyperlink r:id="rId841" ref="J281"/>
    <hyperlink r:id="rId842" ref="G282"/>
    <hyperlink r:id="rId843" ref="I282"/>
    <hyperlink r:id="rId844" ref="J282"/>
    <hyperlink r:id="rId845" ref="G283"/>
    <hyperlink r:id="rId846" ref="I283"/>
    <hyperlink r:id="rId847" ref="J283"/>
    <hyperlink r:id="rId848" ref="G284"/>
    <hyperlink r:id="rId849" ref="I284"/>
    <hyperlink r:id="rId850" ref="J284"/>
    <hyperlink r:id="rId851" ref="G285"/>
    <hyperlink r:id="rId852" ref="I285"/>
    <hyperlink r:id="rId853" ref="J285"/>
    <hyperlink r:id="rId854" ref="G286"/>
    <hyperlink r:id="rId855" ref="I286"/>
    <hyperlink r:id="rId856" ref="J286"/>
    <hyperlink r:id="rId857" ref="G287"/>
    <hyperlink r:id="rId858" ref="I287"/>
    <hyperlink r:id="rId859" ref="J287"/>
    <hyperlink r:id="rId860" ref="G288"/>
    <hyperlink r:id="rId861" ref="I288"/>
    <hyperlink r:id="rId862" ref="J288"/>
    <hyperlink r:id="rId863" ref="G289"/>
    <hyperlink r:id="rId864" ref="I289"/>
    <hyperlink r:id="rId865" ref="J289"/>
    <hyperlink r:id="rId866" ref="G290"/>
    <hyperlink r:id="rId867" ref="I290"/>
    <hyperlink r:id="rId868" ref="J290"/>
    <hyperlink r:id="rId869" ref="G291"/>
    <hyperlink r:id="rId870" ref="I291"/>
    <hyperlink r:id="rId871" ref="J291"/>
    <hyperlink r:id="rId872" ref="G292"/>
    <hyperlink r:id="rId873" ref="I292"/>
    <hyperlink r:id="rId874" ref="J292"/>
    <hyperlink r:id="rId875" ref="G293"/>
    <hyperlink r:id="rId876" ref="I293"/>
    <hyperlink r:id="rId877" ref="J293"/>
    <hyperlink r:id="rId878" ref="G294"/>
    <hyperlink r:id="rId879" ref="I294"/>
    <hyperlink r:id="rId880" ref="J294"/>
    <hyperlink r:id="rId881" ref="G295"/>
    <hyperlink r:id="rId882" ref="I295"/>
    <hyperlink r:id="rId883" ref="J295"/>
    <hyperlink r:id="rId884" ref="G296"/>
    <hyperlink r:id="rId885" ref="I296"/>
    <hyperlink r:id="rId886" ref="J296"/>
    <hyperlink r:id="rId887" ref="G297"/>
    <hyperlink r:id="rId888" ref="I297"/>
    <hyperlink r:id="rId889" ref="J297"/>
    <hyperlink r:id="rId890" ref="G298"/>
    <hyperlink r:id="rId891" ref="I298"/>
    <hyperlink r:id="rId892" ref="J298"/>
    <hyperlink r:id="rId893" ref="G299"/>
    <hyperlink r:id="rId894" ref="I299"/>
    <hyperlink r:id="rId895" ref="J299"/>
    <hyperlink r:id="rId896" ref="G300"/>
    <hyperlink r:id="rId897" ref="I300"/>
    <hyperlink r:id="rId898" ref="J300"/>
    <hyperlink r:id="rId899" ref="G301"/>
    <hyperlink r:id="rId900" ref="I301"/>
    <hyperlink r:id="rId901" ref="J301"/>
    <hyperlink r:id="rId902" ref="G302"/>
    <hyperlink r:id="rId903" ref="I302"/>
    <hyperlink r:id="rId904" ref="J302"/>
  </hyperlinks>
  <drawing r:id="rId905"/>
  <legacyDrawing r:id="rId9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6.14"/>
    <col customWidth="1" min="3" max="3" width="52.29"/>
    <col customWidth="1" min="5" max="5" width="18.71"/>
  </cols>
  <sheetData>
    <row r="1">
      <c r="A1" s="2" t="s">
        <v>1099</v>
      </c>
      <c r="B1" s="2" t="s">
        <v>2</v>
      </c>
      <c r="C1" s="2" t="s">
        <v>3</v>
      </c>
      <c r="D1" s="2" t="s">
        <v>4</v>
      </c>
      <c r="E1" s="2" t="s">
        <v>1100</v>
      </c>
      <c r="F1" s="2" t="s">
        <v>7</v>
      </c>
      <c r="G1" s="2" t="s">
        <v>10</v>
      </c>
      <c r="H1" s="2" t="s">
        <v>8</v>
      </c>
      <c r="I1" s="2" t="s">
        <v>9</v>
      </c>
      <c r="J1" s="2" t="s">
        <v>1101</v>
      </c>
      <c r="K1" s="2" t="s">
        <v>11</v>
      </c>
      <c r="L1" s="2" t="s">
        <v>1102</v>
      </c>
    </row>
    <row r="2">
      <c r="A2" s="14" t="s">
        <v>1103</v>
      </c>
      <c r="B2" s="14">
        <v>1.0</v>
      </c>
      <c r="C2" s="14" t="s">
        <v>1104</v>
      </c>
      <c r="D2" s="14" t="s">
        <v>1105</v>
      </c>
      <c r="E2" s="8" t="s">
        <v>153</v>
      </c>
      <c r="F2" s="14" t="s">
        <v>19</v>
      </c>
      <c r="G2" s="25">
        <f>177/15</f>
        <v>11.8</v>
      </c>
      <c r="H2" s="8" t="s">
        <v>1106</v>
      </c>
      <c r="I2" s="14" t="s">
        <v>1107</v>
      </c>
    </row>
    <row r="3">
      <c r="B3" s="14">
        <v>2.0</v>
      </c>
      <c r="C3" s="14" t="s">
        <v>1108</v>
      </c>
      <c r="D3" s="14" t="s">
        <v>35</v>
      </c>
      <c r="E3" s="8" t="s">
        <v>1109</v>
      </c>
      <c r="F3" s="14" t="s">
        <v>19</v>
      </c>
      <c r="G3" s="25">
        <f>347/21</f>
        <v>16.52380952</v>
      </c>
      <c r="H3" s="8" t="s">
        <v>1110</v>
      </c>
      <c r="I3" s="14" t="s">
        <v>1111</v>
      </c>
    </row>
    <row r="4">
      <c r="B4" s="14">
        <v>3.0</v>
      </c>
      <c r="C4" s="14" t="s">
        <v>1112</v>
      </c>
      <c r="D4" s="14" t="s">
        <v>62</v>
      </c>
      <c r="E4" s="8" t="s">
        <v>1113</v>
      </c>
      <c r="F4" s="14" t="s">
        <v>19</v>
      </c>
      <c r="G4" s="25">
        <f>353/28</f>
        <v>12.60714286</v>
      </c>
      <c r="H4" s="8" t="s">
        <v>1114</v>
      </c>
      <c r="I4" s="14" t="s">
        <v>1115</v>
      </c>
    </row>
    <row r="6">
      <c r="A6" s="14" t="s">
        <v>1116</v>
      </c>
      <c r="B6" s="14">
        <v>1.0</v>
      </c>
      <c r="C6" s="14" t="s">
        <v>1117</v>
      </c>
      <c r="D6" s="14" t="s">
        <v>19</v>
      </c>
      <c r="E6" s="8" t="s">
        <v>1118</v>
      </c>
      <c r="F6" s="14" t="s">
        <v>19</v>
      </c>
      <c r="G6" s="25">
        <f>(251-25)/14</f>
        <v>16.14285714</v>
      </c>
      <c r="H6" s="8" t="s">
        <v>1119</v>
      </c>
      <c r="I6" s="8" t="s">
        <v>1120</v>
      </c>
    </row>
    <row r="7">
      <c r="B7" s="14">
        <v>2.0</v>
      </c>
      <c r="C7" s="14" t="s">
        <v>1121</v>
      </c>
      <c r="D7" s="14" t="s">
        <v>19</v>
      </c>
      <c r="E7" s="8" t="s">
        <v>1122</v>
      </c>
      <c r="F7" s="14" t="s">
        <v>19</v>
      </c>
      <c r="G7" s="25">
        <f>(235-23)/14</f>
        <v>15.14285714</v>
      </c>
      <c r="H7" s="8" t="s">
        <v>1123</v>
      </c>
      <c r="I7" s="8" t="s">
        <v>1124</v>
      </c>
    </row>
    <row r="8">
      <c r="B8" s="14">
        <v>3.0</v>
      </c>
      <c r="C8" s="14" t="s">
        <v>1125</v>
      </c>
      <c r="D8" s="14" t="s">
        <v>19</v>
      </c>
      <c r="E8" s="8" t="s">
        <v>1126</v>
      </c>
      <c r="F8" s="14" t="s">
        <v>1127</v>
      </c>
      <c r="G8" s="25">
        <f>(122-15)/7</f>
        <v>15.28571429</v>
      </c>
      <c r="H8" s="8" t="s">
        <v>1128</v>
      </c>
      <c r="I8" s="8" t="s">
        <v>1129</v>
      </c>
    </row>
    <row r="9">
      <c r="B9" s="14">
        <v>4.0</v>
      </c>
      <c r="C9" s="14" t="s">
        <v>1130</v>
      </c>
      <c r="D9" s="14" t="s">
        <v>19</v>
      </c>
      <c r="E9" s="8" t="s">
        <v>1131</v>
      </c>
      <c r="F9" s="14" t="s">
        <v>19</v>
      </c>
      <c r="G9" s="25">
        <f>(244-40)/14</f>
        <v>14.57142857</v>
      </c>
      <c r="H9" s="8" t="s">
        <v>1132</v>
      </c>
      <c r="I9" s="8" t="s">
        <v>1133</v>
      </c>
    </row>
    <row r="10">
      <c r="B10" s="14">
        <v>5.0</v>
      </c>
      <c r="C10" s="14" t="s">
        <v>1134</v>
      </c>
      <c r="D10" s="14" t="s">
        <v>19</v>
      </c>
      <c r="E10" s="8" t="s">
        <v>1135</v>
      </c>
      <c r="F10" s="14" t="s">
        <v>19</v>
      </c>
      <c r="G10" s="25">
        <f>(173-35)/28</f>
        <v>4.928571429</v>
      </c>
      <c r="H10" s="8" t="s">
        <v>1136</v>
      </c>
      <c r="I10" s="8" t="s">
        <v>1137</v>
      </c>
    </row>
    <row r="11">
      <c r="B11" s="14">
        <v>6.0</v>
      </c>
      <c r="C11" s="14" t="s">
        <v>1138</v>
      </c>
      <c r="D11" s="14" t="s">
        <v>19</v>
      </c>
      <c r="E11" s="8" t="s">
        <v>1139</v>
      </c>
      <c r="F11" s="14" t="s">
        <v>19</v>
      </c>
      <c r="G11" s="25">
        <f>(26-3)/5</f>
        <v>4.6</v>
      </c>
      <c r="H11" s="8" t="s">
        <v>1140</v>
      </c>
      <c r="I11" s="8" t="s">
        <v>1120</v>
      </c>
    </row>
    <row r="12">
      <c r="B12" s="14">
        <v>7.0</v>
      </c>
      <c r="C12" s="14" t="s">
        <v>1141</v>
      </c>
      <c r="D12" s="14" t="s">
        <v>19</v>
      </c>
      <c r="E12" s="8" t="s">
        <v>1142</v>
      </c>
      <c r="F12" s="14" t="s">
        <v>19</v>
      </c>
      <c r="G12" s="25">
        <f>(229-60)/21</f>
        <v>8.047619048</v>
      </c>
      <c r="H12" s="8" t="s">
        <v>1143</v>
      </c>
      <c r="I12" s="8" t="s">
        <v>1144</v>
      </c>
    </row>
    <row r="13">
      <c r="B13" s="14">
        <v>8.0</v>
      </c>
      <c r="C13" s="14" t="s">
        <v>1145</v>
      </c>
      <c r="D13" s="14" t="s">
        <v>19</v>
      </c>
      <c r="E13" s="8" t="s">
        <v>1146</v>
      </c>
      <c r="F13" s="14" t="s">
        <v>19</v>
      </c>
      <c r="G13" s="25">
        <f>(202-54)/21</f>
        <v>7.047619048</v>
      </c>
      <c r="H13" s="8" t="s">
        <v>1147</v>
      </c>
      <c r="I13" s="8" t="s">
        <v>557</v>
      </c>
    </row>
    <row r="14">
      <c r="B14" s="14">
        <v>9.0</v>
      </c>
      <c r="C14" s="14" t="s">
        <v>1148</v>
      </c>
      <c r="D14" s="14" t="s">
        <v>19</v>
      </c>
      <c r="E14" s="8" t="s">
        <v>1149</v>
      </c>
      <c r="F14" s="14" t="s">
        <v>19</v>
      </c>
      <c r="G14" s="25">
        <f>(23-5)/7</f>
        <v>2.571428571</v>
      </c>
      <c r="H14" s="8" t="s">
        <v>1150</v>
      </c>
      <c r="I14" s="8" t="s">
        <v>1151</v>
      </c>
    </row>
    <row r="15">
      <c r="B15" s="14">
        <v>10.0</v>
      </c>
      <c r="C15" s="14" t="s">
        <v>1152</v>
      </c>
      <c r="D15" s="14" t="s">
        <v>19</v>
      </c>
      <c r="E15" s="8" t="s">
        <v>1153</v>
      </c>
      <c r="F15" s="14" t="s">
        <v>19</v>
      </c>
      <c r="G15" s="25">
        <f>(106-34)/7</f>
        <v>10.28571429</v>
      </c>
      <c r="H15" s="8" t="s">
        <v>1154</v>
      </c>
      <c r="I15" s="8" t="s">
        <v>1155</v>
      </c>
    </row>
    <row r="16">
      <c r="B16" s="14">
        <v>11.0</v>
      </c>
      <c r="C16" s="14" t="s">
        <v>1156</v>
      </c>
      <c r="D16" s="14" t="s">
        <v>19</v>
      </c>
      <c r="E16" s="8" t="s">
        <v>1157</v>
      </c>
      <c r="F16" s="14" t="s">
        <v>19</v>
      </c>
      <c r="G16" s="25">
        <f>(147-56)/14</f>
        <v>6.5</v>
      </c>
      <c r="H16" s="8" t="s">
        <v>1158</v>
      </c>
      <c r="I16" s="8" t="s">
        <v>1159</v>
      </c>
    </row>
    <row r="17">
      <c r="B17" s="14">
        <v>12.0</v>
      </c>
      <c r="C17" s="14" t="s">
        <v>1160</v>
      </c>
      <c r="D17" s="14" t="s">
        <v>19</v>
      </c>
      <c r="E17" s="8" t="s">
        <v>1161</v>
      </c>
      <c r="F17" s="14" t="s">
        <v>19</v>
      </c>
      <c r="G17" s="25">
        <f>(162-68)/21</f>
        <v>4.476190476</v>
      </c>
      <c r="H17" s="8" t="s">
        <v>1162</v>
      </c>
      <c r="I17" s="8" t="s">
        <v>1159</v>
      </c>
    </row>
    <row r="18">
      <c r="B18" s="14">
        <v>13.0</v>
      </c>
      <c r="C18" s="14" t="s">
        <v>1163</v>
      </c>
      <c r="D18" s="14" t="s">
        <v>19</v>
      </c>
      <c r="E18" s="8" t="s">
        <v>1164</v>
      </c>
      <c r="F18" s="14" t="s">
        <v>19</v>
      </c>
      <c r="G18" s="25">
        <f>(95-49)/21</f>
        <v>2.19047619</v>
      </c>
      <c r="H18" s="8" t="s">
        <v>1165</v>
      </c>
      <c r="I18" s="8" t="s">
        <v>1166</v>
      </c>
    </row>
    <row r="19">
      <c r="B19" s="14">
        <v>14.0</v>
      </c>
      <c r="C19" s="14" t="s">
        <v>1167</v>
      </c>
      <c r="D19" s="14" t="s">
        <v>19</v>
      </c>
      <c r="E19" s="8" t="s">
        <v>1168</v>
      </c>
      <c r="F19" s="14" t="s">
        <v>19</v>
      </c>
      <c r="G19" s="25">
        <f>(82-50)/7</f>
        <v>4.571428571</v>
      </c>
      <c r="H19" s="8" t="s">
        <v>1169</v>
      </c>
      <c r="I19" s="8" t="s">
        <v>1170</v>
      </c>
    </row>
    <row r="21">
      <c r="A21" s="14" t="s">
        <v>1171</v>
      </c>
      <c r="C21" s="14" t="s">
        <v>1172</v>
      </c>
    </row>
  </sheetData>
  <hyperlinks>
    <hyperlink r:id="rId2" ref="E2"/>
    <hyperlink r:id="rId3" ref="H2"/>
    <hyperlink r:id="rId4" ref="E3"/>
    <hyperlink r:id="rId5" ref="H3"/>
    <hyperlink r:id="rId6" ref="E4"/>
    <hyperlink r:id="rId7" ref="H4"/>
    <hyperlink r:id="rId8" ref="E6"/>
    <hyperlink r:id="rId9" ref="H6"/>
    <hyperlink r:id="rId10" ref="I6"/>
    <hyperlink r:id="rId11" ref="E7"/>
    <hyperlink r:id="rId12" ref="H7"/>
    <hyperlink r:id="rId13" ref="I7"/>
    <hyperlink r:id="rId14" ref="E8"/>
    <hyperlink r:id="rId15" ref="H8"/>
    <hyperlink r:id="rId16" ref="I8"/>
    <hyperlink r:id="rId17" ref="E9"/>
    <hyperlink r:id="rId18" ref="H9"/>
    <hyperlink r:id="rId19" ref="I9"/>
    <hyperlink r:id="rId20" ref="E10"/>
    <hyperlink r:id="rId21" ref="H10"/>
    <hyperlink r:id="rId22" ref="I10"/>
    <hyperlink r:id="rId23" ref="E11"/>
    <hyperlink r:id="rId24" ref="H11"/>
    <hyperlink r:id="rId25" ref="I11"/>
    <hyperlink r:id="rId26" ref="E12"/>
    <hyperlink r:id="rId27" ref="H12"/>
    <hyperlink r:id="rId28" ref="I12"/>
    <hyperlink r:id="rId29" ref="E13"/>
    <hyperlink r:id="rId30" ref="H13"/>
    <hyperlink r:id="rId31" ref="I13"/>
    <hyperlink r:id="rId32" ref="E14"/>
    <hyperlink r:id="rId33" ref="H14"/>
    <hyperlink r:id="rId34" ref="I14"/>
    <hyperlink r:id="rId35" ref="E15"/>
    <hyperlink r:id="rId36" ref="H15"/>
    <hyperlink r:id="rId37" ref="I15"/>
    <hyperlink r:id="rId38" ref="E16"/>
    <hyperlink r:id="rId39" ref="H16"/>
    <hyperlink r:id="rId40" ref="I16"/>
    <hyperlink r:id="rId41" ref="E17"/>
    <hyperlink r:id="rId42" ref="H17"/>
    <hyperlink r:id="rId43" ref="I17"/>
    <hyperlink r:id="rId44" ref="E18"/>
    <hyperlink r:id="rId45" ref="H18"/>
    <hyperlink r:id="rId46" ref="I18"/>
    <hyperlink r:id="rId47" ref="E19"/>
    <hyperlink r:id="rId48" ref="H19"/>
    <hyperlink r:id="rId49" ref="I19"/>
  </hyperlinks>
  <drawing r:id="rId50"/>
  <legacy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1173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6.14"/>
    <col customWidth="1" min="3" max="3" width="34.29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1100</v>
      </c>
      <c r="F1" s="2" t="s">
        <v>7</v>
      </c>
      <c r="G1" s="2" t="s">
        <v>8</v>
      </c>
      <c r="H1" s="2" t="s">
        <v>9</v>
      </c>
      <c r="I1" s="2" t="s">
        <v>1174</v>
      </c>
      <c r="J1" s="2" t="s">
        <v>1175</v>
      </c>
      <c r="K1" s="2" t="s">
        <v>11</v>
      </c>
    </row>
    <row r="2">
      <c r="A2" s="7"/>
    </row>
    <row r="3">
      <c r="A3" s="7">
        <v>44055.0</v>
      </c>
      <c r="B3" s="14">
        <v>1.0</v>
      </c>
      <c r="C3" s="14" t="s">
        <v>1176</v>
      </c>
      <c r="D3" s="14" t="s">
        <v>67</v>
      </c>
      <c r="E3" s="8" t="s">
        <v>1177</v>
      </c>
      <c r="F3" s="14" t="s">
        <v>1178</v>
      </c>
      <c r="G3" s="8" t="s">
        <v>1179</v>
      </c>
      <c r="H3" s="8" t="s">
        <v>1180</v>
      </c>
    </row>
    <row r="4">
      <c r="B4" s="14">
        <v>2.0</v>
      </c>
      <c r="C4" s="14" t="s">
        <v>1181</v>
      </c>
      <c r="D4" s="14" t="s">
        <v>46</v>
      </c>
      <c r="E4" s="8" t="s">
        <v>1182</v>
      </c>
      <c r="F4" s="14" t="s">
        <v>1183</v>
      </c>
      <c r="G4" s="8" t="s">
        <v>1184</v>
      </c>
      <c r="H4" s="8" t="s">
        <v>1185</v>
      </c>
    </row>
    <row r="5">
      <c r="B5" s="14">
        <v>3.0</v>
      </c>
      <c r="C5" s="14" t="s">
        <v>1186</v>
      </c>
      <c r="D5" s="14" t="s">
        <v>40</v>
      </c>
      <c r="E5" s="14" t="s">
        <v>1187</v>
      </c>
      <c r="F5" s="14" t="s">
        <v>1188</v>
      </c>
      <c r="G5" s="8" t="s">
        <v>1189</v>
      </c>
      <c r="H5" s="8" t="s">
        <v>1190</v>
      </c>
    </row>
    <row r="6">
      <c r="B6" s="14">
        <v>4.0</v>
      </c>
      <c r="C6" s="14" t="s">
        <v>1191</v>
      </c>
      <c r="D6" s="14" t="s">
        <v>46</v>
      </c>
      <c r="E6" s="8" t="s">
        <v>1192</v>
      </c>
      <c r="F6" s="14" t="s">
        <v>1193</v>
      </c>
      <c r="G6" s="8" t="s">
        <v>1194</v>
      </c>
      <c r="H6" s="8" t="s">
        <v>1195</v>
      </c>
    </row>
    <row r="7">
      <c r="B7" s="14">
        <v>5.0</v>
      </c>
      <c r="C7" s="14" t="s">
        <v>1196</v>
      </c>
      <c r="D7" s="14" t="s">
        <v>67</v>
      </c>
      <c r="E7" s="8" t="s">
        <v>1197</v>
      </c>
      <c r="F7" s="14" t="s">
        <v>1198</v>
      </c>
      <c r="G7" s="8" t="s">
        <v>1199</v>
      </c>
      <c r="H7" s="8" t="s">
        <v>1200</v>
      </c>
    </row>
    <row r="8">
      <c r="B8" s="14">
        <v>6.0</v>
      </c>
      <c r="C8" s="14" t="s">
        <v>1201</v>
      </c>
      <c r="D8" s="14" t="s">
        <v>46</v>
      </c>
      <c r="E8" s="8" t="s">
        <v>1202</v>
      </c>
      <c r="F8" s="14" t="s">
        <v>1203</v>
      </c>
      <c r="G8" s="8" t="s">
        <v>1204</v>
      </c>
      <c r="H8" s="8" t="s">
        <v>1205</v>
      </c>
    </row>
    <row r="9">
      <c r="B9" s="14">
        <v>7.0</v>
      </c>
      <c r="C9" s="14" t="s">
        <v>1206</v>
      </c>
      <c r="D9" s="14" t="s">
        <v>46</v>
      </c>
      <c r="E9" s="8" t="s">
        <v>1207</v>
      </c>
      <c r="F9" s="14" t="s">
        <v>1208</v>
      </c>
      <c r="G9" s="8" t="s">
        <v>1209</v>
      </c>
      <c r="H9" s="8" t="s">
        <v>1210</v>
      </c>
    </row>
    <row r="10">
      <c r="B10" s="14">
        <v>8.0</v>
      </c>
      <c r="C10" s="14" t="s">
        <v>1211</v>
      </c>
      <c r="D10" s="14" t="s">
        <v>16</v>
      </c>
      <c r="E10" s="8" t="s">
        <v>1212</v>
      </c>
      <c r="F10" s="14" t="s">
        <v>1213</v>
      </c>
      <c r="G10" s="8" t="s">
        <v>1214</v>
      </c>
      <c r="H10" s="8" t="s">
        <v>1215</v>
      </c>
    </row>
    <row r="11">
      <c r="B11" s="14">
        <v>9.0</v>
      </c>
      <c r="C11" s="14" t="s">
        <v>1216</v>
      </c>
      <c r="D11" s="14" t="s">
        <v>40</v>
      </c>
      <c r="E11" s="8" t="s">
        <v>1217</v>
      </c>
      <c r="F11" s="14" t="s">
        <v>1218</v>
      </c>
      <c r="G11" s="8" t="s">
        <v>1219</v>
      </c>
      <c r="H11" s="8" t="s">
        <v>1220</v>
      </c>
    </row>
    <row r="12">
      <c r="B12" s="14">
        <v>10.0</v>
      </c>
      <c r="C12" s="14" t="s">
        <v>1221</v>
      </c>
      <c r="D12" s="14" t="s">
        <v>67</v>
      </c>
      <c r="E12" s="8" t="s">
        <v>1222</v>
      </c>
      <c r="F12" s="14" t="s">
        <v>1223</v>
      </c>
      <c r="G12" s="8" t="s">
        <v>1224</v>
      </c>
      <c r="H12" s="8" t="s">
        <v>1225</v>
      </c>
    </row>
    <row r="13">
      <c r="B13" s="14">
        <v>11.0</v>
      </c>
      <c r="C13" s="14" t="s">
        <v>1226</v>
      </c>
      <c r="D13" s="14" t="s">
        <v>67</v>
      </c>
      <c r="E13" s="8" t="s">
        <v>1227</v>
      </c>
      <c r="F13" s="14" t="s">
        <v>1228</v>
      </c>
      <c r="G13" s="8" t="s">
        <v>1229</v>
      </c>
      <c r="H13" s="8" t="s">
        <v>1200</v>
      </c>
    </row>
    <row r="14">
      <c r="B14" s="14">
        <v>12.0</v>
      </c>
      <c r="C14" s="14" t="s">
        <v>1230</v>
      </c>
      <c r="D14" s="14" t="s">
        <v>23</v>
      </c>
      <c r="E14" s="8" t="s">
        <v>504</v>
      </c>
      <c r="F14" s="14" t="s">
        <v>1231</v>
      </c>
      <c r="G14" s="8" t="s">
        <v>1232</v>
      </c>
      <c r="H14" s="8" t="s">
        <v>1233</v>
      </c>
    </row>
    <row r="15">
      <c r="B15" s="14">
        <v>13.0</v>
      </c>
      <c r="C15" s="14" t="s">
        <v>1234</v>
      </c>
      <c r="D15" s="14" t="s">
        <v>67</v>
      </c>
      <c r="E15" s="8" t="s">
        <v>1235</v>
      </c>
      <c r="F15" s="14" t="s">
        <v>1236</v>
      </c>
      <c r="G15" s="8" t="s">
        <v>1237</v>
      </c>
      <c r="H15" s="8" t="s">
        <v>1238</v>
      </c>
    </row>
    <row r="16">
      <c r="B16" s="14">
        <v>14.0</v>
      </c>
      <c r="C16" s="14" t="s">
        <v>1239</v>
      </c>
      <c r="D16" s="14" t="s">
        <v>40</v>
      </c>
      <c r="E16" s="8" t="s">
        <v>1240</v>
      </c>
      <c r="F16" s="14" t="s">
        <v>1241</v>
      </c>
      <c r="G16" s="8" t="s">
        <v>1242</v>
      </c>
      <c r="H16" s="8" t="s">
        <v>1243</v>
      </c>
    </row>
    <row r="17">
      <c r="B17" s="14">
        <v>15.0</v>
      </c>
      <c r="C17" s="14" t="s">
        <v>1244</v>
      </c>
      <c r="D17" s="14" t="s">
        <v>23</v>
      </c>
      <c r="E17" s="8" t="s">
        <v>1245</v>
      </c>
      <c r="F17" s="14" t="s">
        <v>1246</v>
      </c>
      <c r="G17" s="8" t="s">
        <v>1247</v>
      </c>
      <c r="H17" s="8" t="s">
        <v>1248</v>
      </c>
    </row>
    <row r="18">
      <c r="B18" s="14">
        <v>16.0</v>
      </c>
      <c r="C18" s="14" t="s">
        <v>1249</v>
      </c>
      <c r="D18" s="14" t="s">
        <v>23</v>
      </c>
      <c r="E18" s="8" t="s">
        <v>1250</v>
      </c>
      <c r="F18" s="14" t="s">
        <v>1251</v>
      </c>
      <c r="G18" s="8" t="s">
        <v>1252</v>
      </c>
      <c r="H18" s="8" t="s">
        <v>1253</v>
      </c>
    </row>
    <row r="20">
      <c r="A20" s="7">
        <v>44062.0</v>
      </c>
      <c r="B20" s="14">
        <v>1.0</v>
      </c>
      <c r="C20" s="14" t="s">
        <v>1254</v>
      </c>
      <c r="D20" s="14" t="s">
        <v>23</v>
      </c>
      <c r="E20" s="8" t="s">
        <v>1255</v>
      </c>
      <c r="F20" s="14" t="s">
        <v>1256</v>
      </c>
      <c r="G20" s="8" t="s">
        <v>1257</v>
      </c>
      <c r="H20" s="8" t="s">
        <v>1258</v>
      </c>
    </row>
    <row r="21">
      <c r="B21" s="14">
        <v>2.0</v>
      </c>
      <c r="C21" s="14" t="s">
        <v>1259</v>
      </c>
      <c r="D21" s="14" t="s">
        <v>23</v>
      </c>
      <c r="E21" s="8" t="s">
        <v>1260</v>
      </c>
      <c r="F21" s="14" t="s">
        <v>1261</v>
      </c>
      <c r="G21" s="8" t="s">
        <v>1262</v>
      </c>
      <c r="H21" s="8" t="s">
        <v>1263</v>
      </c>
    </row>
    <row r="22">
      <c r="B22" s="14">
        <v>3.0</v>
      </c>
      <c r="C22" s="14" t="s">
        <v>1264</v>
      </c>
      <c r="D22" s="14" t="s">
        <v>67</v>
      </c>
      <c r="E22" s="8" t="s">
        <v>1265</v>
      </c>
      <c r="F22" s="14" t="s">
        <v>1266</v>
      </c>
      <c r="G22" s="8" t="s">
        <v>1267</v>
      </c>
      <c r="H22" s="8" t="s">
        <v>1268</v>
      </c>
    </row>
    <row r="23">
      <c r="B23" s="14">
        <v>4.0</v>
      </c>
      <c r="C23" s="14" t="s">
        <v>1269</v>
      </c>
      <c r="D23" s="14" t="s">
        <v>67</v>
      </c>
      <c r="E23" s="8" t="s">
        <v>1270</v>
      </c>
      <c r="F23" s="14" t="s">
        <v>1271</v>
      </c>
      <c r="G23" s="8" t="s">
        <v>1272</v>
      </c>
      <c r="H23" s="8" t="s">
        <v>1273</v>
      </c>
    </row>
    <row r="24">
      <c r="B24" s="14">
        <v>5.0</v>
      </c>
      <c r="C24" s="14" t="s">
        <v>1274</v>
      </c>
      <c r="D24" s="14" t="s">
        <v>67</v>
      </c>
      <c r="E24" s="8" t="s">
        <v>1275</v>
      </c>
      <c r="F24" s="14" t="s">
        <v>1276</v>
      </c>
      <c r="G24" s="8" t="s">
        <v>1277</v>
      </c>
      <c r="H24" s="8" t="s">
        <v>1278</v>
      </c>
    </row>
    <row r="25">
      <c r="B25" s="14">
        <v>6.0</v>
      </c>
      <c r="C25" s="14" t="s">
        <v>1279</v>
      </c>
      <c r="D25" s="14" t="s">
        <v>46</v>
      </c>
      <c r="E25" s="8" t="s">
        <v>1280</v>
      </c>
      <c r="F25" s="14" t="s">
        <v>1281</v>
      </c>
      <c r="G25" s="8" t="s">
        <v>1282</v>
      </c>
      <c r="H25" s="8" t="s">
        <v>1233</v>
      </c>
    </row>
    <row r="26">
      <c r="B26" s="14">
        <v>7.0</v>
      </c>
      <c r="C26" s="14" t="s">
        <v>1283</v>
      </c>
      <c r="D26" s="14" t="s">
        <v>46</v>
      </c>
      <c r="E26" s="8" t="s">
        <v>1284</v>
      </c>
      <c r="F26" s="14" t="s">
        <v>1285</v>
      </c>
      <c r="G26" s="8" t="s">
        <v>1286</v>
      </c>
      <c r="H26" s="8" t="s">
        <v>1287</v>
      </c>
    </row>
    <row r="27">
      <c r="B27" s="14">
        <v>8.0</v>
      </c>
      <c r="C27" s="14" t="s">
        <v>1288</v>
      </c>
      <c r="D27" s="14" t="s">
        <v>40</v>
      </c>
      <c r="E27" s="8" t="s">
        <v>1289</v>
      </c>
      <c r="F27" s="14" t="s">
        <v>1290</v>
      </c>
      <c r="G27" s="8" t="s">
        <v>1291</v>
      </c>
      <c r="H27" s="8" t="s">
        <v>1292</v>
      </c>
    </row>
    <row r="28">
      <c r="B28" s="14">
        <v>9.0</v>
      </c>
      <c r="C28" s="14" t="s">
        <v>1293</v>
      </c>
      <c r="D28" s="14" t="s">
        <v>40</v>
      </c>
      <c r="E28" s="8" t="s">
        <v>1294</v>
      </c>
      <c r="F28" s="14" t="s">
        <v>1295</v>
      </c>
      <c r="G28" s="8" t="s">
        <v>1296</v>
      </c>
      <c r="H28" s="8" t="s">
        <v>1297</v>
      </c>
    </row>
    <row r="29">
      <c r="B29" s="14">
        <v>10.0</v>
      </c>
      <c r="C29" s="14" t="s">
        <v>1298</v>
      </c>
      <c r="D29" s="14" t="s">
        <v>23</v>
      </c>
      <c r="E29" s="8" t="s">
        <v>1299</v>
      </c>
      <c r="F29" s="14" t="s">
        <v>1300</v>
      </c>
      <c r="G29" s="8" t="s">
        <v>1301</v>
      </c>
      <c r="H29" s="8" t="s">
        <v>1302</v>
      </c>
    </row>
    <row r="30">
      <c r="B30" s="14">
        <v>11.0</v>
      </c>
      <c r="C30" s="14" t="s">
        <v>1303</v>
      </c>
      <c r="D30" s="14" t="s">
        <v>67</v>
      </c>
      <c r="E30" s="8" t="s">
        <v>1304</v>
      </c>
      <c r="F30" s="14" t="s">
        <v>1305</v>
      </c>
      <c r="G30" s="8" t="s">
        <v>1306</v>
      </c>
      <c r="H30" s="8" t="s">
        <v>1307</v>
      </c>
    </row>
    <row r="31">
      <c r="B31" s="14">
        <v>12.0</v>
      </c>
      <c r="C31" s="14" t="s">
        <v>1308</v>
      </c>
      <c r="D31" s="14" t="s">
        <v>67</v>
      </c>
      <c r="E31" s="8" t="s">
        <v>1309</v>
      </c>
      <c r="F31" s="14" t="s">
        <v>1310</v>
      </c>
      <c r="G31" s="8" t="s">
        <v>1311</v>
      </c>
      <c r="H31" s="8" t="s">
        <v>1312</v>
      </c>
    </row>
    <row r="32">
      <c r="B32" s="14">
        <v>13.0</v>
      </c>
      <c r="C32" s="14" t="s">
        <v>1313</v>
      </c>
      <c r="D32" s="14" t="s">
        <v>46</v>
      </c>
      <c r="E32" s="8" t="s">
        <v>1314</v>
      </c>
      <c r="F32" s="14" t="s">
        <v>1315</v>
      </c>
      <c r="G32" s="8" t="s">
        <v>1316</v>
      </c>
      <c r="H32" s="8" t="s">
        <v>1317</v>
      </c>
    </row>
    <row r="33">
      <c r="B33" s="14">
        <v>14.0</v>
      </c>
      <c r="C33" s="14" t="s">
        <v>1318</v>
      </c>
      <c r="D33" s="14" t="s">
        <v>67</v>
      </c>
      <c r="E33" s="8" t="s">
        <v>1319</v>
      </c>
      <c r="F33" s="14" t="s">
        <v>1320</v>
      </c>
      <c r="G33" s="8" t="s">
        <v>1321</v>
      </c>
      <c r="H33" s="8" t="s">
        <v>1322</v>
      </c>
    </row>
    <row r="34">
      <c r="B34" s="14">
        <v>15.0</v>
      </c>
      <c r="C34" s="14" t="s">
        <v>1323</v>
      </c>
      <c r="D34" s="14" t="s">
        <v>46</v>
      </c>
      <c r="E34" s="8" t="s">
        <v>1324</v>
      </c>
      <c r="F34" s="14" t="s">
        <v>1325</v>
      </c>
      <c r="G34" s="8" t="s">
        <v>1326</v>
      </c>
      <c r="H34" s="8" t="s">
        <v>1327</v>
      </c>
    </row>
    <row r="35">
      <c r="B35" s="14">
        <v>16.0</v>
      </c>
      <c r="C35" s="14" t="s">
        <v>1328</v>
      </c>
      <c r="D35" s="14" t="s">
        <v>67</v>
      </c>
      <c r="E35" s="8" t="s">
        <v>1329</v>
      </c>
      <c r="F35" s="14" t="s">
        <v>1330</v>
      </c>
      <c r="G35" s="8" t="s">
        <v>1331</v>
      </c>
      <c r="H35" s="8" t="s">
        <v>1332</v>
      </c>
    </row>
    <row r="36">
      <c r="A36" s="7">
        <v>44073.0</v>
      </c>
    </row>
    <row r="37">
      <c r="B37" s="14">
        <v>1.0</v>
      </c>
      <c r="C37" s="14" t="s">
        <v>1333</v>
      </c>
      <c r="D37" s="14" t="s">
        <v>46</v>
      </c>
      <c r="E37" s="8" t="s">
        <v>1334</v>
      </c>
      <c r="F37" s="14" t="s">
        <v>1335</v>
      </c>
      <c r="G37" s="8" t="s">
        <v>1336</v>
      </c>
      <c r="H37" s="8" t="s">
        <v>1337</v>
      </c>
    </row>
    <row r="38">
      <c r="B38" s="14">
        <v>2.0</v>
      </c>
      <c r="C38" s="14" t="s">
        <v>1338</v>
      </c>
      <c r="D38" s="14" t="s">
        <v>16</v>
      </c>
      <c r="E38" s="8" t="s">
        <v>1339</v>
      </c>
      <c r="F38" s="14" t="s">
        <v>1340</v>
      </c>
      <c r="G38" s="8" t="s">
        <v>1341</v>
      </c>
      <c r="H38" s="8" t="s">
        <v>1205</v>
      </c>
    </row>
    <row r="39">
      <c r="B39" s="14">
        <v>3.0</v>
      </c>
      <c r="C39" s="14" t="s">
        <v>1342</v>
      </c>
      <c r="D39" s="14" t="s">
        <v>40</v>
      </c>
      <c r="E39" s="8" t="s">
        <v>1343</v>
      </c>
      <c r="F39" s="14" t="s">
        <v>1344</v>
      </c>
      <c r="G39" s="8" t="s">
        <v>1345</v>
      </c>
      <c r="H39" s="8" t="s">
        <v>1346</v>
      </c>
    </row>
    <row r="40">
      <c r="B40" s="14">
        <v>4.0</v>
      </c>
      <c r="C40" s="14" t="s">
        <v>1347</v>
      </c>
      <c r="D40" s="14" t="s">
        <v>16</v>
      </c>
      <c r="E40" s="8" t="s">
        <v>1348</v>
      </c>
      <c r="F40" s="14" t="s">
        <v>1349</v>
      </c>
      <c r="G40" s="8" t="s">
        <v>1350</v>
      </c>
      <c r="H40" s="8" t="s">
        <v>1351</v>
      </c>
    </row>
    <row r="41">
      <c r="B41" s="14">
        <v>5.0</v>
      </c>
      <c r="C41" s="14" t="s">
        <v>1352</v>
      </c>
      <c r="D41" s="14" t="s">
        <v>1353</v>
      </c>
      <c r="E41" s="8" t="s">
        <v>1354</v>
      </c>
      <c r="F41" s="14" t="s">
        <v>1355</v>
      </c>
      <c r="G41" s="8" t="s">
        <v>1356</v>
      </c>
      <c r="H41" s="8" t="s">
        <v>1357</v>
      </c>
    </row>
    <row r="42">
      <c r="B42" s="14">
        <v>6.0</v>
      </c>
      <c r="C42" s="14" t="s">
        <v>1358</v>
      </c>
      <c r="D42" s="14" t="s">
        <v>16</v>
      </c>
      <c r="E42" s="8" t="s">
        <v>1359</v>
      </c>
      <c r="F42" s="14" t="s">
        <v>1360</v>
      </c>
      <c r="G42" s="8" t="s">
        <v>1361</v>
      </c>
      <c r="H42" s="8" t="s">
        <v>1362</v>
      </c>
    </row>
    <row r="43">
      <c r="B43" s="14">
        <v>7.0</v>
      </c>
      <c r="C43" s="14" t="s">
        <v>1363</v>
      </c>
      <c r="D43" s="14" t="s">
        <v>23</v>
      </c>
      <c r="E43" s="8" t="s">
        <v>1364</v>
      </c>
      <c r="F43" s="14" t="s">
        <v>1365</v>
      </c>
      <c r="G43" s="8" t="s">
        <v>1366</v>
      </c>
      <c r="H43" s="8" t="s">
        <v>1180</v>
      </c>
    </row>
    <row r="44">
      <c r="B44" s="14">
        <v>8.0</v>
      </c>
      <c r="C44" s="14" t="s">
        <v>1367</v>
      </c>
      <c r="D44" s="14" t="s">
        <v>67</v>
      </c>
      <c r="E44" s="8" t="s">
        <v>1368</v>
      </c>
      <c r="F44" s="14" t="s">
        <v>1369</v>
      </c>
      <c r="G44" s="8" t="s">
        <v>1370</v>
      </c>
      <c r="H44" s="8" t="s">
        <v>1371</v>
      </c>
    </row>
    <row r="45">
      <c r="B45" s="14">
        <v>9.0</v>
      </c>
      <c r="C45" s="14" t="s">
        <v>1372</v>
      </c>
      <c r="D45" s="14" t="s">
        <v>23</v>
      </c>
      <c r="E45" s="8" t="s">
        <v>1373</v>
      </c>
      <c r="F45" s="14" t="s">
        <v>1374</v>
      </c>
      <c r="G45" s="8" t="s">
        <v>1375</v>
      </c>
      <c r="H45" s="8" t="s">
        <v>1376</v>
      </c>
    </row>
    <row r="46">
      <c r="B46" s="14">
        <v>10.0</v>
      </c>
      <c r="C46" s="14" t="s">
        <v>1377</v>
      </c>
      <c r="D46" s="14" t="s">
        <v>16</v>
      </c>
      <c r="E46" s="8" t="s">
        <v>1378</v>
      </c>
      <c r="F46" s="14" t="s">
        <v>1379</v>
      </c>
      <c r="G46" s="8" t="s">
        <v>1380</v>
      </c>
      <c r="H46" s="8" t="s">
        <v>1307</v>
      </c>
    </row>
    <row r="47">
      <c r="B47" s="14">
        <v>11.0</v>
      </c>
      <c r="C47" s="14" t="s">
        <v>1381</v>
      </c>
      <c r="D47" s="14" t="s">
        <v>1382</v>
      </c>
      <c r="E47" s="8" t="s">
        <v>1383</v>
      </c>
      <c r="F47" s="14" t="s">
        <v>1384</v>
      </c>
      <c r="G47" s="8" t="s">
        <v>1385</v>
      </c>
      <c r="H47" s="8" t="s">
        <v>1307</v>
      </c>
    </row>
    <row r="48">
      <c r="B48" s="14">
        <v>12.0</v>
      </c>
      <c r="C48" s="14" t="s">
        <v>1386</v>
      </c>
      <c r="D48" s="14" t="s">
        <v>1382</v>
      </c>
      <c r="E48" s="8" t="s">
        <v>1387</v>
      </c>
      <c r="F48" s="14" t="s">
        <v>1388</v>
      </c>
      <c r="G48" s="8" t="s">
        <v>1389</v>
      </c>
      <c r="H48" s="8" t="s">
        <v>1390</v>
      </c>
    </row>
    <row r="49">
      <c r="B49" s="14">
        <v>13.0</v>
      </c>
      <c r="C49" s="14" t="s">
        <v>1391</v>
      </c>
      <c r="D49" s="14" t="s">
        <v>16</v>
      </c>
      <c r="E49" s="8" t="s">
        <v>1392</v>
      </c>
      <c r="F49" s="14" t="s">
        <v>1393</v>
      </c>
      <c r="G49" s="8" t="s">
        <v>1394</v>
      </c>
      <c r="H49" s="8" t="s">
        <v>1297</v>
      </c>
    </row>
    <row r="50">
      <c r="B50" s="14">
        <v>14.0</v>
      </c>
      <c r="C50" s="14" t="s">
        <v>1395</v>
      </c>
      <c r="D50" s="14" t="s">
        <v>23</v>
      </c>
      <c r="E50" s="8" t="s">
        <v>1396</v>
      </c>
      <c r="F50" s="14" t="s">
        <v>1397</v>
      </c>
      <c r="G50" s="8" t="s">
        <v>1398</v>
      </c>
      <c r="H50" s="8" t="s">
        <v>1200</v>
      </c>
    </row>
    <row r="51">
      <c r="B51" s="14">
        <v>15.0</v>
      </c>
      <c r="C51" s="14" t="s">
        <v>1399</v>
      </c>
      <c r="D51" s="14" t="s">
        <v>46</v>
      </c>
      <c r="E51" s="8" t="s">
        <v>1400</v>
      </c>
      <c r="F51" s="14" t="s">
        <v>1401</v>
      </c>
      <c r="G51" s="8" t="s">
        <v>1402</v>
      </c>
      <c r="H51" s="8" t="s">
        <v>1403</v>
      </c>
    </row>
    <row r="52">
      <c r="B52" s="14">
        <v>16.0</v>
      </c>
      <c r="C52" s="14" t="s">
        <v>1404</v>
      </c>
      <c r="D52" s="14" t="s">
        <v>141</v>
      </c>
      <c r="E52" s="8" t="s">
        <v>1405</v>
      </c>
      <c r="F52" s="14" t="s">
        <v>1406</v>
      </c>
      <c r="G52" s="8" t="s">
        <v>1407</v>
      </c>
      <c r="H52" s="8" t="s">
        <v>1190</v>
      </c>
    </row>
    <row r="53">
      <c r="A53" s="7">
        <v>44083.0</v>
      </c>
    </row>
    <row r="54">
      <c r="B54" s="14">
        <v>1.0</v>
      </c>
      <c r="C54" s="14" t="s">
        <v>1408</v>
      </c>
      <c r="D54" s="14" t="s">
        <v>23</v>
      </c>
      <c r="E54" s="8" t="s">
        <v>1409</v>
      </c>
      <c r="F54" s="14" t="s">
        <v>1410</v>
      </c>
      <c r="G54" s="8" t="s">
        <v>1411</v>
      </c>
      <c r="H54" s="8" t="s">
        <v>1412</v>
      </c>
    </row>
    <row r="55">
      <c r="B55" s="14">
        <v>2.0</v>
      </c>
      <c r="C55" s="14" t="s">
        <v>1413</v>
      </c>
      <c r="D55" s="14" t="s">
        <v>67</v>
      </c>
      <c r="E55" s="8" t="s">
        <v>1414</v>
      </c>
      <c r="F55" s="14" t="s">
        <v>1415</v>
      </c>
      <c r="G55" s="8" t="s">
        <v>1416</v>
      </c>
      <c r="H55" s="8" t="s">
        <v>1417</v>
      </c>
    </row>
    <row r="56">
      <c r="B56" s="14">
        <v>3.0</v>
      </c>
      <c r="C56" s="14" t="s">
        <v>1418</v>
      </c>
      <c r="D56" s="14" t="s">
        <v>23</v>
      </c>
      <c r="E56" s="8" t="s">
        <v>1419</v>
      </c>
      <c r="F56" s="14" t="s">
        <v>1420</v>
      </c>
      <c r="G56" s="8" t="s">
        <v>1421</v>
      </c>
      <c r="H56" s="8" t="s">
        <v>1422</v>
      </c>
    </row>
    <row r="57">
      <c r="B57" s="14">
        <v>4.0</v>
      </c>
      <c r="C57" s="14" t="s">
        <v>1423</v>
      </c>
      <c r="D57" s="14" t="s">
        <v>16</v>
      </c>
      <c r="E57" s="8" t="s">
        <v>1424</v>
      </c>
      <c r="F57" s="14" t="s">
        <v>1425</v>
      </c>
      <c r="G57" s="8" t="s">
        <v>1426</v>
      </c>
      <c r="H57" s="8" t="s">
        <v>1427</v>
      </c>
    </row>
    <row r="58">
      <c r="B58" s="14">
        <v>5.0</v>
      </c>
      <c r="C58" s="14" t="s">
        <v>1428</v>
      </c>
      <c r="D58" s="14" t="s">
        <v>67</v>
      </c>
      <c r="E58" s="8" t="s">
        <v>1429</v>
      </c>
      <c r="F58" s="14" t="s">
        <v>1430</v>
      </c>
      <c r="G58" s="8" t="s">
        <v>1431</v>
      </c>
      <c r="H58" s="8" t="s">
        <v>1432</v>
      </c>
    </row>
    <row r="59">
      <c r="B59" s="14">
        <v>6.0</v>
      </c>
      <c r="C59" s="14" t="s">
        <v>1433</v>
      </c>
      <c r="D59" s="14" t="s">
        <v>16</v>
      </c>
      <c r="E59" s="8" t="s">
        <v>1434</v>
      </c>
      <c r="F59" s="14" t="s">
        <v>1435</v>
      </c>
      <c r="G59" s="8" t="s">
        <v>1436</v>
      </c>
      <c r="H59" s="8" t="s">
        <v>1437</v>
      </c>
    </row>
    <row r="60">
      <c r="B60" s="14">
        <v>7.0</v>
      </c>
      <c r="C60" s="14" t="s">
        <v>1438</v>
      </c>
      <c r="D60" s="14" t="s">
        <v>16</v>
      </c>
      <c r="E60" s="8" t="s">
        <v>1439</v>
      </c>
      <c r="F60" s="14" t="s">
        <v>1440</v>
      </c>
      <c r="G60" s="8" t="s">
        <v>1441</v>
      </c>
      <c r="H60" s="8" t="s">
        <v>1233</v>
      </c>
    </row>
    <row r="61">
      <c r="B61" s="14">
        <v>8.0</v>
      </c>
      <c r="C61" s="14" t="s">
        <v>1442</v>
      </c>
      <c r="D61" s="14" t="s">
        <v>40</v>
      </c>
      <c r="E61" s="8" t="s">
        <v>1443</v>
      </c>
      <c r="F61" s="14" t="s">
        <v>1444</v>
      </c>
      <c r="G61" s="8" t="s">
        <v>1445</v>
      </c>
      <c r="H61" s="8" t="s">
        <v>1446</v>
      </c>
    </row>
    <row r="62">
      <c r="B62" s="14">
        <v>9.0</v>
      </c>
      <c r="C62" s="14" t="s">
        <v>1447</v>
      </c>
      <c r="D62" s="14" t="s">
        <v>23</v>
      </c>
      <c r="E62" s="8" t="s">
        <v>1448</v>
      </c>
      <c r="F62" s="14" t="s">
        <v>1449</v>
      </c>
      <c r="G62" s="8" t="s">
        <v>1450</v>
      </c>
      <c r="H62" s="8" t="s">
        <v>1451</v>
      </c>
    </row>
    <row r="63">
      <c r="B63" s="14">
        <v>10.0</v>
      </c>
      <c r="C63" s="14" t="s">
        <v>1452</v>
      </c>
      <c r="D63" s="14" t="s">
        <v>16</v>
      </c>
      <c r="E63" s="8" t="s">
        <v>1453</v>
      </c>
      <c r="F63" s="14" t="s">
        <v>1454</v>
      </c>
      <c r="G63" s="8" t="s">
        <v>1455</v>
      </c>
      <c r="H63" s="8" t="s">
        <v>1456</v>
      </c>
    </row>
    <row r="64">
      <c r="B64" s="14">
        <v>11.0</v>
      </c>
      <c r="C64" s="14" t="s">
        <v>1457</v>
      </c>
      <c r="D64" s="14" t="s">
        <v>46</v>
      </c>
      <c r="E64" s="8" t="s">
        <v>1458</v>
      </c>
      <c r="F64" s="14" t="s">
        <v>1459</v>
      </c>
      <c r="G64" s="8" t="s">
        <v>1460</v>
      </c>
      <c r="H64" s="8" t="s">
        <v>1180</v>
      </c>
    </row>
    <row r="65">
      <c r="B65" s="14">
        <v>12.0</v>
      </c>
      <c r="C65" s="14" t="s">
        <v>1461</v>
      </c>
      <c r="D65" s="14" t="s">
        <v>40</v>
      </c>
      <c r="E65" s="8" t="s">
        <v>1462</v>
      </c>
      <c r="F65" s="14" t="s">
        <v>1463</v>
      </c>
      <c r="G65" s="8" t="s">
        <v>1464</v>
      </c>
      <c r="H65" s="8" t="s">
        <v>1465</v>
      </c>
    </row>
    <row r="66">
      <c r="B66" s="14">
        <v>13.0</v>
      </c>
      <c r="C66" s="14" t="s">
        <v>1466</v>
      </c>
      <c r="D66" s="14" t="s">
        <v>40</v>
      </c>
      <c r="E66" s="8" t="s">
        <v>1467</v>
      </c>
      <c r="F66" s="14" t="s">
        <v>1468</v>
      </c>
      <c r="G66" s="8" t="s">
        <v>1469</v>
      </c>
      <c r="H66" s="8" t="s">
        <v>1470</v>
      </c>
    </row>
    <row r="67">
      <c r="B67" s="14">
        <v>14.0</v>
      </c>
      <c r="C67" s="14" t="s">
        <v>1471</v>
      </c>
      <c r="D67" s="14" t="s">
        <v>1472</v>
      </c>
      <c r="E67" s="8" t="s">
        <v>1473</v>
      </c>
      <c r="F67" s="14" t="s">
        <v>1474</v>
      </c>
      <c r="G67" s="8" t="s">
        <v>1475</v>
      </c>
      <c r="H67" s="8" t="s">
        <v>1476</v>
      </c>
    </row>
    <row r="68">
      <c r="B68" s="14">
        <v>15.0</v>
      </c>
      <c r="C68" s="14" t="s">
        <v>1477</v>
      </c>
      <c r="D68" s="14" t="s">
        <v>16</v>
      </c>
      <c r="E68" s="8" t="s">
        <v>1478</v>
      </c>
      <c r="F68" s="14" t="s">
        <v>1479</v>
      </c>
      <c r="G68" s="8" t="s">
        <v>1480</v>
      </c>
      <c r="H68" s="8" t="s">
        <v>1481</v>
      </c>
    </row>
    <row r="69">
      <c r="B69" s="14">
        <v>16.0</v>
      </c>
      <c r="C69" s="14" t="s">
        <v>1482</v>
      </c>
      <c r="D69" s="14" t="s">
        <v>23</v>
      </c>
      <c r="E69" s="8" t="s">
        <v>1483</v>
      </c>
      <c r="F69" s="14" t="s">
        <v>1484</v>
      </c>
      <c r="G69" s="8" t="s">
        <v>1485</v>
      </c>
      <c r="H69" s="8" t="s">
        <v>1486</v>
      </c>
    </row>
    <row r="70">
      <c r="A70" s="7">
        <v>44089.0</v>
      </c>
    </row>
    <row r="71">
      <c r="B71" s="14">
        <v>1.0</v>
      </c>
      <c r="C71" s="14" t="s">
        <v>1487</v>
      </c>
      <c r="D71" s="14" t="s">
        <v>40</v>
      </c>
      <c r="E71" s="8" t="s">
        <v>1488</v>
      </c>
      <c r="F71" s="14" t="s">
        <v>1489</v>
      </c>
      <c r="G71" s="8" t="s">
        <v>1490</v>
      </c>
      <c r="H71" s="8" t="s">
        <v>1491</v>
      </c>
    </row>
    <row r="72">
      <c r="B72" s="14">
        <v>2.0</v>
      </c>
      <c r="C72" s="14" t="s">
        <v>1492</v>
      </c>
      <c r="D72" s="14" t="s">
        <v>23</v>
      </c>
      <c r="E72" s="8" t="s">
        <v>1493</v>
      </c>
      <c r="F72" s="14" t="s">
        <v>1494</v>
      </c>
      <c r="G72" s="8" t="s">
        <v>1495</v>
      </c>
      <c r="H72" s="8" t="s">
        <v>1233</v>
      </c>
    </row>
    <row r="73">
      <c r="B73" s="14">
        <v>3.0</v>
      </c>
      <c r="C73" s="14" t="s">
        <v>1496</v>
      </c>
      <c r="D73" s="14" t="s">
        <v>16</v>
      </c>
      <c r="E73" s="8" t="s">
        <v>1497</v>
      </c>
      <c r="F73" s="14" t="s">
        <v>1498</v>
      </c>
      <c r="G73" s="8" t="s">
        <v>1499</v>
      </c>
      <c r="H73" s="8" t="s">
        <v>1500</v>
      </c>
    </row>
    <row r="74">
      <c r="B74" s="14">
        <v>4.0</v>
      </c>
      <c r="C74" s="14" t="s">
        <v>1501</v>
      </c>
      <c r="D74" s="14" t="s">
        <v>67</v>
      </c>
      <c r="E74" s="8" t="s">
        <v>1502</v>
      </c>
      <c r="F74" s="14" t="s">
        <v>1503</v>
      </c>
      <c r="G74" s="8" t="s">
        <v>1504</v>
      </c>
      <c r="H74" s="8" t="s">
        <v>1505</v>
      </c>
    </row>
    <row r="75">
      <c r="B75" s="14">
        <v>5.0</v>
      </c>
      <c r="C75" s="14" t="s">
        <v>1506</v>
      </c>
      <c r="D75" s="14" t="s">
        <v>16</v>
      </c>
      <c r="E75" s="8" t="s">
        <v>1507</v>
      </c>
      <c r="F75" s="14" t="s">
        <v>1508</v>
      </c>
      <c r="G75" s="8" t="s">
        <v>1509</v>
      </c>
      <c r="H75" s="8" t="s">
        <v>1500</v>
      </c>
    </row>
    <row r="76">
      <c r="B76" s="14">
        <v>6.0</v>
      </c>
      <c r="C76" s="14" t="s">
        <v>1510</v>
      </c>
      <c r="D76" s="14" t="s">
        <v>40</v>
      </c>
      <c r="E76" s="8" t="s">
        <v>1511</v>
      </c>
      <c r="F76" s="14" t="s">
        <v>1512</v>
      </c>
      <c r="G76" s="8" t="s">
        <v>1513</v>
      </c>
      <c r="H76" s="8" t="s">
        <v>1500</v>
      </c>
    </row>
    <row r="77">
      <c r="B77" s="14">
        <v>7.0</v>
      </c>
      <c r="C77" s="14" t="s">
        <v>1514</v>
      </c>
      <c r="D77" s="14" t="s">
        <v>40</v>
      </c>
      <c r="E77" s="8" t="s">
        <v>1515</v>
      </c>
      <c r="F77" s="14" t="s">
        <v>1516</v>
      </c>
      <c r="G77" s="8" t="s">
        <v>1517</v>
      </c>
      <c r="H77" s="8" t="s">
        <v>1351</v>
      </c>
    </row>
    <row r="78">
      <c r="B78" s="14">
        <v>8.0</v>
      </c>
      <c r="C78" s="14" t="s">
        <v>1518</v>
      </c>
      <c r="D78" s="14" t="s">
        <v>46</v>
      </c>
      <c r="E78" s="8" t="s">
        <v>1519</v>
      </c>
      <c r="F78" s="14" t="s">
        <v>1520</v>
      </c>
      <c r="G78" s="8" t="s">
        <v>1521</v>
      </c>
      <c r="H78" s="8" t="s">
        <v>1522</v>
      </c>
    </row>
    <row r="79">
      <c r="B79" s="14">
        <v>9.0</v>
      </c>
      <c r="C79" s="14" t="s">
        <v>1523</v>
      </c>
      <c r="D79" s="14" t="s">
        <v>40</v>
      </c>
      <c r="E79" s="8" t="s">
        <v>1524</v>
      </c>
      <c r="F79" s="14" t="s">
        <v>1525</v>
      </c>
      <c r="G79" s="8" t="s">
        <v>1526</v>
      </c>
      <c r="H79" s="8" t="s">
        <v>1437</v>
      </c>
    </row>
    <row r="80">
      <c r="B80" s="14">
        <v>10.0</v>
      </c>
      <c r="C80" s="14" t="s">
        <v>1527</v>
      </c>
      <c r="D80" s="14" t="s">
        <v>1472</v>
      </c>
      <c r="E80" s="8" t="s">
        <v>1528</v>
      </c>
      <c r="F80" s="14" t="s">
        <v>1529</v>
      </c>
      <c r="G80" s="8" t="s">
        <v>1530</v>
      </c>
      <c r="H80" s="8" t="s">
        <v>1531</v>
      </c>
    </row>
    <row r="81">
      <c r="B81" s="14">
        <v>11.0</v>
      </c>
      <c r="C81" s="14" t="s">
        <v>1532</v>
      </c>
      <c r="D81" s="14" t="s">
        <v>16</v>
      </c>
      <c r="E81" s="8" t="s">
        <v>1533</v>
      </c>
      <c r="F81" s="14" t="s">
        <v>1534</v>
      </c>
      <c r="G81" s="8" t="s">
        <v>1535</v>
      </c>
      <c r="H81" s="8" t="s">
        <v>1536</v>
      </c>
    </row>
    <row r="82">
      <c r="B82" s="14">
        <v>12.0</v>
      </c>
      <c r="C82" s="14" t="s">
        <v>1537</v>
      </c>
      <c r="D82" s="14" t="s">
        <v>1382</v>
      </c>
      <c r="E82" s="8" t="s">
        <v>1538</v>
      </c>
      <c r="F82" s="14" t="s">
        <v>1539</v>
      </c>
      <c r="G82" s="8" t="s">
        <v>1540</v>
      </c>
      <c r="H82" s="8" t="s">
        <v>1541</v>
      </c>
    </row>
    <row r="83">
      <c r="B83" s="14">
        <v>13.0</v>
      </c>
      <c r="C83" s="14" t="s">
        <v>1542</v>
      </c>
      <c r="D83" s="14" t="s">
        <v>23</v>
      </c>
      <c r="E83" s="8" t="s">
        <v>1543</v>
      </c>
      <c r="F83" s="14" t="s">
        <v>1544</v>
      </c>
      <c r="G83" s="8" t="s">
        <v>1545</v>
      </c>
      <c r="H83" s="8" t="s">
        <v>1233</v>
      </c>
    </row>
    <row r="84">
      <c r="B84" s="14">
        <v>14.0</v>
      </c>
      <c r="C84" s="14" t="s">
        <v>1546</v>
      </c>
      <c r="D84" s="14" t="s">
        <v>40</v>
      </c>
      <c r="E84" s="8" t="s">
        <v>1547</v>
      </c>
      <c r="F84" s="14" t="s">
        <v>1548</v>
      </c>
      <c r="G84" s="8" t="s">
        <v>1549</v>
      </c>
      <c r="H84" s="8" t="s">
        <v>1550</v>
      </c>
    </row>
    <row r="85">
      <c r="B85" s="14">
        <v>15.0</v>
      </c>
      <c r="C85" s="14" t="s">
        <v>1551</v>
      </c>
      <c r="D85" s="14" t="s">
        <v>40</v>
      </c>
      <c r="E85" s="8" t="s">
        <v>1552</v>
      </c>
      <c r="F85" s="14" t="s">
        <v>1553</v>
      </c>
      <c r="G85" s="8" t="s">
        <v>1554</v>
      </c>
      <c r="H85" s="8" t="s">
        <v>1555</v>
      </c>
    </row>
    <row r="86">
      <c r="B86" s="14">
        <v>16.0</v>
      </c>
      <c r="C86" s="14" t="s">
        <v>1556</v>
      </c>
      <c r="D86" s="14" t="s">
        <v>40</v>
      </c>
      <c r="E86" s="8" t="s">
        <v>1557</v>
      </c>
      <c r="F86" s="14" t="s">
        <v>1558</v>
      </c>
      <c r="G86" s="8" t="s">
        <v>1559</v>
      </c>
      <c r="H86" s="8" t="s">
        <v>1560</v>
      </c>
    </row>
  </sheetData>
  <hyperlinks>
    <hyperlink r:id="rId1" ref="E3"/>
    <hyperlink r:id="rId2" ref="G3"/>
    <hyperlink r:id="rId3" ref="H3"/>
    <hyperlink r:id="rId4" ref="E4"/>
    <hyperlink r:id="rId5" ref="G4"/>
    <hyperlink r:id="rId6" ref="H4"/>
    <hyperlink r:id="rId7" ref="G5"/>
    <hyperlink r:id="rId8" ref="H5"/>
    <hyperlink r:id="rId9" ref="E6"/>
    <hyperlink r:id="rId10" ref="G6"/>
    <hyperlink r:id="rId11" ref="H6"/>
    <hyperlink r:id="rId12" ref="E7"/>
    <hyperlink r:id="rId13" ref="G7"/>
    <hyperlink r:id="rId14" ref="H7"/>
    <hyperlink r:id="rId15" ref="E8"/>
    <hyperlink r:id="rId16" ref="G8"/>
    <hyperlink r:id="rId17" ref="H8"/>
    <hyperlink r:id="rId18" ref="E9"/>
    <hyperlink r:id="rId19" ref="G9"/>
    <hyperlink r:id="rId20" ref="H9"/>
    <hyperlink r:id="rId21" ref="E10"/>
    <hyperlink r:id="rId22" ref="G10"/>
    <hyperlink r:id="rId23" ref="H10"/>
    <hyperlink r:id="rId24" ref="E11"/>
    <hyperlink r:id="rId25" ref="G11"/>
    <hyperlink r:id="rId26" ref="H11"/>
    <hyperlink r:id="rId27" ref="E12"/>
    <hyperlink r:id="rId28" ref="G12"/>
    <hyperlink r:id="rId29" ref="H12"/>
    <hyperlink r:id="rId30" ref="E13"/>
    <hyperlink r:id="rId31" ref="G13"/>
    <hyperlink r:id="rId32" ref="H13"/>
    <hyperlink r:id="rId33" ref="E14"/>
    <hyperlink r:id="rId34" ref="G14"/>
    <hyperlink r:id="rId35" ref="H14"/>
    <hyperlink r:id="rId36" ref="E15"/>
    <hyperlink r:id="rId37" ref="G15"/>
    <hyperlink r:id="rId38" ref="H15"/>
    <hyperlink r:id="rId39" ref="E16"/>
    <hyperlink r:id="rId40" ref="G16"/>
    <hyperlink r:id="rId41" ref="H16"/>
    <hyperlink r:id="rId42" ref="E17"/>
    <hyperlink r:id="rId43" ref="G17"/>
    <hyperlink r:id="rId44" ref="H17"/>
    <hyperlink r:id="rId45" ref="E18"/>
    <hyperlink r:id="rId46" ref="G18"/>
    <hyperlink r:id="rId47" ref="H18"/>
    <hyperlink r:id="rId48" ref="E20"/>
    <hyperlink r:id="rId49" ref="G20"/>
    <hyperlink r:id="rId50" ref="H20"/>
    <hyperlink r:id="rId51" ref="E21"/>
    <hyperlink r:id="rId52" ref="G21"/>
    <hyperlink r:id="rId53" ref="H21"/>
    <hyperlink r:id="rId54" ref="E22"/>
    <hyperlink r:id="rId55" ref="G22"/>
    <hyperlink r:id="rId56" ref="H22"/>
    <hyperlink r:id="rId57" ref="E23"/>
    <hyperlink r:id="rId58" ref="G23"/>
    <hyperlink r:id="rId59" ref="H23"/>
    <hyperlink r:id="rId60" ref="E24"/>
    <hyperlink r:id="rId61" ref="G24"/>
    <hyperlink r:id="rId62" ref="H24"/>
    <hyperlink r:id="rId63" ref="E25"/>
    <hyperlink r:id="rId64" ref="G25"/>
    <hyperlink r:id="rId65" ref="H25"/>
    <hyperlink r:id="rId66" ref="E26"/>
    <hyperlink r:id="rId67" ref="G26"/>
    <hyperlink r:id="rId68" ref="H26"/>
    <hyperlink r:id="rId69" ref="E27"/>
    <hyperlink r:id="rId70" ref="G27"/>
    <hyperlink r:id="rId71" ref="H27"/>
    <hyperlink r:id="rId72" ref="E28"/>
    <hyperlink r:id="rId73" ref="G28"/>
    <hyperlink r:id="rId74" ref="H28"/>
    <hyperlink r:id="rId75" ref="E29"/>
    <hyperlink r:id="rId76" ref="G29"/>
    <hyperlink r:id="rId77" ref="H29"/>
    <hyperlink r:id="rId78" ref="E30"/>
    <hyperlink r:id="rId79" ref="G30"/>
    <hyperlink r:id="rId80" ref="H30"/>
    <hyperlink r:id="rId81" ref="E31"/>
    <hyperlink r:id="rId82" ref="G31"/>
    <hyperlink r:id="rId83" ref="H31"/>
    <hyperlink r:id="rId84" ref="E32"/>
    <hyperlink r:id="rId85" ref="G32"/>
    <hyperlink r:id="rId86" ref="H32"/>
    <hyperlink r:id="rId87" ref="E33"/>
    <hyperlink r:id="rId88" ref="G33"/>
    <hyperlink r:id="rId89" ref="H33"/>
    <hyperlink r:id="rId90" ref="E34"/>
    <hyperlink r:id="rId91" ref="G34"/>
    <hyperlink r:id="rId92" ref="H34"/>
    <hyperlink r:id="rId93" ref="E35"/>
    <hyperlink r:id="rId94" ref="G35"/>
    <hyperlink r:id="rId95" ref="H35"/>
    <hyperlink r:id="rId96" ref="E37"/>
    <hyperlink r:id="rId97" ref="G37"/>
    <hyperlink r:id="rId98" ref="H37"/>
    <hyperlink r:id="rId99" ref="E38"/>
    <hyperlink r:id="rId100" ref="G38"/>
    <hyperlink r:id="rId101" ref="H38"/>
    <hyperlink r:id="rId102" ref="E39"/>
    <hyperlink r:id="rId103" ref="G39"/>
    <hyperlink r:id="rId104" ref="H39"/>
    <hyperlink r:id="rId105" ref="E40"/>
    <hyperlink r:id="rId106" ref="G40"/>
    <hyperlink r:id="rId107" ref="H40"/>
    <hyperlink r:id="rId108" ref="E41"/>
    <hyperlink r:id="rId109" ref="G41"/>
    <hyperlink r:id="rId110" ref="H41"/>
    <hyperlink r:id="rId111" ref="E42"/>
    <hyperlink r:id="rId112" ref="G42"/>
    <hyperlink r:id="rId113" ref="H42"/>
    <hyperlink r:id="rId114" ref="E43"/>
    <hyperlink r:id="rId115" ref="G43"/>
    <hyperlink r:id="rId116" ref="H43"/>
    <hyperlink r:id="rId117" ref="E44"/>
    <hyperlink r:id="rId118" ref="G44"/>
    <hyperlink r:id="rId119" ref="H44"/>
    <hyperlink r:id="rId120" ref="E45"/>
    <hyperlink r:id="rId121" ref="G45"/>
    <hyperlink r:id="rId122" ref="H45"/>
    <hyperlink r:id="rId123" ref="E46"/>
    <hyperlink r:id="rId124" ref="G46"/>
    <hyperlink r:id="rId125" ref="H46"/>
    <hyperlink r:id="rId126" ref="E47"/>
    <hyperlink r:id="rId127" ref="G47"/>
    <hyperlink r:id="rId128" ref="H47"/>
    <hyperlink r:id="rId129" ref="E48"/>
    <hyperlink r:id="rId130" ref="G48"/>
    <hyperlink r:id="rId131" ref="H48"/>
    <hyperlink r:id="rId132" ref="E49"/>
    <hyperlink r:id="rId133" ref="G49"/>
    <hyperlink r:id="rId134" ref="H49"/>
    <hyperlink r:id="rId135" ref="E50"/>
    <hyperlink r:id="rId136" ref="G50"/>
    <hyperlink r:id="rId137" ref="H50"/>
    <hyperlink r:id="rId138" ref="E51"/>
    <hyperlink r:id="rId139" ref="G51"/>
    <hyperlink r:id="rId140" ref="H51"/>
    <hyperlink r:id="rId141" ref="E52"/>
    <hyperlink r:id="rId142" ref="G52"/>
    <hyperlink r:id="rId143" ref="H52"/>
    <hyperlink r:id="rId144" ref="E54"/>
    <hyperlink r:id="rId145" ref="G54"/>
    <hyperlink r:id="rId146" ref="H54"/>
    <hyperlink r:id="rId147" ref="E55"/>
    <hyperlink r:id="rId148" ref="G55"/>
    <hyperlink r:id="rId149" ref="H55"/>
    <hyperlink r:id="rId150" ref="E56"/>
    <hyperlink r:id="rId151" ref="G56"/>
    <hyperlink r:id="rId152" ref="H56"/>
    <hyperlink r:id="rId153" ref="E57"/>
    <hyperlink r:id="rId154" ref="G57"/>
    <hyperlink r:id="rId155" ref="H57"/>
    <hyperlink r:id="rId156" ref="E58"/>
    <hyperlink r:id="rId157" ref="G58"/>
    <hyperlink r:id="rId158" ref="H58"/>
    <hyperlink r:id="rId159" ref="E59"/>
    <hyperlink r:id="rId160" ref="G59"/>
    <hyperlink r:id="rId161" ref="H59"/>
    <hyperlink r:id="rId162" ref="E60"/>
    <hyperlink r:id="rId163" ref="G60"/>
    <hyperlink r:id="rId164" ref="H60"/>
    <hyperlink r:id="rId165" ref="E61"/>
    <hyperlink r:id="rId166" ref="G61"/>
    <hyperlink r:id="rId167" ref="H61"/>
    <hyperlink r:id="rId168" ref="E62"/>
    <hyperlink r:id="rId169" ref="G62"/>
    <hyperlink r:id="rId170" ref="H62"/>
    <hyperlink r:id="rId171" ref="E63"/>
    <hyperlink r:id="rId172" ref="G63"/>
    <hyperlink r:id="rId173" ref="H63"/>
    <hyperlink r:id="rId174" ref="E64"/>
    <hyperlink r:id="rId175" ref="G64"/>
    <hyperlink r:id="rId176" ref="H64"/>
    <hyperlink r:id="rId177" ref="E65"/>
    <hyperlink r:id="rId178" ref="G65"/>
    <hyperlink r:id="rId179" ref="H65"/>
    <hyperlink r:id="rId180" ref="E66"/>
    <hyperlink r:id="rId181" ref="G66"/>
    <hyperlink r:id="rId182" ref="H66"/>
    <hyperlink r:id="rId183" ref="E67"/>
    <hyperlink r:id="rId184" ref="G67"/>
    <hyperlink r:id="rId185" ref="H67"/>
    <hyperlink r:id="rId186" ref="E68"/>
    <hyperlink r:id="rId187" ref="G68"/>
    <hyperlink r:id="rId188" ref="H68"/>
    <hyperlink r:id="rId189" ref="E69"/>
    <hyperlink r:id="rId190" ref="G69"/>
    <hyperlink r:id="rId191" ref="H69"/>
    <hyperlink r:id="rId192" ref="E71"/>
    <hyperlink r:id="rId193" ref="G71"/>
    <hyperlink r:id="rId194" ref="H71"/>
    <hyperlink r:id="rId195" ref="E72"/>
    <hyperlink r:id="rId196" ref="G72"/>
    <hyperlink r:id="rId197" ref="H72"/>
    <hyperlink r:id="rId198" ref="E73"/>
    <hyperlink r:id="rId199" ref="G73"/>
    <hyperlink r:id="rId200" ref="H73"/>
    <hyperlink r:id="rId201" ref="E74"/>
    <hyperlink r:id="rId202" ref="G74"/>
    <hyperlink r:id="rId203" ref="H74"/>
    <hyperlink r:id="rId204" ref="E75"/>
    <hyperlink r:id="rId205" ref="G75"/>
    <hyperlink r:id="rId206" ref="H75"/>
    <hyperlink r:id="rId207" ref="E76"/>
    <hyperlink r:id="rId208" ref="G76"/>
    <hyperlink r:id="rId209" ref="H76"/>
    <hyperlink r:id="rId210" ref="E77"/>
    <hyperlink r:id="rId211" ref="G77"/>
    <hyperlink r:id="rId212" ref="H77"/>
    <hyperlink r:id="rId213" ref="E78"/>
    <hyperlink r:id="rId214" ref="G78"/>
    <hyperlink r:id="rId215" ref="H78"/>
    <hyperlink r:id="rId216" ref="E79"/>
    <hyperlink r:id="rId217" ref="G79"/>
    <hyperlink r:id="rId218" ref="H79"/>
    <hyperlink r:id="rId219" ref="E80"/>
    <hyperlink r:id="rId220" ref="G80"/>
    <hyperlink r:id="rId221" ref="H80"/>
    <hyperlink r:id="rId222" ref="E81"/>
    <hyperlink r:id="rId223" ref="G81"/>
    <hyperlink r:id="rId224" ref="H81"/>
    <hyperlink r:id="rId225" ref="E82"/>
    <hyperlink r:id="rId226" ref="G82"/>
    <hyperlink r:id="rId227" ref="H82"/>
    <hyperlink r:id="rId228" ref="E83"/>
    <hyperlink r:id="rId229" ref="G83"/>
    <hyperlink r:id="rId230" ref="H83"/>
    <hyperlink r:id="rId231" ref="E84"/>
    <hyperlink r:id="rId232" ref="G84"/>
    <hyperlink r:id="rId233" ref="H84"/>
    <hyperlink r:id="rId234" ref="E85"/>
    <hyperlink r:id="rId235" ref="G85"/>
    <hyperlink r:id="rId236" ref="H85"/>
    <hyperlink r:id="rId237" ref="E86"/>
    <hyperlink r:id="rId238" ref="G86"/>
    <hyperlink r:id="rId239" ref="H86"/>
  </hyperlinks>
  <drawing r:id="rId24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1561</v>
      </c>
    </row>
  </sheetData>
  <drawing r:id="rId1"/>
</worksheet>
</file>