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47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48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rawings/drawing49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rawings/drawing50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rawings/drawing51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rawings/drawing52.xml" ContentType="application/vnd.openxmlformats-officedocument.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diagrams/data19.xml" ContentType="application/vnd.openxmlformats-officedocument.drawingml.diagramData+xml"/>
  <Override PartName="/xl/diagrams/layout19.xml" ContentType="application/vnd.openxmlformats-officedocument.drawingml.diagramLayout+xml"/>
  <Override PartName="/xl/diagrams/quickStyle19.xml" ContentType="application/vnd.openxmlformats-officedocument.drawingml.diagramStyle+xml"/>
  <Override PartName="/xl/diagrams/colors19.xml" ContentType="application/vnd.openxmlformats-officedocument.drawingml.diagramColors+xml"/>
  <Override PartName="/xl/diagrams/drawing19.xml" ContentType="application/vnd.ms-office.drawingml.diagramDrawing+xml"/>
  <Override PartName="/xl/diagrams/data20.xml" ContentType="application/vnd.openxmlformats-officedocument.drawingml.diagramData+xml"/>
  <Override PartName="/xl/diagrams/layout20.xml" ContentType="application/vnd.openxmlformats-officedocument.drawingml.diagramLayout+xml"/>
  <Override PartName="/xl/diagrams/quickStyle20.xml" ContentType="application/vnd.openxmlformats-officedocument.drawingml.diagramStyle+xml"/>
  <Override PartName="/xl/diagrams/colors20.xml" ContentType="application/vnd.openxmlformats-officedocument.drawingml.diagramColors+xml"/>
  <Override PartName="/xl/diagrams/drawing20.xml" ContentType="application/vnd.ms-office.drawingml.diagramDrawing+xml"/>
  <Override PartName="/xl/diagrams/data21.xml" ContentType="application/vnd.openxmlformats-officedocument.drawingml.diagramData+xml"/>
  <Override PartName="/xl/diagrams/layout21.xml" ContentType="application/vnd.openxmlformats-officedocument.drawingml.diagramLayout+xml"/>
  <Override PartName="/xl/diagrams/quickStyle21.xml" ContentType="application/vnd.openxmlformats-officedocument.drawingml.diagramStyle+xml"/>
  <Override PartName="/xl/diagrams/colors21.xml" ContentType="application/vnd.openxmlformats-officedocument.drawingml.diagramColors+xml"/>
  <Override PartName="/xl/diagrams/drawing21.xml" ContentType="application/vnd.ms-office.drawingml.diagramDrawing+xml"/>
  <Override PartName="/xl/diagrams/data22.xml" ContentType="application/vnd.openxmlformats-officedocument.drawingml.diagramData+xml"/>
  <Override PartName="/xl/diagrams/layout22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2.xml" ContentType="application/vnd.openxmlformats-officedocument.drawingml.diagramColors+xml"/>
  <Override PartName="/xl/diagrams/drawing22.xml" ContentType="application/vnd.ms-office.drawingml.diagramDrawing+xml"/>
  <Override PartName="/xl/drawings/drawing53.xml" ContentType="application/vnd.openxmlformats-officedocument.drawing+xml"/>
  <Override PartName="/xl/diagrams/data23.xml" ContentType="application/vnd.openxmlformats-officedocument.drawingml.diagramData+xml"/>
  <Override PartName="/xl/diagrams/layout23.xml" ContentType="application/vnd.openxmlformats-officedocument.drawingml.diagramLayout+xml"/>
  <Override PartName="/xl/diagrams/quickStyle23.xml" ContentType="application/vnd.openxmlformats-officedocument.drawingml.diagramStyle+xml"/>
  <Override PartName="/xl/diagrams/colors23.xml" ContentType="application/vnd.openxmlformats-officedocument.drawingml.diagramColors+xml"/>
  <Override PartName="/xl/diagrams/drawing23.xml" ContentType="application/vnd.ms-office.drawingml.diagramDrawing+xml"/>
  <Override PartName="/xl/diagrams/data24.xml" ContentType="application/vnd.openxmlformats-officedocument.drawingml.diagramData+xml"/>
  <Override PartName="/xl/diagrams/layout24.xml" ContentType="application/vnd.openxmlformats-officedocument.drawingml.diagramLayout+xml"/>
  <Override PartName="/xl/diagrams/quickStyle24.xml" ContentType="application/vnd.openxmlformats-officedocument.drawingml.diagramStyle+xml"/>
  <Override PartName="/xl/diagrams/colors24.xml" ContentType="application/vnd.openxmlformats-officedocument.drawingml.diagramColors+xml"/>
  <Override PartName="/xl/diagrams/drawing24.xml" ContentType="application/vnd.ms-office.drawingml.diagramDrawing+xml"/>
  <Override PartName="/xl/diagrams/data25.xml" ContentType="application/vnd.openxmlformats-officedocument.drawingml.diagramData+xml"/>
  <Override PartName="/xl/diagrams/layout25.xml" ContentType="application/vnd.openxmlformats-officedocument.drawingml.diagramLayout+xml"/>
  <Override PartName="/xl/diagrams/quickStyle25.xml" ContentType="application/vnd.openxmlformats-officedocument.drawingml.diagramStyle+xml"/>
  <Override PartName="/xl/diagrams/colors25.xml" ContentType="application/vnd.openxmlformats-officedocument.drawingml.diagramColors+xml"/>
  <Override PartName="/xl/diagrams/drawing25.xml" ContentType="application/vnd.ms-office.drawingml.diagramDrawing+xml"/>
  <Override PartName="/xl/diagrams/data26.xml" ContentType="application/vnd.openxmlformats-officedocument.drawingml.diagramData+xml"/>
  <Override PartName="/xl/diagrams/layout26.xml" ContentType="application/vnd.openxmlformats-officedocument.drawingml.diagramLayout+xml"/>
  <Override PartName="/xl/diagrams/quickStyle26.xml" ContentType="application/vnd.openxmlformats-officedocument.drawingml.diagramStyle+xml"/>
  <Override PartName="/xl/diagrams/colors26.xml" ContentType="application/vnd.openxmlformats-officedocument.drawingml.diagramColors+xml"/>
  <Override PartName="/xl/diagrams/drawing26.xml" ContentType="application/vnd.ms-office.drawingml.diagramDrawing+xml"/>
  <Override PartName="/xl/diagrams/data27.xml" ContentType="application/vnd.openxmlformats-officedocument.drawingml.diagramData+xml"/>
  <Override PartName="/xl/diagrams/layout27.xml" ContentType="application/vnd.openxmlformats-officedocument.drawingml.diagramLayout+xml"/>
  <Override PartName="/xl/diagrams/quickStyle27.xml" ContentType="application/vnd.openxmlformats-officedocument.drawingml.diagramStyle+xml"/>
  <Override PartName="/xl/diagrams/colors27.xml" ContentType="application/vnd.openxmlformats-officedocument.drawingml.diagramColors+xml"/>
  <Override PartName="/xl/diagrams/drawing27.xml" ContentType="application/vnd.ms-office.drawingml.diagramDrawing+xml"/>
  <Override PartName="/xl/diagrams/data28.xml" ContentType="application/vnd.openxmlformats-officedocument.drawingml.diagramData+xml"/>
  <Override PartName="/xl/diagrams/layout28.xml" ContentType="application/vnd.openxmlformats-officedocument.drawingml.diagramLayout+xml"/>
  <Override PartName="/xl/diagrams/quickStyle28.xml" ContentType="application/vnd.openxmlformats-officedocument.drawingml.diagramStyle+xml"/>
  <Override PartName="/xl/diagrams/colors28.xml" ContentType="application/vnd.openxmlformats-officedocument.drawingml.diagramColors+xml"/>
  <Override PartName="/xl/diagrams/drawing28.xml" ContentType="application/vnd.ms-office.drawingml.diagramDrawing+xml"/>
  <Override PartName="/xl/drawings/drawing54.xml" ContentType="application/vnd.openxmlformats-officedocument.drawing+xml"/>
  <Override PartName="/xl/diagrams/data29.xml" ContentType="application/vnd.openxmlformats-officedocument.drawingml.diagramData+xml"/>
  <Override PartName="/xl/diagrams/layout29.xml" ContentType="application/vnd.openxmlformats-officedocument.drawingml.diagramLayout+xml"/>
  <Override PartName="/xl/diagrams/quickStyle29.xml" ContentType="application/vnd.openxmlformats-officedocument.drawingml.diagramStyle+xml"/>
  <Override PartName="/xl/diagrams/colors29.xml" ContentType="application/vnd.openxmlformats-officedocument.drawingml.diagramColors+xml"/>
  <Override PartName="/xl/diagrams/drawing29.xml" ContentType="application/vnd.ms-office.drawingml.diagramDrawing+xml"/>
  <Override PartName="/xl/diagrams/data30.xml" ContentType="application/vnd.openxmlformats-officedocument.drawingml.diagramData+xml"/>
  <Override PartName="/xl/diagrams/layout30.xml" ContentType="application/vnd.openxmlformats-officedocument.drawingml.diagramLayout+xml"/>
  <Override PartName="/xl/diagrams/quickStyle30.xml" ContentType="application/vnd.openxmlformats-officedocument.drawingml.diagramStyle+xml"/>
  <Override PartName="/xl/diagrams/colors30.xml" ContentType="application/vnd.openxmlformats-officedocument.drawingml.diagramColors+xml"/>
  <Override PartName="/xl/diagrams/drawing30.xml" ContentType="application/vnd.ms-office.drawingml.diagramDrawing+xml"/>
  <Override PartName="/xl/diagrams/data31.xml" ContentType="application/vnd.openxmlformats-officedocument.drawingml.diagramData+xml"/>
  <Override PartName="/xl/diagrams/layout31.xml" ContentType="application/vnd.openxmlformats-officedocument.drawingml.diagramLayout+xml"/>
  <Override PartName="/xl/diagrams/quickStyle31.xml" ContentType="application/vnd.openxmlformats-officedocument.drawingml.diagramStyle+xml"/>
  <Override PartName="/xl/diagrams/colors31.xml" ContentType="application/vnd.openxmlformats-officedocument.drawingml.diagramColors+xml"/>
  <Override PartName="/xl/diagrams/drawing31.xml" ContentType="application/vnd.ms-office.drawingml.diagramDrawing+xml"/>
  <Override PartName="/xl/diagrams/data32.xml" ContentType="application/vnd.openxmlformats-officedocument.drawingml.diagramData+xml"/>
  <Override PartName="/xl/diagrams/layout32.xml" ContentType="application/vnd.openxmlformats-officedocument.drawingml.diagramLayout+xml"/>
  <Override PartName="/xl/diagrams/quickStyle32.xml" ContentType="application/vnd.openxmlformats-officedocument.drawingml.diagramStyle+xml"/>
  <Override PartName="/xl/diagrams/colors32.xml" ContentType="application/vnd.openxmlformats-officedocument.drawingml.diagramColors+xml"/>
  <Override PartName="/xl/diagrams/drawing32.xml" ContentType="application/vnd.ms-office.drawingml.diagramDrawing+xml"/>
  <Override PartName="/xl/diagrams/data33.xml" ContentType="application/vnd.openxmlformats-officedocument.drawingml.diagramData+xml"/>
  <Override PartName="/xl/diagrams/layout33.xml" ContentType="application/vnd.openxmlformats-officedocument.drawingml.diagramLayout+xml"/>
  <Override PartName="/xl/diagrams/quickStyle33.xml" ContentType="application/vnd.openxmlformats-officedocument.drawingml.diagramStyle+xml"/>
  <Override PartName="/xl/diagrams/colors33.xml" ContentType="application/vnd.openxmlformats-officedocument.drawingml.diagramColors+xml"/>
  <Override PartName="/xl/diagrams/drawing33.xml" ContentType="application/vnd.ms-office.drawingml.diagramDrawing+xml"/>
  <Override PartName="/xl/diagrams/data34.xml" ContentType="application/vnd.openxmlformats-officedocument.drawingml.diagramData+xml"/>
  <Override PartName="/xl/diagrams/layout34.xml" ContentType="application/vnd.openxmlformats-officedocument.drawingml.diagramLayout+xml"/>
  <Override PartName="/xl/diagrams/quickStyle34.xml" ContentType="application/vnd.openxmlformats-officedocument.drawingml.diagramStyle+xml"/>
  <Override PartName="/xl/diagrams/colors34.xml" ContentType="application/vnd.openxmlformats-officedocument.drawingml.diagramColors+xml"/>
  <Override PartName="/xl/diagrams/drawing34.xml" ContentType="application/vnd.ms-office.drawingml.diagramDrawing+xml"/>
  <Override PartName="/xl/drawings/drawing55.xml" ContentType="application/vnd.openxmlformats-officedocument.drawing+xml"/>
  <Override PartName="/xl/diagrams/data35.xml" ContentType="application/vnd.openxmlformats-officedocument.drawingml.diagramData+xml"/>
  <Override PartName="/xl/diagrams/layout35.xml" ContentType="application/vnd.openxmlformats-officedocument.drawingml.diagramLayout+xml"/>
  <Override PartName="/xl/diagrams/quickStyle35.xml" ContentType="application/vnd.openxmlformats-officedocument.drawingml.diagramStyle+xml"/>
  <Override PartName="/xl/diagrams/colors35.xml" ContentType="application/vnd.openxmlformats-officedocument.drawingml.diagramColors+xml"/>
  <Override PartName="/xl/diagrams/drawing35.xml" ContentType="application/vnd.ms-office.drawingml.diagramDrawing+xml"/>
  <Override PartName="/xl/diagrams/data36.xml" ContentType="application/vnd.openxmlformats-officedocument.drawingml.diagramData+xml"/>
  <Override PartName="/xl/diagrams/layout36.xml" ContentType="application/vnd.openxmlformats-officedocument.drawingml.diagramLayout+xml"/>
  <Override PartName="/xl/diagrams/quickStyle36.xml" ContentType="application/vnd.openxmlformats-officedocument.drawingml.diagramStyle+xml"/>
  <Override PartName="/xl/diagrams/colors36.xml" ContentType="application/vnd.openxmlformats-officedocument.drawingml.diagramColors+xml"/>
  <Override PartName="/xl/diagrams/drawing36.xml" ContentType="application/vnd.ms-office.drawingml.diagramDrawing+xml"/>
  <Override PartName="/xl/diagrams/data37.xml" ContentType="application/vnd.openxmlformats-officedocument.drawingml.diagramData+xml"/>
  <Override PartName="/xl/diagrams/layout37.xml" ContentType="application/vnd.openxmlformats-officedocument.drawingml.diagramLayout+xml"/>
  <Override PartName="/xl/diagrams/quickStyle37.xml" ContentType="application/vnd.openxmlformats-officedocument.drawingml.diagramStyle+xml"/>
  <Override PartName="/xl/diagrams/colors37.xml" ContentType="application/vnd.openxmlformats-officedocument.drawingml.diagramColors+xml"/>
  <Override PartName="/xl/diagrams/drawing37.xml" ContentType="application/vnd.ms-office.drawingml.diagramDrawing+xml"/>
  <Override PartName="/xl/diagrams/data38.xml" ContentType="application/vnd.openxmlformats-officedocument.drawingml.diagramData+xml"/>
  <Override PartName="/xl/diagrams/layout38.xml" ContentType="application/vnd.openxmlformats-officedocument.drawingml.diagramLayout+xml"/>
  <Override PartName="/xl/diagrams/quickStyle38.xml" ContentType="application/vnd.openxmlformats-officedocument.drawingml.diagramStyle+xml"/>
  <Override PartName="/xl/diagrams/colors38.xml" ContentType="application/vnd.openxmlformats-officedocument.drawingml.diagramColors+xml"/>
  <Override PartName="/xl/diagrams/drawing38.xml" ContentType="application/vnd.ms-office.drawingml.diagramDrawing+xml"/>
  <Override PartName="/xl/diagrams/data39.xml" ContentType="application/vnd.openxmlformats-officedocument.drawingml.diagramData+xml"/>
  <Override PartName="/xl/diagrams/layout39.xml" ContentType="application/vnd.openxmlformats-officedocument.drawingml.diagramLayout+xml"/>
  <Override PartName="/xl/diagrams/quickStyle39.xml" ContentType="application/vnd.openxmlformats-officedocument.drawingml.diagramStyle+xml"/>
  <Override PartName="/xl/diagrams/colors39.xml" ContentType="application/vnd.openxmlformats-officedocument.drawingml.diagramColors+xml"/>
  <Override PartName="/xl/diagrams/drawing39.xml" ContentType="application/vnd.ms-office.drawingml.diagramDrawing+xml"/>
  <Override PartName="/xl/diagrams/data40.xml" ContentType="application/vnd.openxmlformats-officedocument.drawingml.diagramData+xml"/>
  <Override PartName="/xl/diagrams/layout40.xml" ContentType="application/vnd.openxmlformats-officedocument.drawingml.diagramLayout+xml"/>
  <Override PartName="/xl/diagrams/quickStyle40.xml" ContentType="application/vnd.openxmlformats-officedocument.drawingml.diagramStyle+xml"/>
  <Override PartName="/xl/diagrams/colors40.xml" ContentType="application/vnd.openxmlformats-officedocument.drawingml.diagramColors+xml"/>
  <Override PartName="/xl/diagrams/drawing40.xml" ContentType="application/vnd.ms-office.drawingml.diagramDrawing+xml"/>
  <Override PartName="/xl/drawings/drawing56.xml" ContentType="application/vnd.openxmlformats-officedocument.drawing+xml"/>
  <Override PartName="/xl/diagrams/data41.xml" ContentType="application/vnd.openxmlformats-officedocument.drawingml.diagramData+xml"/>
  <Override PartName="/xl/diagrams/layout41.xml" ContentType="application/vnd.openxmlformats-officedocument.drawingml.diagramLayout+xml"/>
  <Override PartName="/xl/diagrams/quickStyle41.xml" ContentType="application/vnd.openxmlformats-officedocument.drawingml.diagramStyle+xml"/>
  <Override PartName="/xl/diagrams/colors41.xml" ContentType="application/vnd.openxmlformats-officedocument.drawingml.diagramColors+xml"/>
  <Override PartName="/xl/diagrams/drawing41.xml" ContentType="application/vnd.ms-office.drawingml.diagramDrawing+xml"/>
  <Override PartName="/xl/diagrams/data42.xml" ContentType="application/vnd.openxmlformats-officedocument.drawingml.diagramData+xml"/>
  <Override PartName="/xl/diagrams/layout42.xml" ContentType="application/vnd.openxmlformats-officedocument.drawingml.diagramLayout+xml"/>
  <Override PartName="/xl/diagrams/quickStyle42.xml" ContentType="application/vnd.openxmlformats-officedocument.drawingml.diagramStyle+xml"/>
  <Override PartName="/xl/diagrams/colors42.xml" ContentType="application/vnd.openxmlformats-officedocument.drawingml.diagramColors+xml"/>
  <Override PartName="/xl/diagrams/drawing42.xml" ContentType="application/vnd.ms-office.drawingml.diagramDrawing+xml"/>
  <Override PartName="/xl/diagrams/data43.xml" ContentType="application/vnd.openxmlformats-officedocument.drawingml.diagramData+xml"/>
  <Override PartName="/xl/diagrams/layout43.xml" ContentType="application/vnd.openxmlformats-officedocument.drawingml.diagramLayout+xml"/>
  <Override PartName="/xl/diagrams/quickStyle43.xml" ContentType="application/vnd.openxmlformats-officedocument.drawingml.diagramStyle+xml"/>
  <Override PartName="/xl/diagrams/colors43.xml" ContentType="application/vnd.openxmlformats-officedocument.drawingml.diagramColors+xml"/>
  <Override PartName="/xl/diagrams/drawing43.xml" ContentType="application/vnd.ms-office.drawingml.diagramDrawing+xml"/>
  <Override PartName="/xl/diagrams/data44.xml" ContentType="application/vnd.openxmlformats-officedocument.drawingml.diagramData+xml"/>
  <Override PartName="/xl/diagrams/layout44.xml" ContentType="application/vnd.openxmlformats-officedocument.drawingml.diagramLayout+xml"/>
  <Override PartName="/xl/diagrams/quickStyle44.xml" ContentType="application/vnd.openxmlformats-officedocument.drawingml.diagramStyle+xml"/>
  <Override PartName="/xl/diagrams/colors44.xml" ContentType="application/vnd.openxmlformats-officedocument.drawingml.diagramColors+xml"/>
  <Override PartName="/xl/diagrams/drawing44.xml" ContentType="application/vnd.ms-office.drawingml.diagramDrawing+xml"/>
  <Override PartName="/xl/diagrams/data45.xml" ContentType="application/vnd.openxmlformats-officedocument.drawingml.diagramData+xml"/>
  <Override PartName="/xl/diagrams/layout45.xml" ContentType="application/vnd.openxmlformats-officedocument.drawingml.diagramLayout+xml"/>
  <Override PartName="/xl/diagrams/quickStyle45.xml" ContentType="application/vnd.openxmlformats-officedocument.drawingml.diagramStyle+xml"/>
  <Override PartName="/xl/diagrams/colors45.xml" ContentType="application/vnd.openxmlformats-officedocument.drawingml.diagramColors+xml"/>
  <Override PartName="/xl/diagrams/drawing45.xml" ContentType="application/vnd.ms-office.drawingml.diagramDrawing+xml"/>
  <Override PartName="/xl/diagrams/data46.xml" ContentType="application/vnd.openxmlformats-officedocument.drawingml.diagramData+xml"/>
  <Override PartName="/xl/diagrams/layout46.xml" ContentType="application/vnd.openxmlformats-officedocument.drawingml.diagramLayout+xml"/>
  <Override PartName="/xl/diagrams/quickStyle46.xml" ContentType="application/vnd.openxmlformats-officedocument.drawingml.diagramStyle+xml"/>
  <Override PartName="/xl/diagrams/colors46.xml" ContentType="application/vnd.openxmlformats-officedocument.drawingml.diagramColors+xml"/>
  <Override PartName="/xl/diagrams/drawing46.xml" ContentType="application/vnd.ms-office.drawingml.diagramDrawing+xml"/>
  <Override PartName="/xl/diagrams/data47.xml" ContentType="application/vnd.openxmlformats-officedocument.drawingml.diagramData+xml"/>
  <Override PartName="/xl/diagrams/layout47.xml" ContentType="application/vnd.openxmlformats-officedocument.drawingml.diagramLayout+xml"/>
  <Override PartName="/xl/diagrams/quickStyle47.xml" ContentType="application/vnd.openxmlformats-officedocument.drawingml.diagramStyle+xml"/>
  <Override PartName="/xl/diagrams/colors47.xml" ContentType="application/vnd.openxmlformats-officedocument.drawingml.diagramColors+xml"/>
  <Override PartName="/xl/diagrams/drawing47.xml" ContentType="application/vnd.ms-office.drawingml.diagramDrawing+xml"/>
  <Override PartName="/xl/diagrams/data48.xml" ContentType="application/vnd.openxmlformats-officedocument.drawingml.diagramData+xml"/>
  <Override PartName="/xl/diagrams/layout48.xml" ContentType="application/vnd.openxmlformats-officedocument.drawingml.diagramLayout+xml"/>
  <Override PartName="/xl/diagrams/quickStyle48.xml" ContentType="application/vnd.openxmlformats-officedocument.drawingml.diagramStyle+xml"/>
  <Override PartName="/xl/diagrams/colors48.xml" ContentType="application/vnd.openxmlformats-officedocument.drawingml.diagramColors+xml"/>
  <Override PartName="/xl/diagrams/drawing48.xml" ContentType="application/vnd.ms-office.drawingml.diagramDrawing+xml"/>
  <Override PartName="/xl/diagrams/data49.xml" ContentType="application/vnd.openxmlformats-officedocument.drawingml.diagramData+xml"/>
  <Override PartName="/xl/diagrams/layout49.xml" ContentType="application/vnd.openxmlformats-officedocument.drawingml.diagramLayout+xml"/>
  <Override PartName="/xl/diagrams/quickStyle49.xml" ContentType="application/vnd.openxmlformats-officedocument.drawingml.diagramStyle+xml"/>
  <Override PartName="/xl/diagrams/colors49.xml" ContentType="application/vnd.openxmlformats-officedocument.drawingml.diagramColors+xml"/>
  <Override PartName="/xl/diagrams/drawing49.xml" ContentType="application/vnd.ms-office.drawingml.diagramDrawing+xml"/>
  <Override PartName="/xl/diagrams/data50.xml" ContentType="application/vnd.openxmlformats-officedocument.drawingml.diagramData+xml"/>
  <Override PartName="/xl/diagrams/layout50.xml" ContentType="application/vnd.openxmlformats-officedocument.drawingml.diagramLayout+xml"/>
  <Override PartName="/xl/diagrams/quickStyle50.xml" ContentType="application/vnd.openxmlformats-officedocument.drawingml.diagramStyle+xml"/>
  <Override PartName="/xl/diagrams/colors50.xml" ContentType="application/vnd.openxmlformats-officedocument.drawingml.diagramColors+xml"/>
  <Override PartName="/xl/diagrams/drawing50.xml" ContentType="application/vnd.ms-office.drawingml.diagramDrawing+xml"/>
  <Override PartName="/xl/drawings/drawing57.xml" ContentType="application/vnd.openxmlformats-officedocument.drawing+xml"/>
  <Override PartName="/xl/diagrams/data51.xml" ContentType="application/vnd.openxmlformats-officedocument.drawingml.diagramData+xml"/>
  <Override PartName="/xl/diagrams/layout51.xml" ContentType="application/vnd.openxmlformats-officedocument.drawingml.diagramLayout+xml"/>
  <Override PartName="/xl/diagrams/quickStyle51.xml" ContentType="application/vnd.openxmlformats-officedocument.drawingml.diagramStyle+xml"/>
  <Override PartName="/xl/diagrams/colors51.xml" ContentType="application/vnd.openxmlformats-officedocument.drawingml.diagramColors+xml"/>
  <Override PartName="/xl/diagrams/drawing51.xml" ContentType="application/vnd.ms-office.drawingml.diagramDrawing+xml"/>
  <Override PartName="/xl/diagrams/data52.xml" ContentType="application/vnd.openxmlformats-officedocument.drawingml.diagramData+xml"/>
  <Override PartName="/xl/diagrams/layout52.xml" ContentType="application/vnd.openxmlformats-officedocument.drawingml.diagramLayout+xml"/>
  <Override PartName="/xl/diagrams/quickStyle52.xml" ContentType="application/vnd.openxmlformats-officedocument.drawingml.diagramStyle+xml"/>
  <Override PartName="/xl/diagrams/colors52.xml" ContentType="application/vnd.openxmlformats-officedocument.drawingml.diagramColors+xml"/>
  <Override PartName="/xl/diagrams/drawing52.xml" ContentType="application/vnd.ms-office.drawingml.diagramDrawing+xml"/>
  <Override PartName="/xl/diagrams/data53.xml" ContentType="application/vnd.openxmlformats-officedocument.drawingml.diagramData+xml"/>
  <Override PartName="/xl/diagrams/layout53.xml" ContentType="application/vnd.openxmlformats-officedocument.drawingml.diagramLayout+xml"/>
  <Override PartName="/xl/diagrams/quickStyle53.xml" ContentType="application/vnd.openxmlformats-officedocument.drawingml.diagramStyle+xml"/>
  <Override PartName="/xl/diagrams/colors53.xml" ContentType="application/vnd.openxmlformats-officedocument.drawingml.diagramColors+xml"/>
  <Override PartName="/xl/diagrams/drawing53.xml" ContentType="application/vnd.ms-office.drawingml.diagramDrawing+xml"/>
  <Override PartName="/xl/diagrams/data54.xml" ContentType="application/vnd.openxmlformats-officedocument.drawingml.diagramData+xml"/>
  <Override PartName="/xl/diagrams/layout54.xml" ContentType="application/vnd.openxmlformats-officedocument.drawingml.diagramLayout+xml"/>
  <Override PartName="/xl/diagrams/quickStyle54.xml" ContentType="application/vnd.openxmlformats-officedocument.drawingml.diagramStyle+xml"/>
  <Override PartName="/xl/diagrams/colors54.xml" ContentType="application/vnd.openxmlformats-officedocument.drawingml.diagramColors+xml"/>
  <Override PartName="/xl/diagrams/drawing54.xml" ContentType="application/vnd.ms-office.drawingml.diagramDrawing+xml"/>
  <Override PartName="/xl/diagrams/data55.xml" ContentType="application/vnd.openxmlformats-officedocument.drawingml.diagramData+xml"/>
  <Override PartName="/xl/diagrams/layout55.xml" ContentType="application/vnd.openxmlformats-officedocument.drawingml.diagramLayout+xml"/>
  <Override PartName="/xl/diagrams/quickStyle55.xml" ContentType="application/vnd.openxmlformats-officedocument.drawingml.diagramStyle+xml"/>
  <Override PartName="/xl/diagrams/colors55.xml" ContentType="application/vnd.openxmlformats-officedocument.drawingml.diagramColors+xml"/>
  <Override PartName="/xl/diagrams/drawing55.xml" ContentType="application/vnd.ms-office.drawingml.diagramDrawing+xml"/>
  <Override PartName="/xl/diagrams/data56.xml" ContentType="application/vnd.openxmlformats-officedocument.drawingml.diagramData+xml"/>
  <Override PartName="/xl/diagrams/layout56.xml" ContentType="application/vnd.openxmlformats-officedocument.drawingml.diagramLayout+xml"/>
  <Override PartName="/xl/diagrams/quickStyle56.xml" ContentType="application/vnd.openxmlformats-officedocument.drawingml.diagramStyle+xml"/>
  <Override PartName="/xl/diagrams/colors56.xml" ContentType="application/vnd.openxmlformats-officedocument.drawingml.diagramColors+xml"/>
  <Override PartName="/xl/diagrams/drawing56.xml" ContentType="application/vnd.ms-office.drawingml.diagramDrawing+xml"/>
  <Override PartName="/xl/diagrams/data57.xml" ContentType="application/vnd.openxmlformats-officedocument.drawingml.diagramData+xml"/>
  <Override PartName="/xl/diagrams/layout57.xml" ContentType="application/vnd.openxmlformats-officedocument.drawingml.diagramLayout+xml"/>
  <Override PartName="/xl/diagrams/quickStyle57.xml" ContentType="application/vnd.openxmlformats-officedocument.drawingml.diagramStyle+xml"/>
  <Override PartName="/xl/diagrams/colors57.xml" ContentType="application/vnd.openxmlformats-officedocument.drawingml.diagramColors+xml"/>
  <Override PartName="/xl/diagrams/drawing57.xml" ContentType="application/vnd.ms-office.drawingml.diagramDrawing+xml"/>
  <Override PartName="/xl/diagrams/data58.xml" ContentType="application/vnd.openxmlformats-officedocument.drawingml.diagramData+xml"/>
  <Override PartName="/xl/diagrams/layout58.xml" ContentType="application/vnd.openxmlformats-officedocument.drawingml.diagramLayout+xml"/>
  <Override PartName="/xl/diagrams/quickStyle58.xml" ContentType="application/vnd.openxmlformats-officedocument.drawingml.diagramStyle+xml"/>
  <Override PartName="/xl/diagrams/colors58.xml" ContentType="application/vnd.openxmlformats-officedocument.drawingml.diagramColors+xml"/>
  <Override PartName="/xl/diagrams/drawing58.xml" ContentType="application/vnd.ms-office.drawingml.diagramDrawing+xml"/>
  <Override PartName="/xl/diagrams/data59.xml" ContentType="application/vnd.openxmlformats-officedocument.drawingml.diagramData+xml"/>
  <Override PartName="/xl/diagrams/layout59.xml" ContentType="application/vnd.openxmlformats-officedocument.drawingml.diagramLayout+xml"/>
  <Override PartName="/xl/diagrams/quickStyle59.xml" ContentType="application/vnd.openxmlformats-officedocument.drawingml.diagramStyle+xml"/>
  <Override PartName="/xl/diagrams/colors59.xml" ContentType="application/vnd.openxmlformats-officedocument.drawingml.diagramColors+xml"/>
  <Override PartName="/xl/diagrams/drawing59.xml" ContentType="application/vnd.ms-office.drawingml.diagramDrawing+xml"/>
  <Override PartName="/xl/diagrams/data60.xml" ContentType="application/vnd.openxmlformats-officedocument.drawingml.diagramData+xml"/>
  <Override PartName="/xl/diagrams/layout60.xml" ContentType="application/vnd.openxmlformats-officedocument.drawingml.diagramLayout+xml"/>
  <Override PartName="/xl/diagrams/quickStyle60.xml" ContentType="application/vnd.openxmlformats-officedocument.drawingml.diagramStyle+xml"/>
  <Override PartName="/xl/diagrams/colors60.xml" ContentType="application/vnd.openxmlformats-officedocument.drawingml.diagramColors+xml"/>
  <Override PartName="/xl/diagrams/drawing60.xml" ContentType="application/vnd.ms-office.drawingml.diagram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bertocalabrese99/Desktop/Statistical learning/Statistical_Learning_Project/A/RAW DATA/"/>
    </mc:Choice>
  </mc:AlternateContent>
  <xr:revisionPtr revIDLastSave="0" documentId="8_{075557F7-B160-3442-A668-54A4B0B8D3ED}" xr6:coauthVersionLast="47" xr6:coauthVersionMax="47" xr10:uidLastSave="{00000000-0000-0000-0000-000000000000}"/>
  <bookViews>
    <workbookView xWindow="10380" yWindow="640" windowWidth="21360" windowHeight="16600" tabRatio="867"/>
  </bookViews>
  <sheets>
    <sheet name="INDICE" sheetId="212" r:id="rId1"/>
    <sheet name="TAVOLA 1" sheetId="38" r:id="rId2"/>
    <sheet name="TAVOLA 9" sheetId="39" r:id="rId3"/>
    <sheet name="TAVOLA 10" sheetId="15" r:id="rId4"/>
    <sheet name="TAVOLA 11-17" sheetId="11" r:id="rId5"/>
    <sheet name="TAVOLA 18-20" sheetId="16" r:id="rId6"/>
    <sheet name="TAVOLA 21-24" sheetId="17" r:id="rId7"/>
    <sheet name="TAVOLA 25-26" sheetId="18" r:id="rId8"/>
    <sheet name="TAVOLA 27-28" sheetId="19" r:id="rId9"/>
    <sheet name="TAVOLA 29-30" sheetId="20" r:id="rId10"/>
    <sheet name="TAVOLA 31" sheetId="21" r:id="rId11"/>
    <sheet name="TAVOLA 34" sheetId="90" r:id="rId12"/>
    <sheet name="TAVOLA 40" sheetId="291" r:id="rId13"/>
    <sheet name="TAVOLA 41" sheetId="293" r:id="rId14"/>
    <sheet name="TAVOLA 42" sheetId="299" r:id="rId15"/>
    <sheet name="TAVOLA 43" sheetId="305" r:id="rId16"/>
    <sheet name="TAVOLA 44" sheetId="302" r:id="rId17"/>
    <sheet name="TAVOLA 45" sheetId="301" r:id="rId18"/>
    <sheet name="TAVOLA 46" sheetId="304" r:id="rId19"/>
    <sheet name="TAVOLA 47" sheetId="300" r:id="rId20"/>
    <sheet name="TAVOLA 48" sheetId="306" r:id="rId21"/>
    <sheet name="TAVOLA 49" sheetId="294" r:id="rId22"/>
    <sheet name="TAVOLA 50" sheetId="309" r:id="rId23"/>
    <sheet name="TAVOLA 51" sheetId="307" r:id="rId24"/>
    <sheet name="TAVOLA 52" sheetId="308" r:id="rId25"/>
    <sheet name="TAVOLA 53" sheetId="295" r:id="rId26"/>
    <sheet name="TAVOLA 54" sheetId="312" r:id="rId27"/>
    <sheet name="TAVOLA 55" sheetId="311" r:id="rId28"/>
    <sheet name="TAVOLA 56" sheetId="313" r:id="rId29"/>
    <sheet name="TAVOLA 57" sheetId="310" r:id="rId30"/>
    <sheet name="TAVOLA 58" sheetId="296" r:id="rId31"/>
    <sheet name="TAVOLA 59" sheetId="315" r:id="rId32"/>
    <sheet name="TAVOLA 60" sheetId="314" r:id="rId33"/>
    <sheet name="TAVOLA 61" sheetId="297" r:id="rId34"/>
    <sheet name="TAVOLA 62" sheetId="317" r:id="rId35"/>
    <sheet name="TAVOLA 63" sheetId="316" r:id="rId36"/>
    <sheet name="TAVOLA 64" sheetId="298" r:id="rId37"/>
    <sheet name="TAVOLA 65" sheetId="319" r:id="rId38"/>
    <sheet name="TAVOLA 66" sheetId="318" r:id="rId39"/>
    <sheet name="TAVOLA 67" sheetId="292" r:id="rId40"/>
    <sheet name="TAVOLA 68" sheetId="91" r:id="rId41"/>
    <sheet name="TAVOLA 72" sheetId="217" r:id="rId42"/>
    <sheet name="TAVOLA 77" sheetId="219" r:id="rId43"/>
    <sheet name="TAVOLA 82" sheetId="218" r:id="rId44"/>
    <sheet name="TAVOLA 89" sheetId="220" r:id="rId45"/>
    <sheet name="TAVOLA 92" sheetId="283" r:id="rId46"/>
    <sheet name="TAVOLA 93" sheetId="284" r:id="rId47"/>
    <sheet name="TAVOLA 94" sheetId="285" r:id="rId48"/>
    <sheet name="TAVOLA 95" sheetId="286" r:id="rId49"/>
    <sheet name="TAVOLA 96" sheetId="287" r:id="rId50"/>
    <sheet name="TAVOLA 97" sheetId="288" r:id="rId51"/>
    <sheet name="TAVOLE 98-99-100-101-102" sheetId="279" r:id="rId52"/>
    <sheet name="TAVOLE 103-104-105-106-107" sheetId="280" r:id="rId53"/>
    <sheet name="TAVOLE 108-109-110-111-112" sheetId="281" r:id="rId54"/>
    <sheet name="TAVOLE 113-114-115-116-117" sheetId="282" r:id="rId55"/>
    <sheet name="TAVOLE 118-119-120-121-122" sheetId="278" r:id="rId56"/>
    <sheet name="TAVOLE 123-124-125-126-127" sheetId="277" r:id="rId57"/>
    <sheet name="TAVOLA 141" sheetId="273" r:id="rId58"/>
    <sheet name="TAVOLA 144" sheetId="211" r:id="rId59"/>
    <sheet name="TAVOLA 145" sheetId="276" r:id="rId6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8" i="277" l="1"/>
  <c r="E219" i="277"/>
  <c r="E209" i="277"/>
  <c r="E193" i="277"/>
  <c r="E192" i="277"/>
  <c r="E183" i="277"/>
  <c r="E174" i="277"/>
  <c r="E165" i="277"/>
  <c r="E156" i="277"/>
  <c r="E147" i="277"/>
  <c r="E131" i="277"/>
  <c r="E130" i="277"/>
  <c r="E121" i="277"/>
  <c r="E112" i="277"/>
  <c r="E103" i="277"/>
  <c r="E87" i="277"/>
  <c r="E86" i="277"/>
  <c r="E77" i="277"/>
  <c r="E68" i="277"/>
  <c r="E59" i="277"/>
  <c r="E43" i="277"/>
  <c r="E42" i="277"/>
  <c r="E33" i="277"/>
  <c r="E24" i="277"/>
  <c r="E15" i="277"/>
  <c r="E219" i="278"/>
  <c r="E218" i="278"/>
  <c r="E209" i="278"/>
  <c r="E193" i="278"/>
  <c r="E192" i="278"/>
  <c r="E183" i="278"/>
  <c r="E174" i="278"/>
  <c r="E165" i="278"/>
  <c r="E156" i="278"/>
  <c r="E147" i="278"/>
  <c r="E131" i="278"/>
  <c r="E130" i="278"/>
  <c r="E121" i="278"/>
  <c r="E112" i="278"/>
  <c r="E103" i="278"/>
  <c r="E87" i="278"/>
  <c r="E86" i="278"/>
  <c r="E77" i="278"/>
  <c r="E68" i="278"/>
  <c r="E59" i="278"/>
  <c r="E43" i="278"/>
  <c r="E42" i="278"/>
  <c r="E33" i="278"/>
  <c r="E24" i="278"/>
  <c r="E15" i="278"/>
  <c r="E219" i="282"/>
  <c r="E218" i="282"/>
  <c r="E209" i="282"/>
  <c r="E193" i="282"/>
  <c r="E192" i="282"/>
  <c r="E183" i="282"/>
  <c r="E174" i="282"/>
  <c r="E165" i="282"/>
  <c r="E156" i="282"/>
  <c r="E147" i="282"/>
  <c r="E131" i="282"/>
  <c r="E130" i="282"/>
  <c r="E121" i="282"/>
  <c r="E112" i="282"/>
  <c r="E103" i="282"/>
  <c r="E87" i="282"/>
  <c r="E86" i="282"/>
  <c r="E77" i="282"/>
  <c r="E68" i="282"/>
  <c r="E59" i="282"/>
  <c r="E43" i="282"/>
  <c r="E42" i="282"/>
  <c r="E33" i="282"/>
  <c r="E24" i="282"/>
  <c r="E15" i="282"/>
  <c r="E219" i="281"/>
  <c r="E218" i="281"/>
  <c r="E209" i="281"/>
  <c r="E193" i="281"/>
  <c r="E192" i="281"/>
  <c r="E183" i="281"/>
  <c r="E174" i="281"/>
  <c r="E165" i="281"/>
  <c r="E156" i="281"/>
  <c r="E147" i="281"/>
  <c r="E131" i="281"/>
  <c r="E130" i="281"/>
  <c r="E121" i="281"/>
  <c r="E112" i="281"/>
  <c r="E103" i="281"/>
  <c r="E87" i="281"/>
  <c r="E86" i="281"/>
  <c r="E77" i="281"/>
  <c r="E68" i="281"/>
  <c r="E59" i="281"/>
  <c r="E43" i="281"/>
  <c r="E42" i="281"/>
  <c r="E33" i="281"/>
  <c r="E24" i="281"/>
  <c r="E15" i="281"/>
  <c r="E219" i="280"/>
  <c r="E218" i="280"/>
  <c r="E209" i="280"/>
  <c r="E193" i="280"/>
  <c r="E192" i="280"/>
  <c r="E183" i="280"/>
  <c r="E174" i="280"/>
  <c r="E165" i="280"/>
  <c r="E156" i="280"/>
  <c r="E147" i="280"/>
  <c r="E131" i="280"/>
  <c r="E130" i="280"/>
  <c r="E121" i="280"/>
  <c r="E112" i="280"/>
  <c r="E103" i="280"/>
  <c r="E87" i="280"/>
  <c r="E86" i="280"/>
  <c r="E77" i="280"/>
  <c r="E68" i="280"/>
  <c r="E59" i="280"/>
  <c r="E43" i="280"/>
  <c r="E42" i="280"/>
  <c r="E33" i="280"/>
  <c r="E24" i="280"/>
  <c r="E15" i="280"/>
  <c r="E219" i="279"/>
  <c r="E218" i="279"/>
  <c r="E209" i="279"/>
  <c r="E193" i="279"/>
  <c r="E192" i="279"/>
  <c r="E183" i="279"/>
  <c r="E174" i="279"/>
  <c r="E165" i="279"/>
  <c r="E156" i="279"/>
  <c r="E147" i="279"/>
  <c r="E131" i="279"/>
  <c r="E130" i="279"/>
  <c r="E121" i="279"/>
  <c r="E112" i="279"/>
  <c r="E103" i="279"/>
  <c r="E42" i="279"/>
  <c r="E33" i="279"/>
  <c r="E24" i="279"/>
  <c r="E15" i="279"/>
  <c r="E43" i="279"/>
  <c r="E6" i="288"/>
  <c r="E34" i="288"/>
  <c r="E32" i="288"/>
  <c r="E29" i="288"/>
  <c r="E26" i="288"/>
  <c r="E23" i="288"/>
  <c r="E18" i="288"/>
  <c r="E14" i="288"/>
  <c r="E34" i="287"/>
  <c r="E35" i="287"/>
  <c r="E32" i="287"/>
  <c r="E29" i="287"/>
  <c r="E26" i="287"/>
  <c r="E23" i="287"/>
  <c r="E18" i="287"/>
  <c r="E14" i="287"/>
  <c r="E6" i="287"/>
  <c r="D6" i="286"/>
  <c r="D35" i="286"/>
  <c r="E6" i="286"/>
  <c r="E34" i="286"/>
  <c r="E32" i="286"/>
  <c r="E29" i="286"/>
  <c r="E26" i="286"/>
  <c r="E23" i="286"/>
  <c r="E18" i="286"/>
  <c r="D18" i="286"/>
  <c r="E14" i="286"/>
  <c r="E35" i="286" s="1"/>
  <c r="D14" i="286"/>
  <c r="E35" i="285"/>
  <c r="D35" i="285"/>
  <c r="E34" i="285"/>
  <c r="D34" i="285"/>
  <c r="E32" i="285"/>
  <c r="D32" i="285"/>
  <c r="E29" i="285"/>
  <c r="D29" i="285"/>
  <c r="E26" i="285"/>
  <c r="D26" i="285"/>
  <c r="E23" i="285"/>
  <c r="D23" i="285"/>
  <c r="E18" i="285"/>
  <c r="D18" i="285"/>
  <c r="E14" i="285"/>
  <c r="D14" i="285"/>
  <c r="E6" i="285"/>
  <c r="D6" i="285"/>
  <c r="M4" i="273"/>
  <c r="N4" i="273"/>
  <c r="O4" i="273"/>
  <c r="P4" i="273"/>
  <c r="Q4" i="273"/>
  <c r="R4" i="273"/>
  <c r="S4" i="273"/>
  <c r="T4" i="273"/>
  <c r="U4" i="273"/>
  <c r="M5" i="273"/>
  <c r="N5" i="273"/>
  <c r="O5" i="273"/>
  <c r="P5" i="273"/>
  <c r="Q5" i="273"/>
  <c r="R5" i="273"/>
  <c r="S5" i="273"/>
  <c r="T5" i="273"/>
  <c r="U5" i="273"/>
  <c r="M6" i="273"/>
  <c r="N6" i="273"/>
  <c r="O6" i="273"/>
  <c r="P6" i="273"/>
  <c r="Q6" i="273"/>
  <c r="R6" i="273"/>
  <c r="S6" i="273"/>
  <c r="T6" i="273"/>
  <c r="U6" i="273"/>
  <c r="M7" i="273"/>
  <c r="N7" i="273"/>
  <c r="O7" i="273"/>
  <c r="P7" i="273"/>
  <c r="Q7" i="273"/>
  <c r="R7" i="273"/>
  <c r="S7" i="273"/>
  <c r="T7" i="273"/>
  <c r="U7" i="273"/>
  <c r="M8" i="273"/>
  <c r="N8" i="273"/>
  <c r="O8" i="273"/>
  <c r="P8" i="273"/>
  <c r="Q8" i="273"/>
  <c r="R8" i="273"/>
  <c r="S8" i="273"/>
  <c r="T8" i="273"/>
  <c r="U8" i="273"/>
  <c r="M9" i="273"/>
  <c r="N9" i="273"/>
  <c r="O9" i="273"/>
  <c r="P9" i="273"/>
  <c r="Q9" i="273"/>
  <c r="R9" i="273"/>
  <c r="S9" i="273"/>
  <c r="T9" i="273"/>
  <c r="U9" i="273"/>
  <c r="M10" i="273"/>
  <c r="N10" i="273"/>
  <c r="O10" i="273"/>
  <c r="P10" i="273"/>
  <c r="Q10" i="273"/>
  <c r="R10" i="273"/>
  <c r="S10" i="273"/>
  <c r="T10" i="273"/>
  <c r="U10" i="273"/>
  <c r="M11" i="273"/>
  <c r="N11" i="273"/>
  <c r="O11" i="273"/>
  <c r="P11" i="273"/>
  <c r="Q11" i="273"/>
  <c r="R11" i="273"/>
  <c r="S11" i="273"/>
  <c r="T11" i="273"/>
  <c r="U11" i="273"/>
  <c r="M12" i="273"/>
  <c r="N12" i="273"/>
  <c r="O12" i="273"/>
  <c r="P12" i="273"/>
  <c r="Q12" i="273"/>
  <c r="R12" i="273"/>
  <c r="S12" i="273"/>
  <c r="T12" i="273"/>
  <c r="U12" i="273"/>
  <c r="M13" i="273"/>
  <c r="N13" i="273"/>
  <c r="O13" i="273"/>
  <c r="P13" i="273"/>
  <c r="Q13" i="273"/>
  <c r="R13" i="273"/>
  <c r="S13" i="273"/>
  <c r="T13" i="273"/>
  <c r="U13" i="273"/>
  <c r="M14" i="273"/>
  <c r="N14" i="273"/>
  <c r="O14" i="273"/>
  <c r="P14" i="273"/>
  <c r="Q14" i="273"/>
  <c r="R14" i="273"/>
  <c r="S14" i="273"/>
  <c r="T14" i="273"/>
  <c r="U14" i="273"/>
  <c r="M15" i="273"/>
  <c r="N15" i="273"/>
  <c r="O15" i="273"/>
  <c r="P15" i="273"/>
  <c r="Q15" i="273"/>
  <c r="R15" i="273"/>
  <c r="S15" i="273"/>
  <c r="T15" i="273"/>
  <c r="U15" i="273"/>
  <c r="M16" i="273"/>
  <c r="N16" i="273"/>
  <c r="O16" i="273"/>
  <c r="P16" i="273"/>
  <c r="Q16" i="273"/>
  <c r="R16" i="273"/>
  <c r="S16" i="273"/>
  <c r="T16" i="273"/>
  <c r="U16" i="273"/>
  <c r="M17" i="273"/>
  <c r="N17" i="273"/>
  <c r="O17" i="273"/>
  <c r="P17" i="273"/>
  <c r="Q17" i="273"/>
  <c r="R17" i="273"/>
  <c r="S17" i="273"/>
  <c r="T17" i="273"/>
  <c r="U17" i="273"/>
  <c r="M18" i="273"/>
  <c r="N18" i="273"/>
  <c r="O18" i="273"/>
  <c r="P18" i="273"/>
  <c r="Q18" i="273"/>
  <c r="R18" i="273"/>
  <c r="S18" i="273"/>
  <c r="T18" i="273"/>
  <c r="U18" i="273"/>
  <c r="M19" i="273"/>
  <c r="N19" i="273"/>
  <c r="O19" i="273"/>
  <c r="P19" i="273"/>
  <c r="Q19" i="273"/>
  <c r="R19" i="273"/>
  <c r="S19" i="273"/>
  <c r="T19" i="273"/>
  <c r="U19" i="273"/>
  <c r="M20" i="273"/>
  <c r="N20" i="273"/>
  <c r="O20" i="273"/>
  <c r="P20" i="273"/>
  <c r="Q20" i="273"/>
  <c r="R20" i="273"/>
  <c r="S20" i="273"/>
  <c r="T20" i="273"/>
  <c r="U20" i="273"/>
  <c r="M21" i="273"/>
  <c r="N21" i="273"/>
  <c r="O21" i="273"/>
  <c r="P21" i="273"/>
  <c r="Q21" i="273"/>
  <c r="R21" i="273"/>
  <c r="S21" i="273"/>
  <c r="T21" i="273"/>
  <c r="U21" i="273"/>
  <c r="M22" i="273"/>
  <c r="N22" i="273"/>
  <c r="O22" i="273"/>
  <c r="P22" i="273"/>
  <c r="Q22" i="273"/>
  <c r="R22" i="273"/>
  <c r="S22" i="273"/>
  <c r="T22" i="273"/>
  <c r="D6" i="284"/>
  <c r="E6" i="284"/>
  <c r="D14" i="284"/>
  <c r="D35" i="284" s="1"/>
  <c r="E14" i="284"/>
  <c r="D18" i="284"/>
  <c r="E18" i="284"/>
  <c r="D23" i="284"/>
  <c r="E23" i="284"/>
  <c r="E35" i="284" s="1"/>
  <c r="D26" i="284"/>
  <c r="E26" i="284"/>
  <c r="D29" i="284"/>
  <c r="E29" i="284"/>
  <c r="D32" i="284"/>
  <c r="E32" i="284"/>
  <c r="D34" i="284"/>
  <c r="E34" i="284"/>
  <c r="D6" i="283"/>
  <c r="E6" i="283"/>
  <c r="D14" i="283"/>
  <c r="E14" i="283"/>
  <c r="D18" i="283"/>
  <c r="E18" i="283"/>
  <c r="D23" i="283"/>
  <c r="E23" i="283"/>
  <c r="D26" i="283"/>
  <c r="E26" i="283"/>
  <c r="D29" i="283"/>
  <c r="E29" i="283"/>
  <c r="D32" i="283"/>
  <c r="E32" i="283"/>
  <c r="D34" i="283"/>
  <c r="E34" i="283"/>
  <c r="D35" i="283"/>
  <c r="E35" i="283"/>
  <c r="B11" i="220"/>
  <c r="C11" i="220"/>
  <c r="D11" i="220"/>
  <c r="E11" i="220"/>
  <c r="F11" i="220"/>
  <c r="G11" i="220"/>
  <c r="B25" i="220"/>
  <c r="B27" i="220" s="1"/>
  <c r="C25" i="220"/>
  <c r="D25" i="220"/>
  <c r="E25" i="220"/>
  <c r="F25" i="220"/>
  <c r="G25" i="220"/>
  <c r="C27" i="220"/>
  <c r="D27" i="220"/>
  <c r="E27" i="220"/>
  <c r="F27" i="220"/>
  <c r="G27" i="220"/>
  <c r="B10" i="218"/>
  <c r="C10" i="218"/>
  <c r="D10" i="218"/>
  <c r="E10" i="218"/>
  <c r="F10" i="218"/>
  <c r="F57" i="218" s="1"/>
  <c r="G10" i="218"/>
  <c r="B17" i="218"/>
  <c r="C17" i="218"/>
  <c r="D17" i="218"/>
  <c r="E17" i="218"/>
  <c r="F17" i="218"/>
  <c r="G17" i="218"/>
  <c r="B27" i="218"/>
  <c r="C27" i="218"/>
  <c r="D27" i="218"/>
  <c r="E27" i="218"/>
  <c r="F27" i="218"/>
  <c r="G27" i="218"/>
  <c r="B37" i="218"/>
  <c r="C37" i="218"/>
  <c r="D37" i="218"/>
  <c r="E37" i="218"/>
  <c r="F37" i="218"/>
  <c r="G37" i="218"/>
  <c r="B44" i="218"/>
  <c r="C44" i="218"/>
  <c r="D44" i="218"/>
  <c r="E44" i="218"/>
  <c r="F44" i="218"/>
  <c r="G44" i="218"/>
  <c r="B55" i="218"/>
  <c r="C55" i="218"/>
  <c r="D55" i="218"/>
  <c r="E55" i="218"/>
  <c r="F55" i="218"/>
  <c r="G55" i="218"/>
  <c r="B57" i="218"/>
  <c r="C57" i="218"/>
  <c r="D57" i="218"/>
  <c r="E57" i="218"/>
  <c r="G57" i="218"/>
  <c r="B11" i="219"/>
  <c r="C11" i="219"/>
  <c r="D11" i="219"/>
  <c r="E11" i="219"/>
  <c r="F11" i="219"/>
  <c r="G11" i="219"/>
  <c r="B21" i="219"/>
  <c r="C21" i="219"/>
  <c r="C45" i="219" s="1"/>
  <c r="D21" i="219"/>
  <c r="E21" i="219"/>
  <c r="F21" i="219"/>
  <c r="G21" i="219"/>
  <c r="B36" i="219"/>
  <c r="C36" i="219"/>
  <c r="D36" i="219"/>
  <c r="E36" i="219"/>
  <c r="F36" i="219"/>
  <c r="G36" i="219"/>
  <c r="B43" i="219"/>
  <c r="B45" i="219" s="1"/>
  <c r="C43" i="219"/>
  <c r="D43" i="219"/>
  <c r="E43" i="219"/>
  <c r="F43" i="219"/>
  <c r="G43" i="219"/>
  <c r="D45" i="219"/>
  <c r="E45" i="219"/>
  <c r="F45" i="219"/>
  <c r="G45" i="219"/>
  <c r="B15" i="217"/>
  <c r="C15" i="217"/>
  <c r="D15" i="217"/>
  <c r="E15" i="217"/>
  <c r="F15" i="217"/>
  <c r="F45" i="217" s="1"/>
  <c r="G15" i="217"/>
  <c r="B24" i="217"/>
  <c r="C24" i="217"/>
  <c r="D24" i="217"/>
  <c r="E24" i="217"/>
  <c r="E45" i="217" s="1"/>
  <c r="F24" i="217"/>
  <c r="G24" i="217"/>
  <c r="B31" i="217"/>
  <c r="B45" i="217" s="1"/>
  <c r="C31" i="217"/>
  <c r="D31" i="217"/>
  <c r="E31" i="217"/>
  <c r="F31" i="217"/>
  <c r="G31" i="217"/>
  <c r="B43" i="217"/>
  <c r="C43" i="217"/>
  <c r="D43" i="217"/>
  <c r="D45" i="217" s="1"/>
  <c r="E43" i="217"/>
  <c r="F43" i="217"/>
  <c r="G43" i="217"/>
  <c r="C45" i="217"/>
  <c r="G45" i="217"/>
  <c r="B10" i="91"/>
  <c r="C10" i="91"/>
  <c r="D10" i="91"/>
  <c r="E10" i="91"/>
  <c r="F10" i="91"/>
  <c r="G10" i="91"/>
  <c r="B27" i="91"/>
  <c r="B48" i="91" s="1"/>
  <c r="C27" i="91"/>
  <c r="D27" i="91"/>
  <c r="E27" i="91"/>
  <c r="F27" i="91"/>
  <c r="G27" i="91"/>
  <c r="G48" i="91" s="1"/>
  <c r="B40" i="91"/>
  <c r="C40" i="91"/>
  <c r="D40" i="91"/>
  <c r="D48" i="91" s="1"/>
  <c r="E40" i="91"/>
  <c r="F40" i="91"/>
  <c r="G40" i="91"/>
  <c r="B46" i="91"/>
  <c r="C46" i="91"/>
  <c r="D46" i="91"/>
  <c r="E46" i="91"/>
  <c r="F46" i="91"/>
  <c r="F48" i="91" s="1"/>
  <c r="G46" i="91"/>
  <c r="C48" i="91"/>
  <c r="E48" i="91"/>
  <c r="B9" i="292"/>
  <c r="B43" i="292" s="1"/>
  <c r="C9" i="292"/>
  <c r="D9" i="292"/>
  <c r="E9" i="292"/>
  <c r="F9" i="292"/>
  <c r="G9" i="292"/>
  <c r="B17" i="292"/>
  <c r="C17" i="292"/>
  <c r="D17" i="292"/>
  <c r="E17" i="292"/>
  <c r="F17" i="292"/>
  <c r="G17" i="292"/>
  <c r="B25" i="292"/>
  <c r="C25" i="292"/>
  <c r="C43" i="292" s="1"/>
  <c r="D25" i="292"/>
  <c r="E25" i="292"/>
  <c r="F25" i="292"/>
  <c r="F43" i="292" s="1"/>
  <c r="G25" i="292"/>
  <c r="B35" i="292"/>
  <c r="C35" i="292"/>
  <c r="D35" i="292"/>
  <c r="E35" i="292"/>
  <c r="F35" i="292"/>
  <c r="G35" i="292"/>
  <c r="B41" i="292"/>
  <c r="C41" i="292"/>
  <c r="D41" i="292"/>
  <c r="E41" i="292"/>
  <c r="F41" i="292"/>
  <c r="G41" i="292"/>
  <c r="D43" i="292"/>
  <c r="E43" i="292"/>
  <c r="G43" i="292"/>
  <c r="B9" i="318"/>
  <c r="C9" i="318"/>
  <c r="D9" i="318"/>
  <c r="D43" i="318" s="1"/>
  <c r="E9" i="318"/>
  <c r="F9" i="318"/>
  <c r="F43" i="318" s="1"/>
  <c r="G9" i="318"/>
  <c r="B17" i="318"/>
  <c r="C17" i="318"/>
  <c r="D17" i="318"/>
  <c r="E17" i="318"/>
  <c r="F17" i="318"/>
  <c r="G17" i="318"/>
  <c r="B25" i="318"/>
  <c r="B43" i="318" s="1"/>
  <c r="C25" i="318"/>
  <c r="D25" i="318"/>
  <c r="E25" i="318"/>
  <c r="F25" i="318"/>
  <c r="G25" i="318"/>
  <c r="G43" i="318" s="1"/>
  <c r="B35" i="318"/>
  <c r="C35" i="318"/>
  <c r="D35" i="318"/>
  <c r="E35" i="318"/>
  <c r="F35" i="318"/>
  <c r="G35" i="318"/>
  <c r="B41" i="318"/>
  <c r="C41" i="318"/>
  <c r="D41" i="318"/>
  <c r="E41" i="318"/>
  <c r="F41" i="318"/>
  <c r="G41" i="318"/>
  <c r="C43" i="318"/>
  <c r="E43" i="318"/>
  <c r="B9" i="319"/>
  <c r="B43" i="319" s="1"/>
  <c r="C9" i="319"/>
  <c r="D9" i="319"/>
  <c r="E9" i="319"/>
  <c r="F9" i="319"/>
  <c r="G9" i="319"/>
  <c r="B17" i="319"/>
  <c r="C17" i="319"/>
  <c r="D17" i="319"/>
  <c r="E17" i="319"/>
  <c r="F17" i="319"/>
  <c r="G17" i="319"/>
  <c r="B25" i="319"/>
  <c r="C25" i="319"/>
  <c r="C43" i="319" s="1"/>
  <c r="D25" i="319"/>
  <c r="E25" i="319"/>
  <c r="F25" i="319"/>
  <c r="F43" i="319" s="1"/>
  <c r="G25" i="319"/>
  <c r="B35" i="319"/>
  <c r="C35" i="319"/>
  <c r="D35" i="319"/>
  <c r="E35" i="319"/>
  <c r="F35" i="319"/>
  <c r="G35" i="319"/>
  <c r="B41" i="319"/>
  <c r="C41" i="319"/>
  <c r="D41" i="319"/>
  <c r="E41" i="319"/>
  <c r="F41" i="319"/>
  <c r="G41" i="319"/>
  <c r="D43" i="319"/>
  <c r="E43" i="319"/>
  <c r="G43" i="319"/>
  <c r="B9" i="298"/>
  <c r="C9" i="298"/>
  <c r="D9" i="298"/>
  <c r="D43" i="298" s="1"/>
  <c r="E9" i="298"/>
  <c r="F9" i="298"/>
  <c r="F43" i="298" s="1"/>
  <c r="G9" i="298"/>
  <c r="B17" i="298"/>
  <c r="C17" i="298"/>
  <c r="D17" i="298"/>
  <c r="E17" i="298"/>
  <c r="F17" i="298"/>
  <c r="G17" i="298"/>
  <c r="B25" i="298"/>
  <c r="B43" i="298" s="1"/>
  <c r="C25" i="298"/>
  <c r="D25" i="298"/>
  <c r="E25" i="298"/>
  <c r="F25" i="298"/>
  <c r="G25" i="298"/>
  <c r="G43" i="298" s="1"/>
  <c r="B35" i="298"/>
  <c r="C35" i="298"/>
  <c r="D35" i="298"/>
  <c r="E35" i="298"/>
  <c r="F35" i="298"/>
  <c r="G35" i="298"/>
  <c r="B41" i="298"/>
  <c r="C41" i="298"/>
  <c r="D41" i="298"/>
  <c r="E41" i="298"/>
  <c r="F41" i="298"/>
  <c r="G41" i="298"/>
  <c r="C43" i="298"/>
  <c r="E43" i="298"/>
  <c r="B9" i="316"/>
  <c r="B43" i="316" s="1"/>
  <c r="C9" i="316"/>
  <c r="D9" i="316"/>
  <c r="E9" i="316"/>
  <c r="F9" i="316"/>
  <c r="G9" i="316"/>
  <c r="B17" i="316"/>
  <c r="C17" i="316"/>
  <c r="D17" i="316"/>
  <c r="E17" i="316"/>
  <c r="F17" i="316"/>
  <c r="G17" i="316"/>
  <c r="B25" i="316"/>
  <c r="C25" i="316"/>
  <c r="C43" i="316" s="1"/>
  <c r="D25" i="316"/>
  <c r="E25" i="316"/>
  <c r="F25" i="316"/>
  <c r="F43" i="316" s="1"/>
  <c r="G25" i="316"/>
  <c r="B35" i="316"/>
  <c r="C35" i="316"/>
  <c r="D35" i="316"/>
  <c r="E35" i="316"/>
  <c r="F35" i="316"/>
  <c r="G35" i="316"/>
  <c r="B41" i="316"/>
  <c r="C41" i="316"/>
  <c r="D41" i="316"/>
  <c r="E41" i="316"/>
  <c r="F41" i="316"/>
  <c r="G41" i="316"/>
  <c r="D43" i="316"/>
  <c r="E43" i="316"/>
  <c r="G43" i="316"/>
  <c r="B9" i="317"/>
  <c r="C9" i="317"/>
  <c r="D9" i="317"/>
  <c r="D43" i="317" s="1"/>
  <c r="E9" i="317"/>
  <c r="F9" i="317"/>
  <c r="F43" i="317" s="1"/>
  <c r="G9" i="317"/>
  <c r="B17" i="317"/>
  <c r="C17" i="317"/>
  <c r="D17" i="317"/>
  <c r="E17" i="317"/>
  <c r="F17" i="317"/>
  <c r="G17" i="317"/>
  <c r="B25" i="317"/>
  <c r="B43" i="317" s="1"/>
  <c r="C25" i="317"/>
  <c r="D25" i="317"/>
  <c r="E25" i="317"/>
  <c r="F25" i="317"/>
  <c r="G25" i="317"/>
  <c r="G43" i="317" s="1"/>
  <c r="B35" i="317"/>
  <c r="C35" i="317"/>
  <c r="D35" i="317"/>
  <c r="E35" i="317"/>
  <c r="F35" i="317"/>
  <c r="G35" i="317"/>
  <c r="B41" i="317"/>
  <c r="C41" i="317"/>
  <c r="D41" i="317"/>
  <c r="E41" i="317"/>
  <c r="F41" i="317"/>
  <c r="G41" i="317"/>
  <c r="C43" i="317"/>
  <c r="E43" i="317"/>
  <c r="B9" i="297"/>
  <c r="B43" i="297" s="1"/>
  <c r="C9" i="297"/>
  <c r="D9" i="297"/>
  <c r="E9" i="297"/>
  <c r="F9" i="297"/>
  <c r="G9" i="297"/>
  <c r="B17" i="297"/>
  <c r="C17" i="297"/>
  <c r="D17" i="297"/>
  <c r="D43" i="297" s="1"/>
  <c r="E17" i="297"/>
  <c r="F17" i="297"/>
  <c r="G17" i="297"/>
  <c r="B25" i="297"/>
  <c r="C25" i="297"/>
  <c r="C43" i="297" s="1"/>
  <c r="D25" i="297"/>
  <c r="E25" i="297"/>
  <c r="F25" i="297"/>
  <c r="F43" i="297" s="1"/>
  <c r="G25" i="297"/>
  <c r="B35" i="297"/>
  <c r="C35" i="297"/>
  <c r="D35" i="297"/>
  <c r="E35" i="297"/>
  <c r="F35" i="297"/>
  <c r="G35" i="297"/>
  <c r="B41" i="297"/>
  <c r="C41" i="297"/>
  <c r="D41" i="297"/>
  <c r="E41" i="297"/>
  <c r="F41" i="297"/>
  <c r="G41" i="297"/>
  <c r="E43" i="297"/>
  <c r="G43" i="297"/>
  <c r="B9" i="314"/>
  <c r="C9" i="314"/>
  <c r="D9" i="314"/>
  <c r="D43" i="314" s="1"/>
  <c r="E9" i="314"/>
  <c r="F9" i="314"/>
  <c r="F43" i="314" s="1"/>
  <c r="G9" i="314"/>
  <c r="B17" i="314"/>
  <c r="C17" i="314"/>
  <c r="D17" i="314"/>
  <c r="E17" i="314"/>
  <c r="F17" i="314"/>
  <c r="G17" i="314"/>
  <c r="B25" i="314"/>
  <c r="B43" i="314" s="1"/>
  <c r="C25" i="314"/>
  <c r="D25" i="314"/>
  <c r="E25" i="314"/>
  <c r="F25" i="314"/>
  <c r="G25" i="314"/>
  <c r="G43" i="314" s="1"/>
  <c r="B35" i="314"/>
  <c r="C35" i="314"/>
  <c r="D35" i="314"/>
  <c r="E35" i="314"/>
  <c r="F35" i="314"/>
  <c r="G35" i="314"/>
  <c r="B41" i="314"/>
  <c r="C41" i="314"/>
  <c r="D41" i="314"/>
  <c r="E41" i="314"/>
  <c r="F41" i="314"/>
  <c r="G41" i="314"/>
  <c r="C43" i="314"/>
  <c r="E43" i="314"/>
  <c r="B9" i="315"/>
  <c r="B43" i="315" s="1"/>
  <c r="C9" i="315"/>
  <c r="D9" i="315"/>
  <c r="E9" i="315"/>
  <c r="F9" i="315"/>
  <c r="G9" i="315"/>
  <c r="B17" i="315"/>
  <c r="C17" i="315"/>
  <c r="D17" i="315"/>
  <c r="E17" i="315"/>
  <c r="F17" i="315"/>
  <c r="G17" i="315"/>
  <c r="B25" i="315"/>
  <c r="C25" i="315"/>
  <c r="C43" i="315" s="1"/>
  <c r="D25" i="315"/>
  <c r="E25" i="315"/>
  <c r="F25" i="315"/>
  <c r="F43" i="315" s="1"/>
  <c r="G25" i="315"/>
  <c r="B35" i="315"/>
  <c r="C35" i="315"/>
  <c r="D35" i="315"/>
  <c r="E35" i="315"/>
  <c r="F35" i="315"/>
  <c r="G35" i="315"/>
  <c r="B41" i="315"/>
  <c r="C41" i="315"/>
  <c r="D41" i="315"/>
  <c r="E41" i="315"/>
  <c r="F41" i="315"/>
  <c r="G41" i="315"/>
  <c r="D43" i="315"/>
  <c r="E43" i="315"/>
  <c r="G43" i="315"/>
  <c r="B9" i="296"/>
  <c r="C9" i="296"/>
  <c r="D9" i="296"/>
  <c r="D43" i="296" s="1"/>
  <c r="E9" i="296"/>
  <c r="F9" i="296"/>
  <c r="F43" i="296" s="1"/>
  <c r="G9" i="296"/>
  <c r="B17" i="296"/>
  <c r="C17" i="296"/>
  <c r="D17" i="296"/>
  <c r="E17" i="296"/>
  <c r="F17" i="296"/>
  <c r="G17" i="296"/>
  <c r="B25" i="296"/>
  <c r="B43" i="296" s="1"/>
  <c r="C25" i="296"/>
  <c r="D25" i="296"/>
  <c r="E25" i="296"/>
  <c r="F25" i="296"/>
  <c r="G25" i="296"/>
  <c r="G43" i="296" s="1"/>
  <c r="B35" i="296"/>
  <c r="C35" i="296"/>
  <c r="D35" i="296"/>
  <c r="E35" i="296"/>
  <c r="F35" i="296"/>
  <c r="G35" i="296"/>
  <c r="B41" i="296"/>
  <c r="C41" i="296"/>
  <c r="D41" i="296"/>
  <c r="E41" i="296"/>
  <c r="F41" i="296"/>
  <c r="G41" i="296"/>
  <c r="C43" i="296"/>
  <c r="E43" i="296"/>
  <c r="B9" i="310"/>
  <c r="B43" i="310" s="1"/>
  <c r="C9" i="310"/>
  <c r="D9" i="310"/>
  <c r="E9" i="310"/>
  <c r="F9" i="310"/>
  <c r="G9" i="310"/>
  <c r="B17" i="310"/>
  <c r="C17" i="310"/>
  <c r="D17" i="310"/>
  <c r="D43" i="310" s="1"/>
  <c r="E17" i="310"/>
  <c r="F17" i="310"/>
  <c r="G17" i="310"/>
  <c r="B25" i="310"/>
  <c r="C25" i="310"/>
  <c r="C43" i="310" s="1"/>
  <c r="D25" i="310"/>
  <c r="E25" i="310"/>
  <c r="F25" i="310"/>
  <c r="F43" i="310" s="1"/>
  <c r="G25" i="310"/>
  <c r="B35" i="310"/>
  <c r="C35" i="310"/>
  <c r="D35" i="310"/>
  <c r="E35" i="310"/>
  <c r="F35" i="310"/>
  <c r="G35" i="310"/>
  <c r="B41" i="310"/>
  <c r="C41" i="310"/>
  <c r="D41" i="310"/>
  <c r="E41" i="310"/>
  <c r="F41" i="310"/>
  <c r="G41" i="310"/>
  <c r="E43" i="310"/>
  <c r="G43" i="310"/>
  <c r="B9" i="313"/>
  <c r="C9" i="313"/>
  <c r="D9" i="313"/>
  <c r="D43" i="313" s="1"/>
  <c r="E9" i="313"/>
  <c r="F9" i="313"/>
  <c r="F43" i="313" s="1"/>
  <c r="G9" i="313"/>
  <c r="B17" i="313"/>
  <c r="C17" i="313"/>
  <c r="D17" i="313"/>
  <c r="E17" i="313"/>
  <c r="F17" i="313"/>
  <c r="G17" i="313"/>
  <c r="B25" i="313"/>
  <c r="B43" i="313" s="1"/>
  <c r="C25" i="313"/>
  <c r="D25" i="313"/>
  <c r="E25" i="313"/>
  <c r="F25" i="313"/>
  <c r="G25" i="313"/>
  <c r="G43" i="313" s="1"/>
  <c r="B35" i="313"/>
  <c r="C35" i="313"/>
  <c r="D35" i="313"/>
  <c r="E35" i="313"/>
  <c r="F35" i="313"/>
  <c r="G35" i="313"/>
  <c r="B41" i="313"/>
  <c r="C41" i="313"/>
  <c r="D41" i="313"/>
  <c r="E41" i="313"/>
  <c r="F41" i="313"/>
  <c r="G41" i="313"/>
  <c r="C43" i="313"/>
  <c r="E43" i="313"/>
  <c r="B9" i="311"/>
  <c r="B43" i="311" s="1"/>
  <c r="C9" i="311"/>
  <c r="D9" i="311"/>
  <c r="E9" i="311"/>
  <c r="F9" i="311"/>
  <c r="G9" i="311"/>
  <c r="B17" i="311"/>
  <c r="C17" i="311"/>
  <c r="D17" i="311"/>
  <c r="E17" i="311"/>
  <c r="F17" i="311"/>
  <c r="G17" i="311"/>
  <c r="B25" i="311"/>
  <c r="C25" i="311"/>
  <c r="C43" i="311" s="1"/>
  <c r="D25" i="311"/>
  <c r="E25" i="311"/>
  <c r="F25" i="311"/>
  <c r="F43" i="311" s="1"/>
  <c r="G25" i="311"/>
  <c r="B35" i="311"/>
  <c r="C35" i="311"/>
  <c r="D35" i="311"/>
  <c r="E35" i="311"/>
  <c r="F35" i="311"/>
  <c r="G35" i="311"/>
  <c r="B41" i="311"/>
  <c r="C41" i="311"/>
  <c r="D41" i="311"/>
  <c r="E41" i="311"/>
  <c r="F41" i="311"/>
  <c r="G41" i="311"/>
  <c r="D43" i="311"/>
  <c r="E43" i="311"/>
  <c r="G43" i="311"/>
  <c r="B9" i="312"/>
  <c r="C9" i="312"/>
  <c r="D9" i="312"/>
  <c r="D43" i="312" s="1"/>
  <c r="E9" i="312"/>
  <c r="F9" i="312"/>
  <c r="F43" i="312" s="1"/>
  <c r="G9" i="312"/>
  <c r="B17" i="312"/>
  <c r="C17" i="312"/>
  <c r="D17" i="312"/>
  <c r="E17" i="312"/>
  <c r="F17" i="312"/>
  <c r="G17" i="312"/>
  <c r="B25" i="312"/>
  <c r="B43" i="312" s="1"/>
  <c r="C25" i="312"/>
  <c r="D25" i="312"/>
  <c r="E25" i="312"/>
  <c r="F25" i="312"/>
  <c r="G25" i="312"/>
  <c r="G43" i="312" s="1"/>
  <c r="B35" i="312"/>
  <c r="C35" i="312"/>
  <c r="D35" i="312"/>
  <c r="E35" i="312"/>
  <c r="F35" i="312"/>
  <c r="G35" i="312"/>
  <c r="B41" i="312"/>
  <c r="C41" i="312"/>
  <c r="D41" i="312"/>
  <c r="E41" i="312"/>
  <c r="F41" i="312"/>
  <c r="G41" i="312"/>
  <c r="C43" i="312"/>
  <c r="E43" i="312"/>
  <c r="B9" i="295"/>
  <c r="B43" i="295" s="1"/>
  <c r="C9" i="295"/>
  <c r="D9" i="295"/>
  <c r="E9" i="295"/>
  <c r="F9" i="295"/>
  <c r="G9" i="295"/>
  <c r="B17" i="295"/>
  <c r="C17" i="295"/>
  <c r="D17" i="295"/>
  <c r="E17" i="295"/>
  <c r="F17" i="295"/>
  <c r="G17" i="295"/>
  <c r="B25" i="295"/>
  <c r="C25" i="295"/>
  <c r="C43" i="295" s="1"/>
  <c r="D25" i="295"/>
  <c r="E25" i="295"/>
  <c r="F25" i="295"/>
  <c r="F43" i="295" s="1"/>
  <c r="G25" i="295"/>
  <c r="B35" i="295"/>
  <c r="C35" i="295"/>
  <c r="D35" i="295"/>
  <c r="E35" i="295"/>
  <c r="F35" i="295"/>
  <c r="G35" i="295"/>
  <c r="B41" i="295"/>
  <c r="C41" i="295"/>
  <c r="D41" i="295"/>
  <c r="E41" i="295"/>
  <c r="F41" i="295"/>
  <c r="G41" i="295"/>
  <c r="D43" i="295"/>
  <c r="E43" i="295"/>
  <c r="G43" i="295"/>
  <c r="B9" i="308"/>
  <c r="C9" i="308"/>
  <c r="D9" i="308"/>
  <c r="D43" i="308" s="1"/>
  <c r="E9" i="308"/>
  <c r="F9" i="308"/>
  <c r="F43" i="308" s="1"/>
  <c r="G9" i="308"/>
  <c r="B17" i="308"/>
  <c r="C17" i="308"/>
  <c r="D17" i="308"/>
  <c r="E17" i="308"/>
  <c r="F17" i="308"/>
  <c r="G17" i="308"/>
  <c r="B25" i="308"/>
  <c r="B43" i="308" s="1"/>
  <c r="C25" i="308"/>
  <c r="D25" i="308"/>
  <c r="E25" i="308"/>
  <c r="F25" i="308"/>
  <c r="G25" i="308"/>
  <c r="G43" i="308" s="1"/>
  <c r="B35" i="308"/>
  <c r="C35" i="308"/>
  <c r="D35" i="308"/>
  <c r="E35" i="308"/>
  <c r="F35" i="308"/>
  <c r="G35" i="308"/>
  <c r="B41" i="308"/>
  <c r="C41" i="308"/>
  <c r="D41" i="308"/>
  <c r="E41" i="308"/>
  <c r="F41" i="308"/>
  <c r="G41" i="308"/>
  <c r="C43" i="308"/>
  <c r="E43" i="308"/>
  <c r="B9" i="307"/>
  <c r="B43" i="307" s="1"/>
  <c r="C9" i="307"/>
  <c r="D9" i="307"/>
  <c r="E9" i="307"/>
  <c r="F9" i="307"/>
  <c r="G9" i="307"/>
  <c r="B17" i="307"/>
  <c r="C17" i="307"/>
  <c r="D17" i="307"/>
  <c r="E17" i="307"/>
  <c r="F17" i="307"/>
  <c r="G17" i="307"/>
  <c r="B25" i="307"/>
  <c r="C25" i="307"/>
  <c r="C43" i="307" s="1"/>
  <c r="D25" i="307"/>
  <c r="E25" i="307"/>
  <c r="F25" i="307"/>
  <c r="F43" i="307" s="1"/>
  <c r="G25" i="307"/>
  <c r="B35" i="307"/>
  <c r="C35" i="307"/>
  <c r="D35" i="307"/>
  <c r="E35" i="307"/>
  <c r="F35" i="307"/>
  <c r="G35" i="307"/>
  <c r="B41" i="307"/>
  <c r="C41" i="307"/>
  <c r="D41" i="307"/>
  <c r="E41" i="307"/>
  <c r="F41" i="307"/>
  <c r="G41" i="307"/>
  <c r="D43" i="307"/>
  <c r="E43" i="307"/>
  <c r="G43" i="307"/>
  <c r="B9" i="309"/>
  <c r="C9" i="309"/>
  <c r="D9" i="309"/>
  <c r="D43" i="309" s="1"/>
  <c r="E9" i="309"/>
  <c r="F9" i="309"/>
  <c r="F43" i="309" s="1"/>
  <c r="G9" i="309"/>
  <c r="B17" i="309"/>
  <c r="C17" i="309"/>
  <c r="D17" i="309"/>
  <c r="E17" i="309"/>
  <c r="F17" i="309"/>
  <c r="G17" i="309"/>
  <c r="B25" i="309"/>
  <c r="B43" i="309" s="1"/>
  <c r="C25" i="309"/>
  <c r="D25" i="309"/>
  <c r="E25" i="309"/>
  <c r="F25" i="309"/>
  <c r="G25" i="309"/>
  <c r="G43" i="309" s="1"/>
  <c r="B35" i="309"/>
  <c r="C35" i="309"/>
  <c r="D35" i="309"/>
  <c r="E35" i="309"/>
  <c r="F35" i="309"/>
  <c r="G35" i="309"/>
  <c r="B41" i="309"/>
  <c r="C41" i="309"/>
  <c r="D41" i="309"/>
  <c r="E41" i="309"/>
  <c r="F41" i="309"/>
  <c r="G41" i="309"/>
  <c r="C43" i="309"/>
  <c r="E43" i="309"/>
  <c r="B9" i="294"/>
  <c r="B43" i="294" s="1"/>
  <c r="C9" i="294"/>
  <c r="D9" i="294"/>
  <c r="E9" i="294"/>
  <c r="F9" i="294"/>
  <c r="G9" i="294"/>
  <c r="B17" i="294"/>
  <c r="C17" i="294"/>
  <c r="D17" i="294"/>
  <c r="E17" i="294"/>
  <c r="F17" i="294"/>
  <c r="G17" i="294"/>
  <c r="B25" i="294"/>
  <c r="C25" i="294"/>
  <c r="C43" i="294" s="1"/>
  <c r="D25" i="294"/>
  <c r="E25" i="294"/>
  <c r="F25" i="294"/>
  <c r="F43" i="294" s="1"/>
  <c r="G25" i="294"/>
  <c r="B35" i="294"/>
  <c r="C35" i="294"/>
  <c r="D35" i="294"/>
  <c r="E35" i="294"/>
  <c r="F35" i="294"/>
  <c r="G35" i="294"/>
  <c r="B41" i="294"/>
  <c r="C41" i="294"/>
  <c r="D41" i="294"/>
  <c r="E41" i="294"/>
  <c r="F41" i="294"/>
  <c r="G41" i="294"/>
  <c r="D43" i="294"/>
  <c r="E43" i="294"/>
  <c r="G43" i="294"/>
  <c r="B9" i="306"/>
  <c r="C9" i="306"/>
  <c r="D9" i="306"/>
  <c r="D43" i="306" s="1"/>
  <c r="E9" i="306"/>
  <c r="F9" i="306"/>
  <c r="F43" i="306" s="1"/>
  <c r="G9" i="306"/>
  <c r="B17" i="306"/>
  <c r="C17" i="306"/>
  <c r="D17" i="306"/>
  <c r="E17" i="306"/>
  <c r="F17" i="306"/>
  <c r="G17" i="306"/>
  <c r="B25" i="306"/>
  <c r="B43" i="306" s="1"/>
  <c r="C25" i="306"/>
  <c r="D25" i="306"/>
  <c r="E25" i="306"/>
  <c r="F25" i="306"/>
  <c r="G25" i="306"/>
  <c r="G43" i="306" s="1"/>
  <c r="B35" i="306"/>
  <c r="C35" i="306"/>
  <c r="D35" i="306"/>
  <c r="E35" i="306"/>
  <c r="F35" i="306"/>
  <c r="G35" i="306"/>
  <c r="B41" i="306"/>
  <c r="C41" i="306"/>
  <c r="D41" i="306"/>
  <c r="E41" i="306"/>
  <c r="F41" i="306"/>
  <c r="G41" i="306"/>
  <c r="C43" i="306"/>
  <c r="E43" i="306"/>
  <c r="B9" i="300"/>
  <c r="B43" i="300" s="1"/>
  <c r="C9" i="300"/>
  <c r="D9" i="300"/>
  <c r="E9" i="300"/>
  <c r="F9" i="300"/>
  <c r="G9" i="300"/>
  <c r="B17" i="300"/>
  <c r="C17" i="300"/>
  <c r="D17" i="300"/>
  <c r="E17" i="300"/>
  <c r="F17" i="300"/>
  <c r="G17" i="300"/>
  <c r="B25" i="300"/>
  <c r="C25" i="300"/>
  <c r="C43" i="300" s="1"/>
  <c r="D25" i="300"/>
  <c r="E25" i="300"/>
  <c r="F25" i="300"/>
  <c r="F43" i="300" s="1"/>
  <c r="G25" i="300"/>
  <c r="B35" i="300"/>
  <c r="C35" i="300"/>
  <c r="D35" i="300"/>
  <c r="E35" i="300"/>
  <c r="F35" i="300"/>
  <c r="G35" i="300"/>
  <c r="B41" i="300"/>
  <c r="C41" i="300"/>
  <c r="D41" i="300"/>
  <c r="E41" i="300"/>
  <c r="F41" i="300"/>
  <c r="G41" i="300"/>
  <c r="D43" i="300"/>
  <c r="E43" i="300"/>
  <c r="G43" i="300"/>
  <c r="B9" i="304"/>
  <c r="C9" i="304"/>
  <c r="D9" i="304"/>
  <c r="D43" i="304" s="1"/>
  <c r="E9" i="304"/>
  <c r="F9" i="304"/>
  <c r="F43" i="304" s="1"/>
  <c r="G9" i="304"/>
  <c r="B17" i="304"/>
  <c r="C17" i="304"/>
  <c r="D17" i="304"/>
  <c r="E17" i="304"/>
  <c r="F17" i="304"/>
  <c r="G17" i="304"/>
  <c r="B25" i="304"/>
  <c r="B43" i="304" s="1"/>
  <c r="C25" i="304"/>
  <c r="D25" i="304"/>
  <c r="E25" i="304"/>
  <c r="F25" i="304"/>
  <c r="G25" i="304"/>
  <c r="G43" i="304" s="1"/>
  <c r="B35" i="304"/>
  <c r="C35" i="304"/>
  <c r="D35" i="304"/>
  <c r="E35" i="304"/>
  <c r="F35" i="304"/>
  <c r="G35" i="304"/>
  <c r="B41" i="304"/>
  <c r="C41" i="304"/>
  <c r="D41" i="304"/>
  <c r="E41" i="304"/>
  <c r="F41" i="304"/>
  <c r="G41" i="304"/>
  <c r="C43" i="304"/>
  <c r="E43" i="304"/>
  <c r="B9" i="301"/>
  <c r="B43" i="301" s="1"/>
  <c r="C9" i="301"/>
  <c r="D9" i="301"/>
  <c r="E9" i="301"/>
  <c r="F9" i="301"/>
  <c r="G9" i="301"/>
  <c r="B17" i="301"/>
  <c r="C17" i="301"/>
  <c r="D17" i="301"/>
  <c r="E17" i="301"/>
  <c r="F17" i="301"/>
  <c r="G17" i="301"/>
  <c r="B25" i="301"/>
  <c r="C25" i="301"/>
  <c r="C43" i="301" s="1"/>
  <c r="D25" i="301"/>
  <c r="E25" i="301"/>
  <c r="F25" i="301"/>
  <c r="F43" i="301" s="1"/>
  <c r="G25" i="301"/>
  <c r="B35" i="301"/>
  <c r="C35" i="301"/>
  <c r="D35" i="301"/>
  <c r="E35" i="301"/>
  <c r="F35" i="301"/>
  <c r="G35" i="301"/>
  <c r="B41" i="301"/>
  <c r="C41" i="301"/>
  <c r="D41" i="301"/>
  <c r="E41" i="301"/>
  <c r="F41" i="301"/>
  <c r="G41" i="301"/>
  <c r="D43" i="301"/>
  <c r="E43" i="301"/>
  <c r="G43" i="301"/>
  <c r="B9" i="302"/>
  <c r="C9" i="302"/>
  <c r="D9" i="302"/>
  <c r="D43" i="302" s="1"/>
  <c r="E9" i="302"/>
  <c r="F9" i="302"/>
  <c r="F43" i="302" s="1"/>
  <c r="G9" i="302"/>
  <c r="B17" i="302"/>
  <c r="C17" i="302"/>
  <c r="D17" i="302"/>
  <c r="E17" i="302"/>
  <c r="F17" i="302"/>
  <c r="G17" i="302"/>
  <c r="B25" i="302"/>
  <c r="B43" i="302" s="1"/>
  <c r="C25" i="302"/>
  <c r="D25" i="302"/>
  <c r="E25" i="302"/>
  <c r="E43" i="302" s="1"/>
  <c r="F25" i="302"/>
  <c r="G25" i="302"/>
  <c r="G43" i="302" s="1"/>
  <c r="B35" i="302"/>
  <c r="C35" i="302"/>
  <c r="D35" i="302"/>
  <c r="E35" i="302"/>
  <c r="F35" i="302"/>
  <c r="G35" i="302"/>
  <c r="B41" i="302"/>
  <c r="C41" i="302"/>
  <c r="D41" i="302"/>
  <c r="E41" i="302"/>
  <c r="F41" i="302"/>
  <c r="G41" i="302"/>
  <c r="C43" i="302"/>
  <c r="B9" i="305"/>
  <c r="B43" i="305" s="1"/>
  <c r="C9" i="305"/>
  <c r="D9" i="305"/>
  <c r="E9" i="305"/>
  <c r="F9" i="305"/>
  <c r="G9" i="305"/>
  <c r="B17" i="305"/>
  <c r="C17" i="305"/>
  <c r="D17" i="305"/>
  <c r="E17" i="305"/>
  <c r="F17" i="305"/>
  <c r="G17" i="305"/>
  <c r="B25" i="305"/>
  <c r="C25" i="305"/>
  <c r="C43" i="305" s="1"/>
  <c r="D25" i="305"/>
  <c r="E25" i="305"/>
  <c r="F25" i="305"/>
  <c r="F43" i="305" s="1"/>
  <c r="G25" i="305"/>
  <c r="B35" i="305"/>
  <c r="C35" i="305"/>
  <c r="D35" i="305"/>
  <c r="E35" i="305"/>
  <c r="F35" i="305"/>
  <c r="G35" i="305"/>
  <c r="B41" i="305"/>
  <c r="C41" i="305"/>
  <c r="D41" i="305"/>
  <c r="E41" i="305"/>
  <c r="F41" i="305"/>
  <c r="G41" i="305"/>
  <c r="D43" i="305"/>
  <c r="E43" i="305"/>
  <c r="G43" i="305"/>
  <c r="B9" i="299"/>
  <c r="C9" i="299"/>
  <c r="D9" i="299"/>
  <c r="D43" i="299" s="1"/>
  <c r="E9" i="299"/>
  <c r="F9" i="299"/>
  <c r="F43" i="299" s="1"/>
  <c r="G9" i="299"/>
  <c r="B17" i="299"/>
  <c r="C17" i="299"/>
  <c r="D17" i="299"/>
  <c r="E17" i="299"/>
  <c r="F17" i="299"/>
  <c r="G17" i="299"/>
  <c r="B25" i="299"/>
  <c r="B43" i="299" s="1"/>
  <c r="C25" i="299"/>
  <c r="D25" i="299"/>
  <c r="E25" i="299"/>
  <c r="E43" i="299" s="1"/>
  <c r="F25" i="299"/>
  <c r="G25" i="299"/>
  <c r="G43" i="299" s="1"/>
  <c r="B35" i="299"/>
  <c r="C35" i="299"/>
  <c r="D35" i="299"/>
  <c r="E35" i="299"/>
  <c r="F35" i="299"/>
  <c r="G35" i="299"/>
  <c r="B41" i="299"/>
  <c r="C41" i="299"/>
  <c r="D41" i="299"/>
  <c r="E41" i="299"/>
  <c r="F41" i="299"/>
  <c r="G41" i="299"/>
  <c r="C43" i="299"/>
  <c r="B9" i="293"/>
  <c r="B43" i="293" s="1"/>
  <c r="C9" i="293"/>
  <c r="D9" i="293"/>
  <c r="E9" i="293"/>
  <c r="F9" i="293"/>
  <c r="G9" i="293"/>
  <c r="B17" i="293"/>
  <c r="C17" i="293"/>
  <c r="D17" i="293"/>
  <c r="D43" i="293" s="1"/>
  <c r="E17" i="293"/>
  <c r="F17" i="293"/>
  <c r="G17" i="293"/>
  <c r="B25" i="293"/>
  <c r="C25" i="293"/>
  <c r="C43" i="293" s="1"/>
  <c r="D25" i="293"/>
  <c r="E25" i="293"/>
  <c r="F25" i="293"/>
  <c r="F43" i="293" s="1"/>
  <c r="G25" i="293"/>
  <c r="B35" i="293"/>
  <c r="C35" i="293"/>
  <c r="D35" i="293"/>
  <c r="E35" i="293"/>
  <c r="F35" i="293"/>
  <c r="G35" i="293"/>
  <c r="B41" i="293"/>
  <c r="C41" i="293"/>
  <c r="D41" i="293"/>
  <c r="E41" i="293"/>
  <c r="F41" i="293"/>
  <c r="G41" i="293"/>
  <c r="E43" i="293"/>
  <c r="G43" i="293"/>
  <c r="B9" i="291"/>
  <c r="C9" i="291"/>
  <c r="D9" i="291"/>
  <c r="D43" i="291" s="1"/>
  <c r="E9" i="291"/>
  <c r="F9" i="291"/>
  <c r="F43" i="291" s="1"/>
  <c r="G9" i="291"/>
  <c r="B17" i="291"/>
  <c r="C17" i="291"/>
  <c r="D17" i="291"/>
  <c r="E17" i="291"/>
  <c r="F17" i="291"/>
  <c r="G17" i="291"/>
  <c r="B25" i="291"/>
  <c r="B43" i="291" s="1"/>
  <c r="C25" i="291"/>
  <c r="D25" i="291"/>
  <c r="E25" i="291"/>
  <c r="E43" i="291" s="1"/>
  <c r="F25" i="291"/>
  <c r="G25" i="291"/>
  <c r="G43" i="291" s="1"/>
  <c r="B35" i="291"/>
  <c r="C35" i="291"/>
  <c r="D35" i="291"/>
  <c r="E35" i="291"/>
  <c r="F35" i="291"/>
  <c r="G35" i="291"/>
  <c r="B41" i="291"/>
  <c r="C41" i="291"/>
  <c r="D41" i="291"/>
  <c r="E41" i="291"/>
  <c r="F41" i="291"/>
  <c r="G41" i="291"/>
  <c r="C43" i="291"/>
  <c r="B9" i="90"/>
  <c r="B43" i="90" s="1"/>
  <c r="C9" i="90"/>
  <c r="D9" i="90"/>
  <c r="E9" i="90"/>
  <c r="F9" i="90"/>
  <c r="G9" i="90"/>
  <c r="B17" i="90"/>
  <c r="C17" i="90"/>
  <c r="D17" i="90"/>
  <c r="E17" i="90"/>
  <c r="F17" i="90"/>
  <c r="G17" i="90"/>
  <c r="B25" i="90"/>
  <c r="C25" i="90"/>
  <c r="C43" i="90" s="1"/>
  <c r="D25" i="90"/>
  <c r="E25" i="90"/>
  <c r="F25" i="90"/>
  <c r="F43" i="90" s="1"/>
  <c r="G25" i="90"/>
  <c r="B35" i="90"/>
  <c r="C35" i="90"/>
  <c r="D35" i="90"/>
  <c r="E35" i="90"/>
  <c r="F35" i="90"/>
  <c r="G35" i="90"/>
  <c r="B41" i="90"/>
  <c r="C41" i="90"/>
  <c r="D41" i="90"/>
  <c r="E41" i="90"/>
  <c r="F41" i="90"/>
  <c r="G41" i="90"/>
  <c r="D43" i="90"/>
  <c r="E43" i="90"/>
  <c r="G43" i="90"/>
  <c r="B17" i="21"/>
  <c r="C17" i="21"/>
  <c r="D17" i="21"/>
  <c r="E17" i="21"/>
  <c r="F17" i="21"/>
  <c r="G17" i="21"/>
  <c r="B17" i="20"/>
  <c r="C17" i="20"/>
  <c r="D17" i="20"/>
  <c r="E17" i="20"/>
  <c r="F17" i="20"/>
  <c r="G17" i="20"/>
  <c r="B34" i="20"/>
  <c r="C34" i="20"/>
  <c r="D34" i="20"/>
  <c r="E34" i="20"/>
  <c r="F34" i="20"/>
  <c r="G34" i="20"/>
  <c r="B17" i="19"/>
  <c r="C17" i="19"/>
  <c r="D17" i="19"/>
  <c r="E17" i="19"/>
  <c r="F17" i="19"/>
  <c r="G17" i="19"/>
  <c r="B33" i="19"/>
  <c r="C33" i="19"/>
  <c r="D33" i="19"/>
  <c r="E33" i="19"/>
  <c r="F33" i="19"/>
  <c r="G33" i="19"/>
  <c r="B17" i="18"/>
  <c r="C17" i="18"/>
  <c r="D17" i="18"/>
  <c r="E17" i="18"/>
  <c r="F17" i="18"/>
  <c r="G17" i="18"/>
  <c r="B33" i="18"/>
  <c r="C33" i="18"/>
  <c r="D33" i="18"/>
  <c r="E33" i="18"/>
  <c r="F33" i="18"/>
  <c r="G33" i="18"/>
  <c r="B17" i="17"/>
  <c r="C17" i="17"/>
  <c r="D17" i="17"/>
  <c r="E17" i="17"/>
  <c r="F17" i="17"/>
  <c r="G17" i="17"/>
  <c r="B33" i="17"/>
  <c r="C33" i="17"/>
  <c r="D33" i="17"/>
  <c r="E33" i="17"/>
  <c r="F33" i="17"/>
  <c r="G33" i="17"/>
  <c r="B49" i="17"/>
  <c r="C49" i="17"/>
  <c r="D49" i="17"/>
  <c r="E49" i="17"/>
  <c r="F49" i="17"/>
  <c r="G49" i="17"/>
  <c r="B65" i="17"/>
  <c r="C65" i="17"/>
  <c r="D65" i="17"/>
  <c r="E65" i="17"/>
  <c r="F65" i="17"/>
  <c r="G65" i="17"/>
  <c r="B17" i="16"/>
  <c r="C17" i="16"/>
  <c r="D17" i="16"/>
  <c r="E17" i="16"/>
  <c r="F17" i="16"/>
  <c r="G17" i="16"/>
  <c r="B33" i="16"/>
  <c r="C33" i="16"/>
  <c r="D33" i="16"/>
  <c r="E33" i="16"/>
  <c r="F33" i="16"/>
  <c r="G33" i="16"/>
  <c r="B49" i="16"/>
  <c r="C49" i="16"/>
  <c r="D49" i="16"/>
  <c r="E49" i="16"/>
  <c r="F49" i="16"/>
  <c r="G49" i="16"/>
  <c r="B17" i="11"/>
  <c r="C17" i="11"/>
  <c r="D17" i="11"/>
  <c r="E17" i="11"/>
  <c r="F17" i="11"/>
  <c r="G17" i="11"/>
  <c r="B33" i="11"/>
  <c r="C33" i="11"/>
  <c r="D33" i="11"/>
  <c r="E33" i="11"/>
  <c r="F33" i="11"/>
  <c r="G33" i="11"/>
  <c r="B49" i="11"/>
  <c r="C49" i="11"/>
  <c r="D49" i="11"/>
  <c r="E49" i="11"/>
  <c r="F49" i="11"/>
  <c r="G49" i="11"/>
  <c r="B65" i="11"/>
  <c r="C65" i="11"/>
  <c r="D65" i="11"/>
  <c r="E65" i="11"/>
  <c r="F65" i="11"/>
  <c r="G65" i="11"/>
  <c r="B81" i="11"/>
  <c r="C81" i="11"/>
  <c r="D81" i="11"/>
  <c r="E81" i="11"/>
  <c r="F81" i="11"/>
  <c r="G81" i="11"/>
  <c r="B97" i="11"/>
  <c r="C97" i="11"/>
  <c r="D97" i="11"/>
  <c r="E97" i="11"/>
  <c r="F97" i="11"/>
  <c r="G97" i="11"/>
  <c r="B113" i="11"/>
  <c r="C113" i="11"/>
  <c r="D113" i="11"/>
  <c r="E113" i="11"/>
  <c r="F113" i="11"/>
  <c r="G113" i="11"/>
  <c r="B17" i="15"/>
  <c r="C17" i="15"/>
  <c r="D17" i="15"/>
  <c r="E17" i="15"/>
  <c r="F17" i="15"/>
  <c r="G17" i="15"/>
  <c r="B16" i="39"/>
  <c r="C16" i="39"/>
  <c r="D16" i="39"/>
  <c r="E16" i="39"/>
  <c r="F16" i="39"/>
  <c r="G16" i="39"/>
  <c r="B6" i="38"/>
  <c r="C6" i="38"/>
  <c r="D6" i="38"/>
  <c r="E6" i="38"/>
  <c r="F6" i="38"/>
  <c r="G6" i="38"/>
  <c r="B17" i="38"/>
  <c r="C17" i="38"/>
  <c r="D17" i="38"/>
  <c r="E17" i="38"/>
  <c r="F17" i="38"/>
  <c r="F57" i="38" s="1"/>
  <c r="G17" i="38"/>
  <c r="B24" i="38"/>
  <c r="C24" i="38"/>
  <c r="C57" i="38" s="1"/>
  <c r="D24" i="38"/>
  <c r="E24" i="38"/>
  <c r="F24" i="38"/>
  <c r="G24" i="38"/>
  <c r="B32" i="38"/>
  <c r="B57" i="38" s="1"/>
  <c r="C32" i="38"/>
  <c r="D32" i="38"/>
  <c r="E32" i="38"/>
  <c r="E57" i="38" s="1"/>
  <c r="F32" i="38"/>
  <c r="G32" i="38"/>
  <c r="B38" i="38"/>
  <c r="C38" i="38"/>
  <c r="D38" i="38"/>
  <c r="D57" i="38" s="1"/>
  <c r="E38" i="38"/>
  <c r="F38" i="38"/>
  <c r="G38" i="38"/>
  <c r="B44" i="38"/>
  <c r="C44" i="38"/>
  <c r="D44" i="38"/>
  <c r="E44" i="38"/>
  <c r="F44" i="38"/>
  <c r="G44" i="38"/>
  <c r="B50" i="38"/>
  <c r="C50" i="38"/>
  <c r="D50" i="38"/>
  <c r="E50" i="38"/>
  <c r="F50" i="38"/>
  <c r="G50" i="38"/>
  <c r="B55" i="38"/>
  <c r="C55" i="38"/>
  <c r="D55" i="38"/>
  <c r="E55" i="38"/>
  <c r="F55" i="38"/>
  <c r="G55" i="38"/>
  <c r="G57" i="38"/>
  <c r="E35" i="2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6">
    <s v="PowerPivot Data"/>
    <s v="{[annuario].[macroarea].&amp;[e. Isole]}"/>
    <s v="{[annuario].[macroarea].&amp;[a. Nord-ovest]}"/>
    <s v="{[annuario].[macroarea].&amp;[b. Nord-est]}"/>
    <s v="{[annuario].[macroarea].&amp;[c. Centro]}"/>
    <s v="{[annuario].[macroarea].&amp;[d. Sud]}"/>
  </metadataStrings>
  <mdxMetadata count="5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</mdx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<sst xmlns="http://schemas.openxmlformats.org/spreadsheetml/2006/main" count="4913" uniqueCount="477">
  <si>
    <t>Spesa del pubblico</t>
  </si>
  <si>
    <t>Spesa al botteghino</t>
  </si>
  <si>
    <t>Ingressi</t>
  </si>
  <si>
    <t>A Attività cinematografica</t>
  </si>
  <si>
    <t>B Attività teatrale</t>
  </si>
  <si>
    <t>C Attività concertistica</t>
  </si>
  <si>
    <t>D Attività sportiva</t>
  </si>
  <si>
    <t>F Attrazioni dello spettacolo viaggiante</t>
  </si>
  <si>
    <t>G Mostre ed esposizioni</t>
  </si>
  <si>
    <t>H Attività con pluralità di generi</t>
  </si>
  <si>
    <t>Volume d'affari</t>
  </si>
  <si>
    <t>Numero spettacoli</t>
  </si>
  <si>
    <t>A - Spettacolo cinematografico</t>
  </si>
  <si>
    <t>Totale</t>
  </si>
  <si>
    <t>Mese evento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</si>
  <si>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</si>
  <si>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</si>
  <si>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</si>
  <si>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</si>
  <si>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</si>
  <si>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</si>
  <si>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</si>
  <si>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</si>
  <si>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</si>
  <si>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</si>
  <si>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</si>
  <si>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</si>
  <si>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B7 - Circo</t>
  </si>
  <si>
    <t>C3 - Concerti Jazz</t>
  </si>
  <si>
    <t>E2 - Concertini</t>
  </si>
  <si>
    <t>F1 - Attrazioni viaggianti</t>
  </si>
  <si>
    <t>H1 - Manifestazioni all'aperto</t>
  </si>
  <si>
    <t>B1 - Teatro</t>
  </si>
  <si>
    <t>B2 - Lirica</t>
  </si>
  <si>
    <t>B3 - Rivista e Commedia Musicale</t>
  </si>
  <si>
    <t>B4 - Balletto</t>
  </si>
  <si>
    <t>B5 - Burattini e Marionette</t>
  </si>
  <si>
    <t>B6 - Arte Varia</t>
  </si>
  <si>
    <t>C1 - Concerti Classici</t>
  </si>
  <si>
    <t>C2 - Concerti di Musica Leggera</t>
  </si>
  <si>
    <t>D1 - Sport calcio</t>
  </si>
  <si>
    <t>D2 - Sport di squadra non calcio</t>
  </si>
  <si>
    <t>D3 - Sport individuali</t>
  </si>
  <si>
    <t>D4 - Altri sport</t>
  </si>
  <si>
    <t>E1 - Ballo</t>
  </si>
  <si>
    <t>F2 - Parchi da Divertimento</t>
  </si>
  <si>
    <t>(tavola 11)</t>
  </si>
  <si>
    <t>(tavola 12)</t>
  </si>
  <si>
    <t>(tavola 13)</t>
  </si>
  <si>
    <t>(tavola 14)</t>
  </si>
  <si>
    <t>(tavola 15)</t>
  </si>
  <si>
    <t>(tavola 16)</t>
  </si>
  <si>
    <t>(tavola 17)</t>
  </si>
  <si>
    <t>Totale complessivo</t>
  </si>
  <si>
    <t>Aggregato</t>
  </si>
  <si>
    <t>E Attività di ballo e concertini</t>
  </si>
  <si>
    <t>C1 - Concerti classici</t>
  </si>
  <si>
    <t>(tavola 18)</t>
  </si>
  <si>
    <t>(tavola 19)</t>
  </si>
  <si>
    <t>(tavola 20)</t>
  </si>
  <si>
    <t>(tavola 21)</t>
  </si>
  <si>
    <t>(tavola 22)</t>
  </si>
  <si>
    <t>(tavola 23)</t>
  </si>
  <si>
    <t>(tavola 24)</t>
  </si>
  <si>
    <t>(tavola 25)</t>
  </si>
  <si>
    <t>(tavola 29)</t>
  </si>
  <si>
    <t>Nord-ovest</t>
  </si>
  <si>
    <t>Regione</t>
  </si>
  <si>
    <t>Liguria</t>
  </si>
  <si>
    <t>Lombardia</t>
  </si>
  <si>
    <t>Piemonte</t>
  </si>
  <si>
    <t>Valle d'Aosta</t>
  </si>
  <si>
    <t>Nord-est</t>
  </si>
  <si>
    <t>Emilia-Romagna</t>
  </si>
  <si>
    <t>Friuli- Venezia Giulia</t>
  </si>
  <si>
    <t>Trentino-Alto Adige</t>
  </si>
  <si>
    <t>Veneto</t>
  </si>
  <si>
    <t>Centro</t>
  </si>
  <si>
    <t>Lazio</t>
  </si>
  <si>
    <t>Marche</t>
  </si>
  <si>
    <t>Toscana</t>
  </si>
  <si>
    <t>Umbria</t>
  </si>
  <si>
    <t>Sud</t>
  </si>
  <si>
    <t xml:space="preserve">Abruzzo </t>
  </si>
  <si>
    <t>Basilicata</t>
  </si>
  <si>
    <t>Calabria</t>
  </si>
  <si>
    <t>Campania</t>
  </si>
  <si>
    <t>Molise</t>
  </si>
  <si>
    <t>Puglia</t>
  </si>
  <si>
    <t>Isole</t>
  </si>
  <si>
    <t>Sardegna</t>
  </si>
  <si>
    <t>Sicilia</t>
  </si>
  <si>
    <t>Chieti</t>
  </si>
  <si>
    <t>Pescara</t>
  </si>
  <si>
    <t>Teramo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</si>
  <si>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</si>
  <si>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</si>
  <si>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</si>
  <si>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</si>
  <si>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</si>
  <si>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</si>
  <si>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</si>
  <si>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Avellino</t>
  </si>
  <si>
    <t>Benevento</t>
  </si>
  <si>
    <t>Caserta</t>
  </si>
  <si>
    <t>Napoli</t>
  </si>
  <si>
    <t>Salerno</t>
  </si>
  <si>
    <t>Bologna</t>
  </si>
  <si>
    <t>Ferrara</t>
  </si>
  <si>
    <t>Forlì-Cesena</t>
  </si>
  <si>
    <t>Modena</t>
  </si>
  <si>
    <t>Parma</t>
  </si>
  <si>
    <t>Piacenza</t>
  </si>
  <si>
    <t>Ravenna</t>
  </si>
  <si>
    <t>Reggio Emilia</t>
  </si>
  <si>
    <t>Rimini</t>
  </si>
  <si>
    <t>Pordenone</t>
  </si>
  <si>
    <t>Trieste</t>
  </si>
  <si>
    <t>Udine</t>
  </si>
  <si>
    <t>Frosinone</t>
  </si>
  <si>
    <t>Latina</t>
  </si>
  <si>
    <t>Rieti</t>
  </si>
  <si>
    <t>Roma</t>
  </si>
  <si>
    <t>Viterbo</t>
  </si>
  <si>
    <t>Genova</t>
  </si>
  <si>
    <t>Imperia</t>
  </si>
  <si>
    <t>La Spezia</t>
  </si>
  <si>
    <t>Savona</t>
  </si>
  <si>
    <t>Como</t>
  </si>
  <si>
    <t>Cremona</t>
  </si>
  <si>
    <t>Lecco</t>
  </si>
  <si>
    <t>Lodi</t>
  </si>
  <si>
    <t>Mantova</t>
  </si>
  <si>
    <t>Milano</t>
  </si>
  <si>
    <t>Pavia</t>
  </si>
  <si>
    <t>Sondrio</t>
  </si>
  <si>
    <t>Varese</t>
  </si>
  <si>
    <t>Ancona</t>
  </si>
  <si>
    <t>Ascoli Piceno</t>
  </si>
  <si>
    <t>Macerata</t>
  </si>
  <si>
    <t>Pesaro e Urbino</t>
  </si>
  <si>
    <t>Campobasso</t>
  </si>
  <si>
    <t>Isernia</t>
  </si>
  <si>
    <t>Alessandria</t>
  </si>
  <si>
    <t>Asti</t>
  </si>
  <si>
    <t>Biella</t>
  </si>
  <si>
    <t>Cuneo</t>
  </si>
  <si>
    <t>Novara</t>
  </si>
  <si>
    <t>Torino</t>
  </si>
  <si>
    <t>Verbano-Cusio-Ossola</t>
  </si>
  <si>
    <t>Vercelli</t>
  </si>
  <si>
    <t>Bari</t>
  </si>
  <si>
    <t>Brindisi</t>
  </si>
  <si>
    <t>Foggia</t>
  </si>
  <si>
    <t>Lecce</t>
  </si>
  <si>
    <t>Nuoro</t>
  </si>
  <si>
    <t>Oristano</t>
  </si>
  <si>
    <t>Sassari</t>
  </si>
  <si>
    <t>Agrigento</t>
  </si>
  <si>
    <t>Caltanissetta</t>
  </si>
  <si>
    <t>Catania</t>
  </si>
  <si>
    <t>Enna</t>
  </si>
  <si>
    <t>Messina</t>
  </si>
  <si>
    <t>Palermo</t>
  </si>
  <si>
    <t>Ragusa</t>
  </si>
  <si>
    <t>Siracusa</t>
  </si>
  <si>
    <t>Trapani</t>
  </si>
  <si>
    <t>Arezzo</t>
  </si>
  <si>
    <t>Firenze</t>
  </si>
  <si>
    <t>Grosseto</t>
  </si>
  <si>
    <t>Livorno</t>
  </si>
  <si>
    <t>Lucca</t>
  </si>
  <si>
    <t>Massa-Carrara</t>
  </si>
  <si>
    <t>Pisa</t>
  </si>
  <si>
    <t>Pistoia</t>
  </si>
  <si>
    <t>Prato</t>
  </si>
  <si>
    <t>Siena</t>
  </si>
  <si>
    <t>Bolzano - Bozen</t>
  </si>
  <si>
    <t>Trento</t>
  </si>
  <si>
    <t>Perugia</t>
  </si>
  <si>
    <t>Terni</t>
  </si>
  <si>
    <t>Aosta</t>
  </si>
  <si>
    <t>Belluno</t>
  </si>
  <si>
    <t>Padova</t>
  </si>
  <si>
    <t>Rovigo</t>
  </si>
  <si>
    <t>Treviso</t>
  </si>
  <si>
    <t>Venezia</t>
  </si>
  <si>
    <t>Verona</t>
  </si>
  <si>
    <t>Vicenza</t>
  </si>
  <si>
    <t>Gorizia</t>
  </si>
  <si>
    <t>Bergamo</t>
  </si>
  <si>
    <t>Brescia</t>
  </si>
  <si>
    <t>Taranto</t>
  </si>
  <si>
    <t>Riepilogo per area Territoriale</t>
  </si>
  <si>
    <t>Analisi per tipologia di manifestazione</t>
  </si>
  <si>
    <t xml:space="preserve">   Riepilogo Generale</t>
  </si>
  <si>
    <t xml:space="preserve">   Andamento mensile per Aggregato di genere manifestazione</t>
  </si>
  <si>
    <t xml:space="preserve">   Riepilogo per Macroarea</t>
  </si>
  <si>
    <t>Presenze</t>
  </si>
  <si>
    <t>Numero spettacoli, Ingressi, Presenze, Spesa al botteghino, Spesa del pubblico e Volume d'affari per Macroarea e Regione</t>
  </si>
  <si>
    <t xml:space="preserve">Numero spettacoli, Ingressi, Presenze, Spesa al botteghino, Spesa del pubblico e Volume d'affari </t>
  </si>
  <si>
    <t>Provincia</t>
  </si>
  <si>
    <t>Friuli-Venezia Giulia</t>
  </si>
  <si>
    <t>L'Aquila</t>
  </si>
  <si>
    <t>Abruzzo</t>
  </si>
  <si>
    <t>Raffronto per Macroaggregato ed Aggregato di genere manifestazione</t>
  </si>
  <si>
    <t>Macroaggregato</t>
  </si>
  <si>
    <t>A Attività cinematografica Totale</t>
  </si>
  <si>
    <t>B Attività teatrale Totale</t>
  </si>
  <si>
    <t>C Attività concertistica Totale</t>
  </si>
  <si>
    <t>D Attività sportiva Totale</t>
  </si>
  <si>
    <t>E Attività di ballo e concertini Totale</t>
  </si>
  <si>
    <t>F Attrazioni dello spettacolo viaggiante Totale</t>
  </si>
  <si>
    <t>G Mostre ed esposizioni Totale</t>
  </si>
  <si>
    <t>H Attività con pluralità di generi Totale</t>
  </si>
  <si>
    <t>Liguria Totale</t>
  </si>
  <si>
    <t>Lombardia Totale</t>
  </si>
  <si>
    <t>Piemonte Totale</t>
  </si>
  <si>
    <t>Valle d'Aosta Totale</t>
  </si>
  <si>
    <t>Emilia-Romagna Totale</t>
  </si>
  <si>
    <t>Friuli- Venezia Giulia Totale</t>
  </si>
  <si>
    <t>Trentino-Alto Adige Totale</t>
  </si>
  <si>
    <t>Veneto Totale</t>
  </si>
  <si>
    <t>Lazio Totale</t>
  </si>
  <si>
    <t>Marche Totale</t>
  </si>
  <si>
    <t>Toscana Totale</t>
  </si>
  <si>
    <t>Umbria Totale</t>
  </si>
  <si>
    <t>Basilicata Totale</t>
  </si>
  <si>
    <t>Calabria Totale</t>
  </si>
  <si>
    <t>Campania Totale</t>
  </si>
  <si>
    <t>Molise Totale</t>
  </si>
  <si>
    <t>Puglia Totale</t>
  </si>
  <si>
    <t>Sardegna Totale</t>
  </si>
  <si>
    <t>Sicilia Totale</t>
  </si>
  <si>
    <t xml:space="preserve">   Macroaggregato ed Aggregato di genere manifestazione: riepilogo per Macroarea</t>
  </si>
  <si>
    <t>Numero spettacoli, Ingressi, Presenze, Spesa al botteghino, Spesa del pubblico e Volume d'affari per Macroaggregato ed Aggregato di genere manifestazione</t>
  </si>
  <si>
    <t>Numero spettacoli, Ingressi, Presenze, Spesa al botteghino, Spesa del pubblico e Volume d'affari per Mese evento</t>
  </si>
  <si>
    <t xml:space="preserve">    Dettaglio per Provincia</t>
  </si>
  <si>
    <t xml:space="preserve">   Macroaree geografiche: Numero di spettacoli</t>
  </si>
  <si>
    <t xml:space="preserve">   Macroaree geografiche: Ingressi</t>
  </si>
  <si>
    <t xml:space="preserve">   Macroaree geografiche: Spesa del botteghino</t>
  </si>
  <si>
    <t xml:space="preserve">   Macroaree geografiche: Spesa del pubblico</t>
  </si>
  <si>
    <t xml:space="preserve">   Macroaree geografiche: Volume d'affari</t>
  </si>
  <si>
    <t xml:space="preserve">    Territorio Nazionale</t>
  </si>
  <si>
    <t>Numero spettacoli, Ingressi, Presenze, Spesa al botteghino, Spesa del pubblico e Volume d'affari per  Macroarea e Regione</t>
  </si>
  <si>
    <t>Dettaglio Regionale per Macroaggregato di genere manifestazione</t>
  </si>
  <si>
    <t>(tavola 26)</t>
  </si>
  <si>
    <t>(tavola 27)</t>
  </si>
  <si>
    <t>(tavola 28)</t>
  </si>
  <si>
    <t xml:space="preserve">   Macroaree geografiche: Presenze</t>
  </si>
  <si>
    <t>Monza-Brianza</t>
  </si>
  <si>
    <t xml:space="preserve">Trentino-Alto Adige </t>
  </si>
  <si>
    <t>Fermo</t>
  </si>
  <si>
    <t>Barletta-Andria-Trani</t>
  </si>
  <si>
    <t>MacroAggregato</t>
  </si>
  <si>
    <t>2012</t>
  </si>
  <si>
    <t>2011</t>
  </si>
  <si>
    <t>2010</t>
  </si>
  <si>
    <t>Dati per Aggregato di genere manifestazione</t>
  </si>
  <si>
    <t>TAV. 68 Nord-ovest: Tutte le Regioni</t>
  </si>
  <si>
    <t>TAV. 72 Nord-est: Tutte le Regioni</t>
  </si>
  <si>
    <t>TAV. 77 Centro: Tutte le Regioni</t>
  </si>
  <si>
    <t>TAV. 82 Sud: Tutte le Regioni</t>
  </si>
  <si>
    <t>TAV. 89 Isole: Tutte le Regioni</t>
  </si>
  <si>
    <t>G1 - Fiere</t>
  </si>
  <si>
    <t>G2 - Mostre</t>
  </si>
  <si>
    <t>(tavola 30)</t>
  </si>
  <si>
    <t>(tavola 31)</t>
  </si>
  <si>
    <t xml:space="preserve"> Dettaglio per Macroaggregato ed Aggregato di genere manifestazione</t>
  </si>
  <si>
    <t xml:space="preserve"> </t>
  </si>
  <si>
    <t>Sud Sardegna</t>
  </si>
  <si>
    <t>TAV. 141</t>
  </si>
  <si>
    <t>2016</t>
  </si>
  <si>
    <t>2015</t>
  </si>
  <si>
    <t>2014</t>
  </si>
  <si>
    <t>2013</t>
  </si>
  <si>
    <t>-</t>
  </si>
  <si>
    <t>TAV. 92 Numero di spettacoli</t>
  </si>
  <si>
    <t>TAV. 93 Ingressi</t>
  </si>
  <si>
    <t>TAV. 94 Presenze</t>
  </si>
  <si>
    <t>TAV. 95 Spesa al botteghino</t>
  </si>
  <si>
    <t>TAV. 96 Spesa del pubblico</t>
  </si>
  <si>
    <t>TAV. 97 Volume d'affari</t>
  </si>
  <si>
    <t>TAV. 98 Nord-ovest</t>
  </si>
  <si>
    <t>TAV. 99 Nord-est</t>
  </si>
  <si>
    <t>TAV. 100 Centro</t>
  </si>
  <si>
    <t>TAV. 101 Sud</t>
  </si>
  <si>
    <t>TAV. 102 Isole</t>
  </si>
  <si>
    <t>TAV. 103 Nord-ovest</t>
  </si>
  <si>
    <t>TAV. 104 Nord-est</t>
  </si>
  <si>
    <t>TAV. 105 Centro</t>
  </si>
  <si>
    <t>TAV. 106 Sud</t>
  </si>
  <si>
    <t>TAV. 107 Isole</t>
  </si>
  <si>
    <t>TAV. 108 Nord-ovest</t>
  </si>
  <si>
    <t>TAV. 109 Nord-est</t>
  </si>
  <si>
    <t>TAV. 110 Centro</t>
  </si>
  <si>
    <t>TAV. 111 Sud</t>
  </si>
  <si>
    <t>TAV. 112 Isole</t>
  </si>
  <si>
    <t>TAV. 113 Nord-ovest</t>
  </si>
  <si>
    <t>TAV. 114 Nord-est</t>
  </si>
  <si>
    <t>TAV. 115 Centro</t>
  </si>
  <si>
    <t>TAV. 116 Sud</t>
  </si>
  <si>
    <t>TAV. 117 Isole</t>
  </si>
  <si>
    <t>TAV. 118 Nord-ovest</t>
  </si>
  <si>
    <t>TAV. 119 Nord-est</t>
  </si>
  <si>
    <t>TAV. 120 Centro</t>
  </si>
  <si>
    <t>TAV. 121 Sud</t>
  </si>
  <si>
    <t>TAV. 122 Isole</t>
  </si>
  <si>
    <t>TAV. 123 Nord-ovest</t>
  </si>
  <si>
    <t>TAV. 124 Nord-est</t>
  </si>
  <si>
    <t>TAV. 125 Centro</t>
  </si>
  <si>
    <t>TAV. 126 Sud</t>
  </si>
  <si>
    <t>TAV. 127 Isole</t>
  </si>
  <si>
    <t>TAV. 144 Numero dei luohi di spettacolo nelle Regioni</t>
  </si>
  <si>
    <t>Andamento dell'attività di spettacolo negli anni 2017 e 2018</t>
  </si>
  <si>
    <t>Costo medio d'ingresso / periodo 2009-2018</t>
  </si>
  <si>
    <t xml:space="preserve">REGIONE </t>
  </si>
  <si>
    <t xml:space="preserve"> MACROAGGREGATO</t>
  </si>
  <si>
    <t>TAV. 144  Numero dei luoghi di spettacolo</t>
  </si>
  <si>
    <t>TAV. 145  Numero degli organizzatori di spettacolo</t>
  </si>
  <si>
    <t>TAV. 145 Numero degli organizzatori di spettacolo nelle Regioni</t>
  </si>
  <si>
    <t>2018</t>
  </si>
  <si>
    <t>2017</t>
  </si>
  <si>
    <t>Macroarea</t>
  </si>
  <si>
    <t>e. Isole</t>
  </si>
  <si>
    <t>a. Nord-ovest</t>
  </si>
  <si>
    <t>b. Nord-est</t>
  </si>
  <si>
    <t>c. Centro</t>
  </si>
  <si>
    <t>d. Sud</t>
  </si>
  <si>
    <t>Abruzzo Totale</t>
  </si>
  <si>
    <t>Tavola 123</t>
  </si>
  <si>
    <t>Tavola 124</t>
  </si>
  <si>
    <t>Tavola 125</t>
  </si>
  <si>
    <t>Tavola 126</t>
  </si>
  <si>
    <t>Tavola 127</t>
  </si>
  <si>
    <t>Tavola 118</t>
  </si>
  <si>
    <t>Tavola 119</t>
  </si>
  <si>
    <t>Tavola 120</t>
  </si>
  <si>
    <t>Tavola 121</t>
  </si>
  <si>
    <t>Tavola 122</t>
  </si>
  <si>
    <t>TAVV. da 123 a 127
Volume d'affari</t>
  </si>
  <si>
    <t>TAVV. da 118 a 122
Spesa del pubblico</t>
  </si>
  <si>
    <t>Somma di Numero spettacoli</t>
  </si>
  <si>
    <t>anno</t>
  </si>
  <si>
    <t>TAVV. da 98 a 102
Numero di spettacoli</t>
  </si>
  <si>
    <t>Tavola 103</t>
  </si>
  <si>
    <t>Tavola 104</t>
  </si>
  <si>
    <t>Tavola 105</t>
  </si>
  <si>
    <t>Tavola 106</t>
  </si>
  <si>
    <t>Tavola 107</t>
  </si>
  <si>
    <t>TAVV. da 108 a 112
Presenze</t>
  </si>
  <si>
    <t>Tavola 108</t>
  </si>
  <si>
    <t>Tavola 109</t>
  </si>
  <si>
    <t>Tavola 110</t>
  </si>
  <si>
    <t>Tavola 111</t>
  </si>
  <si>
    <t>Tavola 112</t>
  </si>
  <si>
    <t>TAVV. da 113 a 117
Spesa al botteghino</t>
  </si>
  <si>
    <t>Tavola 98</t>
  </si>
  <si>
    <t>Tavola 99</t>
  </si>
  <si>
    <t>Tavola 100</t>
  </si>
  <si>
    <t>Tavola 101</t>
  </si>
  <si>
    <t>Tavola 102</t>
  </si>
  <si>
    <t>Tavola 113</t>
  </si>
  <si>
    <t>Tavola 114</t>
  </si>
  <si>
    <t>Tavola 115</t>
  </si>
  <si>
    <t>Tavola 116</t>
  </si>
  <si>
    <t>Tavola 117</t>
  </si>
  <si>
    <t>TAVV. da 21 a 24    D  Attività Sportiva</t>
  </si>
  <si>
    <t>TAVV. da 11 a 17    B  Attività Teatrale</t>
  </si>
  <si>
    <t>TAVV. da 18 a 20    C  Attività Concertistica</t>
  </si>
  <si>
    <t>TAVV. da 25 a 26    E  Attività di Ballo e Concertini</t>
  </si>
  <si>
    <t>TAVV. da 27 a 28    F  Attrazioni dello Spettacolo viaggiante</t>
  </si>
  <si>
    <t>TAVV. da 29 a 30    G  Mostre ed Esposizioni</t>
  </si>
  <si>
    <t>TAV. 31    H  Attività con Pluralità di Generi</t>
  </si>
  <si>
    <t>TAV. 42    B1 - Teatro</t>
  </si>
  <si>
    <t>TAV. 43    B2 - Lirica</t>
  </si>
  <si>
    <t>TAV. 44    B3 - Rivista e Commedia Musicale</t>
  </si>
  <si>
    <t>TAV. 45    B4 - balletto</t>
  </si>
  <si>
    <t>TAV. 46    B5 - Burattini e Marionette</t>
  </si>
  <si>
    <t>TAV. 47    B6 - Arte Varia</t>
  </si>
  <si>
    <t>TAV. 48    B7 - Circo</t>
  </si>
  <si>
    <t>TAV. 51    C2 - Concerti di Musica leggera</t>
  </si>
  <si>
    <t>TAV. 50    C1 - Concerti classici</t>
  </si>
  <si>
    <t>TAV. 40  A Attività cinematografica</t>
  </si>
  <si>
    <t>TAV. 41  B Attività teatrale</t>
  </si>
  <si>
    <t>TAV. 49  C Attività concertistica</t>
  </si>
  <si>
    <t>TAV. 52    C3 - Concerti Jazz</t>
  </si>
  <si>
    <t>TAV. 53  D Attività sportiva</t>
  </si>
  <si>
    <t>TAV. 54    D1 - Sport calcio</t>
  </si>
  <si>
    <t>TAV. 55    D2 - Sport di squadra non calcio</t>
  </si>
  <si>
    <t>TAV. 56    D3 - Sport individuali</t>
  </si>
  <si>
    <t>TAV. 57    D4 - Altri sport</t>
  </si>
  <si>
    <t>TAV. 58  E Attività di ballo e Concertini</t>
  </si>
  <si>
    <t>TAV. 59    E1 - Ballo</t>
  </si>
  <si>
    <t>TAV. 60    E2 - Concertini</t>
  </si>
  <si>
    <t>TAV. 62    F1 - Attrazioni viaggianti</t>
  </si>
  <si>
    <t>TAV. 63    F2 - Parchi da divertimento</t>
  </si>
  <si>
    <t>TAV. 61  F Attrazioni dello Spettacolo Viaggiante</t>
  </si>
  <si>
    <t>TAV. 64  G Mostre ed Esposizioni</t>
  </si>
  <si>
    <t>TAV. 65    G1 - Fiere</t>
  </si>
  <si>
    <t>TAV. 66    G2 - Mostre</t>
  </si>
  <si>
    <t>TAV. 67    H1 - Manifestazioni all'aperto</t>
  </si>
  <si>
    <t>TAV. 1
Territorio Nazionale</t>
  </si>
  <si>
    <t>TAV. 9
Tutti gli Aggregati</t>
  </si>
  <si>
    <t>TAVV. da 11 a 17
B Attività Teatrale</t>
  </si>
  <si>
    <t>TAVV. da 18 a 20
C  Attività Concertistica</t>
  </si>
  <si>
    <t>TAVV. da 21 a 24
D  Attività Sportiva</t>
  </si>
  <si>
    <t>TAV. 72
Nord-est: Tutte le regioni</t>
  </si>
  <si>
    <t>TAV. 68
Nord-ovest: Tutte le regioni</t>
  </si>
  <si>
    <t>TAV. 77
Centro: Tutte le regioni</t>
  </si>
  <si>
    <t>TAV. 82
Sud: Tutte le regioni</t>
  </si>
  <si>
    <t>TAV. 89
Isole: Tutte le regioni</t>
  </si>
  <si>
    <t>Città metropolitana di Cagliari</t>
  </si>
  <si>
    <t>TAV. 1     Territorio Nazionale</t>
  </si>
  <si>
    <t>TAV. 9     Tutti gli Aggregati</t>
  </si>
  <si>
    <t>TAV. 31
 H  Attività con Pluralità di Generi</t>
  </si>
  <si>
    <t>TAVV. da 29 a 30
G  Mostre ed esposizioni</t>
  </si>
  <si>
    <t>TAVV. da 27 a 28
F  Attrazioni dello Spettacolo viaggiante</t>
  </si>
  <si>
    <t>TAVV. da 25 a 26
E  Attività di Ballo e Concertini</t>
  </si>
  <si>
    <t>TAV. 10    A  Attività Cinematografica</t>
  </si>
  <si>
    <t>TAV. 10
A  Attività Cinematografica</t>
  </si>
  <si>
    <t>(tavola 10)</t>
  </si>
  <si>
    <t>Var% 2007/2006</t>
  </si>
  <si>
    <t>Somma di Ingressi</t>
  </si>
  <si>
    <t>Somma di Spesa al botteghino</t>
  </si>
  <si>
    <t>Somma di Spesa del pubblico</t>
  </si>
  <si>
    <t>Somma di Volume d'affari</t>
  </si>
  <si>
    <t>TAV. 92
Numero di spettacoli</t>
  </si>
  <si>
    <t>TAV. 96
Spesa del pubblico</t>
  </si>
  <si>
    <t>TAV. 95
Spesa al botteghino</t>
  </si>
  <si>
    <t>TAV. 94
Presenze</t>
  </si>
  <si>
    <t>TAVV. da 103 a 107
Ingressi</t>
  </si>
  <si>
    <t>TAV. 93
Ingressi</t>
  </si>
  <si>
    <t>TAV. 97
Volume d'affari</t>
  </si>
  <si>
    <t>TAV. 34
Tutte le Attività - Tutte le Macroaree</t>
  </si>
  <si>
    <t>TAV. 34 Tutte le Attività - Tutte le Macroaree</t>
  </si>
  <si>
    <t>TAV. 40
A Attività cinematografica</t>
  </si>
  <si>
    <t>TAV. 67
H1 - Manifestazioni all'aperto</t>
  </si>
  <si>
    <t>TAV. 41
B Attività teatrale</t>
  </si>
  <si>
    <t>TAV. 42
B1 - Teatro</t>
  </si>
  <si>
    <t>TAV. 43
B2 - Lirica</t>
  </si>
  <si>
    <t>TAV. 44
B3 - Rivista e Commedia Musicale</t>
  </si>
  <si>
    <t>TAV. 45
B4 - Balletto</t>
  </si>
  <si>
    <t>TAV. 46
B5 - Burattini e Marionette</t>
  </si>
  <si>
    <t>TAV. 47
B6 - Arte Varia</t>
  </si>
  <si>
    <t>TAV. 48
B7 - Circo</t>
  </si>
  <si>
    <t>TAV. 49
C Attività concertistica</t>
  </si>
  <si>
    <t>TAV. 53
D Attività sportiva</t>
  </si>
  <si>
    <t>TAV. 58
E Attività di ballo e concertini</t>
  </si>
  <si>
    <t>TAV. 61
F Attrazioni dello spettacolo viaggiante</t>
  </si>
  <si>
    <t>TAV. 64
G Mostre ed esposizioni</t>
  </si>
  <si>
    <t>TAV. 50
C1 - Concerti Classici</t>
  </si>
  <si>
    <t>TAV. 51
C2 - Concerti di Musica Leggera</t>
  </si>
  <si>
    <t>TAV. 52
C3 - Concerti Jazz</t>
  </si>
  <si>
    <t>TAV. 54
D1 - Sport calcio</t>
  </si>
  <si>
    <t>TAV. 55
D2 - Sport di squadra non calcio</t>
  </si>
  <si>
    <t>TAV. 56
D3 - Sport individuali</t>
  </si>
  <si>
    <t>TAV. 57
D4 - Altri sport</t>
  </si>
  <si>
    <t>TAV. 59
E1 - Ballo</t>
  </si>
  <si>
    <t>TAV. 60
E2 - Concertini</t>
  </si>
  <si>
    <t>TAV. 62
F1 - Attrazioni viaggianti</t>
  </si>
  <si>
    <t>TAV. 63
F2 - Parchi da Divertimento</t>
  </si>
  <si>
    <t>TAV. 65
G1 - Fiere</t>
  </si>
  <si>
    <t>TAV. 66
G2 - Mostre</t>
  </si>
  <si>
    <t>TAV. 141
Costo medio d'ingresso / periodo 2010-2019</t>
  </si>
  <si>
    <t>2019</t>
  </si>
  <si>
    <t>var %
2019:18</t>
  </si>
  <si>
    <t>var %
2019:17</t>
  </si>
  <si>
    <t>var %
2019:16</t>
  </si>
  <si>
    <t>var %
2019:15</t>
  </si>
  <si>
    <t>var %
2019:14</t>
  </si>
  <si>
    <t>var %
2019:13</t>
  </si>
  <si>
    <t>var %
2019:12</t>
  </si>
  <si>
    <t>var %
2019:11</t>
  </si>
  <si>
    <t>var %
2019:10</t>
  </si>
  <si>
    <t>Var. % 2019/2018</t>
  </si>
  <si>
    <t>I luoghi di spettacolo e gli organizzatori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</si>
</sst>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77" formatCode="_(* #,##0.00_);_(* \(#,##0.00\);_(* &quot;-&quot;??_);_(@_)"/>
    <numFmt numFmtId="179" formatCode="_(* #,##0_);_(* \(#,##0\);_(* &quot;-&quot;??_);_(@_)"/>
    <numFmt numFmtId="180" formatCode="_-* #,##0_-;\-* #,##0_-;_-* &quot;-&quot;??_-;_-@_-"/>
    <numFmt numFmtId="181" formatCode="0.00_ ;[Red]\-0.00\ "/>
    <numFmt numFmtId="186" formatCode="#,##0.00_ ;[Red]\-#,##0.00\ "/>
    <numFmt numFmtId="188" formatCode="0.0%"/>
  </numFmts>
  <fonts count="6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sz val="11"/>
      <name val="Arial Narrow"/>
      <family val="2"/>
    </font>
    <font>
      <i/>
      <sz val="10"/>
      <color indexed="8"/>
      <name val="Arial Narrow"/>
      <family val="2"/>
    </font>
    <font>
      <i/>
      <sz val="10"/>
      <color indexed="8"/>
      <name val="Arial"/>
      <family val="2"/>
    </font>
    <font>
      <b/>
      <i/>
      <sz val="11"/>
      <name val="Arial Narrow"/>
      <family val="2"/>
    </font>
    <font>
      <i/>
      <sz val="10"/>
      <name val="Arial Narrow"/>
      <family val="2"/>
    </font>
    <font>
      <sz val="11"/>
      <name val="Dosis"/>
    </font>
    <font>
      <sz val="9"/>
      <name val="Arial Narrow"/>
      <family val="2"/>
    </font>
    <font>
      <b/>
      <sz val="11"/>
      <name val="Dosis"/>
    </font>
    <font>
      <b/>
      <sz val="9"/>
      <name val="Arial Narrow"/>
      <family val="2"/>
    </font>
    <font>
      <b/>
      <i/>
      <sz val="11"/>
      <name val="Dosis"/>
    </font>
    <font>
      <sz val="10"/>
      <name val="Dosis"/>
    </font>
    <font>
      <b/>
      <sz val="12"/>
      <name val="Dosis"/>
    </font>
    <font>
      <b/>
      <sz val="18"/>
      <color indexed="62"/>
      <name val="Dosis"/>
    </font>
    <font>
      <b/>
      <sz val="24"/>
      <color indexed="62"/>
      <name val="Dosis"/>
    </font>
    <font>
      <b/>
      <sz val="9"/>
      <color indexed="62"/>
      <name val="Dosis"/>
    </font>
    <font>
      <b/>
      <i/>
      <sz val="12"/>
      <color indexed="62"/>
      <name val="Dosis"/>
    </font>
    <font>
      <i/>
      <sz val="10"/>
      <color indexed="8"/>
      <name val="Dosis"/>
    </font>
    <font>
      <i/>
      <sz val="10"/>
      <name val="Dosis"/>
    </font>
    <font>
      <sz val="9"/>
      <name val="Dosis"/>
    </font>
    <font>
      <u/>
      <sz val="9"/>
      <color indexed="12"/>
      <name val="Dosis"/>
    </font>
    <font>
      <i/>
      <sz val="9"/>
      <name val="Dosis"/>
    </font>
    <font>
      <b/>
      <i/>
      <sz val="13"/>
      <color indexed="62"/>
      <name val="Dosis"/>
    </font>
    <font>
      <b/>
      <sz val="13"/>
      <color indexed="62"/>
      <name val="Dosis"/>
    </font>
    <font>
      <sz val="13"/>
      <name val="Dosis"/>
    </font>
    <font>
      <i/>
      <sz val="13"/>
      <name val="Dosis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9"/>
      <color theme="4"/>
      <name val="Arial Narrow"/>
      <family val="2"/>
    </font>
    <font>
      <sz val="9"/>
      <color theme="1"/>
      <name val="Calibri"/>
      <family val="2"/>
      <scheme val="minor"/>
    </font>
    <font>
      <b/>
      <sz val="12"/>
      <color theme="3" tint="-0.249977111117893"/>
      <name val="Dosis"/>
    </font>
    <font>
      <b/>
      <sz val="12"/>
      <color theme="3" tint="-0.249977111117893"/>
      <name val="Arial Narrow"/>
      <family val="2"/>
    </font>
    <font>
      <sz val="12"/>
      <color theme="3" tint="-0.249977111117893"/>
      <name val="Dosis"/>
    </font>
    <font>
      <sz val="12"/>
      <color theme="3" tint="-0.249977111117893"/>
      <name val="Arial Narrow"/>
      <family val="2"/>
    </font>
    <font>
      <b/>
      <sz val="11"/>
      <color theme="4" tint="-0.499984740745262"/>
      <name val="Arial Narrow"/>
      <family val="2"/>
    </font>
    <font>
      <b/>
      <sz val="12"/>
      <color theme="4" tint="-0.499984740745262"/>
      <name val="Dosis"/>
    </font>
    <font>
      <b/>
      <sz val="11"/>
      <color theme="4" tint="-0.499984740745262"/>
      <name val="Dosis"/>
    </font>
    <font>
      <sz val="12"/>
      <color theme="4" tint="-0.499984740745262"/>
      <name val="Arial Narrow"/>
      <family val="2"/>
    </font>
    <font>
      <b/>
      <sz val="12"/>
      <color theme="4" tint="-0.499984740745262"/>
      <name val="Arial Narrow"/>
      <family val="2"/>
    </font>
    <font>
      <b/>
      <sz val="9"/>
      <color theme="4"/>
      <name val="Arial Narrow"/>
      <family val="2"/>
    </font>
    <font>
      <sz val="9"/>
      <color theme="5"/>
      <name val="Arial Narrow"/>
      <family val="2"/>
    </font>
    <font>
      <sz val="11"/>
      <color theme="0"/>
      <name val="Dosis"/>
    </font>
    <font>
      <b/>
      <sz val="11"/>
      <color theme="1"/>
      <name val="Arial Narrow"/>
      <family val="2"/>
    </font>
    <font>
      <sz val="9"/>
      <color theme="4"/>
      <name val="Dosis"/>
    </font>
    <font>
      <b/>
      <sz val="11"/>
      <color theme="0"/>
      <name val="Dosis"/>
    </font>
    <font>
      <sz val="11"/>
      <color theme="1"/>
      <name val="Dosis"/>
    </font>
    <font>
      <sz val="11"/>
      <color theme="1"/>
      <name val="Arial Narrow"/>
      <family val="2"/>
    </font>
    <font>
      <b/>
      <sz val="11"/>
      <color theme="1"/>
      <name val="Dosis"/>
    </font>
    <font>
      <sz val="9"/>
      <color theme="2" tint="-0.249977111117893"/>
      <name val="Arial Narrow"/>
      <family val="2"/>
    </font>
    <font>
      <sz val="9"/>
      <color theme="6"/>
      <name val="Arial Narrow"/>
      <family val="2"/>
    </font>
    <font>
      <sz val="9"/>
      <color theme="9"/>
      <name val="Arial Narrow"/>
      <family val="2"/>
    </font>
    <font>
      <b/>
      <sz val="9"/>
      <color theme="1"/>
      <name val="Arial Narrow"/>
      <family val="2"/>
    </font>
    <font>
      <sz val="9"/>
      <color theme="7"/>
      <name val="Arial Narrow"/>
      <family val="2"/>
    </font>
    <font>
      <b/>
      <sz val="11"/>
      <color theme="0"/>
      <name val="Arial Narrow"/>
      <family val="2"/>
    </font>
    <font>
      <b/>
      <sz val="10"/>
      <color theme="1"/>
      <name val="Arial Narrow"/>
      <family val="2"/>
    </font>
    <font>
      <b/>
      <sz val="12"/>
      <color rgb="FFFF0000"/>
      <name val="Arial Narrow"/>
      <family val="2"/>
    </font>
  </fonts>
  <fills count="72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4659260841701"/>
        <bgColor theme="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8064A2"/>
        <bgColor theme="4"/>
      </patternFill>
    </fill>
    <fill>
      <patternFill patternType="solid">
        <fgColor theme="2" tint="-0.24994659260841701"/>
        <bgColor theme="4" tint="0.59999389629810485"/>
      </patternFill>
    </fill>
    <fill>
      <patternFill patternType="solid">
        <fgColor rgb="FF8064A2"/>
        <bgColor theme="4" tint="0.59999389629810485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/>
      </patternFill>
    </fill>
    <fill>
      <patternFill patternType="solid">
        <fgColor theme="9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theme="4" tint="0.59999389629810485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5"/>
        <bgColor theme="4" tint="0.59999389629810485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6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59999389629810485"/>
        <bgColor theme="4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theme="5" tint="0.79998168889431442"/>
      </patternFill>
    </fill>
    <fill>
      <patternFill patternType="solid">
        <fgColor theme="2" tint="-9.9978637043366805E-2"/>
        <bgColor theme="4" tint="0.59999389629810485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6" tint="0.59999389629810485"/>
        <bgColor theme="4" tint="0.59999389629810485"/>
      </patternFill>
    </fill>
    <fill>
      <patternFill patternType="solid">
        <fgColor theme="9" tint="0.59999389629810485"/>
        <bgColor theme="4" tint="0.5999938962981048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theme="4" tint="0.59999389629810485"/>
      </patternFill>
    </fill>
    <fill>
      <patternFill patternType="solid">
        <fgColor theme="7"/>
        <bgColor theme="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DBA4C"/>
        <bgColor indexed="64"/>
      </patternFill>
    </fill>
    <fill>
      <patternFill patternType="solid">
        <fgColor rgb="FFF7941D"/>
        <bgColor indexed="64"/>
      </patternFill>
    </fill>
    <fill>
      <patternFill patternType="solid">
        <fgColor rgb="FF94C5E3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rgb="FFC9BBD2"/>
        <bgColor indexed="64"/>
      </patternFill>
    </fill>
    <fill>
      <patternFill patternType="solid">
        <fgColor rgb="FFA1C085"/>
        <bgColor indexed="64"/>
      </patternFill>
    </fill>
    <fill>
      <patternFill patternType="solid">
        <fgColor rgb="FFD599A8"/>
        <bgColor indexed="64"/>
      </patternFill>
    </fill>
    <fill>
      <patternFill patternType="solid">
        <fgColor theme="9" tint="-0.249977111117893"/>
        <bgColor indexed="64"/>
      </patternFill>
    </fill>
  </fills>
  <borders count="8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0"/>
      </top>
      <bottom style="double">
        <color indexed="60"/>
      </bottom>
      <diagonal/>
    </border>
    <border>
      <left/>
      <right/>
      <top style="double">
        <color indexed="60"/>
      </top>
      <bottom/>
      <diagonal/>
    </border>
    <border>
      <left style="double">
        <color indexed="60"/>
      </left>
      <right/>
      <top style="double">
        <color indexed="60"/>
      </top>
      <bottom style="double">
        <color indexed="6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0"/>
      </right>
      <top style="double">
        <color indexed="60"/>
      </top>
      <bottom style="double">
        <color indexed="60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4506668294322"/>
      </left>
      <right/>
      <top style="thin">
        <color theme="4" tint="0.39991454817346722"/>
      </top>
      <bottom/>
      <diagonal/>
    </border>
    <border>
      <left style="thin">
        <color theme="4" tint="0.39994506668294322"/>
      </left>
      <right/>
      <top/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/>
      <top/>
      <bottom style="thin">
        <color rgb="FF8064A2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88402966399123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</borders>
  <cellStyleXfs count="12">
    <xf numFmtId="0" fontId="0" fillId="0" borderId="0"/>
    <xf numFmtId="0" fontId="35" fillId="3" borderId="0" applyNumberFormat="0" applyBorder="0" applyAlignment="0" applyProtection="0"/>
    <xf numFmtId="0" fontId="35" fillId="4" borderId="0" applyNumberFormat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177" fontId="4" fillId="0" borderId="0" applyFont="0" applyFill="0" applyBorder="0" applyAlignment="0" applyProtection="0"/>
    <xf numFmtId="177" fontId="1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16" fillId="5" borderId="0" applyFont="0" applyFill="0" applyBorder="0" applyAlignment="0">
      <alignment vertical="center" wrapText="1"/>
    </xf>
    <xf numFmtId="0" fontId="37" fillId="5" borderId="0" applyBorder="0" applyAlignment="0">
      <alignment horizontal="center" vertical="center" wrapText="1"/>
    </xf>
  </cellStyleXfs>
  <cellXfs count="718">
    <xf numFmtId="0" fontId="1" fillId="0" borderId="0" xfId="0" applyFont="1"/>
    <xf numFmtId="0" fontId="1" fillId="0" borderId="0" xfId="0" applyFont="1" applyFill="1"/>
    <xf numFmtId="0" fontId="3" fillId="0" borderId="0" xfId="7" applyFont="1" applyFill="1" applyBorder="1" applyAlignment="1">
      <alignment vertical="center"/>
    </xf>
    <xf numFmtId="0" fontId="1" fillId="0" borderId="0" xfId="7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2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7" fillId="0" borderId="0" xfId="0" applyNumberFormat="1" applyFont="1" applyFill="1" applyBorder="1" applyAlignment="1">
      <alignment vertical="center"/>
    </xf>
    <xf numFmtId="0" fontId="8" fillId="0" borderId="0" xfId="0" applyFont="1" applyFill="1" applyBorder="1"/>
    <xf numFmtId="0" fontId="8" fillId="0" borderId="1" xfId="0" applyNumberFormat="1" applyFont="1" applyFill="1" applyBorder="1" applyAlignment="1">
      <alignment horizontal="left" vertical="center"/>
    </xf>
    <xf numFmtId="0" fontId="8" fillId="0" borderId="1" xfId="7" applyNumberFormat="1" applyFont="1" applyFill="1" applyBorder="1" applyAlignment="1">
      <alignment horizontal="left" vertical="center"/>
    </xf>
    <xf numFmtId="0" fontId="7" fillId="0" borderId="3" xfId="0" applyNumberFormat="1" applyFont="1" applyFill="1" applyBorder="1" applyAlignment="1">
      <alignment horizontal="center" vertical="center"/>
    </xf>
    <xf numFmtId="0" fontId="7" fillId="0" borderId="4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177" fontId="7" fillId="0" borderId="1" xfId="4" applyFont="1" applyFill="1" applyBorder="1" applyAlignment="1">
      <alignment horizontal="right" vertical="center"/>
    </xf>
    <xf numFmtId="0" fontId="38" fillId="0" borderId="0" xfId="0" applyFont="1" applyAlignment="1">
      <alignment vertical="center" wrapText="1"/>
    </xf>
    <xf numFmtId="0" fontId="7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4" fillId="0" borderId="6" xfId="0" applyFont="1" applyFill="1" applyBorder="1" applyAlignment="1">
      <alignment horizontal="left" vertical="center" wrapText="1"/>
    </xf>
    <xf numFmtId="0" fontId="14" fillId="0" borderId="0" xfId="0" applyFont="1" applyFill="1" applyAlignment="1">
      <alignment vertical="center" wrapText="1"/>
    </xf>
    <xf numFmtId="3" fontId="8" fillId="0" borderId="0" xfId="0" applyNumberFormat="1" applyFont="1" applyFill="1"/>
    <xf numFmtId="0" fontId="7" fillId="0" borderId="0" xfId="0" applyFont="1" applyFill="1" applyBorder="1" applyAlignment="1">
      <alignment vertical="center"/>
    </xf>
    <xf numFmtId="0" fontId="7" fillId="0" borderId="6" xfId="0" applyNumberFormat="1" applyFont="1" applyFill="1" applyBorder="1" applyAlignment="1">
      <alignment vertical="center"/>
    </xf>
    <xf numFmtId="0" fontId="8" fillId="0" borderId="0" xfId="0" applyFont="1" applyFill="1" applyAlignment="1">
      <alignment wrapText="1"/>
    </xf>
    <xf numFmtId="0" fontId="8" fillId="0" borderId="0" xfId="7" applyFont="1" applyFill="1"/>
    <xf numFmtId="0" fontId="8" fillId="0" borderId="0" xfId="7" applyFont="1" applyFill="1" applyBorder="1"/>
    <xf numFmtId="0" fontId="39" fillId="0" borderId="42" xfId="0" applyFont="1" applyFill="1" applyBorder="1" applyAlignment="1">
      <alignment horizontal="right"/>
    </xf>
    <xf numFmtId="0" fontId="39" fillId="0" borderId="43" xfId="0" applyFont="1" applyFill="1" applyBorder="1" applyAlignment="1">
      <alignment horizontal="left"/>
    </xf>
    <xf numFmtId="0" fontId="39" fillId="6" borderId="44" xfId="0" applyFont="1" applyFill="1" applyBorder="1" applyAlignment="1">
      <alignment horizontal="left" vertical="center"/>
    </xf>
    <xf numFmtId="180" fontId="40" fillId="6" borderId="45" xfId="6" applyNumberFormat="1" applyFont="1" applyFill="1" applyBorder="1" applyAlignment="1">
      <alignment vertical="center"/>
    </xf>
    <xf numFmtId="180" fontId="40" fillId="6" borderId="46" xfId="6" applyNumberFormat="1" applyFont="1" applyFill="1" applyBorder="1" applyAlignment="1">
      <alignment vertical="center"/>
    </xf>
    <xf numFmtId="0" fontId="39" fillId="7" borderId="47" xfId="0" applyFont="1" applyFill="1" applyBorder="1" applyAlignment="1">
      <alignment horizontal="left" vertical="center"/>
    </xf>
    <xf numFmtId="180" fontId="40" fillId="7" borderId="47" xfId="6" applyNumberFormat="1" applyFont="1" applyFill="1" applyBorder="1" applyAlignment="1">
      <alignment vertical="center"/>
    </xf>
    <xf numFmtId="180" fontId="40" fillId="7" borderId="48" xfId="6" applyNumberFormat="1" applyFont="1" applyFill="1" applyBorder="1" applyAlignment="1">
      <alignment vertical="center"/>
    </xf>
    <xf numFmtId="0" fontId="39" fillId="8" borderId="47" xfId="0" applyFont="1" applyFill="1" applyBorder="1" applyAlignment="1">
      <alignment horizontal="left" vertical="center"/>
    </xf>
    <xf numFmtId="180" fontId="40" fillId="8" borderId="48" xfId="6" applyNumberFormat="1" applyFont="1" applyFill="1" applyBorder="1" applyAlignment="1">
      <alignment vertical="center"/>
    </xf>
    <xf numFmtId="0" fontId="39" fillId="9" borderId="47" xfId="0" applyFont="1" applyFill="1" applyBorder="1" applyAlignment="1">
      <alignment horizontal="left" vertical="center"/>
    </xf>
    <xf numFmtId="180" fontId="40" fillId="9" borderId="48" xfId="6" applyNumberFormat="1" applyFont="1" applyFill="1" applyBorder="1" applyAlignment="1">
      <alignment vertical="center"/>
    </xf>
    <xf numFmtId="0" fontId="39" fillId="10" borderId="47" xfId="0" applyFont="1" applyFill="1" applyBorder="1" applyAlignment="1">
      <alignment horizontal="left" vertical="center"/>
    </xf>
    <xf numFmtId="180" fontId="40" fillId="10" borderId="48" xfId="6" applyNumberFormat="1" applyFont="1" applyFill="1" applyBorder="1" applyAlignment="1">
      <alignment vertical="center"/>
    </xf>
    <xf numFmtId="0" fontId="39" fillId="11" borderId="47" xfId="0" applyFont="1" applyFill="1" applyBorder="1" applyAlignment="1">
      <alignment horizontal="left" vertical="center"/>
    </xf>
    <xf numFmtId="180" fontId="40" fillId="11" borderId="48" xfId="6" applyNumberFormat="1" applyFont="1" applyFill="1" applyBorder="1" applyAlignment="1">
      <alignment vertical="center"/>
    </xf>
    <xf numFmtId="0" fontId="39" fillId="12" borderId="47" xfId="0" applyFont="1" applyFill="1" applyBorder="1" applyAlignment="1">
      <alignment horizontal="left" vertical="center"/>
    </xf>
    <xf numFmtId="180" fontId="40" fillId="12" borderId="48" xfId="6" applyNumberFormat="1" applyFont="1" applyFill="1" applyBorder="1" applyAlignment="1">
      <alignment vertical="center"/>
    </xf>
    <xf numFmtId="0" fontId="39" fillId="13" borderId="47" xfId="0" applyFont="1" applyFill="1" applyBorder="1" applyAlignment="1">
      <alignment horizontal="left" vertical="center"/>
    </xf>
    <xf numFmtId="180" fontId="40" fillId="13" borderId="47" xfId="6" applyNumberFormat="1" applyFont="1" applyFill="1" applyBorder="1" applyAlignment="1">
      <alignment vertical="center"/>
    </xf>
    <xf numFmtId="180" fontId="40" fillId="13" borderId="48" xfId="6" applyNumberFormat="1" applyFont="1" applyFill="1" applyBorder="1" applyAlignment="1">
      <alignment vertical="center"/>
    </xf>
    <xf numFmtId="0" fontId="39" fillId="14" borderId="47" xfId="0" applyFont="1" applyFill="1" applyBorder="1" applyAlignment="1">
      <alignment horizontal="right" vertical="center"/>
    </xf>
    <xf numFmtId="180" fontId="40" fillId="14" borderId="47" xfId="6" applyNumberFormat="1" applyFont="1" applyFill="1" applyBorder="1" applyAlignment="1">
      <alignment vertical="center"/>
    </xf>
    <xf numFmtId="180" fontId="40" fillId="14" borderId="48" xfId="6" applyNumberFormat="1" applyFont="1" applyFill="1" applyBorder="1" applyAlignment="1">
      <alignment vertical="center"/>
    </xf>
    <xf numFmtId="0" fontId="41" fillId="0" borderId="47" xfId="0" applyFont="1" applyBorder="1" applyAlignment="1">
      <alignment horizontal="left" vertical="center"/>
    </xf>
    <xf numFmtId="180" fontId="42" fillId="0" borderId="47" xfId="6" applyNumberFormat="1" applyFont="1" applyBorder="1" applyAlignment="1">
      <alignment vertical="center"/>
    </xf>
    <xf numFmtId="0" fontId="14" fillId="0" borderId="7" xfId="7" applyFont="1" applyFill="1" applyBorder="1" applyAlignment="1">
      <alignment vertical="center" wrapText="1"/>
    </xf>
    <xf numFmtId="49" fontId="43" fillId="0" borderId="8" xfId="0" applyNumberFormat="1" applyFont="1" applyFill="1" applyBorder="1" applyAlignment="1">
      <alignment horizontal="center" vertical="center"/>
    </xf>
    <xf numFmtId="49" fontId="43" fillId="0" borderId="3" xfId="0" applyNumberFormat="1" applyFont="1" applyFill="1" applyBorder="1" applyAlignment="1">
      <alignment horizontal="center" vertical="center"/>
    </xf>
    <xf numFmtId="49" fontId="43" fillId="0" borderId="9" xfId="0" applyNumberFormat="1" applyFont="1" applyFill="1" applyBorder="1" applyAlignment="1">
      <alignment horizontal="center" vertical="center"/>
    </xf>
    <xf numFmtId="0" fontId="43" fillId="0" borderId="8" xfId="0" applyFont="1" applyFill="1" applyBorder="1" applyAlignment="1">
      <alignment horizontal="center" vertical="center" wrapText="1"/>
    </xf>
    <xf numFmtId="0" fontId="43" fillId="0" borderId="3" xfId="0" applyFont="1" applyFill="1" applyBorder="1" applyAlignment="1">
      <alignment horizontal="center" vertical="center" wrapText="1"/>
    </xf>
    <xf numFmtId="0" fontId="44" fillId="0" borderId="10" xfId="0" applyFont="1" applyFill="1" applyBorder="1" applyAlignment="1">
      <alignment horizontal="center" vertical="center"/>
    </xf>
    <xf numFmtId="0" fontId="44" fillId="6" borderId="10" xfId="0" applyFont="1" applyFill="1" applyBorder="1" applyAlignment="1">
      <alignment horizontal="center" vertical="center" wrapText="1"/>
    </xf>
    <xf numFmtId="0" fontId="44" fillId="12" borderId="11" xfId="0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4" fillId="0" borderId="9" xfId="0" applyFont="1" applyFill="1" applyBorder="1" applyAlignment="1">
      <alignment horizontal="center" vertical="center"/>
    </xf>
    <xf numFmtId="0" fontId="45" fillId="0" borderId="12" xfId="0" applyFont="1" applyBorder="1" applyAlignment="1">
      <alignment vertical="center"/>
    </xf>
    <xf numFmtId="0" fontId="45" fillId="0" borderId="13" xfId="0" applyFont="1" applyBorder="1" applyAlignment="1">
      <alignment vertical="center"/>
    </xf>
    <xf numFmtId="0" fontId="45" fillId="0" borderId="14" xfId="0" applyFont="1" applyBorder="1" applyAlignment="1">
      <alignment vertical="center"/>
    </xf>
    <xf numFmtId="0" fontId="45" fillId="0" borderId="15" xfId="0" applyFont="1" applyBorder="1" applyAlignment="1">
      <alignment vertical="center"/>
    </xf>
    <xf numFmtId="0" fontId="45" fillId="15" borderId="15" xfId="0" applyFont="1" applyFill="1" applyBorder="1" applyAlignment="1">
      <alignment vertical="center"/>
    </xf>
    <xf numFmtId="0" fontId="45" fillId="15" borderId="12" xfId="0" applyFont="1" applyFill="1" applyBorder="1" applyAlignment="1">
      <alignment vertical="center"/>
    </xf>
    <xf numFmtId="0" fontId="45" fillId="15" borderId="13" xfId="0" applyFont="1" applyFill="1" applyBorder="1" applyAlignment="1">
      <alignment vertical="center"/>
    </xf>
    <xf numFmtId="0" fontId="45" fillId="15" borderId="14" xfId="0" applyFont="1" applyFill="1" applyBorder="1" applyAlignment="1">
      <alignment vertical="center"/>
    </xf>
    <xf numFmtId="0" fontId="45" fillId="15" borderId="3" xfId="0" applyFont="1" applyFill="1" applyBorder="1" applyAlignment="1">
      <alignment vertical="center"/>
    </xf>
    <xf numFmtId="43" fontId="46" fillId="15" borderId="16" xfId="0" applyNumberFormat="1" applyFont="1" applyFill="1" applyBorder="1" applyAlignment="1">
      <alignment vertical="center"/>
    </xf>
    <xf numFmtId="43" fontId="46" fillId="15" borderId="17" xfId="0" applyNumberFormat="1" applyFont="1" applyFill="1" applyBorder="1" applyAlignment="1">
      <alignment vertical="center"/>
    </xf>
    <xf numFmtId="43" fontId="46" fillId="15" borderId="15" xfId="0" applyNumberFormat="1" applyFont="1" applyFill="1" applyBorder="1" applyAlignment="1">
      <alignment vertical="center"/>
    </xf>
    <xf numFmtId="43" fontId="46" fillId="0" borderId="18" xfId="0" applyNumberFormat="1" applyFont="1" applyBorder="1" applyAlignment="1">
      <alignment vertical="center"/>
    </xf>
    <xf numFmtId="43" fontId="46" fillId="0" borderId="19" xfId="0" applyNumberFormat="1" applyFont="1" applyBorder="1" applyAlignment="1">
      <alignment vertical="center"/>
    </xf>
    <xf numFmtId="43" fontId="46" fillId="0" borderId="12" xfId="0" applyNumberFormat="1" applyFont="1" applyBorder="1" applyAlignment="1">
      <alignment vertical="center"/>
    </xf>
    <xf numFmtId="43" fontId="46" fillId="0" borderId="20" xfId="0" applyNumberFormat="1" applyFont="1" applyBorder="1" applyAlignment="1">
      <alignment vertical="center"/>
    </xf>
    <xf numFmtId="43" fontId="46" fillId="0" borderId="21" xfId="0" applyNumberFormat="1" applyFont="1" applyBorder="1" applyAlignment="1">
      <alignment vertical="center"/>
    </xf>
    <xf numFmtId="43" fontId="46" fillId="0" borderId="13" xfId="0" applyNumberFormat="1" applyFont="1" applyBorder="1" applyAlignment="1">
      <alignment vertical="center"/>
    </xf>
    <xf numFmtId="43" fontId="46" fillId="0" borderId="22" xfId="0" applyNumberFormat="1" applyFont="1" applyBorder="1" applyAlignment="1">
      <alignment vertical="center"/>
    </xf>
    <xf numFmtId="43" fontId="46" fillId="0" borderId="23" xfId="0" applyNumberFormat="1" applyFont="1" applyBorder="1" applyAlignment="1">
      <alignment vertical="center"/>
    </xf>
    <xf numFmtId="43" fontId="46" fillId="0" borderId="14" xfId="0" applyNumberFormat="1" applyFont="1" applyBorder="1" applyAlignment="1">
      <alignment vertical="center"/>
    </xf>
    <xf numFmtId="43" fontId="46" fillId="15" borderId="18" xfId="0" applyNumberFormat="1" applyFont="1" applyFill="1" applyBorder="1" applyAlignment="1">
      <alignment vertical="center"/>
    </xf>
    <xf numFmtId="43" fontId="46" fillId="15" borderId="19" xfId="0" applyNumberFormat="1" applyFont="1" applyFill="1" applyBorder="1" applyAlignment="1">
      <alignment vertical="center"/>
    </xf>
    <xf numFmtId="43" fontId="46" fillId="15" borderId="12" xfId="0" applyNumberFormat="1" applyFont="1" applyFill="1" applyBorder="1" applyAlignment="1">
      <alignment vertical="center"/>
    </xf>
    <xf numFmtId="43" fontId="46" fillId="15" borderId="20" xfId="0" applyNumberFormat="1" applyFont="1" applyFill="1" applyBorder="1" applyAlignment="1">
      <alignment vertical="center"/>
    </xf>
    <xf numFmtId="43" fontId="46" fillId="15" borderId="21" xfId="0" applyNumberFormat="1" applyFont="1" applyFill="1" applyBorder="1" applyAlignment="1">
      <alignment vertical="center"/>
    </xf>
    <xf numFmtId="43" fontId="46" fillId="15" borderId="13" xfId="0" applyNumberFormat="1" applyFont="1" applyFill="1" applyBorder="1" applyAlignment="1">
      <alignment vertical="center"/>
    </xf>
    <xf numFmtId="43" fontId="46" fillId="15" borderId="22" xfId="0" applyNumberFormat="1" applyFont="1" applyFill="1" applyBorder="1" applyAlignment="1">
      <alignment vertical="center"/>
    </xf>
    <xf numFmtId="43" fontId="46" fillId="15" borderId="23" xfId="0" applyNumberFormat="1" applyFont="1" applyFill="1" applyBorder="1" applyAlignment="1">
      <alignment vertical="center"/>
    </xf>
    <xf numFmtId="43" fontId="46" fillId="15" borderId="14" xfId="0" applyNumberFormat="1" applyFont="1" applyFill="1" applyBorder="1" applyAlignment="1">
      <alignment vertical="center"/>
    </xf>
    <xf numFmtId="43" fontId="46" fillId="15" borderId="3" xfId="0" applyNumberFormat="1" applyFont="1" applyFill="1" applyBorder="1" applyAlignment="1">
      <alignment vertical="center"/>
    </xf>
    <xf numFmtId="43" fontId="46" fillId="0" borderId="16" xfId="0" applyNumberFormat="1" applyFont="1" applyBorder="1" applyAlignment="1">
      <alignment vertical="center"/>
    </xf>
    <xf numFmtId="43" fontId="46" fillId="0" borderId="17" xfId="0" applyNumberFormat="1" applyFont="1" applyBorder="1" applyAlignment="1">
      <alignment vertical="center"/>
    </xf>
    <xf numFmtId="43" fontId="46" fillId="0" borderId="15" xfId="0" applyNumberFormat="1" applyFont="1" applyBorder="1" applyAlignment="1">
      <alignment vertical="center"/>
    </xf>
    <xf numFmtId="186" fontId="47" fillId="15" borderId="16" xfId="6" applyNumberFormat="1" applyFont="1" applyFill="1" applyBorder="1" applyAlignment="1">
      <alignment vertical="center"/>
    </xf>
    <xf numFmtId="186" fontId="47" fillId="15" borderId="17" xfId="6" applyNumberFormat="1" applyFont="1" applyFill="1" applyBorder="1" applyAlignment="1">
      <alignment vertical="center"/>
    </xf>
    <xf numFmtId="186" fontId="47" fillId="15" borderId="15" xfId="6" applyNumberFormat="1" applyFont="1" applyFill="1" applyBorder="1" applyAlignment="1">
      <alignment vertical="center"/>
    </xf>
    <xf numFmtId="186" fontId="47" fillId="0" borderId="18" xfId="6" applyNumberFormat="1" applyFont="1" applyBorder="1" applyAlignment="1">
      <alignment vertical="center"/>
    </xf>
    <xf numFmtId="186" fontId="47" fillId="0" borderId="19" xfId="6" applyNumberFormat="1" applyFont="1" applyBorder="1" applyAlignment="1">
      <alignment vertical="center"/>
    </xf>
    <xf numFmtId="186" fontId="47" fillId="0" borderId="12" xfId="6" applyNumberFormat="1" applyFont="1" applyBorder="1" applyAlignment="1">
      <alignment vertical="center"/>
    </xf>
    <xf numFmtId="186" fontId="47" fillId="0" borderId="20" xfId="6" applyNumberFormat="1" applyFont="1" applyBorder="1" applyAlignment="1">
      <alignment vertical="center"/>
    </xf>
    <xf numFmtId="186" fontId="47" fillId="0" borderId="21" xfId="6" applyNumberFormat="1" applyFont="1" applyBorder="1" applyAlignment="1">
      <alignment vertical="center"/>
    </xf>
    <xf numFmtId="186" fontId="47" fillId="0" borderId="13" xfId="6" applyNumberFormat="1" applyFont="1" applyBorder="1" applyAlignment="1">
      <alignment vertical="center"/>
    </xf>
    <xf numFmtId="186" fontId="47" fillId="0" borderId="22" xfId="6" applyNumberFormat="1" applyFont="1" applyBorder="1" applyAlignment="1">
      <alignment vertical="center"/>
    </xf>
    <xf numFmtId="186" fontId="47" fillId="0" borderId="23" xfId="6" applyNumberFormat="1" applyFont="1" applyBorder="1" applyAlignment="1">
      <alignment vertical="center"/>
    </xf>
    <xf numFmtId="186" fontId="47" fillId="0" borderId="14" xfId="6" applyNumberFormat="1" applyFont="1" applyBorder="1" applyAlignment="1">
      <alignment vertical="center"/>
    </xf>
    <xf numFmtId="186" fontId="47" fillId="15" borderId="18" xfId="6" applyNumberFormat="1" applyFont="1" applyFill="1" applyBorder="1" applyAlignment="1">
      <alignment vertical="center"/>
    </xf>
    <xf numFmtId="186" fontId="47" fillId="15" borderId="19" xfId="6" applyNumberFormat="1" applyFont="1" applyFill="1" applyBorder="1" applyAlignment="1">
      <alignment vertical="center"/>
    </xf>
    <xf numFmtId="186" fontId="47" fillId="15" borderId="12" xfId="6" applyNumberFormat="1" applyFont="1" applyFill="1" applyBorder="1" applyAlignment="1">
      <alignment vertical="center"/>
    </xf>
    <xf numFmtId="186" fontId="47" fillId="15" borderId="20" xfId="6" applyNumberFormat="1" applyFont="1" applyFill="1" applyBorder="1" applyAlignment="1">
      <alignment vertical="center"/>
    </xf>
    <xf numFmtId="186" fontId="47" fillId="15" borderId="21" xfId="6" applyNumberFormat="1" applyFont="1" applyFill="1" applyBorder="1" applyAlignment="1">
      <alignment vertical="center"/>
    </xf>
    <xf numFmtId="186" fontId="47" fillId="15" borderId="13" xfId="6" applyNumberFormat="1" applyFont="1" applyFill="1" applyBorder="1" applyAlignment="1">
      <alignment vertical="center"/>
    </xf>
    <xf numFmtId="186" fontId="47" fillId="15" borderId="22" xfId="6" applyNumberFormat="1" applyFont="1" applyFill="1" applyBorder="1" applyAlignment="1">
      <alignment vertical="center"/>
    </xf>
    <xf numFmtId="186" fontId="47" fillId="15" borderId="23" xfId="6" applyNumberFormat="1" applyFont="1" applyFill="1" applyBorder="1" applyAlignment="1">
      <alignment vertical="center"/>
    </xf>
    <xf numFmtId="186" fontId="47" fillId="15" borderId="14" xfId="6" applyNumberFormat="1" applyFont="1" applyFill="1" applyBorder="1" applyAlignment="1">
      <alignment vertical="center"/>
    </xf>
    <xf numFmtId="186" fontId="47" fillId="15" borderId="3" xfId="6" applyNumberFormat="1" applyFont="1" applyFill="1" applyBorder="1" applyAlignment="1">
      <alignment vertical="center"/>
    </xf>
    <xf numFmtId="186" fontId="47" fillId="0" borderId="16" xfId="6" applyNumberFormat="1" applyFont="1" applyBorder="1" applyAlignment="1">
      <alignment vertical="center"/>
    </xf>
    <xf numFmtId="186" fontId="47" fillId="0" borderId="17" xfId="6" applyNumberFormat="1" applyFont="1" applyBorder="1" applyAlignment="1">
      <alignment vertical="center"/>
    </xf>
    <xf numFmtId="186" fontId="47" fillId="0" borderId="15" xfId="6" applyNumberFormat="1" applyFont="1" applyBorder="1" applyAlignment="1">
      <alignment vertical="center"/>
    </xf>
    <xf numFmtId="186" fontId="47" fillId="15" borderId="14" xfId="6" applyNumberFormat="1" applyFont="1" applyFill="1" applyBorder="1" applyAlignment="1">
      <alignment horizontal="center" vertical="center"/>
    </xf>
    <xf numFmtId="43" fontId="10" fillId="0" borderId="0" xfId="6" applyFont="1" applyFill="1" applyBorder="1" applyAlignment="1">
      <alignment vertical="center" wrapText="1"/>
    </xf>
    <xf numFmtId="43" fontId="10" fillId="14" borderId="0" xfId="6" applyFont="1" applyFill="1" applyBorder="1" applyAlignment="1">
      <alignment vertical="center" wrapText="1"/>
    </xf>
    <xf numFmtId="43" fontId="9" fillId="11" borderId="0" xfId="6" applyFont="1" applyFill="1" applyBorder="1" applyAlignment="1">
      <alignment vertical="center" wrapText="1"/>
    </xf>
    <xf numFmtId="43" fontId="13" fillId="14" borderId="49" xfId="6" applyFont="1" applyFill="1" applyBorder="1" applyAlignment="1">
      <alignment vertical="center" wrapText="1"/>
    </xf>
    <xf numFmtId="0" fontId="16" fillId="0" borderId="0" xfId="7" applyFont="1" applyAlignment="1">
      <alignment vertical="center" wrapText="1"/>
    </xf>
    <xf numFmtId="0" fontId="16" fillId="0" borderId="0" xfId="7" applyFont="1" applyBorder="1" applyAlignment="1">
      <alignment vertical="center" wrapText="1"/>
    </xf>
    <xf numFmtId="0" fontId="15" fillId="16" borderId="24" xfId="7" applyFont="1" applyFill="1" applyBorder="1" applyAlignment="1">
      <alignment vertical="center" wrapText="1"/>
    </xf>
    <xf numFmtId="0" fontId="15" fillId="16" borderId="25" xfId="7" applyFont="1" applyFill="1" applyBorder="1"/>
    <xf numFmtId="0" fontId="15" fillId="16" borderId="25" xfId="7" applyFont="1" applyFill="1" applyBorder="1" applyAlignment="1">
      <alignment vertical="center" wrapText="1"/>
    </xf>
    <xf numFmtId="0" fontId="15" fillId="16" borderId="8" xfId="7" applyFont="1" applyFill="1" applyBorder="1" applyAlignment="1">
      <alignment vertical="center" wrapText="1"/>
    </xf>
    <xf numFmtId="0" fontId="15" fillId="0" borderId="0" xfId="7" applyFont="1" applyAlignment="1">
      <alignment vertical="center" wrapText="1"/>
    </xf>
    <xf numFmtId="0" fontId="15" fillId="17" borderId="24" xfId="7" applyFont="1" applyFill="1" applyBorder="1" applyAlignment="1">
      <alignment vertical="center" wrapText="1"/>
    </xf>
    <xf numFmtId="0" fontId="15" fillId="17" borderId="25" xfId="7" applyFont="1" applyFill="1" applyBorder="1"/>
    <xf numFmtId="0" fontId="15" fillId="17" borderId="25" xfId="7" applyFont="1" applyFill="1" applyBorder="1" applyAlignment="1">
      <alignment vertical="center" wrapText="1"/>
    </xf>
    <xf numFmtId="0" fontId="15" fillId="17" borderId="8" xfId="7" applyFont="1" applyFill="1" applyBorder="1" applyAlignment="1">
      <alignment vertical="center" wrapText="1"/>
    </xf>
    <xf numFmtId="0" fontId="37" fillId="18" borderId="26" xfId="7" applyFont="1" applyFill="1" applyBorder="1" applyAlignment="1">
      <alignment vertical="center" wrapText="1"/>
    </xf>
    <xf numFmtId="0" fontId="48" fillId="18" borderId="0" xfId="7" applyFont="1" applyFill="1" applyBorder="1" applyAlignment="1">
      <alignment vertical="center" wrapText="1"/>
    </xf>
    <xf numFmtId="0" fontId="37" fillId="18" borderId="0" xfId="7" applyNumberFormat="1" applyFont="1" applyFill="1" applyBorder="1" applyAlignment="1">
      <alignment horizontal="center" vertical="center" wrapText="1"/>
    </xf>
    <xf numFmtId="0" fontId="37" fillId="19" borderId="0" xfId="7" applyNumberFormat="1" applyFont="1" applyFill="1" applyBorder="1" applyAlignment="1">
      <alignment horizontal="center" vertical="center" wrapText="1"/>
    </xf>
    <xf numFmtId="0" fontId="37" fillId="19" borderId="0" xfId="7" applyFont="1" applyFill="1" applyBorder="1" applyAlignment="1">
      <alignment vertical="center" wrapText="1"/>
    </xf>
    <xf numFmtId="0" fontId="16" fillId="20" borderId="27" xfId="7" applyFont="1" applyFill="1" applyBorder="1" applyAlignment="1">
      <alignment vertical="center" wrapText="1"/>
    </xf>
    <xf numFmtId="0" fontId="37" fillId="21" borderId="26" xfId="7" applyFont="1" applyFill="1" applyBorder="1" applyAlignment="1">
      <alignment vertical="center" wrapText="1"/>
    </xf>
    <xf numFmtId="0" fontId="48" fillId="21" borderId="0" xfId="7" applyFont="1" applyFill="1" applyBorder="1" applyAlignment="1">
      <alignment vertical="center" wrapText="1"/>
    </xf>
    <xf numFmtId="0" fontId="37" fillId="21" borderId="0" xfId="7" applyNumberFormat="1" applyFont="1" applyFill="1" applyBorder="1" applyAlignment="1">
      <alignment horizontal="center" vertical="center" wrapText="1"/>
    </xf>
    <xf numFmtId="0" fontId="37" fillId="22" borderId="0" xfId="7" applyNumberFormat="1" applyFont="1" applyFill="1" applyBorder="1" applyAlignment="1">
      <alignment horizontal="center" vertical="center" wrapText="1"/>
    </xf>
    <xf numFmtId="0" fontId="37" fillId="22" borderId="0" xfId="7" applyFont="1" applyFill="1" applyBorder="1" applyAlignment="1">
      <alignment vertical="center" wrapText="1"/>
    </xf>
    <xf numFmtId="0" fontId="16" fillId="21" borderId="27" xfId="7" applyFont="1" applyFill="1" applyBorder="1" applyAlignment="1">
      <alignment vertical="center" wrapText="1"/>
    </xf>
    <xf numFmtId="0" fontId="37" fillId="18" borderId="0" xfId="7" applyFont="1" applyFill="1" applyBorder="1" applyAlignment="1">
      <alignment vertical="center" wrapText="1"/>
    </xf>
    <xf numFmtId="0" fontId="49" fillId="18" borderId="0" xfId="7" applyFont="1" applyFill="1" applyBorder="1"/>
    <xf numFmtId="180" fontId="49" fillId="18" borderId="0" xfId="7" applyNumberFormat="1" applyFont="1" applyFill="1" applyBorder="1" applyAlignment="1">
      <alignment vertical="center" wrapText="1"/>
    </xf>
    <xf numFmtId="181" fontId="49" fillId="18" borderId="0" xfId="7" applyNumberFormat="1" applyFont="1" applyFill="1" applyBorder="1" applyAlignment="1" applyProtection="1">
      <alignment vertical="center" wrapText="1"/>
      <protection locked="0"/>
    </xf>
    <xf numFmtId="0" fontId="49" fillId="20" borderId="16" xfId="7" applyFont="1" applyFill="1" applyBorder="1" applyAlignment="1">
      <alignment vertical="center" wrapText="1"/>
    </xf>
    <xf numFmtId="0" fontId="37" fillId="21" borderId="0" xfId="7" applyFont="1" applyFill="1" applyBorder="1" applyAlignment="1">
      <alignment vertical="center" wrapText="1"/>
    </xf>
    <xf numFmtId="0" fontId="49" fillId="21" borderId="0" xfId="7" applyFont="1" applyFill="1" applyBorder="1"/>
    <xf numFmtId="180" fontId="49" fillId="21" borderId="0" xfId="7" applyNumberFormat="1" applyFont="1" applyFill="1" applyBorder="1" applyAlignment="1">
      <alignment vertical="center" wrapText="1"/>
    </xf>
    <xf numFmtId="181" fontId="49" fillId="21" borderId="0" xfId="7" applyNumberFormat="1" applyFont="1" applyFill="1" applyBorder="1" applyAlignment="1" applyProtection="1">
      <alignment vertical="center" wrapText="1"/>
      <protection locked="0"/>
    </xf>
    <xf numFmtId="0" fontId="49" fillId="21" borderId="16" xfId="7" applyFont="1" applyFill="1" applyBorder="1" applyAlignment="1">
      <alignment vertical="center" wrapText="1"/>
    </xf>
    <xf numFmtId="0" fontId="16" fillId="18" borderId="26" xfId="7" applyFont="1" applyFill="1" applyBorder="1" applyAlignment="1">
      <alignment vertical="center" wrapText="1"/>
    </xf>
    <xf numFmtId="0" fontId="50" fillId="18" borderId="0" xfId="7" applyFont="1" applyFill="1" applyBorder="1" applyAlignment="1">
      <alignment vertical="center" wrapText="1"/>
    </xf>
    <xf numFmtId="180" fontId="48" fillId="23" borderId="0" xfId="7" applyNumberFormat="1" applyFont="1" applyFill="1" applyBorder="1" applyAlignment="1">
      <alignment vertical="center" wrapText="1"/>
    </xf>
    <xf numFmtId="181" fontId="37" fillId="18" borderId="0" xfId="7" applyNumberFormat="1" applyFont="1" applyFill="1" applyBorder="1" applyAlignment="1" applyProtection="1">
      <alignment vertical="center" wrapText="1"/>
      <protection locked="0"/>
    </xf>
    <xf numFmtId="0" fontId="16" fillId="20" borderId="16" xfId="7" applyFont="1" applyFill="1" applyBorder="1" applyAlignment="1">
      <alignment vertical="center" wrapText="1"/>
    </xf>
    <xf numFmtId="0" fontId="16" fillId="21" borderId="26" xfId="7" applyFont="1" applyFill="1" applyBorder="1" applyAlignment="1">
      <alignment vertical="center" wrapText="1"/>
    </xf>
    <xf numFmtId="0" fontId="50" fillId="21" borderId="50" xfId="7" applyFont="1" applyFill="1" applyBorder="1" applyAlignment="1">
      <alignment vertical="center" wrapText="1"/>
    </xf>
    <xf numFmtId="0" fontId="49" fillId="21" borderId="50" xfId="7" applyFont="1" applyFill="1" applyBorder="1"/>
    <xf numFmtId="180" fontId="48" fillId="24" borderId="50" xfId="7" applyNumberFormat="1" applyFont="1" applyFill="1" applyBorder="1" applyAlignment="1">
      <alignment vertical="center" wrapText="1"/>
    </xf>
    <xf numFmtId="181" fontId="37" fillId="21" borderId="50" xfId="7" applyNumberFormat="1" applyFont="1" applyFill="1" applyBorder="1" applyAlignment="1" applyProtection="1">
      <alignment vertical="center" wrapText="1"/>
      <protection locked="0"/>
    </xf>
    <xf numFmtId="0" fontId="16" fillId="21" borderId="16" xfId="7" applyFont="1" applyFill="1" applyBorder="1" applyAlignment="1">
      <alignment vertical="center" wrapText="1"/>
    </xf>
    <xf numFmtId="0" fontId="16" fillId="20" borderId="26" xfId="7" applyFont="1" applyFill="1" applyBorder="1" applyAlignment="1">
      <alignment vertical="center" wrapText="1"/>
    </xf>
    <xf numFmtId="0" fontId="15" fillId="16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vertical="center" wrapText="1"/>
    </xf>
    <xf numFmtId="43" fontId="10" fillId="0" borderId="0" xfId="6" applyNumberFormat="1" applyFont="1" applyFill="1" applyBorder="1" applyAlignment="1">
      <alignment vertical="center" wrapText="1"/>
    </xf>
    <xf numFmtId="180" fontId="10" fillId="14" borderId="0" xfId="7" applyNumberFormat="1" applyFont="1" applyFill="1" applyBorder="1" applyAlignment="1">
      <alignment vertical="center" wrapText="1"/>
    </xf>
    <xf numFmtId="181" fontId="10" fillId="0" borderId="0" xfId="7" applyNumberFormat="1" applyFont="1" applyFill="1" applyBorder="1" applyAlignment="1" applyProtection="1">
      <alignment vertical="center" wrapText="1"/>
      <protection locked="0"/>
    </xf>
    <xf numFmtId="0" fontId="15" fillId="17" borderId="0" xfId="7" applyFont="1" applyFill="1" applyBorder="1" applyAlignment="1">
      <alignment vertical="center" wrapText="1"/>
    </xf>
    <xf numFmtId="0" fontId="15" fillId="14" borderId="0" xfId="7" applyFont="1" applyFill="1" applyBorder="1" applyAlignment="1">
      <alignment vertical="center" wrapText="1"/>
    </xf>
    <xf numFmtId="43" fontId="10" fillId="14" borderId="0" xfId="6" applyNumberFormat="1" applyFont="1" applyFill="1" applyBorder="1" applyAlignment="1">
      <alignment vertical="center" wrapText="1"/>
    </xf>
    <xf numFmtId="181" fontId="10" fillId="14" borderId="0" xfId="7" applyNumberFormat="1" applyFont="1" applyFill="1" applyBorder="1" applyAlignment="1" applyProtection="1">
      <alignment vertical="center" wrapText="1"/>
      <protection locked="0"/>
    </xf>
    <xf numFmtId="180" fontId="51" fillId="14" borderId="0" xfId="7" applyNumberFormat="1" applyFont="1" applyFill="1" applyBorder="1" applyAlignment="1">
      <alignment vertical="center" wrapText="1"/>
    </xf>
    <xf numFmtId="0" fontId="17" fillId="25" borderId="0" xfId="7" applyFont="1" applyFill="1" applyBorder="1" applyAlignment="1">
      <alignment vertical="center" wrapText="1"/>
    </xf>
    <xf numFmtId="180" fontId="9" fillId="25" borderId="0" xfId="7" applyNumberFormat="1" applyFont="1" applyFill="1" applyBorder="1" applyAlignment="1">
      <alignment vertical="center" wrapText="1"/>
    </xf>
    <xf numFmtId="181" fontId="9" fillId="25" borderId="0" xfId="7" applyNumberFormat="1" applyFont="1" applyFill="1" applyBorder="1" applyAlignment="1" applyProtection="1">
      <alignment vertical="center" wrapText="1"/>
      <protection locked="0"/>
    </xf>
    <xf numFmtId="0" fontId="18" fillId="20" borderId="16" xfId="7" applyFont="1" applyFill="1" applyBorder="1" applyAlignment="1">
      <alignment vertical="center" wrapText="1"/>
    </xf>
    <xf numFmtId="0" fontId="18" fillId="0" borderId="0" xfId="7" applyFont="1" applyAlignment="1">
      <alignment vertical="center" wrapText="1"/>
    </xf>
    <xf numFmtId="0" fontId="17" fillId="11" borderId="0" xfId="7" applyFont="1" applyFill="1" applyBorder="1" applyAlignment="1">
      <alignment vertical="center" wrapText="1"/>
    </xf>
    <xf numFmtId="180" fontId="9" fillId="11" borderId="0" xfId="7" applyNumberFormat="1" applyFont="1" applyFill="1" applyBorder="1" applyAlignment="1">
      <alignment vertical="center" wrapText="1"/>
    </xf>
    <xf numFmtId="181" fontId="9" fillId="11" borderId="0" xfId="7" applyNumberFormat="1" applyFont="1" applyFill="1" applyBorder="1" applyAlignment="1" applyProtection="1">
      <alignment vertical="center" wrapText="1"/>
      <protection locked="0"/>
    </xf>
    <xf numFmtId="0" fontId="18" fillId="21" borderId="16" xfId="7" applyFont="1" applyFill="1" applyBorder="1" applyAlignment="1">
      <alignment vertical="center" wrapText="1"/>
    </xf>
    <xf numFmtId="0" fontId="18" fillId="20" borderId="26" xfId="7" applyFont="1" applyFill="1" applyBorder="1" applyAlignment="1">
      <alignment vertical="center" wrapText="1"/>
    </xf>
    <xf numFmtId="0" fontId="18" fillId="21" borderId="26" xfId="7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7" fillId="25" borderId="51" xfId="7" applyFont="1" applyFill="1" applyBorder="1" applyAlignment="1">
      <alignment vertical="center" wrapText="1"/>
    </xf>
    <xf numFmtId="180" fontId="9" fillId="25" borderId="51" xfId="7" applyNumberFormat="1" applyFont="1" applyFill="1" applyBorder="1" applyAlignment="1">
      <alignment vertical="center" wrapText="1"/>
    </xf>
    <xf numFmtId="181" fontId="9" fillId="25" borderId="51" xfId="7" applyNumberFormat="1" applyFont="1" applyFill="1" applyBorder="1" applyAlignment="1" applyProtection="1">
      <alignment vertical="center" wrapText="1"/>
      <protection locked="0"/>
    </xf>
    <xf numFmtId="180" fontId="19" fillId="14" borderId="52" xfId="7" applyNumberFormat="1" applyFont="1" applyFill="1" applyBorder="1" applyAlignment="1">
      <alignment vertical="center" wrapText="1"/>
    </xf>
    <xf numFmtId="180" fontId="19" fillId="14" borderId="53" xfId="7" applyNumberFormat="1" applyFont="1" applyFill="1" applyBorder="1" applyAlignment="1">
      <alignment vertical="center" wrapText="1"/>
    </xf>
    <xf numFmtId="0" fontId="9" fillId="14" borderId="53" xfId="7" applyFont="1" applyFill="1" applyBorder="1" applyAlignment="1">
      <alignment vertical="center" wrapText="1"/>
    </xf>
    <xf numFmtId="181" fontId="13" fillId="14" borderId="54" xfId="7" applyNumberFormat="1" applyFont="1" applyFill="1" applyBorder="1" applyAlignment="1" applyProtection="1">
      <alignment vertical="center" wrapText="1"/>
      <protection locked="0"/>
    </xf>
    <xf numFmtId="180" fontId="19" fillId="14" borderId="55" xfId="7" applyNumberFormat="1" applyFont="1" applyFill="1" applyBorder="1" applyAlignment="1">
      <alignment vertical="center" wrapText="1"/>
    </xf>
    <xf numFmtId="180" fontId="19" fillId="14" borderId="49" xfId="7" applyNumberFormat="1" applyFont="1" applyFill="1" applyBorder="1" applyAlignment="1">
      <alignment vertical="center" wrapText="1"/>
    </xf>
    <xf numFmtId="0" fontId="9" fillId="14" borderId="49" xfId="7" applyFont="1" applyFill="1" applyBorder="1" applyAlignment="1">
      <alignment vertical="center" wrapText="1"/>
    </xf>
    <xf numFmtId="181" fontId="13" fillId="14" borderId="56" xfId="7" applyNumberFormat="1" applyFont="1" applyFill="1" applyBorder="1" applyAlignment="1" applyProtection="1">
      <alignment vertical="center" wrapText="1"/>
      <protection locked="0"/>
    </xf>
    <xf numFmtId="0" fontId="16" fillId="20" borderId="28" xfId="7" applyFont="1" applyFill="1" applyBorder="1" applyAlignment="1">
      <alignment vertical="center" wrapText="1"/>
    </xf>
    <xf numFmtId="0" fontId="16" fillId="20" borderId="7" xfId="7" applyFont="1" applyFill="1" applyBorder="1" applyAlignment="1">
      <alignment vertical="center" wrapText="1"/>
    </xf>
    <xf numFmtId="186" fontId="16" fillId="20" borderId="7" xfId="7" applyNumberFormat="1" applyFont="1" applyFill="1" applyBorder="1" applyAlignment="1">
      <alignment vertical="center" wrapText="1"/>
    </xf>
    <xf numFmtId="0" fontId="16" fillId="20" borderId="29" xfId="7" applyFont="1" applyFill="1" applyBorder="1" applyAlignment="1">
      <alignment vertical="center" wrapText="1"/>
    </xf>
    <xf numFmtId="0" fontId="16" fillId="21" borderId="28" xfId="7" applyFont="1" applyFill="1" applyBorder="1" applyAlignment="1">
      <alignment vertical="center" wrapText="1"/>
    </xf>
    <xf numFmtId="0" fontId="16" fillId="21" borderId="7" xfId="7" applyFont="1" applyFill="1" applyBorder="1" applyAlignment="1">
      <alignment vertical="center" wrapText="1"/>
    </xf>
    <xf numFmtId="186" fontId="16" fillId="21" borderId="7" xfId="7" applyNumberFormat="1" applyFont="1" applyFill="1" applyBorder="1" applyAlignment="1">
      <alignment vertical="center" wrapText="1"/>
    </xf>
    <xf numFmtId="0" fontId="16" fillId="21" borderId="29" xfId="7" applyFont="1" applyFill="1" applyBorder="1" applyAlignment="1">
      <alignment vertical="center" wrapText="1"/>
    </xf>
    <xf numFmtId="0" fontId="20" fillId="17" borderId="0" xfId="7" applyFont="1" applyFill="1" applyBorder="1" applyAlignment="1">
      <alignment vertical="center" wrapText="1"/>
    </xf>
    <xf numFmtId="0" fontId="20" fillId="0" borderId="0" xfId="7" applyFont="1" applyFill="1" applyBorder="1" applyAlignment="1">
      <alignment vertical="center" wrapText="1"/>
    </xf>
    <xf numFmtId="0" fontId="20" fillId="14" borderId="0" xfId="7" applyFont="1" applyFill="1" applyBorder="1" applyAlignment="1">
      <alignment vertical="center" wrapText="1"/>
    </xf>
    <xf numFmtId="181" fontId="8" fillId="14" borderId="0" xfId="7" applyNumberFormat="1" applyFont="1" applyFill="1" applyBorder="1" applyAlignment="1" applyProtection="1">
      <alignment vertical="center" wrapText="1"/>
      <protection locked="0"/>
    </xf>
    <xf numFmtId="0" fontId="15" fillId="26" borderId="24" xfId="7" applyFont="1" applyFill="1" applyBorder="1" applyAlignment="1">
      <alignment vertical="center" wrapText="1"/>
    </xf>
    <xf numFmtId="0" fontId="15" fillId="26" borderId="25" xfId="7" applyFont="1" applyFill="1" applyBorder="1"/>
    <xf numFmtId="0" fontId="15" fillId="26" borderId="25" xfId="7" applyFont="1" applyFill="1" applyBorder="1" applyAlignment="1">
      <alignment vertical="center" wrapText="1"/>
    </xf>
    <xf numFmtId="0" fontId="15" fillId="26" borderId="8" xfId="7" applyFont="1" applyFill="1" applyBorder="1" applyAlignment="1">
      <alignment vertical="center" wrapText="1"/>
    </xf>
    <xf numFmtId="0" fontId="37" fillId="27" borderId="26" xfId="7" applyFont="1" applyFill="1" applyBorder="1" applyAlignment="1">
      <alignment vertical="center" wrapText="1"/>
    </xf>
    <xf numFmtId="0" fontId="48" fillId="27" borderId="0" xfId="7" applyFont="1" applyFill="1" applyBorder="1" applyAlignment="1">
      <alignment vertical="center" wrapText="1"/>
    </xf>
    <xf numFmtId="0" fontId="37" fillId="27" borderId="0" xfId="7" applyNumberFormat="1" applyFont="1" applyFill="1" applyBorder="1" applyAlignment="1">
      <alignment horizontal="center" vertical="center" wrapText="1"/>
    </xf>
    <xf numFmtId="0" fontId="37" fillId="28" borderId="0" xfId="7" applyNumberFormat="1" applyFont="1" applyFill="1" applyBorder="1" applyAlignment="1">
      <alignment horizontal="center" vertical="center" wrapText="1"/>
    </xf>
    <xf numFmtId="0" fontId="37" fillId="28" borderId="0" xfId="7" applyFont="1" applyFill="1" applyBorder="1" applyAlignment="1">
      <alignment vertical="center" wrapText="1"/>
    </xf>
    <xf numFmtId="0" fontId="16" fillId="27" borderId="27" xfId="7" applyFont="1" applyFill="1" applyBorder="1" applyAlignment="1">
      <alignment vertical="center" wrapText="1"/>
    </xf>
    <xf numFmtId="0" fontId="37" fillId="27" borderId="0" xfId="7" applyFont="1" applyFill="1" applyBorder="1" applyAlignment="1">
      <alignment vertical="center" wrapText="1"/>
    </xf>
    <xf numFmtId="0" fontId="49" fillId="27" borderId="0" xfId="7" applyFont="1" applyFill="1" applyBorder="1"/>
    <xf numFmtId="180" fontId="49" fillId="27" borderId="0" xfId="7" applyNumberFormat="1" applyFont="1" applyFill="1" applyBorder="1" applyAlignment="1">
      <alignment vertical="center" wrapText="1"/>
    </xf>
    <xf numFmtId="181" fontId="49" fillId="27" borderId="0" xfId="7" applyNumberFormat="1" applyFont="1" applyFill="1" applyBorder="1" applyAlignment="1" applyProtection="1">
      <alignment vertical="center" wrapText="1"/>
      <protection locked="0"/>
    </xf>
    <xf numFmtId="0" fontId="49" fillId="27" borderId="16" xfId="7" applyFont="1" applyFill="1" applyBorder="1" applyAlignment="1">
      <alignment vertical="center" wrapText="1"/>
    </xf>
    <xf numFmtId="0" fontId="16" fillId="27" borderId="26" xfId="7" applyFont="1" applyFill="1" applyBorder="1" applyAlignment="1">
      <alignment vertical="center" wrapText="1"/>
    </xf>
    <xf numFmtId="0" fontId="50" fillId="27" borderId="0" xfId="7" applyFont="1" applyFill="1" applyBorder="1" applyAlignment="1">
      <alignment vertical="center" wrapText="1"/>
    </xf>
    <xf numFmtId="180" fontId="48" fillId="29" borderId="0" xfId="7" applyNumberFormat="1" applyFont="1" applyFill="1" applyBorder="1" applyAlignment="1">
      <alignment vertical="center" wrapText="1"/>
    </xf>
    <xf numFmtId="181" fontId="37" fillId="27" borderId="0" xfId="7" applyNumberFormat="1" applyFont="1" applyFill="1" applyBorder="1" applyAlignment="1" applyProtection="1">
      <alignment vertical="center" wrapText="1"/>
      <protection locked="0"/>
    </xf>
    <xf numFmtId="0" fontId="16" fillId="27" borderId="16" xfId="7" applyFont="1" applyFill="1" applyBorder="1" applyAlignment="1">
      <alignment vertical="center" wrapText="1"/>
    </xf>
    <xf numFmtId="0" fontId="15" fillId="7" borderId="0" xfId="7" applyFont="1" applyFill="1" applyBorder="1" applyAlignment="1">
      <alignment vertical="center" wrapText="1"/>
    </xf>
    <xf numFmtId="0" fontId="17" fillId="26" borderId="0" xfId="7" applyFont="1" applyFill="1" applyBorder="1" applyAlignment="1">
      <alignment vertical="center" wrapText="1"/>
    </xf>
    <xf numFmtId="43" fontId="9" fillId="26" borderId="0" xfId="6" applyFont="1" applyFill="1" applyBorder="1" applyAlignment="1">
      <alignment vertical="center" wrapText="1"/>
    </xf>
    <xf numFmtId="180" fontId="9" fillId="26" borderId="0" xfId="7" applyNumberFormat="1" applyFont="1" applyFill="1" applyBorder="1" applyAlignment="1">
      <alignment vertical="center" wrapText="1"/>
    </xf>
    <xf numFmtId="181" fontId="9" fillId="26" borderId="0" xfId="7" applyNumberFormat="1" applyFont="1" applyFill="1" applyBorder="1" applyAlignment="1" applyProtection="1">
      <alignment vertical="center" wrapText="1"/>
      <protection locked="0"/>
    </xf>
    <xf numFmtId="0" fontId="18" fillId="27" borderId="16" xfId="7" applyFont="1" applyFill="1" applyBorder="1" applyAlignment="1">
      <alignment vertical="center" wrapText="1"/>
    </xf>
    <xf numFmtId="0" fontId="18" fillId="27" borderId="26" xfId="7" applyFont="1" applyFill="1" applyBorder="1" applyAlignment="1">
      <alignment vertical="center" wrapText="1"/>
    </xf>
    <xf numFmtId="180" fontId="19" fillId="14" borderId="57" xfId="7" applyNumberFormat="1" applyFont="1" applyFill="1" applyBorder="1" applyAlignment="1">
      <alignment vertical="center" wrapText="1"/>
    </xf>
    <xf numFmtId="180" fontId="19" fillId="14" borderId="58" xfId="7" applyNumberFormat="1" applyFont="1" applyFill="1" applyBorder="1" applyAlignment="1">
      <alignment vertical="center" wrapText="1"/>
    </xf>
    <xf numFmtId="43" fontId="13" fillId="14" borderId="58" xfId="6" applyFont="1" applyFill="1" applyBorder="1" applyAlignment="1">
      <alignment vertical="center" wrapText="1"/>
    </xf>
    <xf numFmtId="0" fontId="9" fillId="14" borderId="58" xfId="7" applyFont="1" applyFill="1" applyBorder="1" applyAlignment="1">
      <alignment vertical="center" wrapText="1"/>
    </xf>
    <xf numFmtId="181" fontId="13" fillId="14" borderId="59" xfId="7" applyNumberFormat="1" applyFont="1" applyFill="1" applyBorder="1" applyAlignment="1" applyProtection="1">
      <alignment vertical="center" wrapText="1"/>
      <protection locked="0"/>
    </xf>
    <xf numFmtId="0" fontId="16" fillId="27" borderId="28" xfId="7" applyFont="1" applyFill="1" applyBorder="1" applyAlignment="1">
      <alignment vertical="center" wrapText="1"/>
    </xf>
    <xf numFmtId="0" fontId="16" fillId="27" borderId="7" xfId="7" applyFont="1" applyFill="1" applyBorder="1" applyAlignment="1">
      <alignment vertical="center" wrapText="1"/>
    </xf>
    <xf numFmtId="186" fontId="16" fillId="27" borderId="7" xfId="7" applyNumberFormat="1" applyFont="1" applyFill="1" applyBorder="1" applyAlignment="1">
      <alignment vertical="center" wrapText="1"/>
    </xf>
    <xf numFmtId="0" fontId="16" fillId="27" borderId="29" xfId="7" applyFont="1" applyFill="1" applyBorder="1" applyAlignment="1">
      <alignment vertical="center" wrapText="1"/>
    </xf>
    <xf numFmtId="0" fontId="17" fillId="17" borderId="25" xfId="7" applyFont="1" applyFill="1" applyBorder="1" applyAlignment="1">
      <alignment vertical="center" wrapText="1"/>
    </xf>
    <xf numFmtId="0" fontId="17" fillId="26" borderId="25" xfId="7" applyFont="1" applyFill="1" applyBorder="1" applyAlignment="1">
      <alignment vertical="center" wrapText="1"/>
    </xf>
    <xf numFmtId="0" fontId="14" fillId="0" borderId="3" xfId="7" applyFont="1" applyFill="1" applyBorder="1" applyAlignment="1">
      <alignment horizontal="center" vertical="center" wrapText="1"/>
    </xf>
    <xf numFmtId="0" fontId="15" fillId="30" borderId="24" xfId="7" applyFont="1" applyFill="1" applyBorder="1" applyAlignment="1">
      <alignment vertical="center" wrapText="1"/>
    </xf>
    <xf numFmtId="0" fontId="15" fillId="30" borderId="25" xfId="7" applyFont="1" applyFill="1" applyBorder="1"/>
    <xf numFmtId="0" fontId="15" fillId="30" borderId="25" xfId="7" applyFont="1" applyFill="1" applyBorder="1" applyAlignment="1">
      <alignment vertical="center" wrapText="1"/>
    </xf>
    <xf numFmtId="0" fontId="15" fillId="30" borderId="8" xfId="7" applyFont="1" applyFill="1" applyBorder="1" applyAlignment="1">
      <alignment vertical="center" wrapText="1"/>
    </xf>
    <xf numFmtId="0" fontId="37" fillId="5" borderId="26" xfId="7" applyFont="1" applyFill="1" applyBorder="1" applyAlignment="1">
      <alignment vertical="center" wrapText="1"/>
    </xf>
    <xf numFmtId="0" fontId="48" fillId="5" borderId="0" xfId="7" applyFont="1" applyFill="1" applyBorder="1" applyAlignment="1">
      <alignment vertical="center" wrapText="1"/>
    </xf>
    <xf numFmtId="0" fontId="37" fillId="5" borderId="0" xfId="7" applyNumberFormat="1" applyFont="1" applyFill="1" applyBorder="1" applyAlignment="1">
      <alignment horizontal="center" vertical="center" wrapText="1"/>
    </xf>
    <xf numFmtId="0" fontId="37" fillId="31" borderId="0" xfId="7" applyNumberFormat="1" applyFont="1" applyFill="1" applyBorder="1" applyAlignment="1">
      <alignment horizontal="center" vertical="center" wrapText="1"/>
    </xf>
    <xf numFmtId="0" fontId="37" fillId="31" borderId="0" xfId="7" applyFont="1" applyFill="1" applyBorder="1" applyAlignment="1">
      <alignment vertical="center" wrapText="1"/>
    </xf>
    <xf numFmtId="0" fontId="16" fillId="5" borderId="16" xfId="7" applyFont="1" applyFill="1" applyBorder="1" applyAlignment="1">
      <alignment vertical="center" wrapText="1"/>
    </xf>
    <xf numFmtId="0" fontId="37" fillId="5" borderId="0" xfId="7" applyFont="1" applyFill="1" applyBorder="1" applyAlignment="1">
      <alignment vertical="center" wrapText="1"/>
    </xf>
    <xf numFmtId="180" fontId="37" fillId="5" borderId="0" xfId="7" applyNumberFormat="1" applyFont="1" applyFill="1" applyBorder="1" applyAlignment="1">
      <alignment vertical="center" wrapText="1"/>
    </xf>
    <xf numFmtId="181" fontId="37" fillId="5" borderId="0" xfId="7" applyNumberFormat="1" applyFont="1" applyFill="1" applyBorder="1" applyAlignment="1" applyProtection="1">
      <alignment vertical="center" wrapText="1"/>
      <protection locked="0"/>
    </xf>
    <xf numFmtId="0" fontId="16" fillId="5" borderId="26" xfId="7" applyFont="1" applyFill="1" applyBorder="1" applyAlignment="1">
      <alignment vertical="center" wrapText="1"/>
    </xf>
    <xf numFmtId="0" fontId="50" fillId="5" borderId="0" xfId="7" applyFont="1" applyFill="1" applyBorder="1" applyAlignment="1">
      <alignment vertical="center" wrapText="1"/>
    </xf>
    <xf numFmtId="180" fontId="48" fillId="32" borderId="0" xfId="7" applyNumberFormat="1" applyFont="1" applyFill="1" applyBorder="1" applyAlignment="1">
      <alignment vertical="center" wrapText="1"/>
    </xf>
    <xf numFmtId="0" fontId="15" fillId="30" borderId="0" xfId="7" applyFont="1" applyFill="1" applyBorder="1" applyAlignment="1">
      <alignment vertical="center" wrapText="1"/>
    </xf>
    <xf numFmtId="180" fontId="10" fillId="0" borderId="0" xfId="6" applyNumberFormat="1" applyFont="1" applyFill="1" applyBorder="1" applyAlignment="1">
      <alignment vertical="center" wrapText="1"/>
    </xf>
    <xf numFmtId="180" fontId="10" fillId="14" borderId="0" xfId="6" applyNumberFormat="1" applyFont="1" applyFill="1" applyBorder="1" applyAlignment="1">
      <alignment vertical="center" wrapText="1"/>
    </xf>
    <xf numFmtId="0" fontId="18" fillId="5" borderId="26" xfId="7" applyFont="1" applyFill="1" applyBorder="1" applyAlignment="1">
      <alignment vertical="center" wrapText="1"/>
    </xf>
    <xf numFmtId="0" fontId="17" fillId="9" borderId="0" xfId="7" applyFont="1" applyFill="1" applyBorder="1" applyAlignment="1">
      <alignment vertical="center" wrapText="1"/>
    </xf>
    <xf numFmtId="180" fontId="9" fillId="9" borderId="0" xfId="6" applyNumberFormat="1" applyFont="1" applyFill="1" applyBorder="1" applyAlignment="1">
      <alignment vertical="center" wrapText="1"/>
    </xf>
    <xf numFmtId="180" fontId="9" fillId="9" borderId="0" xfId="7" applyNumberFormat="1" applyFont="1" applyFill="1" applyBorder="1" applyAlignment="1">
      <alignment vertical="center" wrapText="1"/>
    </xf>
    <xf numFmtId="181" fontId="9" fillId="9" borderId="0" xfId="7" applyNumberFormat="1" applyFont="1" applyFill="1" applyBorder="1" applyAlignment="1" applyProtection="1">
      <alignment vertical="center" wrapText="1"/>
      <protection locked="0"/>
    </xf>
    <xf numFmtId="0" fontId="18" fillId="5" borderId="16" xfId="7" applyFont="1" applyFill="1" applyBorder="1" applyAlignment="1">
      <alignment vertical="center" wrapText="1"/>
    </xf>
    <xf numFmtId="180" fontId="51" fillId="33" borderId="0" xfId="7" applyNumberFormat="1" applyFont="1" applyFill="1" applyBorder="1" applyAlignment="1">
      <alignment vertical="center" wrapText="1"/>
    </xf>
    <xf numFmtId="180" fontId="51" fillId="9" borderId="0" xfId="7" applyNumberFormat="1" applyFont="1" applyFill="1" applyBorder="1" applyAlignment="1">
      <alignment vertical="center" wrapText="1"/>
    </xf>
    <xf numFmtId="0" fontId="10" fillId="14" borderId="0" xfId="7" applyFont="1" applyFill="1" applyBorder="1" applyAlignment="1">
      <alignment vertical="center" wrapText="1"/>
    </xf>
    <xf numFmtId="0" fontId="9" fillId="9" borderId="0" xfId="7" applyFont="1" applyFill="1" applyBorder="1" applyAlignment="1">
      <alignment vertical="center" wrapText="1"/>
    </xf>
    <xf numFmtId="180" fontId="19" fillId="14" borderId="60" xfId="7" applyNumberFormat="1" applyFont="1" applyFill="1" applyBorder="1" applyAlignment="1">
      <alignment vertical="center" wrapText="1"/>
    </xf>
    <xf numFmtId="180" fontId="19" fillId="14" borderId="61" xfId="7" applyNumberFormat="1" applyFont="1" applyFill="1" applyBorder="1" applyAlignment="1">
      <alignment vertical="center" wrapText="1"/>
    </xf>
    <xf numFmtId="180" fontId="13" fillId="14" borderId="61" xfId="6" applyNumberFormat="1" applyFont="1" applyFill="1" applyBorder="1" applyAlignment="1">
      <alignment vertical="center" wrapText="1"/>
    </xf>
    <xf numFmtId="0" fontId="9" fillId="14" borderId="61" xfId="7" applyFont="1" applyFill="1" applyBorder="1" applyAlignment="1">
      <alignment vertical="center" wrapText="1"/>
    </xf>
    <xf numFmtId="181" fontId="13" fillId="14" borderId="62" xfId="7" applyNumberFormat="1" applyFont="1" applyFill="1" applyBorder="1" applyAlignment="1" applyProtection="1">
      <alignment vertical="center" wrapText="1"/>
      <protection locked="0"/>
    </xf>
    <xf numFmtId="0" fontId="16" fillId="5" borderId="28" xfId="7" applyFont="1" applyFill="1" applyBorder="1" applyAlignment="1">
      <alignment vertical="center" wrapText="1"/>
    </xf>
    <xf numFmtId="0" fontId="16" fillId="5" borderId="7" xfId="7" applyFont="1" applyFill="1" applyBorder="1" applyAlignment="1">
      <alignment vertical="center" wrapText="1"/>
    </xf>
    <xf numFmtId="186" fontId="16" fillId="5" borderId="7" xfId="7" applyNumberFormat="1" applyFont="1" applyFill="1" applyBorder="1" applyAlignment="1">
      <alignment vertical="center" wrapText="1"/>
    </xf>
    <xf numFmtId="0" fontId="16" fillId="5" borderId="29" xfId="7" applyFont="1" applyFill="1" applyBorder="1" applyAlignment="1">
      <alignment vertical="center" wrapText="1"/>
    </xf>
    <xf numFmtId="0" fontId="15" fillId="34" borderId="24" xfId="7" applyFont="1" applyFill="1" applyBorder="1" applyAlignment="1">
      <alignment vertical="center" wrapText="1"/>
    </xf>
    <xf numFmtId="0" fontId="15" fillId="34" borderId="25" xfId="7" applyFont="1" applyFill="1" applyBorder="1"/>
    <xf numFmtId="0" fontId="15" fillId="34" borderId="25" xfId="7" applyFont="1" applyFill="1" applyBorder="1" applyAlignment="1">
      <alignment vertical="center" wrapText="1"/>
    </xf>
    <xf numFmtId="0" fontId="15" fillId="34" borderId="8" xfId="7" applyFont="1" applyFill="1" applyBorder="1" applyAlignment="1">
      <alignment vertical="center" wrapText="1"/>
    </xf>
    <xf numFmtId="0" fontId="37" fillId="35" borderId="26" xfId="7" applyFont="1" applyFill="1" applyBorder="1" applyAlignment="1">
      <alignment vertical="center" wrapText="1"/>
    </xf>
    <xf numFmtId="0" fontId="48" fillId="35" borderId="0" xfId="7" applyFont="1" applyFill="1" applyBorder="1" applyAlignment="1">
      <alignment vertical="center" wrapText="1"/>
    </xf>
    <xf numFmtId="0" fontId="37" fillId="35" borderId="0" xfId="7" applyNumberFormat="1" applyFont="1" applyFill="1" applyBorder="1" applyAlignment="1">
      <alignment horizontal="center" vertical="center" wrapText="1"/>
    </xf>
    <xf numFmtId="0" fontId="37" fillId="36" borderId="0" xfId="7" applyNumberFormat="1" applyFont="1" applyFill="1" applyBorder="1" applyAlignment="1">
      <alignment horizontal="center" vertical="center" wrapText="1"/>
    </xf>
    <xf numFmtId="0" fontId="37" fillId="36" borderId="0" xfId="7" applyFont="1" applyFill="1" applyBorder="1" applyAlignment="1">
      <alignment vertical="center" wrapText="1"/>
    </xf>
    <xf numFmtId="0" fontId="16" fillId="35" borderId="16" xfId="7" applyFont="1" applyFill="1" applyBorder="1" applyAlignment="1">
      <alignment vertical="center" wrapText="1"/>
    </xf>
    <xf numFmtId="0" fontId="37" fillId="35" borderId="0" xfId="7" applyFont="1" applyFill="1" applyBorder="1" applyAlignment="1">
      <alignment vertical="center" wrapText="1"/>
    </xf>
    <xf numFmtId="0" fontId="49" fillId="35" borderId="0" xfId="7" applyFont="1" applyFill="1" applyBorder="1"/>
    <xf numFmtId="180" fontId="49" fillId="35" borderId="0" xfId="7" applyNumberFormat="1" applyFont="1" applyFill="1" applyBorder="1" applyAlignment="1">
      <alignment vertical="center" wrapText="1"/>
    </xf>
    <xf numFmtId="181" fontId="49" fillId="35" borderId="0" xfId="7" applyNumberFormat="1" applyFont="1" applyFill="1" applyBorder="1" applyAlignment="1" applyProtection="1">
      <alignment vertical="center" wrapText="1"/>
      <protection locked="0"/>
    </xf>
    <xf numFmtId="0" fontId="16" fillId="35" borderId="26" xfId="7" applyFont="1" applyFill="1" applyBorder="1" applyAlignment="1">
      <alignment vertical="center" wrapText="1"/>
    </xf>
    <xf numFmtId="0" fontId="50" fillId="35" borderId="0" xfId="7" applyFont="1" applyFill="1" applyBorder="1" applyAlignment="1">
      <alignment vertical="center" wrapText="1"/>
    </xf>
    <xf numFmtId="180" fontId="48" fillId="37" borderId="0" xfId="7" applyNumberFormat="1" applyFont="1" applyFill="1" applyBorder="1" applyAlignment="1">
      <alignment vertical="center" wrapText="1"/>
    </xf>
    <xf numFmtId="181" fontId="37" fillId="35" borderId="0" xfId="7" applyNumberFormat="1" applyFont="1" applyFill="1" applyBorder="1" applyAlignment="1" applyProtection="1">
      <alignment vertical="center" wrapText="1"/>
      <protection locked="0"/>
    </xf>
    <xf numFmtId="0" fontId="15" fillId="34" borderId="0" xfId="7" applyFont="1" applyFill="1" applyBorder="1" applyAlignment="1">
      <alignment vertical="center" wrapText="1"/>
    </xf>
    <xf numFmtId="0" fontId="18" fillId="35" borderId="26" xfId="7" applyFont="1" applyFill="1" applyBorder="1" applyAlignment="1">
      <alignment vertical="center" wrapText="1"/>
    </xf>
    <xf numFmtId="0" fontId="17" fillId="38" borderId="0" xfId="7" applyFont="1" applyFill="1" applyBorder="1" applyAlignment="1">
      <alignment vertical="center" wrapText="1"/>
    </xf>
    <xf numFmtId="180" fontId="9" fillId="38" borderId="0" xfId="6" applyNumberFormat="1" applyFont="1" applyFill="1" applyBorder="1" applyAlignment="1">
      <alignment vertical="center" wrapText="1"/>
    </xf>
    <xf numFmtId="180" fontId="9" fillId="38" borderId="0" xfId="7" applyNumberFormat="1" applyFont="1" applyFill="1" applyBorder="1" applyAlignment="1">
      <alignment vertical="center" wrapText="1"/>
    </xf>
    <xf numFmtId="181" fontId="9" fillId="38" borderId="0" xfId="7" applyNumberFormat="1" applyFont="1" applyFill="1" applyBorder="1" applyAlignment="1" applyProtection="1">
      <alignment vertical="center" wrapText="1"/>
      <protection locked="0"/>
    </xf>
    <xf numFmtId="0" fontId="18" fillId="35" borderId="16" xfId="7" applyFont="1" applyFill="1" applyBorder="1" applyAlignment="1">
      <alignment vertical="center" wrapText="1"/>
    </xf>
    <xf numFmtId="0" fontId="17" fillId="38" borderId="63" xfId="7" applyFont="1" applyFill="1" applyBorder="1" applyAlignment="1">
      <alignment vertical="center" wrapText="1"/>
    </xf>
    <xf numFmtId="180" fontId="9" fillId="38" borderId="63" xfId="6" applyNumberFormat="1" applyFont="1" applyFill="1" applyBorder="1" applyAlignment="1">
      <alignment vertical="center" wrapText="1"/>
    </xf>
    <xf numFmtId="180" fontId="9" fillId="38" borderId="63" xfId="7" applyNumberFormat="1" applyFont="1" applyFill="1" applyBorder="1" applyAlignment="1">
      <alignment vertical="center" wrapText="1"/>
    </xf>
    <xf numFmtId="181" fontId="9" fillId="38" borderId="63" xfId="7" applyNumberFormat="1" applyFont="1" applyFill="1" applyBorder="1" applyAlignment="1" applyProtection="1">
      <alignment vertical="center" wrapText="1"/>
      <protection locked="0"/>
    </xf>
    <xf numFmtId="180" fontId="13" fillId="14" borderId="53" xfId="6" applyNumberFormat="1" applyFont="1" applyFill="1" applyBorder="1" applyAlignment="1">
      <alignment vertical="center" wrapText="1"/>
    </xf>
    <xf numFmtId="0" fontId="16" fillId="35" borderId="28" xfId="7" applyFont="1" applyFill="1" applyBorder="1" applyAlignment="1">
      <alignment vertical="center" wrapText="1"/>
    </xf>
    <xf numFmtId="0" fontId="16" fillId="35" borderId="7" xfId="7" applyFont="1" applyFill="1" applyBorder="1" applyAlignment="1">
      <alignment vertical="center" wrapText="1"/>
    </xf>
    <xf numFmtId="186" fontId="16" fillId="35" borderId="7" xfId="7" applyNumberFormat="1" applyFont="1" applyFill="1" applyBorder="1" applyAlignment="1">
      <alignment vertical="center" wrapText="1"/>
    </xf>
    <xf numFmtId="0" fontId="16" fillId="35" borderId="29" xfId="7" applyFont="1" applyFill="1" applyBorder="1" applyAlignment="1">
      <alignment vertical="center" wrapText="1"/>
    </xf>
    <xf numFmtId="180" fontId="9" fillId="25" borderId="0" xfId="6" applyNumberFormat="1" applyFont="1" applyFill="1" applyBorder="1" applyAlignment="1">
      <alignment vertical="center" wrapText="1"/>
    </xf>
    <xf numFmtId="180" fontId="9" fillId="25" borderId="51" xfId="6" applyNumberFormat="1" applyFont="1" applyFill="1" applyBorder="1" applyAlignment="1">
      <alignment vertical="center" wrapText="1"/>
    </xf>
    <xf numFmtId="0" fontId="15" fillId="39" borderId="24" xfId="7" applyFont="1" applyFill="1" applyBorder="1" applyAlignment="1">
      <alignment vertical="center" wrapText="1"/>
    </xf>
    <xf numFmtId="0" fontId="15" fillId="39" borderId="25" xfId="7" applyFont="1" applyFill="1" applyBorder="1"/>
    <xf numFmtId="0" fontId="15" fillId="39" borderId="25" xfId="7" applyFont="1" applyFill="1" applyBorder="1" applyAlignment="1">
      <alignment vertical="center" wrapText="1"/>
    </xf>
    <xf numFmtId="0" fontId="15" fillId="39" borderId="8" xfId="7" applyFont="1" applyFill="1" applyBorder="1" applyAlignment="1">
      <alignment vertical="center" wrapText="1"/>
    </xf>
    <xf numFmtId="0" fontId="37" fillId="40" borderId="26" xfId="7" applyFont="1" applyFill="1" applyBorder="1" applyAlignment="1">
      <alignment vertical="center" wrapText="1"/>
    </xf>
    <xf numFmtId="0" fontId="48" fillId="40" borderId="0" xfId="7" applyFont="1" applyFill="1" applyBorder="1" applyAlignment="1">
      <alignment vertical="center" wrapText="1"/>
    </xf>
    <xf numFmtId="0" fontId="37" fillId="40" borderId="0" xfId="7" applyNumberFormat="1" applyFont="1" applyFill="1" applyBorder="1" applyAlignment="1">
      <alignment horizontal="center" vertical="center" wrapText="1"/>
    </xf>
    <xf numFmtId="0" fontId="37" fillId="41" borderId="0" xfId="7" applyNumberFormat="1" applyFont="1" applyFill="1" applyBorder="1" applyAlignment="1">
      <alignment horizontal="center" vertical="center" wrapText="1"/>
    </xf>
    <xf numFmtId="0" fontId="37" fillId="41" borderId="0" xfId="7" applyFont="1" applyFill="1" applyBorder="1" applyAlignment="1">
      <alignment vertical="center" wrapText="1"/>
    </xf>
    <xf numFmtId="0" fontId="16" fillId="40" borderId="27" xfId="7" applyFont="1" applyFill="1" applyBorder="1" applyAlignment="1">
      <alignment vertical="center" wrapText="1"/>
    </xf>
    <xf numFmtId="0" fontId="37" fillId="40" borderId="0" xfId="7" applyFont="1" applyFill="1" applyBorder="1" applyAlignment="1">
      <alignment vertical="center" wrapText="1"/>
    </xf>
    <xf numFmtId="0" fontId="49" fillId="40" borderId="0" xfId="7" applyFont="1" applyFill="1" applyBorder="1"/>
    <xf numFmtId="180" fontId="49" fillId="40" borderId="0" xfId="7" applyNumberFormat="1" applyFont="1" applyFill="1" applyBorder="1" applyAlignment="1">
      <alignment vertical="center" wrapText="1"/>
    </xf>
    <xf numFmtId="181" fontId="49" fillId="40" borderId="0" xfId="7" applyNumberFormat="1" applyFont="1" applyFill="1" applyBorder="1" applyAlignment="1" applyProtection="1">
      <alignment vertical="center" wrapText="1"/>
      <protection locked="0"/>
    </xf>
    <xf numFmtId="0" fontId="49" fillId="40" borderId="16" xfId="7" applyFont="1" applyFill="1" applyBorder="1" applyAlignment="1">
      <alignment vertical="center" wrapText="1"/>
    </xf>
    <xf numFmtId="0" fontId="16" fillId="40" borderId="26" xfId="7" applyFont="1" applyFill="1" applyBorder="1" applyAlignment="1">
      <alignment vertical="center" wrapText="1"/>
    </xf>
    <xf numFmtId="0" fontId="50" fillId="40" borderId="0" xfId="7" applyFont="1" applyFill="1" applyBorder="1" applyAlignment="1">
      <alignment vertical="center" wrapText="1"/>
    </xf>
    <xf numFmtId="180" fontId="48" fillId="42" borderId="0" xfId="7" applyNumberFormat="1" applyFont="1" applyFill="1" applyBorder="1" applyAlignment="1">
      <alignment vertical="center" wrapText="1"/>
    </xf>
    <xf numFmtId="181" fontId="37" fillId="40" borderId="0" xfId="7" applyNumberFormat="1" applyFont="1" applyFill="1" applyBorder="1" applyAlignment="1" applyProtection="1">
      <alignment vertical="center" wrapText="1"/>
      <protection locked="0"/>
    </xf>
    <xf numFmtId="0" fontId="16" fillId="40" borderId="16" xfId="7" applyFont="1" applyFill="1" applyBorder="1" applyAlignment="1">
      <alignment vertical="center" wrapText="1"/>
    </xf>
    <xf numFmtId="0" fontId="15" fillId="10" borderId="0" xfId="7" applyFont="1" applyFill="1" applyBorder="1" applyAlignment="1">
      <alignment vertical="center" wrapText="1"/>
    </xf>
    <xf numFmtId="0" fontId="17" fillId="39" borderId="0" xfId="7" applyFont="1" applyFill="1" applyBorder="1" applyAlignment="1">
      <alignment vertical="center" wrapText="1"/>
    </xf>
    <xf numFmtId="43" fontId="9" fillId="39" borderId="0" xfId="6" applyFont="1" applyFill="1" applyBorder="1" applyAlignment="1">
      <alignment vertical="center" wrapText="1"/>
    </xf>
    <xf numFmtId="180" fontId="9" fillId="39" borderId="0" xfId="7" applyNumberFormat="1" applyFont="1" applyFill="1" applyBorder="1" applyAlignment="1">
      <alignment vertical="center" wrapText="1"/>
    </xf>
    <xf numFmtId="181" fontId="9" fillId="39" borderId="0" xfId="7" applyNumberFormat="1" applyFont="1" applyFill="1" applyBorder="1" applyAlignment="1" applyProtection="1">
      <alignment vertical="center" wrapText="1"/>
      <protection locked="0"/>
    </xf>
    <xf numFmtId="0" fontId="18" fillId="40" borderId="16" xfId="7" applyFont="1" applyFill="1" applyBorder="1" applyAlignment="1">
      <alignment vertical="center" wrapText="1"/>
    </xf>
    <xf numFmtId="0" fontId="18" fillId="40" borderId="26" xfId="7" applyFont="1" applyFill="1" applyBorder="1" applyAlignment="1">
      <alignment vertical="center" wrapText="1"/>
    </xf>
    <xf numFmtId="180" fontId="19" fillId="14" borderId="64" xfId="7" applyNumberFormat="1" applyFont="1" applyFill="1" applyBorder="1" applyAlignment="1">
      <alignment vertical="center" wrapText="1"/>
    </xf>
    <xf numFmtId="180" fontId="19" fillId="14" borderId="65" xfId="7" applyNumberFormat="1" applyFont="1" applyFill="1" applyBorder="1" applyAlignment="1">
      <alignment vertical="center" wrapText="1"/>
    </xf>
    <xf numFmtId="43" fontId="13" fillId="14" borderId="65" xfId="6" applyFont="1" applyFill="1" applyBorder="1" applyAlignment="1">
      <alignment vertical="center" wrapText="1"/>
    </xf>
    <xf numFmtId="0" fontId="9" fillId="14" borderId="65" xfId="7" applyFont="1" applyFill="1" applyBorder="1" applyAlignment="1">
      <alignment vertical="center" wrapText="1"/>
    </xf>
    <xf numFmtId="181" fontId="13" fillId="14" borderId="66" xfId="7" applyNumberFormat="1" applyFont="1" applyFill="1" applyBorder="1" applyAlignment="1" applyProtection="1">
      <alignment vertical="center" wrapText="1"/>
      <protection locked="0"/>
    </xf>
    <xf numFmtId="0" fontId="16" fillId="40" borderId="28" xfId="7" applyFont="1" applyFill="1" applyBorder="1" applyAlignment="1">
      <alignment vertical="center" wrapText="1"/>
    </xf>
    <xf numFmtId="0" fontId="16" fillId="40" borderId="7" xfId="7" applyFont="1" applyFill="1" applyBorder="1" applyAlignment="1">
      <alignment vertical="center" wrapText="1"/>
    </xf>
    <xf numFmtId="186" fontId="16" fillId="40" borderId="7" xfId="7" applyNumberFormat="1" applyFont="1" applyFill="1" applyBorder="1" applyAlignment="1">
      <alignment vertical="center" wrapText="1"/>
    </xf>
    <xf numFmtId="0" fontId="16" fillId="40" borderId="29" xfId="7" applyFont="1" applyFill="1" applyBorder="1" applyAlignment="1">
      <alignment vertical="center" wrapText="1"/>
    </xf>
    <xf numFmtId="43" fontId="9" fillId="39" borderId="0" xfId="6" applyNumberFormat="1" applyFont="1" applyFill="1" applyBorder="1" applyAlignment="1">
      <alignment vertical="center" wrapText="1"/>
    </xf>
    <xf numFmtId="43" fontId="13" fillId="14" borderId="65" xfId="6" applyNumberFormat="1" applyFont="1" applyFill="1" applyBorder="1" applyAlignment="1">
      <alignment vertical="center" wrapText="1"/>
    </xf>
    <xf numFmtId="0" fontId="9" fillId="0" borderId="0" xfId="7" applyFont="1" applyFill="1" applyAlignment="1">
      <alignment horizontal="center" vertical="center" wrapText="1"/>
    </xf>
    <xf numFmtId="0" fontId="17" fillId="34" borderId="25" xfId="7" applyFont="1" applyFill="1" applyBorder="1" applyAlignment="1">
      <alignment vertical="center" wrapText="1"/>
    </xf>
    <xf numFmtId="0" fontId="17" fillId="16" borderId="25" xfId="7" applyFont="1" applyFill="1" applyBorder="1" applyAlignment="1">
      <alignment vertical="center" wrapText="1"/>
    </xf>
    <xf numFmtId="0" fontId="17" fillId="30" borderId="25" xfId="7" applyFont="1" applyFill="1" applyBorder="1" applyAlignment="1">
      <alignment vertical="center" wrapText="1"/>
    </xf>
    <xf numFmtId="0" fontId="17" fillId="39" borderId="25" xfId="7" applyFont="1" applyFill="1" applyBorder="1" applyAlignment="1">
      <alignment vertical="center" wrapText="1"/>
    </xf>
    <xf numFmtId="0" fontId="8" fillId="0" borderId="0" xfId="0" applyFont="1" applyFill="1" applyAlignment="1">
      <alignment horizontal="center"/>
    </xf>
    <xf numFmtId="0" fontId="8" fillId="0" borderId="0" xfId="7" applyFont="1" applyFill="1" applyAlignment="1">
      <alignment vertical="center"/>
    </xf>
    <xf numFmtId="0" fontId="8" fillId="0" borderId="0" xfId="0" applyFont="1" applyFill="1" applyAlignment="1">
      <alignment horizontal="center" vertical="center" wrapText="1"/>
    </xf>
    <xf numFmtId="0" fontId="7" fillId="14" borderId="1" xfId="0" applyNumberFormat="1" applyFont="1" applyFill="1" applyBorder="1" applyAlignment="1">
      <alignment horizontal="center" vertical="center"/>
    </xf>
    <xf numFmtId="0" fontId="7" fillId="15" borderId="30" xfId="0" applyNumberFormat="1" applyFont="1" applyFill="1" applyBorder="1" applyAlignment="1">
      <alignment horizontal="center" vertical="center"/>
    </xf>
    <xf numFmtId="177" fontId="8" fillId="2" borderId="1" xfId="4" applyFont="1" applyFill="1" applyBorder="1" applyAlignment="1">
      <alignment horizontal="right" vertical="center"/>
    </xf>
    <xf numFmtId="179" fontId="8" fillId="2" borderId="1" xfId="4" applyNumberFormat="1" applyFont="1" applyFill="1" applyBorder="1" applyAlignment="1">
      <alignment horizontal="right" vertical="center"/>
    </xf>
    <xf numFmtId="177" fontId="7" fillId="14" borderId="1" xfId="4" applyFont="1" applyFill="1" applyBorder="1" applyAlignment="1">
      <alignment horizontal="right" vertical="center"/>
    </xf>
    <xf numFmtId="179" fontId="7" fillId="14" borderId="1" xfId="4" applyNumberFormat="1" applyFont="1" applyFill="1" applyBorder="1" applyAlignment="1">
      <alignment horizontal="right" vertical="center"/>
    </xf>
    <xf numFmtId="177" fontId="7" fillId="15" borderId="31" xfId="4" applyFont="1" applyFill="1" applyBorder="1" applyAlignment="1">
      <alignment horizontal="right" vertical="center"/>
    </xf>
    <xf numFmtId="179" fontId="7" fillId="15" borderId="31" xfId="4" applyNumberFormat="1" applyFont="1" applyFill="1" applyBorder="1" applyAlignment="1">
      <alignment horizontal="right" vertical="center"/>
    </xf>
    <xf numFmtId="177" fontId="7" fillId="15" borderId="32" xfId="4" applyFont="1" applyFill="1" applyBorder="1" applyAlignment="1">
      <alignment horizontal="right" vertical="center"/>
    </xf>
    <xf numFmtId="0" fontId="7" fillId="0" borderId="8" xfId="7" applyFont="1" applyFill="1" applyBorder="1" applyAlignment="1">
      <alignment horizontal="center" vertical="center" wrapText="1"/>
    </xf>
    <xf numFmtId="0" fontId="14" fillId="0" borderId="24" xfId="7" applyFont="1" applyFill="1" applyBorder="1" applyAlignment="1">
      <alignment vertical="center" wrapText="1"/>
    </xf>
    <xf numFmtId="0" fontId="20" fillId="0" borderId="0" xfId="7" applyFont="1" applyAlignment="1"/>
    <xf numFmtId="0" fontId="23" fillId="0" borderId="0" xfId="7" applyFont="1" applyBorder="1" applyAlignment="1">
      <alignment wrapText="1"/>
    </xf>
    <xf numFmtId="0" fontId="20" fillId="0" borderId="0" xfId="7" applyFont="1" applyBorder="1" applyAlignment="1">
      <alignment vertical="center"/>
    </xf>
    <xf numFmtId="0" fontId="24" fillId="0" borderId="0" xfId="7" applyFont="1" applyBorder="1" applyAlignment="1">
      <alignment horizontal="center" vertical="center" wrapText="1"/>
    </xf>
    <xf numFmtId="0" fontId="23" fillId="0" borderId="0" xfId="7" applyFont="1" applyBorder="1" applyAlignment="1">
      <alignment horizontal="center" vertical="center" wrapText="1"/>
    </xf>
    <xf numFmtId="0" fontId="23" fillId="0" borderId="0" xfId="7" applyFont="1" applyBorder="1" applyAlignment="1">
      <alignment vertical="center" wrapText="1"/>
    </xf>
    <xf numFmtId="0" fontId="20" fillId="0" borderId="0" xfId="7" applyFont="1" applyAlignment="1">
      <alignment vertical="center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Border="1" applyAlignment="1">
      <alignment vertical="center"/>
    </xf>
    <xf numFmtId="0" fontId="29" fillId="0" borderId="33" xfId="3" applyFont="1" applyFill="1" applyBorder="1" applyAlignment="1" applyProtection="1">
      <alignment vertical="center"/>
    </xf>
    <xf numFmtId="0" fontId="30" fillId="0" borderId="33" xfId="7" applyFont="1" applyFill="1" applyBorder="1" applyAlignment="1">
      <alignment horizontal="left" vertical="center" wrapText="1"/>
    </xf>
    <xf numFmtId="0" fontId="29" fillId="0" borderId="34" xfId="3" applyFont="1" applyFill="1" applyBorder="1" applyAlignment="1" applyProtection="1">
      <alignment vertical="center"/>
    </xf>
    <xf numFmtId="0" fontId="26" fillId="0" borderId="34" xfId="7" applyFont="1" applyFill="1" applyBorder="1" applyAlignment="1">
      <alignment horizontal="left" vertical="center" wrapText="1"/>
    </xf>
    <xf numFmtId="0" fontId="29" fillId="0" borderId="0" xfId="3" applyFont="1" applyFill="1" applyBorder="1" applyAlignment="1" applyProtection="1">
      <alignment vertical="center"/>
    </xf>
    <xf numFmtId="0" fontId="26" fillId="0" borderId="0" xfId="7" applyFont="1" applyFill="1" applyBorder="1" applyAlignment="1">
      <alignment horizontal="left" vertical="center" wrapText="1"/>
    </xf>
    <xf numFmtId="0" fontId="26" fillId="0" borderId="33" xfId="7" applyFont="1" applyFill="1" applyBorder="1" applyAlignment="1">
      <alignment horizontal="left" vertical="center" wrapText="1"/>
    </xf>
    <xf numFmtId="0" fontId="28" fillId="0" borderId="0" xfId="7" applyFont="1" applyAlignment="1">
      <alignment vertical="center" wrapText="1"/>
    </xf>
    <xf numFmtId="0" fontId="32" fillId="0" borderId="0" xfId="7" applyFont="1" applyBorder="1" applyAlignment="1">
      <alignment vertical="center" wrapText="1"/>
    </xf>
    <xf numFmtId="0" fontId="33" fillId="0" borderId="0" xfId="7" applyFont="1" applyAlignment="1">
      <alignment vertical="center"/>
    </xf>
    <xf numFmtId="0" fontId="34" fillId="0" borderId="0" xfId="7" applyFont="1" applyFill="1" applyBorder="1" applyAlignment="1">
      <alignment vertical="center" wrapText="1"/>
    </xf>
    <xf numFmtId="0" fontId="33" fillId="0" borderId="0" xfId="7" applyFont="1" applyBorder="1" applyAlignment="1">
      <alignment vertical="center"/>
    </xf>
    <xf numFmtId="0" fontId="36" fillId="0" borderId="35" xfId="3" applyFont="1" applyBorder="1" applyAlignment="1" applyProtection="1">
      <alignment vertical="center"/>
    </xf>
    <xf numFmtId="0" fontId="36" fillId="0" borderId="35" xfId="3" applyBorder="1" applyAlignment="1" applyProtection="1">
      <alignment vertical="center"/>
    </xf>
    <xf numFmtId="177" fontId="8" fillId="0" borderId="1" xfId="4" applyFont="1" applyFill="1" applyBorder="1" applyAlignment="1">
      <alignment horizontal="right" vertical="center"/>
    </xf>
    <xf numFmtId="179" fontId="8" fillId="0" borderId="1" xfId="4" applyNumberFormat="1" applyFont="1" applyFill="1" applyBorder="1" applyAlignment="1">
      <alignment horizontal="right" vertical="center"/>
    </xf>
    <xf numFmtId="179" fontId="7" fillId="0" borderId="1" xfId="4" applyNumberFormat="1" applyFont="1" applyFill="1" applyBorder="1" applyAlignment="1">
      <alignment horizontal="right" vertical="center"/>
    </xf>
    <xf numFmtId="0" fontId="7" fillId="0" borderId="0" xfId="7" applyNumberFormat="1" applyFont="1" applyFill="1" applyBorder="1" applyAlignment="1">
      <alignment vertical="center"/>
    </xf>
    <xf numFmtId="0" fontId="8" fillId="0" borderId="0" xfId="0" applyFont="1" applyFill="1" applyBorder="1" applyAlignment="1"/>
    <xf numFmtId="0" fontId="7" fillId="0" borderId="0" xfId="0" applyFont="1" applyFill="1" applyAlignment="1">
      <alignment horizontal="left"/>
    </xf>
    <xf numFmtId="0" fontId="28" fillId="5" borderId="36" xfId="0" applyFont="1" applyFill="1" applyBorder="1" applyAlignment="1">
      <alignment vertical="center" wrapText="1"/>
    </xf>
    <xf numFmtId="0" fontId="52" fillId="5" borderId="37" xfId="0" applyFont="1" applyFill="1" applyBorder="1" applyAlignment="1">
      <alignment vertical="center" wrapText="1"/>
    </xf>
    <xf numFmtId="0" fontId="52" fillId="31" borderId="37" xfId="0" applyFont="1" applyFill="1" applyBorder="1" applyAlignment="1">
      <alignment vertical="center" wrapText="1"/>
    </xf>
    <xf numFmtId="0" fontId="28" fillId="5" borderId="27" xfId="0" applyFont="1" applyFill="1" applyBorder="1" applyAlignment="1">
      <alignment vertical="center" wrapText="1"/>
    </xf>
    <xf numFmtId="0" fontId="28" fillId="5" borderId="26" xfId="0" applyFont="1" applyFill="1" applyBorder="1" applyAlignment="1">
      <alignment vertical="center" wrapText="1"/>
    </xf>
    <xf numFmtId="0" fontId="53" fillId="5" borderId="0" xfId="0" applyFont="1" applyFill="1" applyBorder="1" applyAlignment="1">
      <alignment vertical="center" wrapText="1"/>
    </xf>
    <xf numFmtId="0" fontId="52" fillId="5" borderId="0" xfId="0" applyNumberFormat="1" applyFont="1" applyFill="1" applyBorder="1" applyAlignment="1">
      <alignment horizontal="center" vertical="center" wrapText="1"/>
    </xf>
    <xf numFmtId="0" fontId="52" fillId="31" borderId="0" xfId="0" applyNumberFormat="1" applyFont="1" applyFill="1" applyBorder="1" applyAlignment="1">
      <alignment horizontal="center" vertical="center" wrapText="1"/>
    </xf>
    <xf numFmtId="0" fontId="28" fillId="5" borderId="16" xfId="0" applyFont="1" applyFill="1" applyBorder="1" applyAlignment="1">
      <alignment vertical="center" wrapText="1"/>
    </xf>
    <xf numFmtId="0" fontId="54" fillId="43" borderId="0" xfId="0" applyFont="1" applyFill="1" applyBorder="1" applyAlignment="1">
      <alignment vertical="center" wrapText="1"/>
    </xf>
    <xf numFmtId="0" fontId="54" fillId="0" borderId="0" xfId="0" applyFont="1" applyFill="1" applyBorder="1" applyAlignment="1">
      <alignment vertical="center" wrapText="1"/>
    </xf>
    <xf numFmtId="180" fontId="55" fillId="0" borderId="0" xfId="0" applyNumberFormat="1" applyFont="1" applyFill="1" applyBorder="1" applyAlignment="1">
      <alignment vertical="center" wrapText="1"/>
    </xf>
    <xf numFmtId="180" fontId="10" fillId="14" borderId="0" xfId="0" applyNumberFormat="1" applyFont="1" applyFill="1" applyBorder="1" applyAlignment="1">
      <alignment vertical="center" wrapText="1"/>
    </xf>
    <xf numFmtId="181" fontId="10" fillId="0" borderId="0" xfId="0" applyNumberFormat="1" applyFont="1" applyFill="1" applyBorder="1" applyAlignment="1" applyProtection="1">
      <alignment vertical="center" wrapText="1"/>
      <protection locked="0"/>
    </xf>
    <xf numFmtId="0" fontId="56" fillId="44" borderId="0" xfId="0" applyFont="1" applyFill="1" applyBorder="1" applyAlignment="1">
      <alignment vertical="center" wrapText="1"/>
    </xf>
    <xf numFmtId="180" fontId="51" fillId="44" borderId="0" xfId="0" applyNumberFormat="1" applyFont="1" applyFill="1" applyBorder="1" applyAlignment="1">
      <alignment vertical="center" wrapText="1"/>
    </xf>
    <xf numFmtId="181" fontId="9" fillId="9" borderId="0" xfId="0" applyNumberFormat="1" applyFont="1" applyFill="1" applyBorder="1" applyAlignment="1" applyProtection="1">
      <alignment vertical="center" wrapText="1"/>
      <protection locked="0"/>
    </xf>
    <xf numFmtId="0" fontId="54" fillId="14" borderId="0" xfId="0" applyFont="1" applyFill="1" applyBorder="1" applyAlignment="1">
      <alignment vertical="center" wrapText="1"/>
    </xf>
    <xf numFmtId="180" fontId="55" fillId="14" borderId="0" xfId="0" applyNumberFormat="1" applyFont="1" applyFill="1" applyBorder="1" applyAlignment="1">
      <alignment vertical="center" wrapText="1"/>
    </xf>
    <xf numFmtId="181" fontId="10" fillId="14" borderId="0" xfId="0" applyNumberFormat="1" applyFont="1" applyFill="1" applyBorder="1" applyAlignment="1" applyProtection="1">
      <alignment vertical="center" wrapText="1"/>
      <protection locked="0"/>
    </xf>
    <xf numFmtId="0" fontId="15" fillId="0" borderId="0" xfId="0" applyFont="1" applyFill="1" applyBorder="1" applyAlignment="1">
      <alignment vertical="center" wrapText="1"/>
    </xf>
    <xf numFmtId="180" fontId="10" fillId="0" borderId="0" xfId="0" applyNumberFormat="1" applyFont="1" applyFill="1" applyBorder="1" applyAlignment="1">
      <alignment vertical="center" wrapText="1"/>
    </xf>
    <xf numFmtId="0" fontId="15" fillId="14" borderId="0" xfId="0" applyFont="1" applyFill="1" applyBorder="1" applyAlignment="1">
      <alignment vertical="center" wrapText="1"/>
    </xf>
    <xf numFmtId="0" fontId="19" fillId="14" borderId="60" xfId="0" applyFont="1" applyFill="1" applyBorder="1" applyAlignment="1">
      <alignment vertical="center" wrapText="1"/>
    </xf>
    <xf numFmtId="0" fontId="19" fillId="14" borderId="61" xfId="0" applyFont="1" applyFill="1" applyBorder="1" applyAlignment="1">
      <alignment vertical="center" wrapText="1"/>
    </xf>
    <xf numFmtId="180" fontId="9" fillId="14" borderId="61" xfId="0" applyNumberFormat="1" applyFont="1" applyFill="1" applyBorder="1" applyAlignment="1">
      <alignment vertical="center" wrapText="1"/>
    </xf>
    <xf numFmtId="180" fontId="13" fillId="14" borderId="61" xfId="0" applyNumberFormat="1" applyFont="1" applyFill="1" applyBorder="1" applyAlignment="1">
      <alignment vertical="center" wrapText="1"/>
    </xf>
    <xf numFmtId="181" fontId="9" fillId="14" borderId="62" xfId="0" applyNumberFormat="1" applyFont="1" applyFill="1" applyBorder="1" applyAlignment="1" applyProtection="1">
      <alignment vertical="center" wrapText="1"/>
      <protection locked="0"/>
    </xf>
    <xf numFmtId="0" fontId="28" fillId="5" borderId="28" xfId="0" applyFont="1" applyFill="1" applyBorder="1" applyAlignment="1">
      <alignment vertical="center" wrapText="1"/>
    </xf>
    <xf numFmtId="0" fontId="28" fillId="5" borderId="7" xfId="0" applyFont="1" applyFill="1" applyBorder="1" applyAlignment="1">
      <alignment vertical="center" wrapText="1"/>
    </xf>
    <xf numFmtId="186" fontId="28" fillId="5" borderId="7" xfId="0" applyNumberFormat="1" applyFont="1" applyFill="1" applyBorder="1" applyAlignment="1">
      <alignment vertical="center" wrapText="1"/>
    </xf>
    <xf numFmtId="0" fontId="28" fillId="5" borderId="29" xfId="0" applyFont="1" applyFill="1" applyBorder="1" applyAlignment="1">
      <alignment vertical="center" wrapText="1"/>
    </xf>
    <xf numFmtId="0" fontId="28" fillId="0" borderId="0" xfId="0" applyFont="1" applyAlignment="1">
      <alignment vertical="center" wrapText="1"/>
    </xf>
    <xf numFmtId="186" fontId="28" fillId="0" borderId="0" xfId="0" applyNumberFormat="1" applyFont="1" applyAlignment="1">
      <alignment vertical="center" wrapText="1"/>
    </xf>
    <xf numFmtId="0" fontId="28" fillId="0" borderId="0" xfId="0" applyFont="1" applyBorder="1" applyAlignment="1">
      <alignment vertical="center" wrapText="1"/>
    </xf>
    <xf numFmtId="186" fontId="16" fillId="0" borderId="0" xfId="7" applyNumberFormat="1" applyFont="1" applyAlignment="1">
      <alignment vertical="center" wrapText="1"/>
    </xf>
    <xf numFmtId="181" fontId="9" fillId="14" borderId="67" xfId="7" applyNumberFormat="1" applyFont="1" applyFill="1" applyBorder="1" applyAlignment="1" applyProtection="1">
      <alignment vertical="center" wrapText="1"/>
      <protection locked="0"/>
    </xf>
    <xf numFmtId="180" fontId="13" fillId="14" borderId="68" xfId="7" applyNumberFormat="1" applyFont="1" applyFill="1" applyBorder="1" applyAlignment="1">
      <alignment vertical="center" wrapText="1"/>
    </xf>
    <xf numFmtId="180" fontId="9" fillId="14" borderId="68" xfId="7" applyNumberFormat="1" applyFont="1" applyFill="1" applyBorder="1" applyAlignment="1">
      <alignment vertical="center" wrapText="1"/>
    </xf>
    <xf numFmtId="0" fontId="19" fillId="14" borderId="68" xfId="7" applyFont="1" applyFill="1" applyBorder="1" applyAlignment="1">
      <alignment vertical="center" wrapText="1"/>
    </xf>
    <xf numFmtId="0" fontId="19" fillId="14" borderId="69" xfId="7" applyFont="1" applyFill="1" applyBorder="1" applyAlignment="1">
      <alignment vertical="center" wrapText="1"/>
    </xf>
    <xf numFmtId="181" fontId="9" fillId="13" borderId="0" xfId="7" applyNumberFormat="1" applyFont="1" applyFill="1" applyBorder="1" applyAlignment="1" applyProtection="1">
      <alignment vertical="center" wrapText="1"/>
      <protection locked="0"/>
    </xf>
    <xf numFmtId="180" fontId="51" fillId="13" borderId="0" xfId="7" applyNumberFormat="1" applyFont="1" applyFill="1" applyBorder="1" applyAlignment="1">
      <alignment vertical="center" wrapText="1"/>
    </xf>
    <xf numFmtId="180" fontId="9" fillId="13" borderId="0" xfId="7" applyNumberFormat="1" applyFont="1" applyFill="1" applyBorder="1" applyAlignment="1">
      <alignment vertical="center" wrapText="1"/>
    </xf>
    <xf numFmtId="0" fontId="17" fillId="13" borderId="0" xfId="7" applyFont="1" applyFill="1" applyBorder="1" applyAlignment="1">
      <alignment vertical="center" wrapText="1"/>
    </xf>
    <xf numFmtId="180" fontId="10" fillId="0" borderId="0" xfId="7" applyNumberFormat="1" applyFont="1" applyFill="1" applyBorder="1" applyAlignment="1">
      <alignment vertical="center" wrapText="1"/>
    </xf>
    <xf numFmtId="181" fontId="9" fillId="45" borderId="0" xfId="7" applyNumberFormat="1" applyFont="1" applyFill="1" applyBorder="1" applyAlignment="1" applyProtection="1">
      <alignment vertical="center" wrapText="1"/>
      <protection locked="0"/>
    </xf>
    <xf numFmtId="180" fontId="51" fillId="45" borderId="0" xfId="7" applyNumberFormat="1" applyFont="1" applyFill="1" applyBorder="1" applyAlignment="1">
      <alignment vertical="center" wrapText="1"/>
    </xf>
    <xf numFmtId="0" fontId="56" fillId="46" borderId="0" xfId="7" applyFont="1" applyFill="1" applyBorder="1" applyAlignment="1">
      <alignment vertical="center" wrapText="1"/>
    </xf>
    <xf numFmtId="0" fontId="49" fillId="36" borderId="0" xfId="7" applyNumberFormat="1" applyFont="1" applyFill="1" applyBorder="1" applyAlignment="1">
      <alignment horizontal="center" vertical="center" wrapText="1"/>
    </xf>
    <xf numFmtId="0" fontId="49" fillId="35" borderId="0" xfId="7" applyNumberFormat="1" applyFont="1" applyFill="1" applyBorder="1" applyAlignment="1">
      <alignment horizontal="center" vertical="center" wrapText="1"/>
    </xf>
    <xf numFmtId="0" fontId="53" fillId="35" borderId="0" xfId="7" applyFont="1" applyFill="1" applyBorder="1" applyAlignment="1">
      <alignment vertical="center" wrapText="1"/>
    </xf>
    <xf numFmtId="0" fontId="16" fillId="35" borderId="27" xfId="7" applyFont="1" applyFill="1" applyBorder="1" applyAlignment="1">
      <alignment vertical="center" wrapText="1"/>
    </xf>
    <xf numFmtId="0" fontId="49" fillId="36" borderId="37" xfId="7" applyFont="1" applyFill="1" applyBorder="1" applyAlignment="1">
      <alignment vertical="center" wrapText="1"/>
    </xf>
    <xf numFmtId="0" fontId="49" fillId="35" borderId="37" xfId="7" applyFont="1" applyFill="1" applyBorder="1" applyAlignment="1">
      <alignment vertical="center" wrapText="1"/>
    </xf>
    <xf numFmtId="0" fontId="16" fillId="35" borderId="36" xfId="7" applyFont="1" applyFill="1" applyBorder="1" applyAlignment="1">
      <alignment vertical="center" wrapText="1"/>
    </xf>
    <xf numFmtId="181" fontId="9" fillId="14" borderId="70" xfId="7" applyNumberFormat="1" applyFont="1" applyFill="1" applyBorder="1" applyAlignment="1" applyProtection="1">
      <alignment vertical="center" wrapText="1"/>
      <protection locked="0"/>
    </xf>
    <xf numFmtId="180" fontId="13" fillId="14" borderId="71" xfId="7" applyNumberFormat="1" applyFont="1" applyFill="1" applyBorder="1" applyAlignment="1">
      <alignment vertical="center" wrapText="1"/>
    </xf>
    <xf numFmtId="180" fontId="9" fillId="14" borderId="71" xfId="7" applyNumberFormat="1" applyFont="1" applyFill="1" applyBorder="1" applyAlignment="1">
      <alignment vertical="center" wrapText="1"/>
    </xf>
    <xf numFmtId="0" fontId="19" fillId="14" borderId="71" xfId="7" applyFont="1" applyFill="1" applyBorder="1" applyAlignment="1">
      <alignment vertical="center" wrapText="1"/>
    </xf>
    <xf numFmtId="0" fontId="19" fillId="14" borderId="72" xfId="7" applyFont="1" applyFill="1" applyBorder="1" applyAlignment="1">
      <alignment vertical="center" wrapText="1"/>
    </xf>
    <xf numFmtId="181" fontId="9" fillId="47" borderId="0" xfId="7" applyNumberFormat="1" applyFont="1" applyFill="1" applyBorder="1" applyAlignment="1" applyProtection="1">
      <alignment vertical="center" wrapText="1"/>
      <protection locked="0"/>
    </xf>
    <xf numFmtId="180" fontId="51" fillId="47" borderId="0" xfId="7" applyNumberFormat="1" applyFont="1" applyFill="1" applyBorder="1" applyAlignment="1">
      <alignment vertical="center" wrapText="1"/>
    </xf>
    <xf numFmtId="180" fontId="9" fillId="47" borderId="0" xfId="7" applyNumberFormat="1" applyFont="1" applyFill="1" applyBorder="1" applyAlignment="1">
      <alignment vertical="center" wrapText="1"/>
    </xf>
    <xf numFmtId="0" fontId="17" fillId="47" borderId="0" xfId="7" applyFont="1" applyFill="1" applyBorder="1" applyAlignment="1">
      <alignment vertical="center" wrapText="1"/>
    </xf>
    <xf numFmtId="0" fontId="56" fillId="48" borderId="0" xfId="7" applyFont="1" applyFill="1" applyBorder="1" applyAlignment="1">
      <alignment vertical="center" wrapText="1"/>
    </xf>
    <xf numFmtId="180" fontId="51" fillId="49" borderId="0" xfId="7" applyNumberFormat="1" applyFont="1" applyFill="1" applyBorder="1" applyAlignment="1">
      <alignment vertical="center" wrapText="1"/>
    </xf>
    <xf numFmtId="0" fontId="57" fillId="50" borderId="0" xfId="7" applyNumberFormat="1" applyFont="1" applyFill="1" applyBorder="1" applyAlignment="1">
      <alignment horizontal="center" vertical="center" wrapText="1"/>
    </xf>
    <xf numFmtId="0" fontId="57" fillId="20" borderId="0" xfId="7" applyNumberFormat="1" applyFont="1" applyFill="1" applyBorder="1" applyAlignment="1">
      <alignment horizontal="center" vertical="center" wrapText="1"/>
    </xf>
    <xf numFmtId="0" fontId="53" fillId="20" borderId="0" xfId="7" applyFont="1" applyFill="1" applyBorder="1" applyAlignment="1">
      <alignment vertical="center" wrapText="1"/>
    </xf>
    <xf numFmtId="0" fontId="57" fillId="50" borderId="37" xfId="7" applyFont="1" applyFill="1" applyBorder="1" applyAlignment="1">
      <alignment vertical="center" wrapText="1"/>
    </xf>
    <xf numFmtId="0" fontId="57" fillId="20" borderId="37" xfId="7" applyFont="1" applyFill="1" applyBorder="1" applyAlignment="1">
      <alignment vertical="center" wrapText="1"/>
    </xf>
    <xf numFmtId="0" fontId="57" fillId="20" borderId="36" xfId="7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186" fontId="16" fillId="0" borderId="0" xfId="0" applyNumberFormat="1" applyFont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40" borderId="29" xfId="0" applyFont="1" applyFill="1" applyBorder="1" applyAlignment="1">
      <alignment vertical="center" wrapText="1"/>
    </xf>
    <xf numFmtId="186" fontId="16" fillId="40" borderId="7" xfId="0" applyNumberFormat="1" applyFont="1" applyFill="1" applyBorder="1" applyAlignment="1">
      <alignment vertical="center" wrapText="1"/>
    </xf>
    <xf numFmtId="0" fontId="16" fillId="40" borderId="7" xfId="0" applyFont="1" applyFill="1" applyBorder="1" applyAlignment="1">
      <alignment vertical="center" wrapText="1"/>
    </xf>
    <xf numFmtId="0" fontId="16" fillId="40" borderId="28" xfId="0" applyFont="1" applyFill="1" applyBorder="1" applyAlignment="1">
      <alignment vertical="center" wrapText="1"/>
    </xf>
    <xf numFmtId="0" fontId="16" fillId="40" borderId="16" xfId="0" applyFont="1" applyFill="1" applyBorder="1" applyAlignment="1">
      <alignment vertical="center" wrapText="1"/>
    </xf>
    <xf numFmtId="181" fontId="9" fillId="14" borderId="73" xfId="0" applyNumberFormat="1" applyFont="1" applyFill="1" applyBorder="1" applyAlignment="1" applyProtection="1">
      <alignment vertical="center" wrapText="1"/>
      <protection locked="0"/>
    </xf>
    <xf numFmtId="180" fontId="9" fillId="14" borderId="74" xfId="0" applyNumberFormat="1" applyFont="1" applyFill="1" applyBorder="1" applyAlignment="1">
      <alignment vertical="center" wrapText="1"/>
    </xf>
    <xf numFmtId="43" fontId="9" fillId="14" borderId="74" xfId="0" applyNumberFormat="1" applyFont="1" applyFill="1" applyBorder="1" applyAlignment="1">
      <alignment vertical="center" wrapText="1"/>
    </xf>
    <xf numFmtId="0" fontId="19" fillId="14" borderId="74" xfId="0" applyFont="1" applyFill="1" applyBorder="1" applyAlignment="1">
      <alignment vertical="center" wrapText="1"/>
    </xf>
    <xf numFmtId="0" fontId="19" fillId="14" borderId="75" xfId="0" applyFont="1" applyFill="1" applyBorder="1" applyAlignment="1">
      <alignment vertical="center" wrapText="1"/>
    </xf>
    <xf numFmtId="0" fontId="16" fillId="40" borderId="26" xfId="0" applyFont="1" applyFill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40" borderId="16" xfId="0" applyFont="1" applyFill="1" applyBorder="1" applyAlignment="1">
      <alignment vertical="center" wrapText="1"/>
    </xf>
    <xf numFmtId="181" fontId="9" fillId="51" borderId="0" xfId="0" applyNumberFormat="1" applyFont="1" applyFill="1" applyBorder="1" applyAlignment="1" applyProtection="1">
      <alignment vertical="center" wrapText="1"/>
      <protection locked="0"/>
    </xf>
    <xf numFmtId="180" fontId="51" fillId="51" borderId="0" xfId="0" applyNumberFormat="1" applyFont="1" applyFill="1" applyBorder="1" applyAlignment="1">
      <alignment vertical="center" wrapText="1"/>
    </xf>
    <xf numFmtId="43" fontId="9" fillId="39" borderId="0" xfId="0" applyNumberFormat="1" applyFont="1" applyFill="1" applyBorder="1" applyAlignment="1">
      <alignment vertical="center" wrapText="1"/>
    </xf>
    <xf numFmtId="0" fontId="17" fillId="39" borderId="0" xfId="0" applyFont="1" applyFill="1" applyBorder="1" applyAlignment="1">
      <alignment vertical="center" wrapText="1"/>
    </xf>
    <xf numFmtId="0" fontId="17" fillId="39" borderId="0" xfId="0" applyFont="1" applyFill="1" applyBorder="1" applyAlignment="1">
      <alignment vertical="center"/>
    </xf>
    <xf numFmtId="0" fontId="18" fillId="40" borderId="26" xfId="0" applyFont="1" applyFill="1" applyBorder="1" applyAlignment="1">
      <alignment vertical="center" wrapText="1"/>
    </xf>
    <xf numFmtId="43" fontId="10" fillId="14" borderId="0" xfId="0" applyNumberFormat="1" applyFont="1" applyFill="1" applyBorder="1" applyAlignment="1">
      <alignment vertical="center" wrapText="1"/>
    </xf>
    <xf numFmtId="0" fontId="15" fillId="10" borderId="0" xfId="0" applyFont="1" applyFill="1" applyBorder="1" applyAlignment="1">
      <alignment vertical="center"/>
    </xf>
    <xf numFmtId="43" fontId="10" fillId="0" borderId="0" xfId="0" applyNumberFormat="1" applyFont="1" applyFill="1" applyBorder="1" applyAlignment="1">
      <alignment vertical="center" wrapText="1"/>
    </xf>
    <xf numFmtId="181" fontId="9" fillId="39" borderId="0" xfId="0" applyNumberFormat="1" applyFont="1" applyFill="1" applyBorder="1" applyAlignment="1" applyProtection="1">
      <alignment vertical="center" wrapText="1"/>
      <protection locked="0"/>
    </xf>
    <xf numFmtId="0" fontId="58" fillId="41" borderId="0" xfId="0" applyNumberFormat="1" applyFont="1" applyFill="1" applyBorder="1" applyAlignment="1">
      <alignment horizontal="center" vertical="center" wrapText="1"/>
    </xf>
    <xf numFmtId="0" fontId="58" fillId="40" borderId="0" xfId="0" applyNumberFormat="1" applyFont="1" applyFill="1" applyBorder="1" applyAlignment="1">
      <alignment horizontal="center" vertical="center" wrapText="1"/>
    </xf>
    <xf numFmtId="0" fontId="53" fillId="40" borderId="0" xfId="0" applyFont="1" applyFill="1" applyBorder="1" applyAlignment="1">
      <alignment vertical="center" wrapText="1"/>
    </xf>
    <xf numFmtId="0" fontId="16" fillId="40" borderId="27" xfId="0" applyFont="1" applyFill="1" applyBorder="1" applyAlignment="1">
      <alignment vertical="center" wrapText="1"/>
    </xf>
    <xf numFmtId="0" fontId="58" fillId="41" borderId="37" xfId="0" applyFont="1" applyFill="1" applyBorder="1" applyAlignment="1">
      <alignment vertical="center" wrapText="1"/>
    </xf>
    <xf numFmtId="0" fontId="58" fillId="40" borderId="37" xfId="0" applyFont="1" applyFill="1" applyBorder="1" applyAlignment="1">
      <alignment vertical="center" wrapText="1"/>
    </xf>
    <xf numFmtId="0" fontId="37" fillId="40" borderId="37" xfId="0" applyFont="1" applyFill="1" applyBorder="1" applyAlignment="1">
      <alignment vertical="center" wrapText="1"/>
    </xf>
    <xf numFmtId="0" fontId="16" fillId="40" borderId="36" xfId="0" applyFont="1" applyFill="1" applyBorder="1" applyAlignment="1">
      <alignment vertical="center" wrapText="1"/>
    </xf>
    <xf numFmtId="0" fontId="16" fillId="27" borderId="29" xfId="0" applyFont="1" applyFill="1" applyBorder="1" applyAlignment="1">
      <alignment vertical="center" wrapText="1"/>
    </xf>
    <xf numFmtId="186" fontId="16" fillId="27" borderId="7" xfId="0" applyNumberFormat="1" applyFont="1" applyFill="1" applyBorder="1" applyAlignment="1">
      <alignment vertical="center" wrapText="1"/>
    </xf>
    <xf numFmtId="0" fontId="16" fillId="27" borderId="7" xfId="0" applyFont="1" applyFill="1" applyBorder="1" applyAlignment="1">
      <alignment vertical="center" wrapText="1"/>
    </xf>
    <xf numFmtId="43" fontId="16" fillId="27" borderId="7" xfId="6" applyFont="1" applyFill="1" applyBorder="1" applyAlignment="1">
      <alignment vertical="center" wrapText="1"/>
    </xf>
    <xf numFmtId="0" fontId="16" fillId="27" borderId="28" xfId="0" applyFont="1" applyFill="1" applyBorder="1" applyAlignment="1">
      <alignment vertical="center" wrapText="1"/>
    </xf>
    <xf numFmtId="0" fontId="16" fillId="27" borderId="16" xfId="0" applyFont="1" applyFill="1" applyBorder="1" applyAlignment="1">
      <alignment vertical="center" wrapText="1"/>
    </xf>
    <xf numFmtId="181" fontId="9" fillId="14" borderId="76" xfId="0" applyNumberFormat="1" applyFont="1" applyFill="1" applyBorder="1" applyAlignment="1" applyProtection="1">
      <alignment vertical="center" wrapText="1"/>
      <protection locked="0"/>
    </xf>
    <xf numFmtId="180" fontId="9" fillId="14" borderId="77" xfId="0" applyNumberFormat="1" applyFont="1" applyFill="1" applyBorder="1" applyAlignment="1">
      <alignment vertical="center" wrapText="1"/>
    </xf>
    <xf numFmtId="43" fontId="9" fillId="14" borderId="77" xfId="6" applyFont="1" applyFill="1" applyBorder="1" applyAlignment="1">
      <alignment vertical="center" wrapText="1"/>
    </xf>
    <xf numFmtId="0" fontId="19" fillId="14" borderId="77" xfId="0" applyFont="1" applyFill="1" applyBorder="1" applyAlignment="1">
      <alignment vertical="center" wrapText="1"/>
    </xf>
    <xf numFmtId="0" fontId="19" fillId="14" borderId="78" xfId="0" applyFont="1" applyFill="1" applyBorder="1" applyAlignment="1">
      <alignment vertical="center"/>
    </xf>
    <xf numFmtId="0" fontId="16" fillId="27" borderId="26" xfId="0" applyFont="1" applyFill="1" applyBorder="1" applyAlignment="1">
      <alignment vertical="center" wrapText="1"/>
    </xf>
    <xf numFmtId="0" fontId="18" fillId="29" borderId="16" xfId="0" applyFont="1" applyFill="1" applyBorder="1" applyAlignment="1">
      <alignment vertical="center" wrapText="1"/>
    </xf>
    <xf numFmtId="181" fontId="9" fillId="52" borderId="0" xfId="0" applyNumberFormat="1" applyFont="1" applyFill="1" applyBorder="1" applyAlignment="1" applyProtection="1">
      <alignment vertical="center" wrapText="1"/>
      <protection locked="0"/>
    </xf>
    <xf numFmtId="180" fontId="51" fillId="52" borderId="0" xfId="0" applyNumberFormat="1" applyFont="1" applyFill="1" applyBorder="1" applyAlignment="1">
      <alignment vertical="center" wrapText="1"/>
    </xf>
    <xf numFmtId="0" fontId="17" fillId="26" borderId="0" xfId="0" applyFont="1" applyFill="1" applyBorder="1" applyAlignment="1">
      <alignment vertical="center" wrapText="1"/>
    </xf>
    <xf numFmtId="0" fontId="17" fillId="26" borderId="0" xfId="0" applyFont="1" applyFill="1" applyBorder="1" applyAlignment="1">
      <alignment vertical="center"/>
    </xf>
    <xf numFmtId="0" fontId="18" fillId="27" borderId="26" xfId="0" applyFont="1" applyFill="1" applyBorder="1" applyAlignment="1">
      <alignment vertical="center" wrapText="1"/>
    </xf>
    <xf numFmtId="0" fontId="15" fillId="7" borderId="0" xfId="0" applyFont="1" applyFill="1" applyBorder="1" applyAlignment="1">
      <alignment vertical="center"/>
    </xf>
    <xf numFmtId="0" fontId="18" fillId="27" borderId="16" xfId="0" applyFont="1" applyFill="1" applyBorder="1" applyAlignment="1">
      <alignment vertical="center" wrapText="1"/>
    </xf>
    <xf numFmtId="181" fontId="9" fillId="26" borderId="0" xfId="0" applyNumberFormat="1" applyFont="1" applyFill="1" applyBorder="1" applyAlignment="1" applyProtection="1">
      <alignment vertical="center" wrapText="1"/>
      <protection locked="0"/>
    </xf>
    <xf numFmtId="0" fontId="59" fillId="27" borderId="16" xfId="0" applyFont="1" applyFill="1" applyBorder="1" applyAlignment="1">
      <alignment vertical="center" wrapText="1"/>
    </xf>
    <xf numFmtId="0" fontId="59" fillId="28" borderId="0" xfId="0" applyNumberFormat="1" applyFont="1" applyFill="1" applyBorder="1" applyAlignment="1">
      <alignment horizontal="center" vertical="center" wrapText="1"/>
    </xf>
    <xf numFmtId="0" fontId="59" fillId="27" borderId="0" xfId="0" applyNumberFormat="1" applyFont="1" applyFill="1" applyBorder="1" applyAlignment="1">
      <alignment horizontal="center" vertical="center" wrapText="1"/>
    </xf>
    <xf numFmtId="0" fontId="53" fillId="27" borderId="0" xfId="0" applyFont="1" applyFill="1" applyBorder="1" applyAlignment="1">
      <alignment vertical="center" wrapText="1"/>
    </xf>
    <xf numFmtId="0" fontId="59" fillId="27" borderId="27" xfId="0" applyFont="1" applyFill="1" applyBorder="1" applyAlignment="1">
      <alignment vertical="center" wrapText="1"/>
    </xf>
    <xf numFmtId="0" fontId="59" fillId="28" borderId="37" xfId="0" applyFont="1" applyFill="1" applyBorder="1" applyAlignment="1">
      <alignment vertical="center" wrapText="1"/>
    </xf>
    <xf numFmtId="0" fontId="59" fillId="27" borderId="37" xfId="0" applyFont="1" applyFill="1" applyBorder="1" applyAlignment="1">
      <alignment vertical="center" wrapText="1"/>
    </xf>
    <xf numFmtId="0" fontId="37" fillId="27" borderId="37" xfId="0" applyFont="1" applyFill="1" applyBorder="1" applyAlignment="1">
      <alignment vertical="center" wrapText="1"/>
    </xf>
    <xf numFmtId="0" fontId="16" fillId="27" borderId="36" xfId="0" applyFont="1" applyFill="1" applyBorder="1" applyAlignment="1">
      <alignment vertical="center" wrapText="1"/>
    </xf>
    <xf numFmtId="186" fontId="16" fillId="0" borderId="0" xfId="0" applyNumberFormat="1" applyFont="1" applyBorder="1" applyAlignment="1">
      <alignment vertical="center" wrapText="1"/>
    </xf>
    <xf numFmtId="0" fontId="16" fillId="53" borderId="29" xfId="0" applyFont="1" applyFill="1" applyBorder="1" applyAlignment="1">
      <alignment vertical="center" wrapText="1"/>
    </xf>
    <xf numFmtId="186" fontId="16" fillId="53" borderId="7" xfId="0" applyNumberFormat="1" applyFont="1" applyFill="1" applyBorder="1" applyAlignment="1">
      <alignment vertical="center" wrapText="1"/>
    </xf>
    <xf numFmtId="0" fontId="16" fillId="53" borderId="7" xfId="0" applyFont="1" applyFill="1" applyBorder="1" applyAlignment="1">
      <alignment vertical="center" wrapText="1"/>
    </xf>
    <xf numFmtId="0" fontId="16" fillId="53" borderId="28" xfId="0" applyFont="1" applyFill="1" applyBorder="1" applyAlignment="1">
      <alignment vertical="center" wrapText="1"/>
    </xf>
    <xf numFmtId="0" fontId="16" fillId="53" borderId="16" xfId="0" applyFont="1" applyFill="1" applyBorder="1" applyAlignment="1">
      <alignment vertical="center" wrapText="1"/>
    </xf>
    <xf numFmtId="181" fontId="9" fillId="14" borderId="79" xfId="0" applyNumberFormat="1" applyFont="1" applyFill="1" applyBorder="1" applyAlignment="1" applyProtection="1">
      <alignment vertical="center" wrapText="1"/>
      <protection locked="0"/>
    </xf>
    <xf numFmtId="180" fontId="7" fillId="14" borderId="80" xfId="0" applyNumberFormat="1" applyFont="1" applyFill="1" applyBorder="1" applyAlignment="1">
      <alignment vertical="center" wrapText="1"/>
    </xf>
    <xf numFmtId="43" fontId="9" fillId="14" borderId="80" xfId="0" applyNumberFormat="1" applyFont="1" applyFill="1" applyBorder="1" applyAlignment="1">
      <alignment vertical="center" wrapText="1"/>
    </xf>
    <xf numFmtId="0" fontId="19" fillId="14" borderId="80" xfId="0" applyFont="1" applyFill="1" applyBorder="1" applyAlignment="1">
      <alignment vertical="center" wrapText="1"/>
    </xf>
    <xf numFmtId="0" fontId="19" fillId="14" borderId="81" xfId="0" applyFont="1" applyFill="1" applyBorder="1" applyAlignment="1">
      <alignment vertical="center"/>
    </xf>
    <xf numFmtId="0" fontId="16" fillId="53" borderId="26" xfId="0" applyFont="1" applyFill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53" borderId="16" xfId="0" applyFont="1" applyFill="1" applyBorder="1" applyAlignment="1">
      <alignment vertical="center" wrapText="1"/>
    </xf>
    <xf numFmtId="181" fontId="9" fillId="54" borderId="0" xfId="0" applyNumberFormat="1" applyFont="1" applyFill="1" applyBorder="1" applyAlignment="1" applyProtection="1">
      <alignment vertical="center" wrapText="1"/>
      <protection locked="0"/>
    </xf>
    <xf numFmtId="180" fontId="60" fillId="54" borderId="0" xfId="0" applyNumberFormat="1" applyFont="1" applyFill="1" applyBorder="1" applyAlignment="1">
      <alignment vertical="center" wrapText="1"/>
    </xf>
    <xf numFmtId="43" fontId="9" fillId="11" borderId="0" xfId="0" applyNumberFormat="1" applyFont="1" applyFill="1" applyBorder="1" applyAlignment="1">
      <alignment vertical="center" wrapText="1"/>
    </xf>
    <xf numFmtId="0" fontId="17" fillId="11" borderId="0" xfId="0" applyFont="1" applyFill="1" applyBorder="1" applyAlignment="1">
      <alignment vertical="center" wrapText="1"/>
    </xf>
    <xf numFmtId="0" fontId="17" fillId="11" borderId="0" xfId="0" applyFont="1" applyFill="1" applyBorder="1" applyAlignment="1">
      <alignment vertical="center"/>
    </xf>
    <xf numFmtId="0" fontId="18" fillId="53" borderId="26" xfId="0" applyFont="1" applyFill="1" applyBorder="1" applyAlignment="1">
      <alignment vertical="center" wrapText="1"/>
    </xf>
    <xf numFmtId="180" fontId="16" fillId="14" borderId="0" xfId="0" applyNumberFormat="1" applyFont="1" applyFill="1" applyBorder="1" applyAlignment="1">
      <alignment vertical="center" wrapText="1"/>
    </xf>
    <xf numFmtId="0" fontId="15" fillId="17" borderId="0" xfId="0" applyFont="1" applyFill="1" applyBorder="1" applyAlignment="1">
      <alignment vertical="center"/>
    </xf>
    <xf numFmtId="43" fontId="9" fillId="54" borderId="0" xfId="0" applyNumberFormat="1" applyFont="1" applyFill="1" applyBorder="1" applyAlignment="1">
      <alignment vertical="center" wrapText="1"/>
    </xf>
    <xf numFmtId="43" fontId="10" fillId="0" borderId="0" xfId="0" applyNumberFormat="1" applyFont="1" applyBorder="1" applyAlignment="1">
      <alignment vertical="center" wrapText="1"/>
    </xf>
    <xf numFmtId="181" fontId="9" fillId="11" borderId="0" xfId="0" applyNumberFormat="1" applyFont="1" applyFill="1" applyBorder="1" applyAlignment="1" applyProtection="1">
      <alignment vertical="center" wrapText="1"/>
      <protection locked="0"/>
    </xf>
    <xf numFmtId="43" fontId="55" fillId="0" borderId="0" xfId="6" applyFont="1" applyFill="1" applyBorder="1" applyAlignment="1">
      <alignment vertical="center" wrapText="1"/>
    </xf>
    <xf numFmtId="43" fontId="55" fillId="14" borderId="0" xfId="6" applyFont="1" applyFill="1" applyBorder="1" applyAlignment="1">
      <alignment vertical="center" wrapText="1"/>
    </xf>
    <xf numFmtId="180" fontId="16" fillId="0" borderId="0" xfId="0" applyNumberFormat="1" applyFont="1" applyFill="1" applyBorder="1" applyAlignment="1">
      <alignment vertical="center" wrapText="1"/>
    </xf>
    <xf numFmtId="0" fontId="61" fillId="55" borderId="0" xfId="0" applyNumberFormat="1" applyFont="1" applyFill="1" applyBorder="1" applyAlignment="1">
      <alignment horizontal="center" vertical="center" wrapText="1"/>
    </xf>
    <xf numFmtId="0" fontId="61" fillId="53" borderId="0" xfId="0" applyNumberFormat="1" applyFont="1" applyFill="1" applyBorder="1" applyAlignment="1">
      <alignment horizontal="center" vertical="center" wrapText="1"/>
    </xf>
    <xf numFmtId="0" fontId="53" fillId="53" borderId="0" xfId="0" applyFont="1" applyFill="1" applyBorder="1" applyAlignment="1">
      <alignment vertical="center" wrapText="1"/>
    </xf>
    <xf numFmtId="0" fontId="16" fillId="53" borderId="27" xfId="0" applyFont="1" applyFill="1" applyBorder="1" applyAlignment="1">
      <alignment vertical="center" wrapText="1"/>
    </xf>
    <xf numFmtId="0" fontId="61" fillId="55" borderId="37" xfId="0" applyFont="1" applyFill="1" applyBorder="1" applyAlignment="1">
      <alignment vertical="center" wrapText="1"/>
    </xf>
    <xf numFmtId="0" fontId="61" fillId="53" borderId="37" xfId="0" applyFont="1" applyFill="1" applyBorder="1" applyAlignment="1">
      <alignment vertical="center" wrapText="1"/>
    </xf>
    <xf numFmtId="0" fontId="61" fillId="21" borderId="37" xfId="0" applyFont="1" applyFill="1" applyBorder="1" applyAlignment="1">
      <alignment vertical="center" wrapText="1"/>
    </xf>
    <xf numFmtId="0" fontId="37" fillId="53" borderId="37" xfId="0" applyFont="1" applyFill="1" applyBorder="1" applyAlignment="1">
      <alignment vertical="center" wrapText="1"/>
    </xf>
    <xf numFmtId="0" fontId="16" fillId="53" borderId="36" xfId="0" applyFont="1" applyFill="1" applyBorder="1" applyAlignment="1">
      <alignment vertical="center" wrapText="1"/>
    </xf>
    <xf numFmtId="0" fontId="5" fillId="0" borderId="37" xfId="7" applyFont="1" applyFill="1" applyBorder="1" applyAlignment="1">
      <alignment horizontal="center" vertical="center" wrapText="1"/>
    </xf>
    <xf numFmtId="179" fontId="7" fillId="14" borderId="38" xfId="4" applyNumberFormat="1" applyFont="1" applyFill="1" applyBorder="1" applyAlignment="1">
      <alignment vertical="center"/>
    </xf>
    <xf numFmtId="177" fontId="7" fillId="14" borderId="38" xfId="4" applyFont="1" applyFill="1" applyBorder="1" applyAlignment="1">
      <alignment vertical="center"/>
    </xf>
    <xf numFmtId="0" fontId="7" fillId="14" borderId="1" xfId="7" applyNumberFormat="1" applyFont="1" applyFill="1" applyBorder="1" applyAlignment="1">
      <alignment horizontal="center" vertical="center"/>
    </xf>
    <xf numFmtId="0" fontId="7" fillId="14" borderId="1" xfId="7" applyNumberFormat="1" applyFont="1" applyFill="1" applyBorder="1" applyAlignment="1">
      <alignment horizontal="left" vertical="center" indent="1"/>
    </xf>
    <xf numFmtId="0" fontId="7" fillId="14" borderId="1" xfId="7" applyNumberFormat="1" applyFont="1" applyFill="1" applyBorder="1" applyAlignment="1">
      <alignment horizontal="right" vertical="center" indent="1"/>
    </xf>
    <xf numFmtId="0" fontId="7" fillId="14" borderId="38" xfId="7" applyNumberFormat="1" applyFont="1" applyFill="1" applyBorder="1" applyAlignment="1">
      <alignment horizontal="right" vertical="center" indent="1"/>
    </xf>
    <xf numFmtId="0" fontId="62" fillId="56" borderId="0" xfId="7" applyNumberFormat="1" applyFont="1" applyFill="1" applyBorder="1" applyAlignment="1">
      <alignment horizontal="center" vertical="center"/>
    </xf>
    <xf numFmtId="0" fontId="62" fillId="57" borderId="0" xfId="7" applyNumberFormat="1" applyFont="1" applyFill="1" applyBorder="1" applyAlignment="1">
      <alignment horizontal="center" vertical="center"/>
    </xf>
    <xf numFmtId="0" fontId="62" fillId="58" borderId="0" xfId="7" applyNumberFormat="1" applyFont="1" applyFill="1" applyBorder="1" applyAlignment="1">
      <alignment horizontal="center" vertical="center"/>
    </xf>
    <xf numFmtId="0" fontId="62" fillId="59" borderId="0" xfId="7" applyNumberFormat="1" applyFont="1" applyFill="1" applyBorder="1" applyAlignment="1">
      <alignment horizontal="center" vertical="center"/>
    </xf>
    <xf numFmtId="0" fontId="62" fillId="60" borderId="0" xfId="7" applyNumberFormat="1" applyFont="1" applyFill="1" applyBorder="1" applyAlignment="1">
      <alignment horizontal="center" vertical="center"/>
    </xf>
    <xf numFmtId="0" fontId="7" fillId="16" borderId="3" xfId="7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21" fillId="6" borderId="3" xfId="0" applyFont="1" applyFill="1" applyBorder="1" applyAlignment="1">
      <alignment horizontal="left" vertical="center" wrapText="1" indent="1"/>
    </xf>
    <xf numFmtId="0" fontId="21" fillId="61" borderId="3" xfId="0" applyFont="1" applyFill="1" applyBorder="1" applyAlignment="1">
      <alignment horizontal="left" vertical="center" wrapText="1" indent="1"/>
    </xf>
    <xf numFmtId="0" fontId="21" fillId="62" borderId="3" xfId="0" applyFont="1" applyFill="1" applyBorder="1" applyAlignment="1">
      <alignment horizontal="left" vertical="center" wrapText="1" indent="1"/>
    </xf>
    <xf numFmtId="0" fontId="21" fillId="9" borderId="3" xfId="0" applyFont="1" applyFill="1" applyBorder="1" applyAlignment="1">
      <alignment horizontal="left" vertical="center" wrapText="1" indent="1"/>
    </xf>
    <xf numFmtId="0" fontId="21" fillId="12" borderId="3" xfId="0" applyFont="1" applyFill="1" applyBorder="1" applyAlignment="1">
      <alignment horizontal="left" vertical="center" wrapText="1" indent="1"/>
    </xf>
    <xf numFmtId="0" fontId="21" fillId="11" borderId="3" xfId="0" applyFont="1" applyFill="1" applyBorder="1" applyAlignment="1">
      <alignment horizontal="left" vertical="center" wrapText="1" indent="1"/>
    </xf>
    <xf numFmtId="0" fontId="21" fillId="63" borderId="3" xfId="0" applyFont="1" applyFill="1" applyBorder="1" applyAlignment="1">
      <alignment horizontal="left" vertical="center" wrapText="1" indent="1"/>
    </xf>
    <xf numFmtId="0" fontId="21" fillId="13" borderId="3" xfId="0" applyFont="1" applyFill="1" applyBorder="1" applyAlignment="1">
      <alignment horizontal="left" vertical="center" wrapText="1" indent="1"/>
    </xf>
    <xf numFmtId="0" fontId="7" fillId="14" borderId="1" xfId="7" applyNumberFormat="1" applyFont="1" applyFill="1" applyBorder="1" applyAlignment="1">
      <alignment horizontal="left" vertical="center"/>
    </xf>
    <xf numFmtId="179" fontId="8" fillId="0" borderId="0" xfId="0" applyNumberFormat="1" applyFont="1" applyFill="1"/>
    <xf numFmtId="180" fontId="16" fillId="20" borderId="7" xfId="7" applyNumberFormat="1" applyFont="1" applyFill="1" applyBorder="1" applyAlignment="1">
      <alignment vertical="center" wrapText="1"/>
    </xf>
    <xf numFmtId="180" fontId="0" fillId="0" borderId="0" xfId="0" applyNumberFormat="1"/>
    <xf numFmtId="188" fontId="40" fillId="6" borderId="84" xfId="8" applyNumberFormat="1" applyFont="1" applyFill="1" applyBorder="1" applyAlignment="1">
      <alignment vertical="center"/>
    </xf>
    <xf numFmtId="188" fontId="64" fillId="7" borderId="84" xfId="8" applyNumberFormat="1" applyFont="1" applyFill="1" applyBorder="1" applyAlignment="1">
      <alignment vertical="center"/>
    </xf>
    <xf numFmtId="188" fontId="64" fillId="0" borderId="84" xfId="8" applyNumberFormat="1" applyFont="1" applyBorder="1" applyAlignment="1">
      <alignment vertical="center"/>
    </xf>
    <xf numFmtId="188" fontId="40" fillId="0" borderId="84" xfId="8" applyNumberFormat="1" applyFont="1" applyBorder="1" applyAlignment="1">
      <alignment vertical="center"/>
    </xf>
    <xf numFmtId="188" fontId="64" fillId="8" borderId="84" xfId="8" applyNumberFormat="1" applyFont="1" applyFill="1" applyBorder="1" applyAlignment="1">
      <alignment vertical="center"/>
    </xf>
    <xf numFmtId="188" fontId="64" fillId="9" borderId="84" xfId="8" applyNumberFormat="1" applyFont="1" applyFill="1" applyBorder="1" applyAlignment="1">
      <alignment vertical="center"/>
    </xf>
    <xf numFmtId="188" fontId="64" fillId="10" borderId="84" xfId="8" applyNumberFormat="1" applyFont="1" applyFill="1" applyBorder="1" applyAlignment="1">
      <alignment vertical="center"/>
    </xf>
    <xf numFmtId="188" fontId="40" fillId="11" borderId="84" xfId="8" applyNumberFormat="1" applyFont="1" applyFill="1" applyBorder="1" applyAlignment="1">
      <alignment vertical="center"/>
    </xf>
    <xf numFmtId="188" fontId="40" fillId="12" borderId="84" xfId="8" applyNumberFormat="1" applyFont="1" applyFill="1" applyBorder="1" applyAlignment="1">
      <alignment vertical="center"/>
    </xf>
    <xf numFmtId="188" fontId="40" fillId="13" borderId="84" xfId="8" applyNumberFormat="1" applyFont="1" applyFill="1" applyBorder="1" applyAlignment="1">
      <alignment vertical="center"/>
    </xf>
    <xf numFmtId="188" fontId="40" fillId="6" borderId="84" xfId="9" applyNumberFormat="1" applyFont="1" applyFill="1" applyBorder="1" applyAlignment="1">
      <alignment vertical="center"/>
    </xf>
    <xf numFmtId="188" fontId="64" fillId="7" borderId="84" xfId="9" applyNumberFormat="1" applyFont="1" applyFill="1" applyBorder="1" applyAlignment="1">
      <alignment vertical="center"/>
    </xf>
    <xf numFmtId="188" fontId="64" fillId="0" borderId="84" xfId="9" applyNumberFormat="1" applyFont="1" applyBorder="1" applyAlignment="1">
      <alignment vertical="center"/>
    </xf>
    <xf numFmtId="188" fontId="40" fillId="0" borderId="84" xfId="9" applyNumberFormat="1" applyFont="1" applyBorder="1" applyAlignment="1">
      <alignment vertical="center"/>
    </xf>
    <xf numFmtId="188" fontId="64" fillId="8" borderId="84" xfId="9" applyNumberFormat="1" applyFont="1" applyFill="1" applyBorder="1" applyAlignment="1">
      <alignment vertical="center"/>
    </xf>
    <xf numFmtId="188" fontId="64" fillId="9" borderId="84" xfId="9" applyNumberFormat="1" applyFont="1" applyFill="1" applyBorder="1" applyAlignment="1">
      <alignment vertical="center"/>
    </xf>
    <xf numFmtId="188" fontId="64" fillId="10" borderId="84" xfId="9" applyNumberFormat="1" applyFont="1" applyFill="1" applyBorder="1" applyAlignment="1">
      <alignment vertical="center"/>
    </xf>
    <xf numFmtId="188" fontId="64" fillId="11" borderId="84" xfId="9" applyNumberFormat="1" applyFont="1" applyFill="1" applyBorder="1" applyAlignment="1">
      <alignment vertical="center"/>
    </xf>
    <xf numFmtId="188" fontId="64" fillId="12" borderId="84" xfId="9" applyNumberFormat="1" applyFont="1" applyFill="1" applyBorder="1" applyAlignment="1">
      <alignment vertical="center"/>
    </xf>
    <xf numFmtId="188" fontId="40" fillId="13" borderId="84" xfId="9" applyNumberFormat="1" applyFont="1" applyFill="1" applyBorder="1" applyAlignment="1">
      <alignment vertical="center"/>
    </xf>
    <xf numFmtId="0" fontId="31" fillId="0" borderId="0" xfId="7" applyFont="1" applyBorder="1" applyAlignment="1">
      <alignment horizontal="left" vertical="center" wrapText="1" indent="1"/>
    </xf>
    <xf numFmtId="0" fontId="22" fillId="30" borderId="35" xfId="3" applyFont="1" applyFill="1" applyBorder="1" applyAlignment="1" applyProtection="1">
      <alignment horizontal="center" vertical="center"/>
    </xf>
    <xf numFmtId="0" fontId="22" fillId="30" borderId="33" xfId="3" applyFont="1" applyFill="1" applyBorder="1" applyAlignment="1" applyProtection="1">
      <alignment horizontal="center" vertical="center"/>
    </xf>
    <xf numFmtId="0" fontId="22" fillId="30" borderId="39" xfId="3" applyFont="1" applyFill="1" applyBorder="1" applyAlignment="1" applyProtection="1">
      <alignment horizontal="center" vertical="center"/>
    </xf>
    <xf numFmtId="0" fontId="12" fillId="0" borderId="33" xfId="7" applyFont="1" applyFill="1" applyBorder="1" applyAlignment="1">
      <alignment horizontal="left" vertical="center" wrapText="1"/>
    </xf>
    <xf numFmtId="0" fontId="12" fillId="0" borderId="39" xfId="7" applyFont="1" applyFill="1" applyBorder="1" applyAlignment="1">
      <alignment horizontal="left" vertical="center" wrapText="1"/>
    </xf>
    <xf numFmtId="0" fontId="23" fillId="30" borderId="24" xfId="7" applyFont="1" applyFill="1" applyBorder="1" applyAlignment="1">
      <alignment horizontal="center" wrapText="1"/>
    </xf>
    <xf numFmtId="0" fontId="23" fillId="30" borderId="25" xfId="7" applyFont="1" applyFill="1" applyBorder="1" applyAlignment="1">
      <alignment horizontal="center" wrapText="1"/>
    </xf>
    <xf numFmtId="0" fontId="23" fillId="30" borderId="8" xfId="7" applyFont="1" applyFill="1" applyBorder="1" applyAlignment="1">
      <alignment horizontal="center" wrapText="1"/>
    </xf>
    <xf numFmtId="0" fontId="25" fillId="0" borderId="0" xfId="7" applyFont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/>
    </xf>
    <xf numFmtId="0" fontId="7" fillId="61" borderId="3" xfId="0" applyFont="1" applyFill="1" applyBorder="1" applyAlignment="1">
      <alignment horizontal="center" vertical="center" wrapText="1"/>
    </xf>
    <xf numFmtId="0" fontId="7" fillId="61" borderId="3" xfId="0" applyFont="1" applyFill="1" applyBorder="1" applyAlignment="1">
      <alignment horizontal="center" vertical="center"/>
    </xf>
    <xf numFmtId="0" fontId="7" fillId="62" borderId="3" xfId="0" applyFont="1" applyFill="1" applyBorder="1" applyAlignment="1">
      <alignment horizontal="center" vertical="center" wrapText="1"/>
    </xf>
    <xf numFmtId="0" fontId="7" fillId="62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 wrapText="1"/>
    </xf>
    <xf numFmtId="0" fontId="7" fillId="63" borderId="3" xfId="0" applyFont="1" applyFill="1" applyBorder="1" applyAlignment="1">
      <alignment horizontal="center" vertical="center" wrapText="1"/>
    </xf>
    <xf numFmtId="0" fontId="7" fillId="63" borderId="3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 wrapText="1"/>
    </xf>
    <xf numFmtId="0" fontId="14" fillId="0" borderId="3" xfId="7" applyFont="1" applyFill="1" applyBorder="1" applyAlignment="1">
      <alignment horizontal="center" vertical="center" wrapText="1"/>
    </xf>
    <xf numFmtId="0" fontId="7" fillId="16" borderId="3" xfId="7" applyFont="1" applyFill="1" applyBorder="1" applyAlignment="1">
      <alignment horizontal="center" vertical="center" wrapText="1"/>
    </xf>
    <xf numFmtId="0" fontId="7" fillId="6" borderId="3" xfId="7" applyFont="1" applyFill="1" applyBorder="1" applyAlignment="1">
      <alignment horizontal="center" vertical="center" wrapText="1"/>
    </xf>
    <xf numFmtId="0" fontId="7" fillId="64" borderId="3" xfId="7" applyFont="1" applyFill="1" applyBorder="1" applyAlignment="1">
      <alignment horizontal="center" vertical="center" wrapText="1"/>
    </xf>
    <xf numFmtId="0" fontId="7" fillId="65" borderId="3" xfId="7" applyFont="1" applyFill="1" applyBorder="1" applyAlignment="1">
      <alignment horizontal="center" vertical="center" wrapText="1"/>
    </xf>
    <xf numFmtId="0" fontId="7" fillId="66" borderId="3" xfId="7" applyFont="1" applyFill="1" applyBorder="1" applyAlignment="1">
      <alignment horizontal="center" vertical="center" wrapText="1"/>
    </xf>
    <xf numFmtId="0" fontId="7" fillId="67" borderId="3" xfId="7" applyFont="1" applyFill="1" applyBorder="1" applyAlignment="1">
      <alignment horizontal="center" vertical="center" wrapText="1"/>
    </xf>
    <xf numFmtId="0" fontId="7" fillId="68" borderId="3" xfId="7" applyFont="1" applyFill="1" applyBorder="1" applyAlignment="1">
      <alignment horizontal="center" vertical="center" wrapText="1"/>
    </xf>
    <xf numFmtId="0" fontId="7" fillId="69" borderId="3" xfId="7" applyFont="1" applyFill="1" applyBorder="1" applyAlignment="1">
      <alignment horizontal="center" vertical="center" wrapText="1"/>
    </xf>
    <xf numFmtId="0" fontId="7" fillId="7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 wrapText="1"/>
    </xf>
    <xf numFmtId="0" fontId="7" fillId="0" borderId="3" xfId="7" applyFont="1" applyFill="1" applyBorder="1" applyAlignment="1">
      <alignment horizontal="center" vertical="center"/>
    </xf>
    <xf numFmtId="0" fontId="52" fillId="31" borderId="37" xfId="0" applyFont="1" applyFill="1" applyBorder="1" applyAlignment="1">
      <alignment horizontal="center" vertical="center" wrapText="1"/>
    </xf>
    <xf numFmtId="0" fontId="52" fillId="31" borderId="0" xfId="0" applyFont="1" applyFill="1" applyBorder="1" applyAlignment="1">
      <alignment horizontal="center" vertical="center" wrapText="1"/>
    </xf>
    <xf numFmtId="0" fontId="63" fillId="3" borderId="3" xfId="1" applyFont="1" applyBorder="1" applyAlignment="1">
      <alignment horizontal="center" vertical="center" wrapText="1"/>
    </xf>
    <xf numFmtId="0" fontId="5" fillId="0" borderId="3" xfId="7" applyFont="1" applyFill="1" applyBorder="1" applyAlignment="1">
      <alignment horizontal="center" vertical="center" wrapText="1"/>
    </xf>
    <xf numFmtId="0" fontId="49" fillId="36" borderId="37" xfId="7" applyFont="1" applyFill="1" applyBorder="1" applyAlignment="1">
      <alignment horizontal="center" vertical="center" wrapText="1"/>
    </xf>
    <xf numFmtId="0" fontId="49" fillId="36" borderId="0" xfId="7" applyFont="1" applyFill="1" applyBorder="1" applyAlignment="1">
      <alignment horizontal="center" vertical="center" wrapText="1"/>
    </xf>
    <xf numFmtId="0" fontId="63" fillId="4" borderId="3" xfId="2" applyFont="1" applyBorder="1" applyAlignment="1">
      <alignment horizontal="center" vertical="center" wrapText="1"/>
    </xf>
    <xf numFmtId="0" fontId="57" fillId="50" borderId="37" xfId="7" applyFont="1" applyFill="1" applyBorder="1" applyAlignment="1">
      <alignment horizontal="center" vertical="center" wrapText="1"/>
    </xf>
    <xf numFmtId="0" fontId="57" fillId="50" borderId="0" xfId="7" applyFont="1" applyFill="1" applyBorder="1" applyAlignment="1">
      <alignment horizontal="center" vertical="center" wrapText="1"/>
    </xf>
    <xf numFmtId="0" fontId="7" fillId="47" borderId="3" xfId="7" applyFont="1" applyFill="1" applyBorder="1" applyAlignment="1">
      <alignment horizontal="center" vertical="center" wrapText="1"/>
    </xf>
    <xf numFmtId="0" fontId="58" fillId="41" borderId="37" xfId="0" applyFont="1" applyFill="1" applyBorder="1" applyAlignment="1">
      <alignment horizontal="center" vertical="center" wrapText="1"/>
    </xf>
    <xf numFmtId="0" fontId="58" fillId="41" borderId="0" xfId="0" applyFont="1" applyFill="1" applyBorder="1" applyAlignment="1">
      <alignment horizontal="center" vertical="center" wrapText="1"/>
    </xf>
    <xf numFmtId="0" fontId="7" fillId="10" borderId="3" xfId="7" applyFont="1" applyFill="1" applyBorder="1" applyAlignment="1">
      <alignment horizontal="center" vertical="center" wrapText="1"/>
    </xf>
    <xf numFmtId="0" fontId="59" fillId="28" borderId="37" xfId="0" applyFont="1" applyFill="1" applyBorder="1" applyAlignment="1">
      <alignment horizontal="center" vertical="center" wrapText="1"/>
    </xf>
    <xf numFmtId="0" fontId="59" fillId="28" borderId="0" xfId="0" applyFont="1" applyFill="1" applyBorder="1" applyAlignment="1">
      <alignment horizontal="center" vertical="center" wrapText="1"/>
    </xf>
    <xf numFmtId="0" fontId="7" fillId="26" borderId="3" xfId="7" applyFont="1" applyFill="1" applyBorder="1" applyAlignment="1">
      <alignment horizontal="center" vertical="center" wrapText="1"/>
    </xf>
    <xf numFmtId="0" fontId="61" fillId="55" borderId="37" xfId="0" applyFont="1" applyFill="1" applyBorder="1" applyAlignment="1">
      <alignment horizontal="center" vertical="center" wrapText="1"/>
    </xf>
    <xf numFmtId="0" fontId="61" fillId="55" borderId="0" xfId="0" applyFont="1" applyFill="1" applyBorder="1" applyAlignment="1">
      <alignment horizontal="center" vertical="center" wrapText="1"/>
    </xf>
    <xf numFmtId="0" fontId="7" fillId="17" borderId="3" xfId="7" applyFont="1" applyFill="1" applyBorder="1" applyAlignment="1">
      <alignment horizontal="center" vertical="center" wrapText="1"/>
    </xf>
    <xf numFmtId="0" fontId="44" fillId="8" borderId="11" xfId="0" applyFont="1" applyFill="1" applyBorder="1" applyAlignment="1">
      <alignment horizontal="center" vertical="center" wrapText="1"/>
    </xf>
    <xf numFmtId="0" fontId="44" fillId="8" borderId="40" xfId="0" applyFont="1" applyFill="1" applyBorder="1" applyAlignment="1">
      <alignment horizontal="center" vertical="center" wrapText="1"/>
    </xf>
    <xf numFmtId="0" fontId="44" fillId="8" borderId="41" xfId="0" applyFont="1" applyFill="1" applyBorder="1" applyAlignment="1">
      <alignment horizontal="center" vertical="center" wrapText="1"/>
    </xf>
    <xf numFmtId="0" fontId="44" fillId="71" borderId="11" xfId="0" applyFont="1" applyFill="1" applyBorder="1" applyAlignment="1">
      <alignment horizontal="center" vertical="center" wrapText="1"/>
    </xf>
    <xf numFmtId="0" fontId="44" fillId="71" borderId="40" xfId="0" applyFont="1" applyFill="1" applyBorder="1" applyAlignment="1">
      <alignment horizontal="center" vertical="center" wrapText="1"/>
    </xf>
    <xf numFmtId="0" fontId="44" fillId="71" borderId="41" xfId="0" applyFont="1" applyFill="1" applyBorder="1" applyAlignment="1">
      <alignment horizontal="center" vertical="center" wrapText="1"/>
    </xf>
    <xf numFmtId="0" fontId="44" fillId="9" borderId="11" xfId="0" applyFont="1" applyFill="1" applyBorder="1" applyAlignment="1">
      <alignment horizontal="center" vertical="center" wrapText="1"/>
    </xf>
    <xf numFmtId="0" fontId="44" fillId="9" borderId="40" xfId="0" applyFont="1" applyFill="1" applyBorder="1" applyAlignment="1">
      <alignment horizontal="center" vertical="center" wrapText="1"/>
    </xf>
    <xf numFmtId="0" fontId="44" fillId="9" borderId="41" xfId="0" applyFont="1" applyFill="1" applyBorder="1" applyAlignment="1">
      <alignment horizontal="center" vertical="center" wrapText="1"/>
    </xf>
    <xf numFmtId="0" fontId="44" fillId="63" borderId="11" xfId="0" applyFont="1" applyFill="1" applyBorder="1" applyAlignment="1">
      <alignment horizontal="center" vertical="center" wrapText="1"/>
    </xf>
    <xf numFmtId="0" fontId="44" fillId="63" borderId="41" xfId="0" applyFont="1" applyFill="1" applyBorder="1" applyAlignment="1">
      <alignment horizontal="center" vertical="center" wrapText="1"/>
    </xf>
    <xf numFmtId="0" fontId="39" fillId="14" borderId="82" xfId="0" applyFont="1" applyFill="1" applyBorder="1" applyAlignment="1">
      <alignment horizontal="center" textRotation="90" wrapText="1"/>
    </xf>
    <xf numFmtId="0" fontId="39" fillId="14" borderId="83" xfId="0" applyFont="1" applyFill="1" applyBorder="1" applyAlignment="1">
      <alignment horizontal="center" textRotation="90" wrapText="1"/>
    </xf>
    <xf numFmtId="0" fontId="39" fillId="0" borderId="82" xfId="0" applyFont="1" applyFill="1" applyBorder="1" applyAlignment="1">
      <alignment horizontal="center" textRotation="90" wrapText="1"/>
    </xf>
    <xf numFmtId="0" fontId="39" fillId="0" borderId="83" xfId="0" applyFont="1" applyFill="1" applyBorder="1" applyAlignment="1">
      <alignment horizontal="center" textRotation="90" wrapText="1"/>
    </xf>
    <xf numFmtId="0" fontId="7" fillId="16" borderId="3" xfId="7" applyFont="1" applyFill="1" applyBorder="1" applyAlignment="1">
      <alignment horizontal="center" vertical="center"/>
    </xf>
    <xf numFmtId="0" fontId="11" fillId="0" borderId="24" xfId="7" applyFont="1" applyFill="1" applyBorder="1" applyAlignment="1">
      <alignment horizontal="center" vertical="center" wrapText="1"/>
    </xf>
    <xf numFmtId="0" fontId="11" fillId="0" borderId="25" xfId="7" applyFont="1" applyFill="1" applyBorder="1" applyAlignment="1">
      <alignment horizontal="center" vertical="center" wrapText="1"/>
    </xf>
    <xf numFmtId="0" fontId="11" fillId="0" borderId="8" xfId="7" applyFont="1" applyFill="1" applyBorder="1" applyAlignment="1">
      <alignment horizontal="center" vertical="center" wrapText="1"/>
    </xf>
  </cellXfs>
  <cellStyles count="12">
    <cellStyle name="20% - Accent1" xfId="1" builtinId="30"/>
    <cellStyle name="20% - Accent2" xfId="2" builtinId="34"/>
    <cellStyle name="Comma" xfId="4" builtinId="3"/>
    <cellStyle name="Hyperlink" xfId="3" builtinId="8"/>
    <cellStyle name="Migliaia 2" xfId="5"/>
    <cellStyle name="Migliaia 3" xfId="6"/>
    <cellStyle name="Normal" xfId="0" builtinId="0"/>
    <cellStyle name="Normale 2" xfId="7"/>
    <cellStyle name="Per cent" xfId="8" builtinId="5"/>
    <cellStyle name="Percentuale 5" xfId="9"/>
    <cellStyle name="Stile 1" xfId="10"/>
    <cellStyle name="Stile 2" xfId="1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0080"/>
      <rgbColor rgb="00C0C0C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eetMetadata" Target="metadata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1">
  <dgm:title val=""/>
  <dgm:desc val=""/>
  <dgm:catLst>
    <dgm:cat type="accent1" pri="11100"/>
  </dgm:catLst>
  <dgm:styleLbl name="node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4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1">
        <a:alpha val="4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1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1">
        <a:alpha val="90000"/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4">
  <dgm:title val=""/>
  <dgm:desc val=""/>
  <dgm:catLst>
    <dgm:cat type="accent1" pri="11400"/>
  </dgm:catLst>
  <dgm:styleLbl name="node0">
    <dgm:fillClrLst meth="cycle">
      <a:schemeClr val="accent1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1">
        <a:shade val="50000"/>
      </a:schemeClr>
      <a:schemeClr val="accent1">
        <a:tint val="55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1">
        <a:shade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1">
        <a:shade val="80000"/>
        <a:alpha val="50000"/>
      </a:schemeClr>
      <a:schemeClr val="accent1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1">
        <a:shade val="90000"/>
      </a:schemeClr>
      <a:schemeClr val="accent1">
        <a:tint val="50000"/>
      </a:schemeClr>
    </dgm:fillClrLst>
    <dgm:linClrLst meth="cycle">
      <a:schemeClr val="accent1">
        <a:shade val="90000"/>
      </a:schemeClr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1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1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1">
        <a:shade val="8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>
        <a:tint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>
        <a:tint val="7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>
        <a:tint val="5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1">
        <a:shade val="50000"/>
      </a:schemeClr>
      <a:schemeClr val="accent1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55000"/>
      </a:schemeClr>
    </dgm:fillClrLst>
    <dgm:linClrLst meth="repeat">
      <a:schemeClr val="accent1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55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8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9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0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1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2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3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4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5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6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7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8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9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2_1">
  <dgm:title val=""/>
  <dgm:desc val=""/>
  <dgm:catLst>
    <dgm:cat type="accent2" pri="11100"/>
  </dgm:catLst>
  <dgm:styleLbl name="node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2">
        <a:tint val="4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3">
    <dgm:fillClrLst meth="repeat">
      <a:schemeClr val="accent2"/>
    </dgm:fillClrLst>
    <dgm:linClrLst meth="repeat">
      <a:schemeClr val="accent2"/>
    </dgm:linClrLst>
    <dgm:effectClrLst/>
    <dgm:txLinClrLst/>
    <dgm:txFillClrLst/>
    <dgm:txEffectClrLst/>
  </dgm:styleLbl>
  <dgm:styleLbl name="parChTrans2D4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/>
    </dgm:fillClrLst>
    <dgm:linClrLst meth="repeat">
      <a:schemeClr val="accent2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/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2">
        <a:alpha val="4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2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2">
        <a:alpha val="90000"/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8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0.xml><?xml version="1.0" encoding="utf-8"?>
<dgm:colorsDef xmlns:dgm="http://schemas.openxmlformats.org/drawingml/2006/diagram" xmlns:a="http://schemas.openxmlformats.org/drawingml/2006/main" uniqueId="urn:microsoft.com/office/officeart/2005/8/colors/accent6_5">
  <dgm:title val=""/>
  <dgm:desc val=""/>
  <dgm:catLst>
    <dgm:cat type="accent6" pri="11500"/>
  </dgm:catLst>
  <dgm:styleLbl name="node0">
    <dgm:fillClrLst meth="cycle"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6">
        <a:alpha val="90000"/>
      </a:schemeClr>
      <a:schemeClr val="accent6">
        <a:alpha val="5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/>
    <dgm:txEffectClrLst/>
  </dgm:styleLbl>
  <dgm:styleLbl name="node1">
    <dgm:fillClrLst>
      <a:schemeClr val="accent6">
        <a:alpha val="9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lnNode1">
    <dgm:fillClrLst>
      <a:schemeClr val="accent6">
        <a:shade val="90000"/>
      </a:schemeClr>
      <a:schemeClr val="accent6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6">
        <a:shade val="80000"/>
        <a:alpha val="50000"/>
      </a:schemeClr>
      <a:schemeClr val="accent6">
        <a:alpha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>
        <a:alpha val="3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6">
        <a:tint val="50000"/>
        <a:alpha val="90000"/>
      </a:schemeClr>
      <a:schemeClr val="accent6">
        <a:tint val="20000"/>
        <a:alpha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6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f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bgSibTrans2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/>
    <dgm:txEffectClrLst/>
  </dgm:styleLbl>
  <dgm:styleLbl name="sibTrans1D1">
    <dgm:fillClrLst>
      <a:schemeClr val="accent6">
        <a:shade val="90000"/>
      </a:schemeClr>
      <a:schemeClr val="accent6">
        <a:tint val="50000"/>
      </a:schemeClr>
    </dgm:fillClrLst>
    <dgm:linClrLst>
      <a:schemeClr val="accent6">
        <a:shade val="90000"/>
      </a:schemeClr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6">
        <a:alpha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>
        <a:alpha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6">
        <a:shade val="8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6">
        <a:alpha val="90000"/>
      </a:schemeClr>
      <a:schemeClr val="accent6">
        <a:alpha val="50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6">
        <a:alpha val="90000"/>
        <a:tint val="40000"/>
      </a:schemeClr>
      <a:schemeClr val="accent6">
        <a:alpha val="5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6">
        <a:alpha val="90000"/>
        <a:tint val="40000"/>
      </a:schemeClr>
    </dgm:fillClrLst>
    <dgm:linClrLst meth="repeat">
      <a:schemeClr val="accent6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6">
        <a:alpha val="90000"/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6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6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6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1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2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3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4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5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6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7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8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9.xml><?xml version="1.0" encoding="utf-8"?>
<dgm:colorsDef xmlns:dgm="http://schemas.openxmlformats.org/drawingml/2006/diagram" xmlns:a="http://schemas.openxmlformats.org/drawingml/2006/main" uniqueId="urn:microsoft.com/office/officeart/2005/8/colors/accent4_1">
  <dgm:title val=""/>
  <dgm:desc val=""/>
  <dgm:catLst>
    <dgm:cat type="accent4" pri="11100"/>
  </dgm:catLst>
  <dgm:styleLbl name="node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4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4">
        <a:alpha val="4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4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4">
        <a:alpha val="90000"/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2_4">
  <dgm:title val=""/>
  <dgm:desc val=""/>
  <dgm:catLst>
    <dgm:cat type="accent2" pri="11400"/>
  </dgm:catLst>
  <dgm:styleLbl name="node0">
    <dgm:fillClrLst meth="cycle">
      <a:schemeClr val="accent2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2">
        <a:shade val="50000"/>
      </a:schemeClr>
      <a:schemeClr val="accent2">
        <a:tint val="45000"/>
      </a:schemeClr>
    </dgm:fillClrLst>
    <dgm:linClrLst meth="cycle">
      <a:schemeClr val="accent2">
        <a:shade val="50000"/>
      </a:schemeClr>
      <a:schemeClr val="accent2">
        <a:tint val="45000"/>
      </a:schemeClr>
    </dgm:linClrLst>
    <dgm:effectClrLst/>
    <dgm:txLinClrLst/>
    <dgm:txFillClrLst/>
    <dgm:txEffectClrLst/>
  </dgm:styleLbl>
  <dgm:styleLbl name="lnNode1">
    <dgm:fillClrLst meth="cycle">
      <a:schemeClr val="accent2">
        <a:shade val="50000"/>
      </a:schemeClr>
      <a:schemeClr val="accent2">
        <a:tint val="4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2">
        <a:shade val="80000"/>
        <a:alpha val="50000"/>
      </a:schemeClr>
      <a:schemeClr val="accent2">
        <a:tint val="45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2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2">
        <a:tint val="50000"/>
      </a:schemeClr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2">
        <a:shade val="90000"/>
      </a:schemeClr>
      <a:schemeClr val="accent2">
        <a:tint val="50000"/>
      </a:schemeClr>
    </dgm:fillClrLst>
    <dgm:linClrLst meth="cycle">
      <a:schemeClr val="accent2">
        <a:shade val="90000"/>
      </a:schemeClr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2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2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>
        <a:tint val="60000"/>
      </a:schemeClr>
    </dgm:fillClrLst>
    <dgm:linClrLst meth="repeat">
      <a:schemeClr val="accent2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2">
        <a:shade val="8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2">
        <a:tint val="5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2">
        <a:shade val="50000"/>
      </a:schemeClr>
      <a:schemeClr val="accent2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alpha val="90000"/>
        <a:tint val="55000"/>
      </a:schemeClr>
    </dgm:fillClrLst>
    <dgm:linClrLst meth="repeat">
      <a:schemeClr val="accent2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2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2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2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2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55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0.xml><?xml version="1.0" encoding="utf-8"?>
<dgm:colorsDef xmlns:dgm="http://schemas.openxmlformats.org/drawingml/2006/diagram" xmlns:a="http://schemas.openxmlformats.org/drawingml/2006/main" uniqueId="urn:microsoft.com/office/officeart/2005/8/colors/accent4_4">
  <dgm:title val=""/>
  <dgm:desc val=""/>
  <dgm:catLst>
    <dgm:cat type="accent4" pri="11400"/>
  </dgm:catLst>
  <dgm:styleLbl name="node0">
    <dgm:fillClrLst meth="cycle">
      <a:schemeClr val="accent4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4">
        <a:shade val="50000"/>
      </a:schemeClr>
      <a:schemeClr val="accent4">
        <a:tint val="55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4">
        <a:shade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4">
        <a:shade val="80000"/>
        <a:alpha val="50000"/>
      </a:schemeClr>
      <a:schemeClr val="accent4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4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4">
        <a:tint val="50000"/>
      </a:schemeClr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4">
        <a:shade val="90000"/>
      </a:schemeClr>
      <a:schemeClr val="accent4">
        <a:tint val="50000"/>
      </a:schemeClr>
    </dgm:fillClrLst>
    <dgm:linClrLst meth="cycle">
      <a:schemeClr val="accent4">
        <a:shade val="90000"/>
      </a:schemeClr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4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4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4">
        <a:shade val="8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>
        <a:tint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>
        <a:tint val="5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4">
        <a:shade val="50000"/>
      </a:schemeClr>
      <a:schemeClr val="accent4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55000"/>
      </a:schemeClr>
    </dgm:fillClrLst>
    <dgm:linClrLst meth="repeat">
      <a:schemeClr val="accent4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55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3_1">
  <dgm:title val=""/>
  <dgm:desc val=""/>
  <dgm:catLst>
    <dgm:cat type="accent3" pri="11100"/>
  </dgm:catLst>
  <dgm:styleLbl name="node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3">
        <a:tint val="4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3">
    <dgm:fillClrLst meth="repeat">
      <a:schemeClr val="accent3"/>
    </dgm:fillClrLst>
    <dgm:linClrLst meth="repeat">
      <a:schemeClr val="accent3"/>
    </dgm:linClrLst>
    <dgm:effectClrLst/>
    <dgm:txLinClrLst/>
    <dgm:txFillClrLst/>
    <dgm:txEffectClrLst/>
  </dgm:styleLbl>
  <dgm:styleLbl name="parChTrans2D4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/>
    </dgm:fillClrLst>
    <dgm:linClrLst meth="repeat">
      <a:schemeClr val="accent3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/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3">
        <a:alpha val="4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3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3">
        <a:alpha val="90000"/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8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3_4">
  <dgm:title val=""/>
  <dgm:desc val=""/>
  <dgm:catLst>
    <dgm:cat type="accent3" pri="11400"/>
  </dgm:catLst>
  <dgm:styleLbl name="node0">
    <dgm:fillClrLst meth="cycle">
      <a:schemeClr val="accent3">
        <a:shade val="60000"/>
      </a:schemeClr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cycle">
      <a:schemeClr val="accent3">
        <a:shade val="50000"/>
      </a:schemeClr>
      <a:schemeClr val="accent3">
        <a:tint val="55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/>
    <dgm:txEffectClrLst/>
  </dgm:styleLbl>
  <dgm:styleLbl name="lnNode1">
    <dgm:fillClrLst meth="cycle">
      <a:schemeClr val="accent3">
        <a:shade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cycle">
      <a:schemeClr val="accent3">
        <a:shade val="80000"/>
        <a:alpha val="50000"/>
      </a:schemeClr>
      <a:schemeClr val="accent3">
        <a:tint val="50000"/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>
        <a:tint val="99000"/>
      </a:schemeClr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f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bgSibTrans2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/>
    <dgm:txEffectClrLst/>
  </dgm:styleLbl>
  <dgm:styleLbl name="sibTrans1D1">
    <dgm:fillClrLst meth="cycle">
      <a:schemeClr val="accent3">
        <a:shade val="90000"/>
      </a:schemeClr>
      <a:schemeClr val="accent3">
        <a:tint val="50000"/>
      </a:schemeClr>
    </dgm:fillClrLst>
    <dgm:linClrLst meth="cycle">
      <a:schemeClr val="accent3">
        <a:shade val="90000"/>
      </a:schemeClr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3">
        <a:shade val="80000"/>
      </a:schemeClr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>
        <a:tint val="90000"/>
      </a:schemeClr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3">
        <a:tint val="70000"/>
      </a:schemeClr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>
        <a:tint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3">
        <a:tint val="60000"/>
      </a:schemeClr>
    </dgm:fillClrLst>
    <dgm:linClrLst meth="repeat">
      <a:schemeClr val="accent3">
        <a:shade val="80000"/>
      </a:schemeClr>
    </dgm:linClrLst>
    <dgm:effectClrLst/>
    <dgm:txLinClrLst/>
    <dgm:txFillClrLst/>
    <dgm:txEffectClrLst/>
  </dgm:styleLbl>
  <dgm:styleLbl name="parChTrans2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/>
    <dgm:txEffectClrLst/>
  </dgm:styleLbl>
  <dgm:styleLbl name="parChTrans2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/>
    <dgm:txEffectClrLst/>
  </dgm:styleLbl>
  <dgm:styleLbl name="parChTrans2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parChTrans1D1">
    <dgm:fillClrLst meth="repeat">
      <a:schemeClr val="accent3">
        <a:shade val="8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3">
        <a:tint val="7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3">
        <a:tint val="5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55000"/>
      </a:schemeClr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cycle">
      <a:schemeClr val="accent3">
        <a:shade val="50000"/>
      </a:schemeClr>
      <a:schemeClr val="accent3">
        <a:tint val="55000"/>
      </a:schemeClr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3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3">
        <a:alpha val="90000"/>
        <a:tint val="55000"/>
      </a:schemeClr>
    </dgm:fillClrLst>
    <dgm:linClrLst meth="repeat">
      <a:schemeClr val="accent3">
        <a:alpha val="90000"/>
        <a:tint val="55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3">
        <a:alpha val="90000"/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3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3">
        <a:tint val="90000"/>
      </a:schemeClr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3">
        <a:tint val="70000"/>
      </a:schemeClr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3">
        <a:tint val="50000"/>
      </a:schemeClr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55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3">
        <a:tint val="50000"/>
        <a:alpha val="55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55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6_1">
  <dgm:title val=""/>
  <dgm:desc val=""/>
  <dgm:catLst>
    <dgm:cat type="accent6" pri="11100"/>
  </dgm:catLst>
  <dgm:styleLbl name="node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6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6">
        <a:tint val="40000"/>
      </a:schemeClr>
    </dgm:fillClrLst>
    <dgm:linClrLst meth="repeat">
      <a:schemeClr val="accent6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6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6">
        <a:tint val="60000"/>
      </a:schemeClr>
    </dgm:fillClrLst>
    <dgm:linClrLst meth="repeat">
      <a:schemeClr val="accent6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accent6"/>
    </dgm:linClrLst>
    <dgm:effectClrLst/>
    <dgm:txLinClrLst/>
    <dgm:txFillClrLst/>
    <dgm:txEffectClrLst/>
  </dgm:styleLbl>
  <dgm:styleLbl name="parChTrans2D4">
    <dgm:fillClrLst meth="repeat">
      <a:schemeClr val="accent6"/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/>
    </dgm:fillClrLst>
    <dgm:linClrLst meth="repeat">
      <a:schemeClr val="accent6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/>
    </dgm:fillClrLst>
    <dgm:linClrLst meth="repeat">
      <a:schemeClr val="accent6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6">
        <a:alpha val="4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6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6">
        <a:alpha val="90000"/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6">
        <a:tint val="40000"/>
      </a:schemeClr>
    </dgm:fillClrLst>
    <dgm:linClrLst meth="repeat">
      <a:schemeClr val="accent6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6">
        <a:shade val="8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6">
        <a:tint val="50000"/>
        <a:alpha val="40000"/>
      </a:schemeClr>
    </dgm:fillClrLst>
    <dgm:linClrLst meth="repeat">
      <a:schemeClr val="accent6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6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479E63F-4AC3-406C-9D56-33D1AFACD4B0}" type="presOf" srcId="{267D5886-FBBC-44F2-8E70-C5A7D3D818C7}" destId="{B1EC5A2D-7A66-428D-882E-C761F9CDB9DE}" srcOrd="0" destOrd="0" presId="urn:microsoft.com/office/officeart/2005/8/layout/hierarchy1"/>
    <dgm:cxn modelId="{EFB0614A-048D-4854-847F-DA175B7EE620}" type="presOf" srcId="{2FC17958-902C-4539-A198-0720F6062468}" destId="{2708A2E2-143D-4EF3-9CD2-1DFD0F05FF0E}" srcOrd="0" destOrd="0" presId="urn:microsoft.com/office/officeart/2005/8/layout/hierarchy1"/>
    <dgm:cxn modelId="{4E1D2D54-E696-4E0C-AA62-8C4FD376A31B}" type="presOf" srcId="{FE9265A4-EB51-4743-ADE3-1C1EE92BDDD8}" destId="{30FB78C5-1134-4991-BC00-BD75FA6FA754}" srcOrd="0" destOrd="0" presId="urn:microsoft.com/office/officeart/2005/8/layout/hierarchy1"/>
    <dgm:cxn modelId="{90CA1A65-1BC1-4D78-A942-5A223244F193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FF6A48E1-86B1-45F2-8018-F5578E075C69}" type="presOf" srcId="{7F0A83FE-66A9-45E4-A37B-57C29735FD54}" destId="{8189E00C-A64C-4932-A813-0103FF3F1A3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CB205DED-561B-4ED3-A8AA-89ACDD0EFACC}" type="presOf" srcId="{779CB560-247B-48D0-B4FB-2A763E4AF8AE}" destId="{F2BC9EED-9E87-4330-921C-75252A19C8DA}" srcOrd="0" destOrd="0" presId="urn:microsoft.com/office/officeart/2005/8/layout/hierarchy1"/>
    <dgm:cxn modelId="{78E9EF0C-DB0E-40FE-B2BA-A38C8B334811}" type="presParOf" srcId="{30FB78C5-1134-4991-BC00-BD75FA6FA754}" destId="{6FB5C266-4478-46B4-A042-520ADE07F67D}" srcOrd="0" destOrd="0" presId="urn:microsoft.com/office/officeart/2005/8/layout/hierarchy1"/>
    <dgm:cxn modelId="{A098EF9A-3BC8-4CB1-8B52-4C6C7EBE1393}" type="presParOf" srcId="{6FB5C266-4478-46B4-A042-520ADE07F67D}" destId="{8B8CBDC3-5791-4340-BE2E-A22A02D86520}" srcOrd="0" destOrd="0" presId="urn:microsoft.com/office/officeart/2005/8/layout/hierarchy1"/>
    <dgm:cxn modelId="{1D310185-AD84-46C5-9CBA-A7252D5937F4}" type="presParOf" srcId="{8B8CBDC3-5791-4340-BE2E-A22A02D86520}" destId="{704DCB4F-1EA4-42A5-BFF3-A661B2B5B8E4}" srcOrd="0" destOrd="0" presId="urn:microsoft.com/office/officeart/2005/8/layout/hierarchy1"/>
    <dgm:cxn modelId="{66AD932F-70D8-4703-B9ED-796937A559A7}" type="presParOf" srcId="{8B8CBDC3-5791-4340-BE2E-A22A02D86520}" destId="{F2BC9EED-9E87-4330-921C-75252A19C8DA}" srcOrd="1" destOrd="0" presId="urn:microsoft.com/office/officeart/2005/8/layout/hierarchy1"/>
    <dgm:cxn modelId="{40E6A093-E80B-46F1-AB6B-0EA5FB13F480}" type="presParOf" srcId="{6FB5C266-4478-46B4-A042-520ADE07F67D}" destId="{D1C05A7F-F824-4D72-9CFA-035134768667}" srcOrd="1" destOrd="0" presId="urn:microsoft.com/office/officeart/2005/8/layout/hierarchy1"/>
    <dgm:cxn modelId="{D92B07DF-2B41-47A6-BB24-148D23EAD57F}" type="presParOf" srcId="{D1C05A7F-F824-4D72-9CFA-035134768667}" destId="{B1EC5A2D-7A66-428D-882E-C761F9CDB9DE}" srcOrd="0" destOrd="0" presId="urn:microsoft.com/office/officeart/2005/8/layout/hierarchy1"/>
    <dgm:cxn modelId="{3DB680A0-2B86-4FCB-B231-EFF6C9EED159}" type="presParOf" srcId="{D1C05A7F-F824-4D72-9CFA-035134768667}" destId="{77EE1994-46BA-4AAC-B75F-A8CC1281165A}" srcOrd="1" destOrd="0" presId="urn:microsoft.com/office/officeart/2005/8/layout/hierarchy1"/>
    <dgm:cxn modelId="{6E72E4E8-8D5A-4DA2-8469-A60250427EF7}" type="presParOf" srcId="{77EE1994-46BA-4AAC-B75F-A8CC1281165A}" destId="{A0672F88-90BF-4C42-A7BE-73F652062E5B}" srcOrd="0" destOrd="0" presId="urn:microsoft.com/office/officeart/2005/8/layout/hierarchy1"/>
    <dgm:cxn modelId="{7A592A37-ED0D-45F5-871D-B0A982667011}" type="presParOf" srcId="{A0672F88-90BF-4C42-A7BE-73F652062E5B}" destId="{FB848A89-D29E-4F8B-8FE6-3B52EB3E00BD}" srcOrd="0" destOrd="0" presId="urn:microsoft.com/office/officeart/2005/8/layout/hierarchy1"/>
    <dgm:cxn modelId="{EFC39E4B-8BD9-4A29-BC74-4DEBB67CF70E}" type="presParOf" srcId="{A0672F88-90BF-4C42-A7BE-73F652062E5B}" destId="{8189E00C-A64C-4932-A813-0103FF3F1A3E}" srcOrd="1" destOrd="0" presId="urn:microsoft.com/office/officeart/2005/8/layout/hierarchy1"/>
    <dgm:cxn modelId="{9DA80A68-F450-40A6-AAC8-3486AEBC66DE}" type="presParOf" srcId="{77EE1994-46BA-4AAC-B75F-A8CC1281165A}" destId="{1BFA41FF-984F-49B1-9CD1-9E57AC35F788}" srcOrd="1" destOrd="0" presId="urn:microsoft.com/office/officeart/2005/8/layout/hierarchy1"/>
    <dgm:cxn modelId="{9E7AF5CE-0502-4A5A-A41A-BFB432C71D48}" type="presParOf" srcId="{D1C05A7F-F824-4D72-9CFA-035134768667}" destId="{B948BAAC-2AC0-4161-92C5-74B664B1BC79}" srcOrd="2" destOrd="0" presId="urn:microsoft.com/office/officeart/2005/8/layout/hierarchy1"/>
    <dgm:cxn modelId="{80539350-732E-4DBB-B6AA-05FA1EDF2BFF}" type="presParOf" srcId="{D1C05A7F-F824-4D72-9CFA-035134768667}" destId="{C30556F0-6616-4ECA-9F77-90DC16E3A2FB}" srcOrd="3" destOrd="0" presId="urn:microsoft.com/office/officeart/2005/8/layout/hierarchy1"/>
    <dgm:cxn modelId="{08BAB082-9EE1-4BB7-875E-E3F8E5C5AD1F}" type="presParOf" srcId="{C30556F0-6616-4ECA-9F77-90DC16E3A2FB}" destId="{ABC5424A-2FF7-490A-A1DF-0CE82D841185}" srcOrd="0" destOrd="0" presId="urn:microsoft.com/office/officeart/2005/8/layout/hierarchy1"/>
    <dgm:cxn modelId="{6C27D2DE-1C85-4341-9AF6-C8C33F6DCA3F}" type="presParOf" srcId="{ABC5424A-2FF7-490A-A1DF-0CE82D841185}" destId="{34BEC984-6831-4606-B7D0-26430F7F51B3}" srcOrd="0" destOrd="0" presId="urn:microsoft.com/office/officeart/2005/8/layout/hierarchy1"/>
    <dgm:cxn modelId="{30F3A162-A441-4AAE-B386-5A4DDED7D59F}" type="presParOf" srcId="{ABC5424A-2FF7-490A-A1DF-0CE82D841185}" destId="{2708A2E2-143D-4EF3-9CD2-1DFD0F05FF0E}" srcOrd="1" destOrd="0" presId="urn:microsoft.com/office/officeart/2005/8/layout/hierarchy1"/>
    <dgm:cxn modelId="{497A62DE-50AE-4751-AF67-197FA236A59B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817" custLinFactNeighborY="-1434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B5925322-C19D-4924-869C-F60ADD9AC1E9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7772C796-D308-41CA-9969-8B1C6872093D}" type="presOf" srcId="{A07FA86F-62DD-489E-8874-79DE78A0F0B4}" destId="{C47166C6-1FE9-4EA3-BED9-5A31EC9CE791}" srcOrd="0" destOrd="0" presId="urn:microsoft.com/office/officeart/2005/8/layout/list1"/>
    <dgm:cxn modelId="{9D3DC39E-6071-44EF-9F58-4256EF95B65D}" type="presOf" srcId="{E14901F3-B27F-46EB-8C5E-CC7C49F78875}" destId="{0534CEAC-D9C6-4FC3-B63E-29BE2D2EA1AE}" srcOrd="0" destOrd="0" presId="urn:microsoft.com/office/officeart/2005/8/layout/list1"/>
    <dgm:cxn modelId="{07BE03A3-7E22-4846-A530-AC09C10D7108}" type="presParOf" srcId="{C47166C6-1FE9-4EA3-BED9-5A31EC9CE791}" destId="{788F9D6C-20FD-4F03-B735-47F3D0419BC3}" srcOrd="0" destOrd="0" presId="urn:microsoft.com/office/officeart/2005/8/layout/list1"/>
    <dgm:cxn modelId="{E63836E2-BBB8-41B0-B810-2C832FD25BB1}" type="presParOf" srcId="{788F9D6C-20FD-4F03-B735-47F3D0419BC3}" destId="{0534CEAC-D9C6-4FC3-B63E-29BE2D2EA1AE}" srcOrd="0" destOrd="0" presId="urn:microsoft.com/office/officeart/2005/8/layout/list1"/>
    <dgm:cxn modelId="{5C38634D-0A3D-42D6-B0CB-FF78576B215F}" type="presParOf" srcId="{788F9D6C-20FD-4F03-B735-47F3D0419BC3}" destId="{0644E4D7-E9D0-46A8-826E-A31806E8DE22}" srcOrd="1" destOrd="0" presId="urn:microsoft.com/office/officeart/2005/8/layout/list1"/>
    <dgm:cxn modelId="{9243DA17-2AB2-48E0-B89B-D6A5DE4606D2}" type="presParOf" srcId="{C47166C6-1FE9-4EA3-BED9-5A31EC9CE791}" destId="{B179B12E-85C4-4857-BA73-AB89CEBB28D6}" srcOrd="1" destOrd="0" presId="urn:microsoft.com/office/officeart/2005/8/layout/list1"/>
    <dgm:cxn modelId="{852A2867-FAF0-4F0E-9674-079BD8DBFC25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Arial Narrow" panose="020B0606020202030204" pitchFamily="34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Arial Narrow" panose="020B0606020202030204" pitchFamily="34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1EAE1410-6C2B-40BF-AB4B-D396D7271C68}" type="presOf" srcId="{FE9265A4-EB51-4743-ADE3-1C1EE92BDDD8}" destId="{30FB78C5-1134-4991-BC00-BD75FA6FA754}" srcOrd="0" destOrd="0" presId="urn:microsoft.com/office/officeart/2005/8/layout/hierarchy1"/>
    <dgm:cxn modelId="{BB197E11-8E2F-40B4-9F8E-A381D2951AD4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2E794939-44F1-4079-BD7E-1A9AFF41648C}" type="presOf" srcId="{D3E1818B-672E-489D-8EAD-5FED4D99F953}" destId="{B948BAAC-2AC0-4161-92C5-74B664B1BC79}" srcOrd="0" destOrd="0" presId="urn:microsoft.com/office/officeart/2005/8/layout/hierarchy1"/>
    <dgm:cxn modelId="{CB1EEF7E-C84B-4F8A-812B-8FB51ADF9AB1}" type="presOf" srcId="{2FC17958-902C-4539-A198-0720F6062468}" destId="{2708A2E2-143D-4EF3-9CD2-1DFD0F05FF0E}" srcOrd="0" destOrd="0" presId="urn:microsoft.com/office/officeart/2005/8/layout/hierarchy1"/>
    <dgm:cxn modelId="{60BDAE8E-2943-4217-8F0F-187CF1C8A1B8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07C49F0-E677-4BCE-8CEE-D920438F11D9}" type="presOf" srcId="{267D5886-FBBC-44F2-8E70-C5A7D3D818C7}" destId="{B1EC5A2D-7A66-428D-882E-C761F9CDB9DE}" srcOrd="0" destOrd="0" presId="urn:microsoft.com/office/officeart/2005/8/layout/hierarchy1"/>
    <dgm:cxn modelId="{0A71F17F-3FFB-449C-BF4A-DA7B776D63E1}" type="presParOf" srcId="{30FB78C5-1134-4991-BC00-BD75FA6FA754}" destId="{6FB5C266-4478-46B4-A042-520ADE07F67D}" srcOrd="0" destOrd="0" presId="urn:microsoft.com/office/officeart/2005/8/layout/hierarchy1"/>
    <dgm:cxn modelId="{2443A8EA-2DD3-4682-9CCE-5DCA15390A7A}" type="presParOf" srcId="{6FB5C266-4478-46B4-A042-520ADE07F67D}" destId="{8B8CBDC3-5791-4340-BE2E-A22A02D86520}" srcOrd="0" destOrd="0" presId="urn:microsoft.com/office/officeart/2005/8/layout/hierarchy1"/>
    <dgm:cxn modelId="{91535053-D3BA-482A-9A5B-309233367887}" type="presParOf" srcId="{8B8CBDC3-5791-4340-BE2E-A22A02D86520}" destId="{704DCB4F-1EA4-42A5-BFF3-A661B2B5B8E4}" srcOrd="0" destOrd="0" presId="urn:microsoft.com/office/officeart/2005/8/layout/hierarchy1"/>
    <dgm:cxn modelId="{18B71DD5-CE30-43A7-A55C-472868CB1F64}" type="presParOf" srcId="{8B8CBDC3-5791-4340-BE2E-A22A02D86520}" destId="{F2BC9EED-9E87-4330-921C-75252A19C8DA}" srcOrd="1" destOrd="0" presId="urn:microsoft.com/office/officeart/2005/8/layout/hierarchy1"/>
    <dgm:cxn modelId="{ABB62CDA-C3A5-4B2A-A149-93AEE3875266}" type="presParOf" srcId="{6FB5C266-4478-46B4-A042-520ADE07F67D}" destId="{D1C05A7F-F824-4D72-9CFA-035134768667}" srcOrd="1" destOrd="0" presId="urn:microsoft.com/office/officeart/2005/8/layout/hierarchy1"/>
    <dgm:cxn modelId="{D0C67AEB-9FAF-42C2-BAD7-372D369E448F}" type="presParOf" srcId="{D1C05A7F-F824-4D72-9CFA-035134768667}" destId="{B1EC5A2D-7A66-428D-882E-C761F9CDB9DE}" srcOrd="0" destOrd="0" presId="urn:microsoft.com/office/officeart/2005/8/layout/hierarchy1"/>
    <dgm:cxn modelId="{B14C79C3-8326-4D7A-947E-3F58B5400FEE}" type="presParOf" srcId="{D1C05A7F-F824-4D72-9CFA-035134768667}" destId="{77EE1994-46BA-4AAC-B75F-A8CC1281165A}" srcOrd="1" destOrd="0" presId="urn:microsoft.com/office/officeart/2005/8/layout/hierarchy1"/>
    <dgm:cxn modelId="{391F883B-BE99-4D4C-ACBF-197D5DEC8AE2}" type="presParOf" srcId="{77EE1994-46BA-4AAC-B75F-A8CC1281165A}" destId="{A0672F88-90BF-4C42-A7BE-73F652062E5B}" srcOrd="0" destOrd="0" presId="urn:microsoft.com/office/officeart/2005/8/layout/hierarchy1"/>
    <dgm:cxn modelId="{7DBFC6D7-6728-4934-96CF-ACD28D0AFA70}" type="presParOf" srcId="{A0672F88-90BF-4C42-A7BE-73F652062E5B}" destId="{FB848A89-D29E-4F8B-8FE6-3B52EB3E00BD}" srcOrd="0" destOrd="0" presId="urn:microsoft.com/office/officeart/2005/8/layout/hierarchy1"/>
    <dgm:cxn modelId="{BA0BA690-2B28-431D-9A1C-A9E2782F1D5D}" type="presParOf" srcId="{A0672F88-90BF-4C42-A7BE-73F652062E5B}" destId="{8189E00C-A64C-4932-A813-0103FF3F1A3E}" srcOrd="1" destOrd="0" presId="urn:microsoft.com/office/officeart/2005/8/layout/hierarchy1"/>
    <dgm:cxn modelId="{FCEBF079-8E09-4D6E-9D46-2C6ABBF2037B}" type="presParOf" srcId="{77EE1994-46BA-4AAC-B75F-A8CC1281165A}" destId="{1BFA41FF-984F-49B1-9CD1-9E57AC35F788}" srcOrd="1" destOrd="0" presId="urn:microsoft.com/office/officeart/2005/8/layout/hierarchy1"/>
    <dgm:cxn modelId="{F49A08F8-1754-4E53-83E1-F6B5D9982A16}" type="presParOf" srcId="{D1C05A7F-F824-4D72-9CFA-035134768667}" destId="{B948BAAC-2AC0-4161-92C5-74B664B1BC79}" srcOrd="2" destOrd="0" presId="urn:microsoft.com/office/officeart/2005/8/layout/hierarchy1"/>
    <dgm:cxn modelId="{CDF8FDBC-33C4-4F52-8235-A98DD94A8034}" type="presParOf" srcId="{D1C05A7F-F824-4D72-9CFA-035134768667}" destId="{C30556F0-6616-4ECA-9F77-90DC16E3A2FB}" srcOrd="3" destOrd="0" presId="urn:microsoft.com/office/officeart/2005/8/layout/hierarchy1"/>
    <dgm:cxn modelId="{CD3A66E3-E723-48E3-A835-646861C88F57}" type="presParOf" srcId="{C30556F0-6616-4ECA-9F77-90DC16E3A2FB}" destId="{ABC5424A-2FF7-490A-A1DF-0CE82D841185}" srcOrd="0" destOrd="0" presId="urn:microsoft.com/office/officeart/2005/8/layout/hierarchy1"/>
    <dgm:cxn modelId="{ABE232DB-2B73-4CD4-AB15-AA30D7A9A3FE}" type="presParOf" srcId="{ABC5424A-2FF7-490A-A1DF-0CE82D841185}" destId="{34BEC984-6831-4606-B7D0-26430F7F51B3}" srcOrd="0" destOrd="0" presId="urn:microsoft.com/office/officeart/2005/8/layout/hierarchy1"/>
    <dgm:cxn modelId="{430D08EE-99EC-46FF-B360-BCEE8E332633}" type="presParOf" srcId="{ABC5424A-2FF7-490A-A1DF-0CE82D841185}" destId="{2708A2E2-143D-4EF3-9CD2-1DFD0F05FF0E}" srcOrd="1" destOrd="0" presId="urn:microsoft.com/office/officeart/2005/8/layout/hierarchy1"/>
    <dgm:cxn modelId="{5A2F18BE-F7D3-4A7E-AF50-E65ED8480562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BC495E79-5044-410F-96C0-918CBEBE8EF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0F2720A7-FBB6-4327-BE78-8E54BCC7DBB5}" type="presOf" srcId="{E14901F3-B27F-46EB-8C5E-CC7C49F78875}" destId="{0644E4D7-E9D0-46A8-826E-A31806E8DE22}" srcOrd="1" destOrd="0" presId="urn:microsoft.com/office/officeart/2005/8/layout/list1"/>
    <dgm:cxn modelId="{9028E2A8-7072-4E47-A278-F99CD684DF60}" type="presOf" srcId="{E14901F3-B27F-46EB-8C5E-CC7C49F78875}" destId="{0534CEAC-D9C6-4FC3-B63E-29BE2D2EA1AE}" srcOrd="0" destOrd="0" presId="urn:microsoft.com/office/officeart/2005/8/layout/list1"/>
    <dgm:cxn modelId="{763DB150-6254-4A8A-9B0F-B9A2C7D353BD}" type="presParOf" srcId="{C47166C6-1FE9-4EA3-BED9-5A31EC9CE791}" destId="{788F9D6C-20FD-4F03-B735-47F3D0419BC3}" srcOrd="0" destOrd="0" presId="urn:microsoft.com/office/officeart/2005/8/layout/list1"/>
    <dgm:cxn modelId="{2835314F-96C2-4C55-A391-23EA51972A79}" type="presParOf" srcId="{788F9D6C-20FD-4F03-B735-47F3D0419BC3}" destId="{0534CEAC-D9C6-4FC3-B63E-29BE2D2EA1AE}" srcOrd="0" destOrd="0" presId="urn:microsoft.com/office/officeart/2005/8/layout/list1"/>
    <dgm:cxn modelId="{7A507BDC-02D1-4A54-8631-C84C1EF51228}" type="presParOf" srcId="{788F9D6C-20FD-4F03-B735-47F3D0419BC3}" destId="{0644E4D7-E9D0-46A8-826E-A31806E8DE22}" srcOrd="1" destOrd="0" presId="urn:microsoft.com/office/officeart/2005/8/layout/list1"/>
    <dgm:cxn modelId="{A356283E-2D36-4BA1-BAAD-58F2AE3C300E}" type="presParOf" srcId="{C47166C6-1FE9-4EA3-BED9-5A31EC9CE791}" destId="{B179B12E-85C4-4857-BA73-AB89CEBB28D6}" srcOrd="1" destOrd="0" presId="urn:microsoft.com/office/officeart/2005/8/layout/list1"/>
    <dgm:cxn modelId="{3A8E8C19-65D9-44F0-B62F-4BB6D3DE6FE0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BB8B6DA1-32A0-42BB-A673-5944D146C157}" type="presOf" srcId="{E14901F3-B27F-46EB-8C5E-CC7C49F78875}" destId="{0534CEAC-D9C6-4FC3-B63E-29BE2D2EA1AE}" srcOrd="0" destOrd="0" presId="urn:microsoft.com/office/officeart/2005/8/layout/list1"/>
    <dgm:cxn modelId="{B09065D6-EBC7-4C2D-BF0A-F72B97810A1D}" type="presOf" srcId="{A07FA86F-62DD-489E-8874-79DE78A0F0B4}" destId="{C47166C6-1FE9-4EA3-BED9-5A31EC9CE791}" srcOrd="0" destOrd="0" presId="urn:microsoft.com/office/officeart/2005/8/layout/list1"/>
    <dgm:cxn modelId="{8264CDE3-2368-472B-96B5-018B880E1589}" type="presOf" srcId="{E14901F3-B27F-46EB-8C5E-CC7C49F78875}" destId="{0644E4D7-E9D0-46A8-826E-A31806E8DE22}" srcOrd="1" destOrd="0" presId="urn:microsoft.com/office/officeart/2005/8/layout/list1"/>
    <dgm:cxn modelId="{6D53DC75-82BC-48FA-A7C6-405E7482B22E}" type="presParOf" srcId="{C47166C6-1FE9-4EA3-BED9-5A31EC9CE791}" destId="{788F9D6C-20FD-4F03-B735-47F3D0419BC3}" srcOrd="0" destOrd="0" presId="urn:microsoft.com/office/officeart/2005/8/layout/list1"/>
    <dgm:cxn modelId="{C82A1B29-59AD-4DBE-8795-1E618851E38A}" type="presParOf" srcId="{788F9D6C-20FD-4F03-B735-47F3D0419BC3}" destId="{0534CEAC-D9C6-4FC3-B63E-29BE2D2EA1AE}" srcOrd="0" destOrd="0" presId="urn:microsoft.com/office/officeart/2005/8/layout/list1"/>
    <dgm:cxn modelId="{9CB73273-31DB-45DE-AC16-1ADF1F140FF5}" type="presParOf" srcId="{788F9D6C-20FD-4F03-B735-47F3D0419BC3}" destId="{0644E4D7-E9D0-46A8-826E-A31806E8DE22}" srcOrd="1" destOrd="0" presId="urn:microsoft.com/office/officeart/2005/8/layout/list1"/>
    <dgm:cxn modelId="{670AC422-0DDE-48EF-9AC1-38244429D326}" type="presParOf" srcId="{C47166C6-1FE9-4EA3-BED9-5A31EC9CE791}" destId="{B179B12E-85C4-4857-BA73-AB89CEBB28D6}" srcOrd="1" destOrd="0" presId="urn:microsoft.com/office/officeart/2005/8/layout/list1"/>
    <dgm:cxn modelId="{22FC2A1D-D6CC-4715-9518-801B51CAE23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74933035-FA49-4E40-A730-9F56C143986F}" type="presOf" srcId="{A07FA86F-62DD-489E-8874-79DE78A0F0B4}" destId="{C47166C6-1FE9-4EA3-BED9-5A31EC9CE791}" srcOrd="0" destOrd="0" presId="urn:microsoft.com/office/officeart/2005/8/layout/list1"/>
    <dgm:cxn modelId="{D6E4AF4C-203D-40A0-8D95-711E641C14AB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0AC0A5A9-7127-4CFA-9353-36EECCB6655C}" type="presOf" srcId="{E14901F3-B27F-46EB-8C5E-CC7C49F78875}" destId="{0534CEAC-D9C6-4FC3-B63E-29BE2D2EA1AE}" srcOrd="0" destOrd="0" presId="urn:microsoft.com/office/officeart/2005/8/layout/list1"/>
    <dgm:cxn modelId="{B3BD4BE7-F0FE-41C4-9C45-96230401EBDA}" type="presParOf" srcId="{C47166C6-1FE9-4EA3-BED9-5A31EC9CE791}" destId="{788F9D6C-20FD-4F03-B735-47F3D0419BC3}" srcOrd="0" destOrd="0" presId="urn:microsoft.com/office/officeart/2005/8/layout/list1"/>
    <dgm:cxn modelId="{751E8FB6-EAB5-42FB-84F2-0E8211B74B80}" type="presParOf" srcId="{788F9D6C-20FD-4F03-B735-47F3D0419BC3}" destId="{0534CEAC-D9C6-4FC3-B63E-29BE2D2EA1AE}" srcOrd="0" destOrd="0" presId="urn:microsoft.com/office/officeart/2005/8/layout/list1"/>
    <dgm:cxn modelId="{CCCE15CC-D482-42CD-9BF2-2D7E8DEDE66C}" type="presParOf" srcId="{788F9D6C-20FD-4F03-B735-47F3D0419BC3}" destId="{0644E4D7-E9D0-46A8-826E-A31806E8DE22}" srcOrd="1" destOrd="0" presId="urn:microsoft.com/office/officeart/2005/8/layout/list1"/>
    <dgm:cxn modelId="{263D63BF-8AF1-49A5-9FDC-64D0BCD79C79}" type="presParOf" srcId="{C47166C6-1FE9-4EA3-BED9-5A31EC9CE791}" destId="{B179B12E-85C4-4857-BA73-AB89CEBB28D6}" srcOrd="1" destOrd="0" presId="urn:microsoft.com/office/officeart/2005/8/layout/list1"/>
    <dgm:cxn modelId="{4D5463EE-54F4-472D-ADE6-9805CAC51526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8C5910-EF4D-4FB2-AB4F-6EE6BAB35B2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4266E9D0-934A-4F23-83C2-F83858CCABB0}" type="presOf" srcId="{E14901F3-B27F-46EB-8C5E-CC7C49F78875}" destId="{0644E4D7-E9D0-46A8-826E-A31806E8DE22}" srcOrd="1" destOrd="0" presId="urn:microsoft.com/office/officeart/2005/8/layout/list1"/>
    <dgm:cxn modelId="{EBA6D3EA-CEDC-4A3E-A979-D1702C8D9F05}" type="presOf" srcId="{E14901F3-B27F-46EB-8C5E-CC7C49F78875}" destId="{0534CEAC-D9C6-4FC3-B63E-29BE2D2EA1AE}" srcOrd="0" destOrd="0" presId="urn:microsoft.com/office/officeart/2005/8/layout/list1"/>
    <dgm:cxn modelId="{032A05F6-B320-485E-968C-9C0C3D438C66}" type="presParOf" srcId="{C47166C6-1FE9-4EA3-BED9-5A31EC9CE791}" destId="{788F9D6C-20FD-4F03-B735-47F3D0419BC3}" srcOrd="0" destOrd="0" presId="urn:microsoft.com/office/officeart/2005/8/layout/list1"/>
    <dgm:cxn modelId="{90DAED08-7CA0-4B94-A2CB-736BC1DF9ECB}" type="presParOf" srcId="{788F9D6C-20FD-4F03-B735-47F3D0419BC3}" destId="{0534CEAC-D9C6-4FC3-B63E-29BE2D2EA1AE}" srcOrd="0" destOrd="0" presId="urn:microsoft.com/office/officeart/2005/8/layout/list1"/>
    <dgm:cxn modelId="{C8518C4E-340E-47CD-A988-EEBE8DF5047F}" type="presParOf" srcId="{788F9D6C-20FD-4F03-B735-47F3D0419BC3}" destId="{0644E4D7-E9D0-46A8-826E-A31806E8DE22}" srcOrd="1" destOrd="0" presId="urn:microsoft.com/office/officeart/2005/8/layout/list1"/>
    <dgm:cxn modelId="{BB93B7A5-B340-4FFE-A591-F492DBA0FF1E}" type="presParOf" srcId="{C47166C6-1FE9-4EA3-BED9-5A31EC9CE791}" destId="{B179B12E-85C4-4857-BA73-AB89CEBB28D6}" srcOrd="1" destOrd="0" presId="urn:microsoft.com/office/officeart/2005/8/layout/list1"/>
    <dgm:cxn modelId="{7A87F475-9A4A-4081-B2F9-904EE5A6970D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9EBDA013-E066-4305-8BF6-CA24C81DE471}" type="presOf" srcId="{E14901F3-B27F-46EB-8C5E-CC7C49F78875}" destId="{0534CEAC-D9C6-4FC3-B63E-29BE2D2EA1AE}" srcOrd="0" destOrd="0" presId="urn:microsoft.com/office/officeart/2005/8/layout/list1"/>
    <dgm:cxn modelId="{66C9CC56-3C29-4922-AE48-DB71F2B20666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7CCB3191-67F7-4175-8C6E-B7D3094D9E08}" type="presOf" srcId="{A07FA86F-62DD-489E-8874-79DE78A0F0B4}" destId="{C47166C6-1FE9-4EA3-BED9-5A31EC9CE791}" srcOrd="0" destOrd="0" presId="urn:microsoft.com/office/officeart/2005/8/layout/list1"/>
    <dgm:cxn modelId="{968112D9-20A6-4E79-9D2C-BCF4A3D501DB}" type="presParOf" srcId="{C47166C6-1FE9-4EA3-BED9-5A31EC9CE791}" destId="{788F9D6C-20FD-4F03-B735-47F3D0419BC3}" srcOrd="0" destOrd="0" presId="urn:microsoft.com/office/officeart/2005/8/layout/list1"/>
    <dgm:cxn modelId="{E3854432-42B0-44FF-A8A1-FE3C0D8937DE}" type="presParOf" srcId="{788F9D6C-20FD-4F03-B735-47F3D0419BC3}" destId="{0534CEAC-D9C6-4FC3-B63E-29BE2D2EA1AE}" srcOrd="0" destOrd="0" presId="urn:microsoft.com/office/officeart/2005/8/layout/list1"/>
    <dgm:cxn modelId="{500D39B9-0AC1-49BE-B5D6-D240C5675839}" type="presParOf" srcId="{788F9D6C-20FD-4F03-B735-47F3D0419BC3}" destId="{0644E4D7-E9D0-46A8-826E-A31806E8DE22}" srcOrd="1" destOrd="0" presId="urn:microsoft.com/office/officeart/2005/8/layout/list1"/>
    <dgm:cxn modelId="{A3BD068D-95D8-4D6A-A8AA-F994714247ED}" type="presParOf" srcId="{C47166C6-1FE9-4EA3-BED9-5A31EC9CE791}" destId="{B179B12E-85C4-4857-BA73-AB89CEBB28D6}" srcOrd="1" destOrd="0" presId="urn:microsoft.com/office/officeart/2005/8/layout/list1"/>
    <dgm:cxn modelId="{0FB76836-32D8-48C4-B959-F2459DF33BA9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324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1B97951E-41F6-4FE6-AD65-A843BC07C59E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168B25B1-CC37-40D8-82D2-29F05F7D3A91}" type="presOf" srcId="{A07FA86F-62DD-489E-8874-79DE78A0F0B4}" destId="{C47166C6-1FE9-4EA3-BED9-5A31EC9CE791}" srcOrd="0" destOrd="0" presId="urn:microsoft.com/office/officeart/2005/8/layout/list1"/>
    <dgm:cxn modelId="{E6D150FB-6B75-49E6-B55A-361CE52C6245}" type="presOf" srcId="{E14901F3-B27F-46EB-8C5E-CC7C49F78875}" destId="{0534CEAC-D9C6-4FC3-B63E-29BE2D2EA1AE}" srcOrd="0" destOrd="0" presId="urn:microsoft.com/office/officeart/2005/8/layout/list1"/>
    <dgm:cxn modelId="{A653413C-AE3A-4E82-9ADF-361B342D1DAA}" type="presParOf" srcId="{C47166C6-1FE9-4EA3-BED9-5A31EC9CE791}" destId="{788F9D6C-20FD-4F03-B735-47F3D0419BC3}" srcOrd="0" destOrd="0" presId="urn:microsoft.com/office/officeart/2005/8/layout/list1"/>
    <dgm:cxn modelId="{E4F178AD-6C8B-4045-A977-5F36AAC916DB}" type="presParOf" srcId="{788F9D6C-20FD-4F03-B735-47F3D0419BC3}" destId="{0534CEAC-D9C6-4FC3-B63E-29BE2D2EA1AE}" srcOrd="0" destOrd="0" presId="urn:microsoft.com/office/officeart/2005/8/layout/list1"/>
    <dgm:cxn modelId="{F1655C9B-B8EE-4C9F-988B-C83A3D933B81}" type="presParOf" srcId="{788F9D6C-20FD-4F03-B735-47F3D0419BC3}" destId="{0644E4D7-E9D0-46A8-826E-A31806E8DE22}" srcOrd="1" destOrd="0" presId="urn:microsoft.com/office/officeart/2005/8/layout/list1"/>
    <dgm:cxn modelId="{B2F09481-FB27-435D-9B93-AFC39AA75C1B}" type="presParOf" srcId="{C47166C6-1FE9-4EA3-BED9-5A31EC9CE791}" destId="{B179B12E-85C4-4857-BA73-AB89CEBB28D6}" srcOrd="1" destOrd="0" presId="urn:microsoft.com/office/officeart/2005/8/layout/list1"/>
    <dgm:cxn modelId="{50C64194-9032-482F-AFCD-86C243ADA610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86AAA09-DDC0-4626-A163-3D1122E487F9}" type="presOf" srcId="{2FC17958-902C-4539-A198-0720F6062468}" destId="{2708A2E2-143D-4EF3-9CD2-1DFD0F05FF0E}" srcOrd="0" destOrd="0" presId="urn:microsoft.com/office/officeart/2005/8/layout/hierarchy1"/>
    <dgm:cxn modelId="{02A5AC12-858B-4043-B838-90007EDD5AE3}" type="presOf" srcId="{D3E1818B-672E-489D-8EAD-5FED4D99F953}" destId="{B948BAAC-2AC0-4161-92C5-74B664B1BC79}" srcOrd="0" destOrd="0" presId="urn:microsoft.com/office/officeart/2005/8/layout/hierarchy1"/>
    <dgm:cxn modelId="{7D35BA12-AF12-4A4D-8D4B-04D7861C3BA5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246425A-38B4-4CCC-85F8-EEF4D282AB39}" type="presOf" srcId="{779CB560-247B-48D0-B4FB-2A763E4AF8AE}" destId="{F2BC9EED-9E87-4330-921C-75252A19C8DA}" srcOrd="0" destOrd="0" presId="urn:microsoft.com/office/officeart/2005/8/layout/hierarchy1"/>
    <dgm:cxn modelId="{F3EADF9E-6E8B-465C-BDC1-DDF021DA1803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5DC7BA-3AEB-40A4-8499-BB4C1D31A1D5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191169A-FDA6-463D-80D6-9DB34B1E3812}" type="presParOf" srcId="{30FB78C5-1134-4991-BC00-BD75FA6FA754}" destId="{6FB5C266-4478-46B4-A042-520ADE07F67D}" srcOrd="0" destOrd="0" presId="urn:microsoft.com/office/officeart/2005/8/layout/hierarchy1"/>
    <dgm:cxn modelId="{AA91397A-B4EE-4F49-88C6-413423190CD0}" type="presParOf" srcId="{6FB5C266-4478-46B4-A042-520ADE07F67D}" destId="{8B8CBDC3-5791-4340-BE2E-A22A02D86520}" srcOrd="0" destOrd="0" presId="urn:microsoft.com/office/officeart/2005/8/layout/hierarchy1"/>
    <dgm:cxn modelId="{FF0F5853-AAC6-41D5-BF32-2F284F0FD883}" type="presParOf" srcId="{8B8CBDC3-5791-4340-BE2E-A22A02D86520}" destId="{704DCB4F-1EA4-42A5-BFF3-A661B2B5B8E4}" srcOrd="0" destOrd="0" presId="urn:microsoft.com/office/officeart/2005/8/layout/hierarchy1"/>
    <dgm:cxn modelId="{03EC3AFC-38F1-4878-BB4F-DC75B84BB4C6}" type="presParOf" srcId="{8B8CBDC3-5791-4340-BE2E-A22A02D86520}" destId="{F2BC9EED-9E87-4330-921C-75252A19C8DA}" srcOrd="1" destOrd="0" presId="urn:microsoft.com/office/officeart/2005/8/layout/hierarchy1"/>
    <dgm:cxn modelId="{60394E4C-DD08-4B9C-A6F0-7C55278D9492}" type="presParOf" srcId="{6FB5C266-4478-46B4-A042-520ADE07F67D}" destId="{D1C05A7F-F824-4D72-9CFA-035134768667}" srcOrd="1" destOrd="0" presId="urn:microsoft.com/office/officeart/2005/8/layout/hierarchy1"/>
    <dgm:cxn modelId="{B53641A4-A73E-4AD3-8835-C84E2E0A5F6B}" type="presParOf" srcId="{D1C05A7F-F824-4D72-9CFA-035134768667}" destId="{B1EC5A2D-7A66-428D-882E-C761F9CDB9DE}" srcOrd="0" destOrd="0" presId="urn:microsoft.com/office/officeart/2005/8/layout/hierarchy1"/>
    <dgm:cxn modelId="{09FF73F8-F5FB-4EAD-9363-0D5F751E14B8}" type="presParOf" srcId="{D1C05A7F-F824-4D72-9CFA-035134768667}" destId="{77EE1994-46BA-4AAC-B75F-A8CC1281165A}" srcOrd="1" destOrd="0" presId="urn:microsoft.com/office/officeart/2005/8/layout/hierarchy1"/>
    <dgm:cxn modelId="{F9AE0CB4-B721-4695-99BA-010245AA9B5B}" type="presParOf" srcId="{77EE1994-46BA-4AAC-B75F-A8CC1281165A}" destId="{A0672F88-90BF-4C42-A7BE-73F652062E5B}" srcOrd="0" destOrd="0" presId="urn:microsoft.com/office/officeart/2005/8/layout/hierarchy1"/>
    <dgm:cxn modelId="{5E811EAF-EC57-46B9-9A4E-71C516062167}" type="presParOf" srcId="{A0672F88-90BF-4C42-A7BE-73F652062E5B}" destId="{FB848A89-D29E-4F8B-8FE6-3B52EB3E00BD}" srcOrd="0" destOrd="0" presId="urn:microsoft.com/office/officeart/2005/8/layout/hierarchy1"/>
    <dgm:cxn modelId="{1FF0E0F7-111A-4DBF-B4EC-56B9695057CE}" type="presParOf" srcId="{A0672F88-90BF-4C42-A7BE-73F652062E5B}" destId="{8189E00C-A64C-4932-A813-0103FF3F1A3E}" srcOrd="1" destOrd="0" presId="urn:microsoft.com/office/officeart/2005/8/layout/hierarchy1"/>
    <dgm:cxn modelId="{A6A9EBD4-8F4A-495B-ADD3-3B993724A68A}" type="presParOf" srcId="{77EE1994-46BA-4AAC-B75F-A8CC1281165A}" destId="{1BFA41FF-984F-49B1-9CD1-9E57AC35F788}" srcOrd="1" destOrd="0" presId="urn:microsoft.com/office/officeart/2005/8/layout/hierarchy1"/>
    <dgm:cxn modelId="{91F8DE59-C263-4160-AF11-E4C08CC6AAAB}" type="presParOf" srcId="{D1C05A7F-F824-4D72-9CFA-035134768667}" destId="{B948BAAC-2AC0-4161-92C5-74B664B1BC79}" srcOrd="2" destOrd="0" presId="urn:microsoft.com/office/officeart/2005/8/layout/hierarchy1"/>
    <dgm:cxn modelId="{E7CE4A3B-C6EE-445F-B9CF-CD80B70DEF06}" type="presParOf" srcId="{D1C05A7F-F824-4D72-9CFA-035134768667}" destId="{C30556F0-6616-4ECA-9F77-90DC16E3A2FB}" srcOrd="3" destOrd="0" presId="urn:microsoft.com/office/officeart/2005/8/layout/hierarchy1"/>
    <dgm:cxn modelId="{C2FEC91C-D730-444B-9CB6-1A1A0E0CBB56}" type="presParOf" srcId="{C30556F0-6616-4ECA-9F77-90DC16E3A2FB}" destId="{ABC5424A-2FF7-490A-A1DF-0CE82D841185}" srcOrd="0" destOrd="0" presId="urn:microsoft.com/office/officeart/2005/8/layout/hierarchy1"/>
    <dgm:cxn modelId="{730FB7FE-A7A0-4A14-959E-19140AB39E2C}" type="presParOf" srcId="{ABC5424A-2FF7-490A-A1DF-0CE82D841185}" destId="{34BEC984-6831-4606-B7D0-26430F7F51B3}" srcOrd="0" destOrd="0" presId="urn:microsoft.com/office/officeart/2005/8/layout/hierarchy1"/>
    <dgm:cxn modelId="{BB2072AB-12C1-48DD-9B7B-B9094A342684}" type="presParOf" srcId="{ABC5424A-2FF7-490A-A1DF-0CE82D841185}" destId="{2708A2E2-143D-4EF3-9CD2-1DFD0F05FF0E}" srcOrd="1" destOrd="0" presId="urn:microsoft.com/office/officeart/2005/8/layout/hierarchy1"/>
    <dgm:cxn modelId="{B55624DA-65C6-4029-9E94-E5A0A86E179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1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86AAA09-DDC0-4626-A163-3D1122E487F9}" type="presOf" srcId="{2FC17958-902C-4539-A198-0720F6062468}" destId="{2708A2E2-143D-4EF3-9CD2-1DFD0F05FF0E}" srcOrd="0" destOrd="0" presId="urn:microsoft.com/office/officeart/2005/8/layout/hierarchy1"/>
    <dgm:cxn modelId="{02A5AC12-858B-4043-B838-90007EDD5AE3}" type="presOf" srcId="{D3E1818B-672E-489D-8EAD-5FED4D99F953}" destId="{B948BAAC-2AC0-4161-92C5-74B664B1BC79}" srcOrd="0" destOrd="0" presId="urn:microsoft.com/office/officeart/2005/8/layout/hierarchy1"/>
    <dgm:cxn modelId="{7D35BA12-AF12-4A4D-8D4B-04D7861C3BA5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246425A-38B4-4CCC-85F8-EEF4D282AB39}" type="presOf" srcId="{779CB560-247B-48D0-B4FB-2A763E4AF8AE}" destId="{F2BC9EED-9E87-4330-921C-75252A19C8DA}" srcOrd="0" destOrd="0" presId="urn:microsoft.com/office/officeart/2005/8/layout/hierarchy1"/>
    <dgm:cxn modelId="{F3EADF9E-6E8B-465C-BDC1-DDF021DA1803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5DC7BA-3AEB-40A4-8499-BB4C1D31A1D5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191169A-FDA6-463D-80D6-9DB34B1E3812}" type="presParOf" srcId="{30FB78C5-1134-4991-BC00-BD75FA6FA754}" destId="{6FB5C266-4478-46B4-A042-520ADE07F67D}" srcOrd="0" destOrd="0" presId="urn:microsoft.com/office/officeart/2005/8/layout/hierarchy1"/>
    <dgm:cxn modelId="{AA91397A-B4EE-4F49-88C6-413423190CD0}" type="presParOf" srcId="{6FB5C266-4478-46B4-A042-520ADE07F67D}" destId="{8B8CBDC3-5791-4340-BE2E-A22A02D86520}" srcOrd="0" destOrd="0" presId="urn:microsoft.com/office/officeart/2005/8/layout/hierarchy1"/>
    <dgm:cxn modelId="{FF0F5853-AAC6-41D5-BF32-2F284F0FD883}" type="presParOf" srcId="{8B8CBDC3-5791-4340-BE2E-A22A02D86520}" destId="{704DCB4F-1EA4-42A5-BFF3-A661B2B5B8E4}" srcOrd="0" destOrd="0" presId="urn:microsoft.com/office/officeart/2005/8/layout/hierarchy1"/>
    <dgm:cxn modelId="{03EC3AFC-38F1-4878-BB4F-DC75B84BB4C6}" type="presParOf" srcId="{8B8CBDC3-5791-4340-BE2E-A22A02D86520}" destId="{F2BC9EED-9E87-4330-921C-75252A19C8DA}" srcOrd="1" destOrd="0" presId="urn:microsoft.com/office/officeart/2005/8/layout/hierarchy1"/>
    <dgm:cxn modelId="{60394E4C-DD08-4B9C-A6F0-7C55278D9492}" type="presParOf" srcId="{6FB5C266-4478-46B4-A042-520ADE07F67D}" destId="{D1C05A7F-F824-4D72-9CFA-035134768667}" srcOrd="1" destOrd="0" presId="urn:microsoft.com/office/officeart/2005/8/layout/hierarchy1"/>
    <dgm:cxn modelId="{B53641A4-A73E-4AD3-8835-C84E2E0A5F6B}" type="presParOf" srcId="{D1C05A7F-F824-4D72-9CFA-035134768667}" destId="{B1EC5A2D-7A66-428D-882E-C761F9CDB9DE}" srcOrd="0" destOrd="0" presId="urn:microsoft.com/office/officeart/2005/8/layout/hierarchy1"/>
    <dgm:cxn modelId="{09FF73F8-F5FB-4EAD-9363-0D5F751E14B8}" type="presParOf" srcId="{D1C05A7F-F824-4D72-9CFA-035134768667}" destId="{77EE1994-46BA-4AAC-B75F-A8CC1281165A}" srcOrd="1" destOrd="0" presId="urn:microsoft.com/office/officeart/2005/8/layout/hierarchy1"/>
    <dgm:cxn modelId="{F9AE0CB4-B721-4695-99BA-010245AA9B5B}" type="presParOf" srcId="{77EE1994-46BA-4AAC-B75F-A8CC1281165A}" destId="{A0672F88-90BF-4C42-A7BE-73F652062E5B}" srcOrd="0" destOrd="0" presId="urn:microsoft.com/office/officeart/2005/8/layout/hierarchy1"/>
    <dgm:cxn modelId="{5E811EAF-EC57-46B9-9A4E-71C516062167}" type="presParOf" srcId="{A0672F88-90BF-4C42-A7BE-73F652062E5B}" destId="{FB848A89-D29E-4F8B-8FE6-3B52EB3E00BD}" srcOrd="0" destOrd="0" presId="urn:microsoft.com/office/officeart/2005/8/layout/hierarchy1"/>
    <dgm:cxn modelId="{1FF0E0F7-111A-4DBF-B4EC-56B9695057CE}" type="presParOf" srcId="{A0672F88-90BF-4C42-A7BE-73F652062E5B}" destId="{8189E00C-A64C-4932-A813-0103FF3F1A3E}" srcOrd="1" destOrd="0" presId="urn:microsoft.com/office/officeart/2005/8/layout/hierarchy1"/>
    <dgm:cxn modelId="{A6A9EBD4-8F4A-495B-ADD3-3B993724A68A}" type="presParOf" srcId="{77EE1994-46BA-4AAC-B75F-A8CC1281165A}" destId="{1BFA41FF-984F-49B1-9CD1-9E57AC35F788}" srcOrd="1" destOrd="0" presId="urn:microsoft.com/office/officeart/2005/8/layout/hierarchy1"/>
    <dgm:cxn modelId="{91F8DE59-C263-4160-AF11-E4C08CC6AAAB}" type="presParOf" srcId="{D1C05A7F-F824-4D72-9CFA-035134768667}" destId="{B948BAAC-2AC0-4161-92C5-74B664B1BC79}" srcOrd="2" destOrd="0" presId="urn:microsoft.com/office/officeart/2005/8/layout/hierarchy1"/>
    <dgm:cxn modelId="{E7CE4A3B-C6EE-445F-B9CF-CD80B70DEF06}" type="presParOf" srcId="{D1C05A7F-F824-4D72-9CFA-035134768667}" destId="{C30556F0-6616-4ECA-9F77-90DC16E3A2FB}" srcOrd="3" destOrd="0" presId="urn:microsoft.com/office/officeart/2005/8/layout/hierarchy1"/>
    <dgm:cxn modelId="{C2FEC91C-D730-444B-9CB6-1A1A0E0CBB56}" type="presParOf" srcId="{C30556F0-6616-4ECA-9F77-90DC16E3A2FB}" destId="{ABC5424A-2FF7-490A-A1DF-0CE82D841185}" srcOrd="0" destOrd="0" presId="urn:microsoft.com/office/officeart/2005/8/layout/hierarchy1"/>
    <dgm:cxn modelId="{730FB7FE-A7A0-4A14-959E-19140AB39E2C}" type="presParOf" srcId="{ABC5424A-2FF7-490A-A1DF-0CE82D841185}" destId="{34BEC984-6831-4606-B7D0-26430F7F51B3}" srcOrd="0" destOrd="0" presId="urn:microsoft.com/office/officeart/2005/8/layout/hierarchy1"/>
    <dgm:cxn modelId="{BB2072AB-12C1-48DD-9B7B-B9094A342684}" type="presParOf" srcId="{ABC5424A-2FF7-490A-A1DF-0CE82D841185}" destId="{2708A2E2-143D-4EF3-9CD2-1DFD0F05FF0E}" srcOrd="1" destOrd="0" presId="urn:microsoft.com/office/officeart/2005/8/layout/hierarchy1"/>
    <dgm:cxn modelId="{B55624DA-65C6-4029-9E94-E5A0A86E179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6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Numero di spettacoli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LinFactNeighborX="4739" custLinFactNeighborY="19718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2A5B287C-643F-4851-89AD-FAA82275B1F8}" type="presOf" srcId="{E14901F3-B27F-46EB-8C5E-CC7C49F78875}" destId="{0644E4D7-E9D0-46A8-826E-A31806E8DE22}" srcOrd="1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D9C0B4CA-18BF-430D-96A6-9B8092C6636E}" type="presOf" srcId="{E14901F3-B27F-46EB-8C5E-CC7C49F78875}" destId="{0534CEAC-D9C6-4FC3-B63E-29BE2D2EA1AE}" srcOrd="0" destOrd="0" presId="urn:microsoft.com/office/officeart/2005/8/layout/list1"/>
    <dgm:cxn modelId="{62BD27DD-0933-4E74-9F04-393B1AAC40F1}" type="presOf" srcId="{A07FA86F-62DD-489E-8874-79DE78A0F0B4}" destId="{C47166C6-1FE9-4EA3-BED9-5A31EC9CE791}" srcOrd="0" destOrd="0" presId="urn:microsoft.com/office/officeart/2005/8/layout/list1"/>
    <dgm:cxn modelId="{407C2750-1ECC-4CB7-8008-E656FD5790DB}" type="presParOf" srcId="{C47166C6-1FE9-4EA3-BED9-5A31EC9CE791}" destId="{788F9D6C-20FD-4F03-B735-47F3D0419BC3}" srcOrd="0" destOrd="0" presId="urn:microsoft.com/office/officeart/2005/8/layout/list1"/>
    <dgm:cxn modelId="{73BA498E-7815-4BBF-97BD-2195E271D01C}" type="presParOf" srcId="{788F9D6C-20FD-4F03-B735-47F3D0419BC3}" destId="{0534CEAC-D9C6-4FC3-B63E-29BE2D2EA1AE}" srcOrd="0" destOrd="0" presId="urn:microsoft.com/office/officeart/2005/8/layout/list1"/>
    <dgm:cxn modelId="{22F5D2C5-E427-47D6-98A4-B32B6D6EF92B}" type="presParOf" srcId="{788F9D6C-20FD-4F03-B735-47F3D0419BC3}" destId="{0644E4D7-E9D0-46A8-826E-A31806E8DE22}" srcOrd="1" destOrd="0" presId="urn:microsoft.com/office/officeart/2005/8/layout/list1"/>
    <dgm:cxn modelId="{95063D79-3F97-4B40-9D5F-44083AD8EC8B}" type="presParOf" srcId="{C47166C6-1FE9-4EA3-BED9-5A31EC9CE791}" destId="{B179B12E-85C4-4857-BA73-AB89CEBB28D6}" srcOrd="1" destOrd="0" presId="urn:microsoft.com/office/officeart/2005/8/layout/list1"/>
    <dgm:cxn modelId="{FF9B02C1-52C5-45A3-8EBB-3EA89617833D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86AAA09-DDC0-4626-A163-3D1122E487F9}" type="presOf" srcId="{2FC17958-902C-4539-A198-0720F6062468}" destId="{2708A2E2-143D-4EF3-9CD2-1DFD0F05FF0E}" srcOrd="0" destOrd="0" presId="urn:microsoft.com/office/officeart/2005/8/layout/hierarchy1"/>
    <dgm:cxn modelId="{02A5AC12-858B-4043-B838-90007EDD5AE3}" type="presOf" srcId="{D3E1818B-672E-489D-8EAD-5FED4D99F953}" destId="{B948BAAC-2AC0-4161-92C5-74B664B1BC79}" srcOrd="0" destOrd="0" presId="urn:microsoft.com/office/officeart/2005/8/layout/hierarchy1"/>
    <dgm:cxn modelId="{7D35BA12-AF12-4A4D-8D4B-04D7861C3BA5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246425A-38B4-4CCC-85F8-EEF4D282AB39}" type="presOf" srcId="{779CB560-247B-48D0-B4FB-2A763E4AF8AE}" destId="{F2BC9EED-9E87-4330-921C-75252A19C8DA}" srcOrd="0" destOrd="0" presId="urn:microsoft.com/office/officeart/2005/8/layout/hierarchy1"/>
    <dgm:cxn modelId="{F3EADF9E-6E8B-465C-BDC1-DDF021DA1803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5DC7BA-3AEB-40A4-8499-BB4C1D31A1D5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191169A-FDA6-463D-80D6-9DB34B1E3812}" type="presParOf" srcId="{30FB78C5-1134-4991-BC00-BD75FA6FA754}" destId="{6FB5C266-4478-46B4-A042-520ADE07F67D}" srcOrd="0" destOrd="0" presId="urn:microsoft.com/office/officeart/2005/8/layout/hierarchy1"/>
    <dgm:cxn modelId="{AA91397A-B4EE-4F49-88C6-413423190CD0}" type="presParOf" srcId="{6FB5C266-4478-46B4-A042-520ADE07F67D}" destId="{8B8CBDC3-5791-4340-BE2E-A22A02D86520}" srcOrd="0" destOrd="0" presId="urn:microsoft.com/office/officeart/2005/8/layout/hierarchy1"/>
    <dgm:cxn modelId="{FF0F5853-AAC6-41D5-BF32-2F284F0FD883}" type="presParOf" srcId="{8B8CBDC3-5791-4340-BE2E-A22A02D86520}" destId="{704DCB4F-1EA4-42A5-BFF3-A661B2B5B8E4}" srcOrd="0" destOrd="0" presId="urn:microsoft.com/office/officeart/2005/8/layout/hierarchy1"/>
    <dgm:cxn modelId="{03EC3AFC-38F1-4878-BB4F-DC75B84BB4C6}" type="presParOf" srcId="{8B8CBDC3-5791-4340-BE2E-A22A02D86520}" destId="{F2BC9EED-9E87-4330-921C-75252A19C8DA}" srcOrd="1" destOrd="0" presId="urn:microsoft.com/office/officeart/2005/8/layout/hierarchy1"/>
    <dgm:cxn modelId="{60394E4C-DD08-4B9C-A6F0-7C55278D9492}" type="presParOf" srcId="{6FB5C266-4478-46B4-A042-520ADE07F67D}" destId="{D1C05A7F-F824-4D72-9CFA-035134768667}" srcOrd="1" destOrd="0" presId="urn:microsoft.com/office/officeart/2005/8/layout/hierarchy1"/>
    <dgm:cxn modelId="{B53641A4-A73E-4AD3-8835-C84E2E0A5F6B}" type="presParOf" srcId="{D1C05A7F-F824-4D72-9CFA-035134768667}" destId="{B1EC5A2D-7A66-428D-882E-C761F9CDB9DE}" srcOrd="0" destOrd="0" presId="urn:microsoft.com/office/officeart/2005/8/layout/hierarchy1"/>
    <dgm:cxn modelId="{09FF73F8-F5FB-4EAD-9363-0D5F751E14B8}" type="presParOf" srcId="{D1C05A7F-F824-4D72-9CFA-035134768667}" destId="{77EE1994-46BA-4AAC-B75F-A8CC1281165A}" srcOrd="1" destOrd="0" presId="urn:microsoft.com/office/officeart/2005/8/layout/hierarchy1"/>
    <dgm:cxn modelId="{F9AE0CB4-B721-4695-99BA-010245AA9B5B}" type="presParOf" srcId="{77EE1994-46BA-4AAC-B75F-A8CC1281165A}" destId="{A0672F88-90BF-4C42-A7BE-73F652062E5B}" srcOrd="0" destOrd="0" presId="urn:microsoft.com/office/officeart/2005/8/layout/hierarchy1"/>
    <dgm:cxn modelId="{5E811EAF-EC57-46B9-9A4E-71C516062167}" type="presParOf" srcId="{A0672F88-90BF-4C42-A7BE-73F652062E5B}" destId="{FB848A89-D29E-4F8B-8FE6-3B52EB3E00BD}" srcOrd="0" destOrd="0" presId="urn:microsoft.com/office/officeart/2005/8/layout/hierarchy1"/>
    <dgm:cxn modelId="{1FF0E0F7-111A-4DBF-B4EC-56B9695057CE}" type="presParOf" srcId="{A0672F88-90BF-4C42-A7BE-73F652062E5B}" destId="{8189E00C-A64C-4932-A813-0103FF3F1A3E}" srcOrd="1" destOrd="0" presId="urn:microsoft.com/office/officeart/2005/8/layout/hierarchy1"/>
    <dgm:cxn modelId="{A6A9EBD4-8F4A-495B-ADD3-3B993724A68A}" type="presParOf" srcId="{77EE1994-46BA-4AAC-B75F-A8CC1281165A}" destId="{1BFA41FF-984F-49B1-9CD1-9E57AC35F788}" srcOrd="1" destOrd="0" presId="urn:microsoft.com/office/officeart/2005/8/layout/hierarchy1"/>
    <dgm:cxn modelId="{91F8DE59-C263-4160-AF11-E4C08CC6AAAB}" type="presParOf" srcId="{D1C05A7F-F824-4D72-9CFA-035134768667}" destId="{B948BAAC-2AC0-4161-92C5-74B664B1BC79}" srcOrd="2" destOrd="0" presId="urn:microsoft.com/office/officeart/2005/8/layout/hierarchy1"/>
    <dgm:cxn modelId="{E7CE4A3B-C6EE-445F-B9CF-CD80B70DEF06}" type="presParOf" srcId="{D1C05A7F-F824-4D72-9CFA-035134768667}" destId="{C30556F0-6616-4ECA-9F77-90DC16E3A2FB}" srcOrd="3" destOrd="0" presId="urn:microsoft.com/office/officeart/2005/8/layout/hierarchy1"/>
    <dgm:cxn modelId="{C2FEC91C-D730-444B-9CB6-1A1A0E0CBB56}" type="presParOf" srcId="{C30556F0-6616-4ECA-9F77-90DC16E3A2FB}" destId="{ABC5424A-2FF7-490A-A1DF-0CE82D841185}" srcOrd="0" destOrd="0" presId="urn:microsoft.com/office/officeart/2005/8/layout/hierarchy1"/>
    <dgm:cxn modelId="{730FB7FE-A7A0-4A14-959E-19140AB39E2C}" type="presParOf" srcId="{ABC5424A-2FF7-490A-A1DF-0CE82D841185}" destId="{34BEC984-6831-4606-B7D0-26430F7F51B3}" srcOrd="0" destOrd="0" presId="urn:microsoft.com/office/officeart/2005/8/layout/hierarchy1"/>
    <dgm:cxn modelId="{BB2072AB-12C1-48DD-9B7B-B9094A342684}" type="presParOf" srcId="{ABC5424A-2FF7-490A-A1DF-0CE82D841185}" destId="{2708A2E2-143D-4EF3-9CD2-1DFD0F05FF0E}" srcOrd="1" destOrd="0" presId="urn:microsoft.com/office/officeart/2005/8/layout/hierarchy1"/>
    <dgm:cxn modelId="{B55624DA-65C6-4029-9E94-E5A0A86E179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1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86AAA09-DDC0-4626-A163-3D1122E487F9}" type="presOf" srcId="{2FC17958-902C-4539-A198-0720F6062468}" destId="{2708A2E2-143D-4EF3-9CD2-1DFD0F05FF0E}" srcOrd="0" destOrd="0" presId="urn:microsoft.com/office/officeart/2005/8/layout/hierarchy1"/>
    <dgm:cxn modelId="{02A5AC12-858B-4043-B838-90007EDD5AE3}" type="presOf" srcId="{D3E1818B-672E-489D-8EAD-5FED4D99F953}" destId="{B948BAAC-2AC0-4161-92C5-74B664B1BC79}" srcOrd="0" destOrd="0" presId="urn:microsoft.com/office/officeart/2005/8/layout/hierarchy1"/>
    <dgm:cxn modelId="{7D35BA12-AF12-4A4D-8D4B-04D7861C3BA5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246425A-38B4-4CCC-85F8-EEF4D282AB39}" type="presOf" srcId="{779CB560-247B-48D0-B4FB-2A763E4AF8AE}" destId="{F2BC9EED-9E87-4330-921C-75252A19C8DA}" srcOrd="0" destOrd="0" presId="urn:microsoft.com/office/officeart/2005/8/layout/hierarchy1"/>
    <dgm:cxn modelId="{F3EADF9E-6E8B-465C-BDC1-DDF021DA1803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5DC7BA-3AEB-40A4-8499-BB4C1D31A1D5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191169A-FDA6-463D-80D6-9DB34B1E3812}" type="presParOf" srcId="{30FB78C5-1134-4991-BC00-BD75FA6FA754}" destId="{6FB5C266-4478-46B4-A042-520ADE07F67D}" srcOrd="0" destOrd="0" presId="urn:microsoft.com/office/officeart/2005/8/layout/hierarchy1"/>
    <dgm:cxn modelId="{AA91397A-B4EE-4F49-88C6-413423190CD0}" type="presParOf" srcId="{6FB5C266-4478-46B4-A042-520ADE07F67D}" destId="{8B8CBDC3-5791-4340-BE2E-A22A02D86520}" srcOrd="0" destOrd="0" presId="urn:microsoft.com/office/officeart/2005/8/layout/hierarchy1"/>
    <dgm:cxn modelId="{FF0F5853-AAC6-41D5-BF32-2F284F0FD883}" type="presParOf" srcId="{8B8CBDC3-5791-4340-BE2E-A22A02D86520}" destId="{704DCB4F-1EA4-42A5-BFF3-A661B2B5B8E4}" srcOrd="0" destOrd="0" presId="urn:microsoft.com/office/officeart/2005/8/layout/hierarchy1"/>
    <dgm:cxn modelId="{03EC3AFC-38F1-4878-BB4F-DC75B84BB4C6}" type="presParOf" srcId="{8B8CBDC3-5791-4340-BE2E-A22A02D86520}" destId="{F2BC9EED-9E87-4330-921C-75252A19C8DA}" srcOrd="1" destOrd="0" presId="urn:microsoft.com/office/officeart/2005/8/layout/hierarchy1"/>
    <dgm:cxn modelId="{60394E4C-DD08-4B9C-A6F0-7C55278D9492}" type="presParOf" srcId="{6FB5C266-4478-46B4-A042-520ADE07F67D}" destId="{D1C05A7F-F824-4D72-9CFA-035134768667}" srcOrd="1" destOrd="0" presId="urn:microsoft.com/office/officeart/2005/8/layout/hierarchy1"/>
    <dgm:cxn modelId="{B53641A4-A73E-4AD3-8835-C84E2E0A5F6B}" type="presParOf" srcId="{D1C05A7F-F824-4D72-9CFA-035134768667}" destId="{B1EC5A2D-7A66-428D-882E-C761F9CDB9DE}" srcOrd="0" destOrd="0" presId="urn:microsoft.com/office/officeart/2005/8/layout/hierarchy1"/>
    <dgm:cxn modelId="{09FF73F8-F5FB-4EAD-9363-0D5F751E14B8}" type="presParOf" srcId="{D1C05A7F-F824-4D72-9CFA-035134768667}" destId="{77EE1994-46BA-4AAC-B75F-A8CC1281165A}" srcOrd="1" destOrd="0" presId="urn:microsoft.com/office/officeart/2005/8/layout/hierarchy1"/>
    <dgm:cxn modelId="{F9AE0CB4-B721-4695-99BA-010245AA9B5B}" type="presParOf" srcId="{77EE1994-46BA-4AAC-B75F-A8CC1281165A}" destId="{A0672F88-90BF-4C42-A7BE-73F652062E5B}" srcOrd="0" destOrd="0" presId="urn:microsoft.com/office/officeart/2005/8/layout/hierarchy1"/>
    <dgm:cxn modelId="{5E811EAF-EC57-46B9-9A4E-71C516062167}" type="presParOf" srcId="{A0672F88-90BF-4C42-A7BE-73F652062E5B}" destId="{FB848A89-D29E-4F8B-8FE6-3B52EB3E00BD}" srcOrd="0" destOrd="0" presId="urn:microsoft.com/office/officeart/2005/8/layout/hierarchy1"/>
    <dgm:cxn modelId="{1FF0E0F7-111A-4DBF-B4EC-56B9695057CE}" type="presParOf" srcId="{A0672F88-90BF-4C42-A7BE-73F652062E5B}" destId="{8189E00C-A64C-4932-A813-0103FF3F1A3E}" srcOrd="1" destOrd="0" presId="urn:microsoft.com/office/officeart/2005/8/layout/hierarchy1"/>
    <dgm:cxn modelId="{A6A9EBD4-8F4A-495B-ADD3-3B993724A68A}" type="presParOf" srcId="{77EE1994-46BA-4AAC-B75F-A8CC1281165A}" destId="{1BFA41FF-984F-49B1-9CD1-9E57AC35F788}" srcOrd="1" destOrd="0" presId="urn:microsoft.com/office/officeart/2005/8/layout/hierarchy1"/>
    <dgm:cxn modelId="{91F8DE59-C263-4160-AF11-E4C08CC6AAAB}" type="presParOf" srcId="{D1C05A7F-F824-4D72-9CFA-035134768667}" destId="{B948BAAC-2AC0-4161-92C5-74B664B1BC79}" srcOrd="2" destOrd="0" presId="urn:microsoft.com/office/officeart/2005/8/layout/hierarchy1"/>
    <dgm:cxn modelId="{E7CE4A3B-C6EE-445F-B9CF-CD80B70DEF06}" type="presParOf" srcId="{D1C05A7F-F824-4D72-9CFA-035134768667}" destId="{C30556F0-6616-4ECA-9F77-90DC16E3A2FB}" srcOrd="3" destOrd="0" presId="urn:microsoft.com/office/officeart/2005/8/layout/hierarchy1"/>
    <dgm:cxn modelId="{C2FEC91C-D730-444B-9CB6-1A1A0E0CBB56}" type="presParOf" srcId="{C30556F0-6616-4ECA-9F77-90DC16E3A2FB}" destId="{ABC5424A-2FF7-490A-A1DF-0CE82D841185}" srcOrd="0" destOrd="0" presId="urn:microsoft.com/office/officeart/2005/8/layout/hierarchy1"/>
    <dgm:cxn modelId="{730FB7FE-A7A0-4A14-959E-19140AB39E2C}" type="presParOf" srcId="{ABC5424A-2FF7-490A-A1DF-0CE82D841185}" destId="{34BEC984-6831-4606-B7D0-26430F7F51B3}" srcOrd="0" destOrd="0" presId="urn:microsoft.com/office/officeart/2005/8/layout/hierarchy1"/>
    <dgm:cxn modelId="{BB2072AB-12C1-48DD-9B7B-B9094A342684}" type="presParOf" srcId="{ABC5424A-2FF7-490A-A1DF-0CE82D841185}" destId="{2708A2E2-143D-4EF3-9CD2-1DFD0F05FF0E}" srcOrd="1" destOrd="0" presId="urn:microsoft.com/office/officeart/2005/8/layout/hierarchy1"/>
    <dgm:cxn modelId="{B55624DA-65C6-4029-9E94-E5A0A86E179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6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1_1" csCatId="accent1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solidFill>
          <a:schemeClr val="bg1"/>
        </a:solidFill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19199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36286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86AAA09-DDC0-4626-A163-3D1122E487F9}" type="presOf" srcId="{2FC17958-902C-4539-A198-0720F6062468}" destId="{2708A2E2-143D-4EF3-9CD2-1DFD0F05FF0E}" srcOrd="0" destOrd="0" presId="urn:microsoft.com/office/officeart/2005/8/layout/hierarchy1"/>
    <dgm:cxn modelId="{02A5AC12-858B-4043-B838-90007EDD5AE3}" type="presOf" srcId="{D3E1818B-672E-489D-8EAD-5FED4D99F953}" destId="{B948BAAC-2AC0-4161-92C5-74B664B1BC79}" srcOrd="0" destOrd="0" presId="urn:microsoft.com/office/officeart/2005/8/layout/hierarchy1"/>
    <dgm:cxn modelId="{7D35BA12-AF12-4A4D-8D4B-04D7861C3BA5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246425A-38B4-4CCC-85F8-EEF4D282AB39}" type="presOf" srcId="{779CB560-247B-48D0-B4FB-2A763E4AF8AE}" destId="{F2BC9EED-9E87-4330-921C-75252A19C8DA}" srcOrd="0" destOrd="0" presId="urn:microsoft.com/office/officeart/2005/8/layout/hierarchy1"/>
    <dgm:cxn modelId="{F3EADF9E-6E8B-465C-BDC1-DDF021DA1803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F5DC7BA-3AEB-40A4-8499-BB4C1D31A1D5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4191169A-FDA6-463D-80D6-9DB34B1E3812}" type="presParOf" srcId="{30FB78C5-1134-4991-BC00-BD75FA6FA754}" destId="{6FB5C266-4478-46B4-A042-520ADE07F67D}" srcOrd="0" destOrd="0" presId="urn:microsoft.com/office/officeart/2005/8/layout/hierarchy1"/>
    <dgm:cxn modelId="{AA91397A-B4EE-4F49-88C6-413423190CD0}" type="presParOf" srcId="{6FB5C266-4478-46B4-A042-520ADE07F67D}" destId="{8B8CBDC3-5791-4340-BE2E-A22A02D86520}" srcOrd="0" destOrd="0" presId="urn:microsoft.com/office/officeart/2005/8/layout/hierarchy1"/>
    <dgm:cxn modelId="{FF0F5853-AAC6-41D5-BF32-2F284F0FD883}" type="presParOf" srcId="{8B8CBDC3-5791-4340-BE2E-A22A02D86520}" destId="{704DCB4F-1EA4-42A5-BFF3-A661B2B5B8E4}" srcOrd="0" destOrd="0" presId="urn:microsoft.com/office/officeart/2005/8/layout/hierarchy1"/>
    <dgm:cxn modelId="{03EC3AFC-38F1-4878-BB4F-DC75B84BB4C6}" type="presParOf" srcId="{8B8CBDC3-5791-4340-BE2E-A22A02D86520}" destId="{F2BC9EED-9E87-4330-921C-75252A19C8DA}" srcOrd="1" destOrd="0" presId="urn:microsoft.com/office/officeart/2005/8/layout/hierarchy1"/>
    <dgm:cxn modelId="{60394E4C-DD08-4B9C-A6F0-7C55278D9492}" type="presParOf" srcId="{6FB5C266-4478-46B4-A042-520ADE07F67D}" destId="{D1C05A7F-F824-4D72-9CFA-035134768667}" srcOrd="1" destOrd="0" presId="urn:microsoft.com/office/officeart/2005/8/layout/hierarchy1"/>
    <dgm:cxn modelId="{B53641A4-A73E-4AD3-8835-C84E2E0A5F6B}" type="presParOf" srcId="{D1C05A7F-F824-4D72-9CFA-035134768667}" destId="{B1EC5A2D-7A66-428D-882E-C761F9CDB9DE}" srcOrd="0" destOrd="0" presId="urn:microsoft.com/office/officeart/2005/8/layout/hierarchy1"/>
    <dgm:cxn modelId="{09FF73F8-F5FB-4EAD-9363-0D5F751E14B8}" type="presParOf" srcId="{D1C05A7F-F824-4D72-9CFA-035134768667}" destId="{77EE1994-46BA-4AAC-B75F-A8CC1281165A}" srcOrd="1" destOrd="0" presId="urn:microsoft.com/office/officeart/2005/8/layout/hierarchy1"/>
    <dgm:cxn modelId="{F9AE0CB4-B721-4695-99BA-010245AA9B5B}" type="presParOf" srcId="{77EE1994-46BA-4AAC-B75F-A8CC1281165A}" destId="{A0672F88-90BF-4C42-A7BE-73F652062E5B}" srcOrd="0" destOrd="0" presId="urn:microsoft.com/office/officeart/2005/8/layout/hierarchy1"/>
    <dgm:cxn modelId="{5E811EAF-EC57-46B9-9A4E-71C516062167}" type="presParOf" srcId="{A0672F88-90BF-4C42-A7BE-73F652062E5B}" destId="{FB848A89-D29E-4F8B-8FE6-3B52EB3E00BD}" srcOrd="0" destOrd="0" presId="urn:microsoft.com/office/officeart/2005/8/layout/hierarchy1"/>
    <dgm:cxn modelId="{1FF0E0F7-111A-4DBF-B4EC-56B9695057CE}" type="presParOf" srcId="{A0672F88-90BF-4C42-A7BE-73F652062E5B}" destId="{8189E00C-A64C-4932-A813-0103FF3F1A3E}" srcOrd="1" destOrd="0" presId="urn:microsoft.com/office/officeart/2005/8/layout/hierarchy1"/>
    <dgm:cxn modelId="{A6A9EBD4-8F4A-495B-ADD3-3B993724A68A}" type="presParOf" srcId="{77EE1994-46BA-4AAC-B75F-A8CC1281165A}" destId="{1BFA41FF-984F-49B1-9CD1-9E57AC35F788}" srcOrd="1" destOrd="0" presId="urn:microsoft.com/office/officeart/2005/8/layout/hierarchy1"/>
    <dgm:cxn modelId="{91F8DE59-C263-4160-AF11-E4C08CC6AAAB}" type="presParOf" srcId="{D1C05A7F-F824-4D72-9CFA-035134768667}" destId="{B948BAAC-2AC0-4161-92C5-74B664B1BC79}" srcOrd="2" destOrd="0" presId="urn:microsoft.com/office/officeart/2005/8/layout/hierarchy1"/>
    <dgm:cxn modelId="{E7CE4A3B-C6EE-445F-B9CF-CD80B70DEF06}" type="presParOf" srcId="{D1C05A7F-F824-4D72-9CFA-035134768667}" destId="{C30556F0-6616-4ECA-9F77-90DC16E3A2FB}" srcOrd="3" destOrd="0" presId="urn:microsoft.com/office/officeart/2005/8/layout/hierarchy1"/>
    <dgm:cxn modelId="{C2FEC91C-D730-444B-9CB6-1A1A0E0CBB56}" type="presParOf" srcId="{C30556F0-6616-4ECA-9F77-90DC16E3A2FB}" destId="{ABC5424A-2FF7-490A-A1DF-0CE82D841185}" srcOrd="0" destOrd="0" presId="urn:microsoft.com/office/officeart/2005/8/layout/hierarchy1"/>
    <dgm:cxn modelId="{730FB7FE-A7A0-4A14-959E-19140AB39E2C}" type="presParOf" srcId="{ABC5424A-2FF7-490A-A1DF-0CE82D841185}" destId="{34BEC984-6831-4606-B7D0-26430F7F51B3}" srcOrd="0" destOrd="0" presId="urn:microsoft.com/office/officeart/2005/8/layout/hierarchy1"/>
    <dgm:cxn modelId="{BB2072AB-12C1-48DD-9B7B-B9094A342684}" type="presParOf" srcId="{ABC5424A-2FF7-490A-A1DF-0CE82D841185}" destId="{2708A2E2-143D-4EF3-9CD2-1DFD0F05FF0E}" srcOrd="1" destOrd="0" presId="urn:microsoft.com/office/officeart/2005/8/layout/hierarchy1"/>
    <dgm:cxn modelId="{B55624DA-65C6-4029-9E94-E5A0A86E179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1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BBA04E6B-01F5-46CA-BFEF-3C0D6A4D445D}" type="presOf" srcId="{A07FA86F-62DD-489E-8874-79DE78A0F0B4}" destId="{C47166C6-1FE9-4EA3-BED9-5A31EC9CE791}" srcOrd="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1993" custLinFactNeighborY="147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1A8940-3B04-4431-821C-116265188E12}" type="presOf" srcId="{7F0A83FE-66A9-45E4-A37B-57C29735FD54}" destId="{8189E00C-A64C-4932-A813-0103FF3F1A3E}" srcOrd="0" destOrd="0" presId="urn:microsoft.com/office/officeart/2005/8/layout/hierarchy1"/>
    <dgm:cxn modelId="{0926C55D-921A-4FEF-8122-0C0614242106}" type="presOf" srcId="{FE9265A4-EB51-4743-ADE3-1C1EE92BDDD8}" destId="{30FB78C5-1134-4991-BC00-BD75FA6FA754}" srcOrd="0" destOrd="0" presId="urn:microsoft.com/office/officeart/2005/8/layout/hierarchy1"/>
    <dgm:cxn modelId="{419D937B-62F7-4DF6-BF3F-E2640E0C6B91}" type="presOf" srcId="{2FC17958-902C-4539-A198-0720F6062468}" destId="{2708A2E2-143D-4EF3-9CD2-1DFD0F05FF0E}" srcOrd="0" destOrd="0" presId="urn:microsoft.com/office/officeart/2005/8/layout/hierarchy1"/>
    <dgm:cxn modelId="{C064897D-CD46-477E-A946-F3161E7A33C4}" type="presOf" srcId="{779CB560-247B-48D0-B4FB-2A763E4AF8AE}" destId="{F2BC9EED-9E87-4330-921C-75252A19C8DA}" srcOrd="0" destOrd="0" presId="urn:microsoft.com/office/officeart/2005/8/layout/hierarchy1"/>
    <dgm:cxn modelId="{2C33C4A6-E6DE-4C40-BE7C-CA3282C2EC08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FC904C6-98B1-4C7C-B395-D44E85D2A5DC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500183-1928-4C15-B1BE-CD5A63E403A8}" type="presParOf" srcId="{30FB78C5-1134-4991-BC00-BD75FA6FA754}" destId="{6FB5C266-4478-46B4-A042-520ADE07F67D}" srcOrd="0" destOrd="0" presId="urn:microsoft.com/office/officeart/2005/8/layout/hierarchy1"/>
    <dgm:cxn modelId="{91F39788-E7A0-4B57-8395-9271F4C26BD8}" type="presParOf" srcId="{6FB5C266-4478-46B4-A042-520ADE07F67D}" destId="{8B8CBDC3-5791-4340-BE2E-A22A02D86520}" srcOrd="0" destOrd="0" presId="urn:microsoft.com/office/officeart/2005/8/layout/hierarchy1"/>
    <dgm:cxn modelId="{0388BE67-4727-4047-8EF6-F01EE5805545}" type="presParOf" srcId="{8B8CBDC3-5791-4340-BE2E-A22A02D86520}" destId="{704DCB4F-1EA4-42A5-BFF3-A661B2B5B8E4}" srcOrd="0" destOrd="0" presId="urn:microsoft.com/office/officeart/2005/8/layout/hierarchy1"/>
    <dgm:cxn modelId="{B54994B5-D7D8-4B9F-8D19-0E15D68A0198}" type="presParOf" srcId="{8B8CBDC3-5791-4340-BE2E-A22A02D86520}" destId="{F2BC9EED-9E87-4330-921C-75252A19C8DA}" srcOrd="1" destOrd="0" presId="urn:microsoft.com/office/officeart/2005/8/layout/hierarchy1"/>
    <dgm:cxn modelId="{8F06515D-8483-4C19-B692-A904BA80AA81}" type="presParOf" srcId="{6FB5C266-4478-46B4-A042-520ADE07F67D}" destId="{D1C05A7F-F824-4D72-9CFA-035134768667}" srcOrd="1" destOrd="0" presId="urn:microsoft.com/office/officeart/2005/8/layout/hierarchy1"/>
    <dgm:cxn modelId="{F276F0E6-AA65-4A29-ADA8-8910EBB18312}" type="presParOf" srcId="{D1C05A7F-F824-4D72-9CFA-035134768667}" destId="{B1EC5A2D-7A66-428D-882E-C761F9CDB9DE}" srcOrd="0" destOrd="0" presId="urn:microsoft.com/office/officeart/2005/8/layout/hierarchy1"/>
    <dgm:cxn modelId="{C5DE0D8E-1B80-4434-9C04-9614B44E6234}" type="presParOf" srcId="{D1C05A7F-F824-4D72-9CFA-035134768667}" destId="{77EE1994-46BA-4AAC-B75F-A8CC1281165A}" srcOrd="1" destOrd="0" presId="urn:microsoft.com/office/officeart/2005/8/layout/hierarchy1"/>
    <dgm:cxn modelId="{E4C70484-C1BC-488C-9610-C0487E512518}" type="presParOf" srcId="{77EE1994-46BA-4AAC-B75F-A8CC1281165A}" destId="{A0672F88-90BF-4C42-A7BE-73F652062E5B}" srcOrd="0" destOrd="0" presId="urn:microsoft.com/office/officeart/2005/8/layout/hierarchy1"/>
    <dgm:cxn modelId="{BFF5BFEE-9031-4A78-9719-ABBA94342BE4}" type="presParOf" srcId="{A0672F88-90BF-4C42-A7BE-73F652062E5B}" destId="{FB848A89-D29E-4F8B-8FE6-3B52EB3E00BD}" srcOrd="0" destOrd="0" presId="urn:microsoft.com/office/officeart/2005/8/layout/hierarchy1"/>
    <dgm:cxn modelId="{F7C76366-EB7D-4376-8A46-29AC05FE1E0C}" type="presParOf" srcId="{A0672F88-90BF-4C42-A7BE-73F652062E5B}" destId="{8189E00C-A64C-4932-A813-0103FF3F1A3E}" srcOrd="1" destOrd="0" presId="urn:microsoft.com/office/officeart/2005/8/layout/hierarchy1"/>
    <dgm:cxn modelId="{D7487439-D526-41CB-9078-02AC9C15C269}" type="presParOf" srcId="{77EE1994-46BA-4AAC-B75F-A8CC1281165A}" destId="{1BFA41FF-984F-49B1-9CD1-9E57AC35F788}" srcOrd="1" destOrd="0" presId="urn:microsoft.com/office/officeart/2005/8/layout/hierarchy1"/>
    <dgm:cxn modelId="{7E7ECBBD-4EC6-4732-AECF-9BD96D2F718B}" type="presParOf" srcId="{D1C05A7F-F824-4D72-9CFA-035134768667}" destId="{B948BAAC-2AC0-4161-92C5-74B664B1BC79}" srcOrd="2" destOrd="0" presId="urn:microsoft.com/office/officeart/2005/8/layout/hierarchy1"/>
    <dgm:cxn modelId="{04048E42-3A80-4892-9429-DC9265052B8D}" type="presParOf" srcId="{D1C05A7F-F824-4D72-9CFA-035134768667}" destId="{C30556F0-6616-4ECA-9F77-90DC16E3A2FB}" srcOrd="3" destOrd="0" presId="urn:microsoft.com/office/officeart/2005/8/layout/hierarchy1"/>
    <dgm:cxn modelId="{66B6547A-7A11-488A-B058-8F9007D8A7B6}" type="presParOf" srcId="{C30556F0-6616-4ECA-9F77-90DC16E3A2FB}" destId="{ABC5424A-2FF7-490A-A1DF-0CE82D841185}" srcOrd="0" destOrd="0" presId="urn:microsoft.com/office/officeart/2005/8/layout/hierarchy1"/>
    <dgm:cxn modelId="{EED013B3-A4BD-4EFA-B27F-845E91CCA858}" type="presParOf" srcId="{ABC5424A-2FF7-490A-A1DF-0CE82D841185}" destId="{34BEC984-6831-4606-B7D0-26430F7F51B3}" srcOrd="0" destOrd="0" presId="urn:microsoft.com/office/officeart/2005/8/layout/hierarchy1"/>
    <dgm:cxn modelId="{9780D09B-AB4D-4772-B2D3-D61D0F0E658B}" type="presParOf" srcId="{ABC5424A-2FF7-490A-A1DF-0CE82D841185}" destId="{2708A2E2-143D-4EF3-9CD2-1DFD0F05FF0E}" srcOrd="1" destOrd="0" presId="urn:microsoft.com/office/officeart/2005/8/layout/hierarchy1"/>
    <dgm:cxn modelId="{867EE330-342D-4959-A5F8-7E18D0322E9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1993" custLinFactNeighborY="147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1A8940-3B04-4431-821C-116265188E12}" type="presOf" srcId="{7F0A83FE-66A9-45E4-A37B-57C29735FD54}" destId="{8189E00C-A64C-4932-A813-0103FF3F1A3E}" srcOrd="0" destOrd="0" presId="urn:microsoft.com/office/officeart/2005/8/layout/hierarchy1"/>
    <dgm:cxn modelId="{0926C55D-921A-4FEF-8122-0C0614242106}" type="presOf" srcId="{FE9265A4-EB51-4743-ADE3-1C1EE92BDDD8}" destId="{30FB78C5-1134-4991-BC00-BD75FA6FA754}" srcOrd="0" destOrd="0" presId="urn:microsoft.com/office/officeart/2005/8/layout/hierarchy1"/>
    <dgm:cxn modelId="{419D937B-62F7-4DF6-BF3F-E2640E0C6B91}" type="presOf" srcId="{2FC17958-902C-4539-A198-0720F6062468}" destId="{2708A2E2-143D-4EF3-9CD2-1DFD0F05FF0E}" srcOrd="0" destOrd="0" presId="urn:microsoft.com/office/officeart/2005/8/layout/hierarchy1"/>
    <dgm:cxn modelId="{C064897D-CD46-477E-A946-F3161E7A33C4}" type="presOf" srcId="{779CB560-247B-48D0-B4FB-2A763E4AF8AE}" destId="{F2BC9EED-9E87-4330-921C-75252A19C8DA}" srcOrd="0" destOrd="0" presId="urn:microsoft.com/office/officeart/2005/8/layout/hierarchy1"/>
    <dgm:cxn modelId="{2C33C4A6-E6DE-4C40-BE7C-CA3282C2EC08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FC904C6-98B1-4C7C-B395-D44E85D2A5DC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500183-1928-4C15-B1BE-CD5A63E403A8}" type="presParOf" srcId="{30FB78C5-1134-4991-BC00-BD75FA6FA754}" destId="{6FB5C266-4478-46B4-A042-520ADE07F67D}" srcOrd="0" destOrd="0" presId="urn:microsoft.com/office/officeart/2005/8/layout/hierarchy1"/>
    <dgm:cxn modelId="{91F39788-E7A0-4B57-8395-9271F4C26BD8}" type="presParOf" srcId="{6FB5C266-4478-46B4-A042-520ADE07F67D}" destId="{8B8CBDC3-5791-4340-BE2E-A22A02D86520}" srcOrd="0" destOrd="0" presId="urn:microsoft.com/office/officeart/2005/8/layout/hierarchy1"/>
    <dgm:cxn modelId="{0388BE67-4727-4047-8EF6-F01EE5805545}" type="presParOf" srcId="{8B8CBDC3-5791-4340-BE2E-A22A02D86520}" destId="{704DCB4F-1EA4-42A5-BFF3-A661B2B5B8E4}" srcOrd="0" destOrd="0" presId="urn:microsoft.com/office/officeart/2005/8/layout/hierarchy1"/>
    <dgm:cxn modelId="{B54994B5-D7D8-4B9F-8D19-0E15D68A0198}" type="presParOf" srcId="{8B8CBDC3-5791-4340-BE2E-A22A02D86520}" destId="{F2BC9EED-9E87-4330-921C-75252A19C8DA}" srcOrd="1" destOrd="0" presId="urn:microsoft.com/office/officeart/2005/8/layout/hierarchy1"/>
    <dgm:cxn modelId="{8F06515D-8483-4C19-B692-A904BA80AA81}" type="presParOf" srcId="{6FB5C266-4478-46B4-A042-520ADE07F67D}" destId="{D1C05A7F-F824-4D72-9CFA-035134768667}" srcOrd="1" destOrd="0" presId="urn:microsoft.com/office/officeart/2005/8/layout/hierarchy1"/>
    <dgm:cxn modelId="{F276F0E6-AA65-4A29-ADA8-8910EBB18312}" type="presParOf" srcId="{D1C05A7F-F824-4D72-9CFA-035134768667}" destId="{B1EC5A2D-7A66-428D-882E-C761F9CDB9DE}" srcOrd="0" destOrd="0" presId="urn:microsoft.com/office/officeart/2005/8/layout/hierarchy1"/>
    <dgm:cxn modelId="{C5DE0D8E-1B80-4434-9C04-9614B44E6234}" type="presParOf" srcId="{D1C05A7F-F824-4D72-9CFA-035134768667}" destId="{77EE1994-46BA-4AAC-B75F-A8CC1281165A}" srcOrd="1" destOrd="0" presId="urn:microsoft.com/office/officeart/2005/8/layout/hierarchy1"/>
    <dgm:cxn modelId="{E4C70484-C1BC-488C-9610-C0487E512518}" type="presParOf" srcId="{77EE1994-46BA-4AAC-B75F-A8CC1281165A}" destId="{A0672F88-90BF-4C42-A7BE-73F652062E5B}" srcOrd="0" destOrd="0" presId="urn:microsoft.com/office/officeart/2005/8/layout/hierarchy1"/>
    <dgm:cxn modelId="{BFF5BFEE-9031-4A78-9719-ABBA94342BE4}" type="presParOf" srcId="{A0672F88-90BF-4C42-A7BE-73F652062E5B}" destId="{FB848A89-D29E-4F8B-8FE6-3B52EB3E00BD}" srcOrd="0" destOrd="0" presId="urn:microsoft.com/office/officeart/2005/8/layout/hierarchy1"/>
    <dgm:cxn modelId="{F7C76366-EB7D-4376-8A46-29AC05FE1E0C}" type="presParOf" srcId="{A0672F88-90BF-4C42-A7BE-73F652062E5B}" destId="{8189E00C-A64C-4932-A813-0103FF3F1A3E}" srcOrd="1" destOrd="0" presId="urn:microsoft.com/office/officeart/2005/8/layout/hierarchy1"/>
    <dgm:cxn modelId="{D7487439-D526-41CB-9078-02AC9C15C269}" type="presParOf" srcId="{77EE1994-46BA-4AAC-B75F-A8CC1281165A}" destId="{1BFA41FF-984F-49B1-9CD1-9E57AC35F788}" srcOrd="1" destOrd="0" presId="urn:microsoft.com/office/officeart/2005/8/layout/hierarchy1"/>
    <dgm:cxn modelId="{7E7ECBBD-4EC6-4732-AECF-9BD96D2F718B}" type="presParOf" srcId="{D1C05A7F-F824-4D72-9CFA-035134768667}" destId="{B948BAAC-2AC0-4161-92C5-74B664B1BC79}" srcOrd="2" destOrd="0" presId="urn:microsoft.com/office/officeart/2005/8/layout/hierarchy1"/>
    <dgm:cxn modelId="{04048E42-3A80-4892-9429-DC9265052B8D}" type="presParOf" srcId="{D1C05A7F-F824-4D72-9CFA-035134768667}" destId="{C30556F0-6616-4ECA-9F77-90DC16E3A2FB}" srcOrd="3" destOrd="0" presId="urn:microsoft.com/office/officeart/2005/8/layout/hierarchy1"/>
    <dgm:cxn modelId="{66B6547A-7A11-488A-B058-8F9007D8A7B6}" type="presParOf" srcId="{C30556F0-6616-4ECA-9F77-90DC16E3A2FB}" destId="{ABC5424A-2FF7-490A-A1DF-0CE82D841185}" srcOrd="0" destOrd="0" presId="urn:microsoft.com/office/officeart/2005/8/layout/hierarchy1"/>
    <dgm:cxn modelId="{EED013B3-A4BD-4EFA-B27F-845E91CCA858}" type="presParOf" srcId="{ABC5424A-2FF7-490A-A1DF-0CE82D841185}" destId="{34BEC984-6831-4606-B7D0-26430F7F51B3}" srcOrd="0" destOrd="0" presId="urn:microsoft.com/office/officeart/2005/8/layout/hierarchy1"/>
    <dgm:cxn modelId="{9780D09B-AB4D-4772-B2D3-D61D0F0E658B}" type="presParOf" srcId="{ABC5424A-2FF7-490A-A1DF-0CE82D841185}" destId="{2708A2E2-143D-4EF3-9CD2-1DFD0F05FF0E}" srcOrd="1" destOrd="0" presId="urn:microsoft.com/office/officeart/2005/8/layout/hierarchy1"/>
    <dgm:cxn modelId="{867EE330-342D-4959-A5F8-7E18D0322E9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1993" custLinFactNeighborY="147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1A8940-3B04-4431-821C-116265188E12}" type="presOf" srcId="{7F0A83FE-66A9-45E4-A37B-57C29735FD54}" destId="{8189E00C-A64C-4932-A813-0103FF3F1A3E}" srcOrd="0" destOrd="0" presId="urn:microsoft.com/office/officeart/2005/8/layout/hierarchy1"/>
    <dgm:cxn modelId="{0926C55D-921A-4FEF-8122-0C0614242106}" type="presOf" srcId="{FE9265A4-EB51-4743-ADE3-1C1EE92BDDD8}" destId="{30FB78C5-1134-4991-BC00-BD75FA6FA754}" srcOrd="0" destOrd="0" presId="urn:microsoft.com/office/officeart/2005/8/layout/hierarchy1"/>
    <dgm:cxn modelId="{419D937B-62F7-4DF6-BF3F-E2640E0C6B91}" type="presOf" srcId="{2FC17958-902C-4539-A198-0720F6062468}" destId="{2708A2E2-143D-4EF3-9CD2-1DFD0F05FF0E}" srcOrd="0" destOrd="0" presId="urn:microsoft.com/office/officeart/2005/8/layout/hierarchy1"/>
    <dgm:cxn modelId="{C064897D-CD46-477E-A946-F3161E7A33C4}" type="presOf" srcId="{779CB560-247B-48D0-B4FB-2A763E4AF8AE}" destId="{F2BC9EED-9E87-4330-921C-75252A19C8DA}" srcOrd="0" destOrd="0" presId="urn:microsoft.com/office/officeart/2005/8/layout/hierarchy1"/>
    <dgm:cxn modelId="{2C33C4A6-E6DE-4C40-BE7C-CA3282C2EC08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FC904C6-98B1-4C7C-B395-D44E85D2A5DC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500183-1928-4C15-B1BE-CD5A63E403A8}" type="presParOf" srcId="{30FB78C5-1134-4991-BC00-BD75FA6FA754}" destId="{6FB5C266-4478-46B4-A042-520ADE07F67D}" srcOrd="0" destOrd="0" presId="urn:microsoft.com/office/officeart/2005/8/layout/hierarchy1"/>
    <dgm:cxn modelId="{91F39788-E7A0-4B57-8395-9271F4C26BD8}" type="presParOf" srcId="{6FB5C266-4478-46B4-A042-520ADE07F67D}" destId="{8B8CBDC3-5791-4340-BE2E-A22A02D86520}" srcOrd="0" destOrd="0" presId="urn:microsoft.com/office/officeart/2005/8/layout/hierarchy1"/>
    <dgm:cxn modelId="{0388BE67-4727-4047-8EF6-F01EE5805545}" type="presParOf" srcId="{8B8CBDC3-5791-4340-BE2E-A22A02D86520}" destId="{704DCB4F-1EA4-42A5-BFF3-A661B2B5B8E4}" srcOrd="0" destOrd="0" presId="urn:microsoft.com/office/officeart/2005/8/layout/hierarchy1"/>
    <dgm:cxn modelId="{B54994B5-D7D8-4B9F-8D19-0E15D68A0198}" type="presParOf" srcId="{8B8CBDC3-5791-4340-BE2E-A22A02D86520}" destId="{F2BC9EED-9E87-4330-921C-75252A19C8DA}" srcOrd="1" destOrd="0" presId="urn:microsoft.com/office/officeart/2005/8/layout/hierarchy1"/>
    <dgm:cxn modelId="{8F06515D-8483-4C19-B692-A904BA80AA81}" type="presParOf" srcId="{6FB5C266-4478-46B4-A042-520ADE07F67D}" destId="{D1C05A7F-F824-4D72-9CFA-035134768667}" srcOrd="1" destOrd="0" presId="urn:microsoft.com/office/officeart/2005/8/layout/hierarchy1"/>
    <dgm:cxn modelId="{F276F0E6-AA65-4A29-ADA8-8910EBB18312}" type="presParOf" srcId="{D1C05A7F-F824-4D72-9CFA-035134768667}" destId="{B1EC5A2D-7A66-428D-882E-C761F9CDB9DE}" srcOrd="0" destOrd="0" presId="urn:microsoft.com/office/officeart/2005/8/layout/hierarchy1"/>
    <dgm:cxn modelId="{C5DE0D8E-1B80-4434-9C04-9614B44E6234}" type="presParOf" srcId="{D1C05A7F-F824-4D72-9CFA-035134768667}" destId="{77EE1994-46BA-4AAC-B75F-A8CC1281165A}" srcOrd="1" destOrd="0" presId="urn:microsoft.com/office/officeart/2005/8/layout/hierarchy1"/>
    <dgm:cxn modelId="{E4C70484-C1BC-488C-9610-C0487E512518}" type="presParOf" srcId="{77EE1994-46BA-4AAC-B75F-A8CC1281165A}" destId="{A0672F88-90BF-4C42-A7BE-73F652062E5B}" srcOrd="0" destOrd="0" presId="urn:microsoft.com/office/officeart/2005/8/layout/hierarchy1"/>
    <dgm:cxn modelId="{BFF5BFEE-9031-4A78-9719-ABBA94342BE4}" type="presParOf" srcId="{A0672F88-90BF-4C42-A7BE-73F652062E5B}" destId="{FB848A89-D29E-4F8B-8FE6-3B52EB3E00BD}" srcOrd="0" destOrd="0" presId="urn:microsoft.com/office/officeart/2005/8/layout/hierarchy1"/>
    <dgm:cxn modelId="{F7C76366-EB7D-4376-8A46-29AC05FE1E0C}" type="presParOf" srcId="{A0672F88-90BF-4C42-A7BE-73F652062E5B}" destId="{8189E00C-A64C-4932-A813-0103FF3F1A3E}" srcOrd="1" destOrd="0" presId="urn:microsoft.com/office/officeart/2005/8/layout/hierarchy1"/>
    <dgm:cxn modelId="{D7487439-D526-41CB-9078-02AC9C15C269}" type="presParOf" srcId="{77EE1994-46BA-4AAC-B75F-A8CC1281165A}" destId="{1BFA41FF-984F-49B1-9CD1-9E57AC35F788}" srcOrd="1" destOrd="0" presId="urn:microsoft.com/office/officeart/2005/8/layout/hierarchy1"/>
    <dgm:cxn modelId="{7E7ECBBD-4EC6-4732-AECF-9BD96D2F718B}" type="presParOf" srcId="{D1C05A7F-F824-4D72-9CFA-035134768667}" destId="{B948BAAC-2AC0-4161-92C5-74B664B1BC79}" srcOrd="2" destOrd="0" presId="urn:microsoft.com/office/officeart/2005/8/layout/hierarchy1"/>
    <dgm:cxn modelId="{04048E42-3A80-4892-9429-DC9265052B8D}" type="presParOf" srcId="{D1C05A7F-F824-4D72-9CFA-035134768667}" destId="{C30556F0-6616-4ECA-9F77-90DC16E3A2FB}" srcOrd="3" destOrd="0" presId="urn:microsoft.com/office/officeart/2005/8/layout/hierarchy1"/>
    <dgm:cxn modelId="{66B6547A-7A11-488A-B058-8F9007D8A7B6}" type="presParOf" srcId="{C30556F0-6616-4ECA-9F77-90DC16E3A2FB}" destId="{ABC5424A-2FF7-490A-A1DF-0CE82D841185}" srcOrd="0" destOrd="0" presId="urn:microsoft.com/office/officeart/2005/8/layout/hierarchy1"/>
    <dgm:cxn modelId="{EED013B3-A4BD-4EFA-B27F-845E91CCA858}" type="presParOf" srcId="{ABC5424A-2FF7-490A-A1DF-0CE82D841185}" destId="{34BEC984-6831-4606-B7D0-26430F7F51B3}" srcOrd="0" destOrd="0" presId="urn:microsoft.com/office/officeart/2005/8/layout/hierarchy1"/>
    <dgm:cxn modelId="{9780D09B-AB4D-4772-B2D3-D61D0F0E658B}" type="presParOf" srcId="{ABC5424A-2FF7-490A-A1DF-0CE82D841185}" destId="{2708A2E2-143D-4EF3-9CD2-1DFD0F05FF0E}" srcOrd="1" destOrd="0" presId="urn:microsoft.com/office/officeart/2005/8/layout/hierarchy1"/>
    <dgm:cxn modelId="{867EE330-342D-4959-A5F8-7E18D0322E9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1993" custLinFactNeighborY="147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1A8940-3B04-4431-821C-116265188E12}" type="presOf" srcId="{7F0A83FE-66A9-45E4-A37B-57C29735FD54}" destId="{8189E00C-A64C-4932-A813-0103FF3F1A3E}" srcOrd="0" destOrd="0" presId="urn:microsoft.com/office/officeart/2005/8/layout/hierarchy1"/>
    <dgm:cxn modelId="{0926C55D-921A-4FEF-8122-0C0614242106}" type="presOf" srcId="{FE9265A4-EB51-4743-ADE3-1C1EE92BDDD8}" destId="{30FB78C5-1134-4991-BC00-BD75FA6FA754}" srcOrd="0" destOrd="0" presId="urn:microsoft.com/office/officeart/2005/8/layout/hierarchy1"/>
    <dgm:cxn modelId="{419D937B-62F7-4DF6-BF3F-E2640E0C6B91}" type="presOf" srcId="{2FC17958-902C-4539-A198-0720F6062468}" destId="{2708A2E2-143D-4EF3-9CD2-1DFD0F05FF0E}" srcOrd="0" destOrd="0" presId="urn:microsoft.com/office/officeart/2005/8/layout/hierarchy1"/>
    <dgm:cxn modelId="{C064897D-CD46-477E-A946-F3161E7A33C4}" type="presOf" srcId="{779CB560-247B-48D0-B4FB-2A763E4AF8AE}" destId="{F2BC9EED-9E87-4330-921C-75252A19C8DA}" srcOrd="0" destOrd="0" presId="urn:microsoft.com/office/officeart/2005/8/layout/hierarchy1"/>
    <dgm:cxn modelId="{2C33C4A6-E6DE-4C40-BE7C-CA3282C2EC08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FC904C6-98B1-4C7C-B395-D44E85D2A5DC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500183-1928-4C15-B1BE-CD5A63E403A8}" type="presParOf" srcId="{30FB78C5-1134-4991-BC00-BD75FA6FA754}" destId="{6FB5C266-4478-46B4-A042-520ADE07F67D}" srcOrd="0" destOrd="0" presId="urn:microsoft.com/office/officeart/2005/8/layout/hierarchy1"/>
    <dgm:cxn modelId="{91F39788-E7A0-4B57-8395-9271F4C26BD8}" type="presParOf" srcId="{6FB5C266-4478-46B4-A042-520ADE07F67D}" destId="{8B8CBDC3-5791-4340-BE2E-A22A02D86520}" srcOrd="0" destOrd="0" presId="urn:microsoft.com/office/officeart/2005/8/layout/hierarchy1"/>
    <dgm:cxn modelId="{0388BE67-4727-4047-8EF6-F01EE5805545}" type="presParOf" srcId="{8B8CBDC3-5791-4340-BE2E-A22A02D86520}" destId="{704DCB4F-1EA4-42A5-BFF3-A661B2B5B8E4}" srcOrd="0" destOrd="0" presId="urn:microsoft.com/office/officeart/2005/8/layout/hierarchy1"/>
    <dgm:cxn modelId="{B54994B5-D7D8-4B9F-8D19-0E15D68A0198}" type="presParOf" srcId="{8B8CBDC3-5791-4340-BE2E-A22A02D86520}" destId="{F2BC9EED-9E87-4330-921C-75252A19C8DA}" srcOrd="1" destOrd="0" presId="urn:microsoft.com/office/officeart/2005/8/layout/hierarchy1"/>
    <dgm:cxn modelId="{8F06515D-8483-4C19-B692-A904BA80AA81}" type="presParOf" srcId="{6FB5C266-4478-46B4-A042-520ADE07F67D}" destId="{D1C05A7F-F824-4D72-9CFA-035134768667}" srcOrd="1" destOrd="0" presId="urn:microsoft.com/office/officeart/2005/8/layout/hierarchy1"/>
    <dgm:cxn modelId="{F276F0E6-AA65-4A29-ADA8-8910EBB18312}" type="presParOf" srcId="{D1C05A7F-F824-4D72-9CFA-035134768667}" destId="{B1EC5A2D-7A66-428D-882E-C761F9CDB9DE}" srcOrd="0" destOrd="0" presId="urn:microsoft.com/office/officeart/2005/8/layout/hierarchy1"/>
    <dgm:cxn modelId="{C5DE0D8E-1B80-4434-9C04-9614B44E6234}" type="presParOf" srcId="{D1C05A7F-F824-4D72-9CFA-035134768667}" destId="{77EE1994-46BA-4AAC-B75F-A8CC1281165A}" srcOrd="1" destOrd="0" presId="urn:microsoft.com/office/officeart/2005/8/layout/hierarchy1"/>
    <dgm:cxn modelId="{E4C70484-C1BC-488C-9610-C0487E512518}" type="presParOf" srcId="{77EE1994-46BA-4AAC-B75F-A8CC1281165A}" destId="{A0672F88-90BF-4C42-A7BE-73F652062E5B}" srcOrd="0" destOrd="0" presId="urn:microsoft.com/office/officeart/2005/8/layout/hierarchy1"/>
    <dgm:cxn modelId="{BFF5BFEE-9031-4A78-9719-ABBA94342BE4}" type="presParOf" srcId="{A0672F88-90BF-4C42-A7BE-73F652062E5B}" destId="{FB848A89-D29E-4F8B-8FE6-3B52EB3E00BD}" srcOrd="0" destOrd="0" presId="urn:microsoft.com/office/officeart/2005/8/layout/hierarchy1"/>
    <dgm:cxn modelId="{F7C76366-EB7D-4376-8A46-29AC05FE1E0C}" type="presParOf" srcId="{A0672F88-90BF-4C42-A7BE-73F652062E5B}" destId="{8189E00C-A64C-4932-A813-0103FF3F1A3E}" srcOrd="1" destOrd="0" presId="urn:microsoft.com/office/officeart/2005/8/layout/hierarchy1"/>
    <dgm:cxn modelId="{D7487439-D526-41CB-9078-02AC9C15C269}" type="presParOf" srcId="{77EE1994-46BA-4AAC-B75F-A8CC1281165A}" destId="{1BFA41FF-984F-49B1-9CD1-9E57AC35F788}" srcOrd="1" destOrd="0" presId="urn:microsoft.com/office/officeart/2005/8/layout/hierarchy1"/>
    <dgm:cxn modelId="{7E7ECBBD-4EC6-4732-AECF-9BD96D2F718B}" type="presParOf" srcId="{D1C05A7F-F824-4D72-9CFA-035134768667}" destId="{B948BAAC-2AC0-4161-92C5-74B664B1BC79}" srcOrd="2" destOrd="0" presId="urn:microsoft.com/office/officeart/2005/8/layout/hierarchy1"/>
    <dgm:cxn modelId="{04048E42-3A80-4892-9429-DC9265052B8D}" type="presParOf" srcId="{D1C05A7F-F824-4D72-9CFA-035134768667}" destId="{C30556F0-6616-4ECA-9F77-90DC16E3A2FB}" srcOrd="3" destOrd="0" presId="urn:microsoft.com/office/officeart/2005/8/layout/hierarchy1"/>
    <dgm:cxn modelId="{66B6547A-7A11-488A-B058-8F9007D8A7B6}" type="presParOf" srcId="{C30556F0-6616-4ECA-9F77-90DC16E3A2FB}" destId="{ABC5424A-2FF7-490A-A1DF-0CE82D841185}" srcOrd="0" destOrd="0" presId="urn:microsoft.com/office/officeart/2005/8/layout/hierarchy1"/>
    <dgm:cxn modelId="{EED013B3-A4BD-4EFA-B27F-845E91CCA858}" type="presParOf" srcId="{ABC5424A-2FF7-490A-A1DF-0CE82D841185}" destId="{34BEC984-6831-4606-B7D0-26430F7F51B3}" srcOrd="0" destOrd="0" presId="urn:microsoft.com/office/officeart/2005/8/layout/hierarchy1"/>
    <dgm:cxn modelId="{9780D09B-AB4D-4772-B2D3-D61D0F0E658B}" type="presParOf" srcId="{ABC5424A-2FF7-490A-A1DF-0CE82D841185}" destId="{2708A2E2-143D-4EF3-9CD2-1DFD0F05FF0E}" srcOrd="1" destOrd="0" presId="urn:microsoft.com/office/officeart/2005/8/layout/hierarchy1"/>
    <dgm:cxn modelId="{867EE330-342D-4959-A5F8-7E18D0322E9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6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-51868" custLinFactNeighborY="-7222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76722" custLinFactNeighborY="509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1993" custLinFactNeighborY="1473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941A8940-3B04-4431-821C-116265188E12}" type="presOf" srcId="{7F0A83FE-66A9-45E4-A37B-57C29735FD54}" destId="{8189E00C-A64C-4932-A813-0103FF3F1A3E}" srcOrd="0" destOrd="0" presId="urn:microsoft.com/office/officeart/2005/8/layout/hierarchy1"/>
    <dgm:cxn modelId="{0926C55D-921A-4FEF-8122-0C0614242106}" type="presOf" srcId="{FE9265A4-EB51-4743-ADE3-1C1EE92BDDD8}" destId="{30FB78C5-1134-4991-BC00-BD75FA6FA754}" srcOrd="0" destOrd="0" presId="urn:microsoft.com/office/officeart/2005/8/layout/hierarchy1"/>
    <dgm:cxn modelId="{419D937B-62F7-4DF6-BF3F-E2640E0C6B91}" type="presOf" srcId="{2FC17958-902C-4539-A198-0720F6062468}" destId="{2708A2E2-143D-4EF3-9CD2-1DFD0F05FF0E}" srcOrd="0" destOrd="0" presId="urn:microsoft.com/office/officeart/2005/8/layout/hierarchy1"/>
    <dgm:cxn modelId="{C064897D-CD46-477E-A946-F3161E7A33C4}" type="presOf" srcId="{779CB560-247B-48D0-B4FB-2A763E4AF8AE}" destId="{F2BC9EED-9E87-4330-921C-75252A19C8DA}" srcOrd="0" destOrd="0" presId="urn:microsoft.com/office/officeart/2005/8/layout/hierarchy1"/>
    <dgm:cxn modelId="{2C33C4A6-E6DE-4C40-BE7C-CA3282C2EC08}" type="presOf" srcId="{267D5886-FBBC-44F2-8E70-C5A7D3D818C7}" destId="{B1EC5A2D-7A66-428D-882E-C761F9CDB9D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EFC904C6-98B1-4C7C-B395-D44E85D2A5DC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18500183-1928-4C15-B1BE-CD5A63E403A8}" type="presParOf" srcId="{30FB78C5-1134-4991-BC00-BD75FA6FA754}" destId="{6FB5C266-4478-46B4-A042-520ADE07F67D}" srcOrd="0" destOrd="0" presId="urn:microsoft.com/office/officeart/2005/8/layout/hierarchy1"/>
    <dgm:cxn modelId="{91F39788-E7A0-4B57-8395-9271F4C26BD8}" type="presParOf" srcId="{6FB5C266-4478-46B4-A042-520ADE07F67D}" destId="{8B8CBDC3-5791-4340-BE2E-A22A02D86520}" srcOrd="0" destOrd="0" presId="urn:microsoft.com/office/officeart/2005/8/layout/hierarchy1"/>
    <dgm:cxn modelId="{0388BE67-4727-4047-8EF6-F01EE5805545}" type="presParOf" srcId="{8B8CBDC3-5791-4340-BE2E-A22A02D86520}" destId="{704DCB4F-1EA4-42A5-BFF3-A661B2B5B8E4}" srcOrd="0" destOrd="0" presId="urn:microsoft.com/office/officeart/2005/8/layout/hierarchy1"/>
    <dgm:cxn modelId="{B54994B5-D7D8-4B9F-8D19-0E15D68A0198}" type="presParOf" srcId="{8B8CBDC3-5791-4340-BE2E-A22A02D86520}" destId="{F2BC9EED-9E87-4330-921C-75252A19C8DA}" srcOrd="1" destOrd="0" presId="urn:microsoft.com/office/officeart/2005/8/layout/hierarchy1"/>
    <dgm:cxn modelId="{8F06515D-8483-4C19-B692-A904BA80AA81}" type="presParOf" srcId="{6FB5C266-4478-46B4-A042-520ADE07F67D}" destId="{D1C05A7F-F824-4D72-9CFA-035134768667}" srcOrd="1" destOrd="0" presId="urn:microsoft.com/office/officeart/2005/8/layout/hierarchy1"/>
    <dgm:cxn modelId="{F276F0E6-AA65-4A29-ADA8-8910EBB18312}" type="presParOf" srcId="{D1C05A7F-F824-4D72-9CFA-035134768667}" destId="{B1EC5A2D-7A66-428D-882E-C761F9CDB9DE}" srcOrd="0" destOrd="0" presId="urn:microsoft.com/office/officeart/2005/8/layout/hierarchy1"/>
    <dgm:cxn modelId="{C5DE0D8E-1B80-4434-9C04-9614B44E6234}" type="presParOf" srcId="{D1C05A7F-F824-4D72-9CFA-035134768667}" destId="{77EE1994-46BA-4AAC-B75F-A8CC1281165A}" srcOrd="1" destOrd="0" presId="urn:microsoft.com/office/officeart/2005/8/layout/hierarchy1"/>
    <dgm:cxn modelId="{E4C70484-C1BC-488C-9610-C0487E512518}" type="presParOf" srcId="{77EE1994-46BA-4AAC-B75F-A8CC1281165A}" destId="{A0672F88-90BF-4C42-A7BE-73F652062E5B}" srcOrd="0" destOrd="0" presId="urn:microsoft.com/office/officeart/2005/8/layout/hierarchy1"/>
    <dgm:cxn modelId="{BFF5BFEE-9031-4A78-9719-ABBA94342BE4}" type="presParOf" srcId="{A0672F88-90BF-4C42-A7BE-73F652062E5B}" destId="{FB848A89-D29E-4F8B-8FE6-3B52EB3E00BD}" srcOrd="0" destOrd="0" presId="urn:microsoft.com/office/officeart/2005/8/layout/hierarchy1"/>
    <dgm:cxn modelId="{F7C76366-EB7D-4376-8A46-29AC05FE1E0C}" type="presParOf" srcId="{A0672F88-90BF-4C42-A7BE-73F652062E5B}" destId="{8189E00C-A64C-4932-A813-0103FF3F1A3E}" srcOrd="1" destOrd="0" presId="urn:microsoft.com/office/officeart/2005/8/layout/hierarchy1"/>
    <dgm:cxn modelId="{D7487439-D526-41CB-9078-02AC9C15C269}" type="presParOf" srcId="{77EE1994-46BA-4AAC-B75F-A8CC1281165A}" destId="{1BFA41FF-984F-49B1-9CD1-9E57AC35F788}" srcOrd="1" destOrd="0" presId="urn:microsoft.com/office/officeart/2005/8/layout/hierarchy1"/>
    <dgm:cxn modelId="{7E7ECBBD-4EC6-4732-AECF-9BD96D2F718B}" type="presParOf" srcId="{D1C05A7F-F824-4D72-9CFA-035134768667}" destId="{B948BAAC-2AC0-4161-92C5-74B664B1BC79}" srcOrd="2" destOrd="0" presId="urn:microsoft.com/office/officeart/2005/8/layout/hierarchy1"/>
    <dgm:cxn modelId="{04048E42-3A80-4892-9429-DC9265052B8D}" type="presParOf" srcId="{D1C05A7F-F824-4D72-9CFA-035134768667}" destId="{C30556F0-6616-4ECA-9F77-90DC16E3A2FB}" srcOrd="3" destOrd="0" presId="urn:microsoft.com/office/officeart/2005/8/layout/hierarchy1"/>
    <dgm:cxn modelId="{66B6547A-7A11-488A-B058-8F9007D8A7B6}" type="presParOf" srcId="{C30556F0-6616-4ECA-9F77-90DC16E3A2FB}" destId="{ABC5424A-2FF7-490A-A1DF-0CE82D841185}" srcOrd="0" destOrd="0" presId="urn:microsoft.com/office/officeart/2005/8/layout/hierarchy1"/>
    <dgm:cxn modelId="{EED013B3-A4BD-4EFA-B27F-845E91CCA858}" type="presParOf" srcId="{ABC5424A-2FF7-490A-A1DF-0CE82D841185}" destId="{34BEC984-6831-4606-B7D0-26430F7F51B3}" srcOrd="0" destOrd="0" presId="urn:microsoft.com/office/officeart/2005/8/layout/hierarchy1"/>
    <dgm:cxn modelId="{9780D09B-AB4D-4772-B2D3-D61D0F0E658B}" type="presParOf" srcId="{ABC5424A-2FF7-490A-A1DF-0CE82D841185}" destId="{2708A2E2-143D-4EF3-9CD2-1DFD0F05FF0E}" srcOrd="1" destOrd="0" presId="urn:microsoft.com/office/officeart/2005/8/layout/hierarchy1"/>
    <dgm:cxn modelId="{867EE330-342D-4959-A5F8-7E18D0322E98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1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1A329A4F-5FE4-4F07-B8B6-AD601D640537}" type="presOf" srcId="{A07FA86F-62DD-489E-8874-79DE78A0F0B4}" destId="{C47166C6-1FE9-4EA3-BED9-5A31EC9CE791}" srcOrd="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E8FF75D-856C-437B-AD10-ECD9BA3DADA4}" type="presOf" srcId="{FE9265A4-EB51-4743-ADE3-1C1EE92BDDD8}" destId="{30FB78C5-1134-4991-BC00-BD75FA6FA754}" srcOrd="0" destOrd="0" presId="urn:microsoft.com/office/officeart/2005/8/layout/hierarchy1"/>
    <dgm:cxn modelId="{D6E50775-A3FA-4602-8AA7-CC37D4891555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7E6365AB-172B-4EBD-AAD1-3D77BAB57794}" type="presOf" srcId="{267D5886-FBBC-44F2-8E70-C5A7D3D818C7}" destId="{B1EC5A2D-7A66-428D-882E-C761F9CDB9DE}" srcOrd="0" destOrd="0" presId="urn:microsoft.com/office/officeart/2005/8/layout/hierarchy1"/>
    <dgm:cxn modelId="{F0289FAD-2061-427A-819D-6226CEE7F73C}" type="presOf" srcId="{2FC17958-902C-4539-A198-0720F6062468}" destId="{2708A2E2-143D-4EF3-9CD2-1DFD0F05FF0E}" srcOrd="0" destOrd="0" presId="urn:microsoft.com/office/officeart/2005/8/layout/hierarchy1"/>
    <dgm:cxn modelId="{AF454DBF-4CA4-4C04-A20C-1FE338416601}" type="presOf" srcId="{D3E1818B-672E-489D-8EAD-5FED4D99F953}" destId="{B948BAAC-2AC0-4161-92C5-74B664B1BC79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E75B98F0-1EAC-4765-8C18-6F02E64E17C6}" type="presOf" srcId="{7F0A83FE-66A9-45E4-A37B-57C29735FD54}" destId="{8189E00C-A64C-4932-A813-0103FF3F1A3E}" srcOrd="0" destOrd="0" presId="urn:microsoft.com/office/officeart/2005/8/layout/hierarchy1"/>
    <dgm:cxn modelId="{0D70A6A6-8441-4CD2-809E-7925FFC3007A}" type="presParOf" srcId="{30FB78C5-1134-4991-BC00-BD75FA6FA754}" destId="{6FB5C266-4478-46B4-A042-520ADE07F67D}" srcOrd="0" destOrd="0" presId="urn:microsoft.com/office/officeart/2005/8/layout/hierarchy1"/>
    <dgm:cxn modelId="{C3EE4012-8C95-4C00-96FE-B458A48F427D}" type="presParOf" srcId="{6FB5C266-4478-46B4-A042-520ADE07F67D}" destId="{8B8CBDC3-5791-4340-BE2E-A22A02D86520}" srcOrd="0" destOrd="0" presId="urn:microsoft.com/office/officeart/2005/8/layout/hierarchy1"/>
    <dgm:cxn modelId="{8AE87F79-5A09-4DEB-9887-337E003ED3C4}" type="presParOf" srcId="{8B8CBDC3-5791-4340-BE2E-A22A02D86520}" destId="{704DCB4F-1EA4-42A5-BFF3-A661B2B5B8E4}" srcOrd="0" destOrd="0" presId="urn:microsoft.com/office/officeart/2005/8/layout/hierarchy1"/>
    <dgm:cxn modelId="{15D1C7A6-D154-4B10-84EC-53A6CA2996EA}" type="presParOf" srcId="{8B8CBDC3-5791-4340-BE2E-A22A02D86520}" destId="{F2BC9EED-9E87-4330-921C-75252A19C8DA}" srcOrd="1" destOrd="0" presId="urn:microsoft.com/office/officeart/2005/8/layout/hierarchy1"/>
    <dgm:cxn modelId="{35EC60EC-7330-4EFD-9009-222C5ABF4D54}" type="presParOf" srcId="{6FB5C266-4478-46B4-A042-520ADE07F67D}" destId="{D1C05A7F-F824-4D72-9CFA-035134768667}" srcOrd="1" destOrd="0" presId="urn:microsoft.com/office/officeart/2005/8/layout/hierarchy1"/>
    <dgm:cxn modelId="{58D809F4-91A6-464F-A92A-AB1257470207}" type="presParOf" srcId="{D1C05A7F-F824-4D72-9CFA-035134768667}" destId="{B1EC5A2D-7A66-428D-882E-C761F9CDB9DE}" srcOrd="0" destOrd="0" presId="urn:microsoft.com/office/officeart/2005/8/layout/hierarchy1"/>
    <dgm:cxn modelId="{0EF3BFB0-8F0D-4E53-A1B2-66C5BF0AFED3}" type="presParOf" srcId="{D1C05A7F-F824-4D72-9CFA-035134768667}" destId="{77EE1994-46BA-4AAC-B75F-A8CC1281165A}" srcOrd="1" destOrd="0" presId="urn:microsoft.com/office/officeart/2005/8/layout/hierarchy1"/>
    <dgm:cxn modelId="{170582F6-5EF1-45E0-AF54-9D4ADB0930C1}" type="presParOf" srcId="{77EE1994-46BA-4AAC-B75F-A8CC1281165A}" destId="{A0672F88-90BF-4C42-A7BE-73F652062E5B}" srcOrd="0" destOrd="0" presId="urn:microsoft.com/office/officeart/2005/8/layout/hierarchy1"/>
    <dgm:cxn modelId="{D0447D23-D5CA-43EB-B0A1-57397598AD93}" type="presParOf" srcId="{A0672F88-90BF-4C42-A7BE-73F652062E5B}" destId="{FB848A89-D29E-4F8B-8FE6-3B52EB3E00BD}" srcOrd="0" destOrd="0" presId="urn:microsoft.com/office/officeart/2005/8/layout/hierarchy1"/>
    <dgm:cxn modelId="{C9E8ECB5-ABF7-404B-A1BB-075A4A4A0F98}" type="presParOf" srcId="{A0672F88-90BF-4C42-A7BE-73F652062E5B}" destId="{8189E00C-A64C-4932-A813-0103FF3F1A3E}" srcOrd="1" destOrd="0" presId="urn:microsoft.com/office/officeart/2005/8/layout/hierarchy1"/>
    <dgm:cxn modelId="{9E5D254B-250A-41B5-B463-BA9AFFCD90E9}" type="presParOf" srcId="{77EE1994-46BA-4AAC-B75F-A8CC1281165A}" destId="{1BFA41FF-984F-49B1-9CD1-9E57AC35F788}" srcOrd="1" destOrd="0" presId="urn:microsoft.com/office/officeart/2005/8/layout/hierarchy1"/>
    <dgm:cxn modelId="{79290E81-A319-4200-ABB4-860EC9B3773B}" type="presParOf" srcId="{D1C05A7F-F824-4D72-9CFA-035134768667}" destId="{B948BAAC-2AC0-4161-92C5-74B664B1BC79}" srcOrd="2" destOrd="0" presId="urn:microsoft.com/office/officeart/2005/8/layout/hierarchy1"/>
    <dgm:cxn modelId="{844C3776-F0AC-49CC-834F-21C8F7EE9F15}" type="presParOf" srcId="{D1C05A7F-F824-4D72-9CFA-035134768667}" destId="{C30556F0-6616-4ECA-9F77-90DC16E3A2FB}" srcOrd="3" destOrd="0" presId="urn:microsoft.com/office/officeart/2005/8/layout/hierarchy1"/>
    <dgm:cxn modelId="{1BE666C9-2C06-4B96-9571-EC97D89412B3}" type="presParOf" srcId="{C30556F0-6616-4ECA-9F77-90DC16E3A2FB}" destId="{ABC5424A-2FF7-490A-A1DF-0CE82D841185}" srcOrd="0" destOrd="0" presId="urn:microsoft.com/office/officeart/2005/8/layout/hierarchy1"/>
    <dgm:cxn modelId="{869C0BFE-CAFD-400C-8826-F2CAE552009D}" type="presParOf" srcId="{ABC5424A-2FF7-490A-A1DF-0CE82D841185}" destId="{34BEC984-6831-4606-B7D0-26430F7F51B3}" srcOrd="0" destOrd="0" presId="urn:microsoft.com/office/officeart/2005/8/layout/hierarchy1"/>
    <dgm:cxn modelId="{D3FEB96B-981F-4223-A769-D549249E65F9}" type="presParOf" srcId="{ABC5424A-2FF7-490A-A1DF-0CE82D841185}" destId="{2708A2E2-143D-4EF3-9CD2-1DFD0F05FF0E}" srcOrd="1" destOrd="0" presId="urn:microsoft.com/office/officeart/2005/8/layout/hierarchy1"/>
    <dgm:cxn modelId="{27B3AFCB-19AF-4DF6-AEA4-A08EA46672B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AC9AF30E-0C3D-49D9-BB3F-A4F2F13E16C2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6817591-8191-449B-8F53-BDEEFA79D36B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23BACC8-817D-426F-856D-E8EB908FD8F6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E8C2AE9-A77E-42B2-B13F-0D6C05D2C96C}" type="presOf" srcId="{7F0A83FE-66A9-45E4-A37B-57C29735FD54}" destId="{8189E00C-A64C-4932-A813-0103FF3F1A3E}" srcOrd="0" destOrd="0" presId="urn:microsoft.com/office/officeart/2005/8/layout/hierarchy1"/>
    <dgm:cxn modelId="{3FFD18EC-D2AF-4CC5-A7C2-E84FF37769B1}" type="presOf" srcId="{FE9265A4-EB51-4743-ADE3-1C1EE92BDDD8}" destId="{30FB78C5-1134-4991-BC00-BD75FA6FA754}" srcOrd="0" destOrd="0" presId="urn:microsoft.com/office/officeart/2005/8/layout/hierarchy1"/>
    <dgm:cxn modelId="{F675AEFE-9475-427F-9DE1-92F49A17AC7B}" type="presOf" srcId="{2FC17958-902C-4539-A198-0720F6062468}" destId="{2708A2E2-143D-4EF3-9CD2-1DFD0F05FF0E}" srcOrd="0" destOrd="0" presId="urn:microsoft.com/office/officeart/2005/8/layout/hierarchy1"/>
    <dgm:cxn modelId="{8733FD03-51E9-408A-8226-0F57F12C491D}" type="presParOf" srcId="{30FB78C5-1134-4991-BC00-BD75FA6FA754}" destId="{6FB5C266-4478-46B4-A042-520ADE07F67D}" srcOrd="0" destOrd="0" presId="urn:microsoft.com/office/officeart/2005/8/layout/hierarchy1"/>
    <dgm:cxn modelId="{94776106-CA26-42E0-80BE-541A49A3DAFF}" type="presParOf" srcId="{6FB5C266-4478-46B4-A042-520ADE07F67D}" destId="{8B8CBDC3-5791-4340-BE2E-A22A02D86520}" srcOrd="0" destOrd="0" presId="urn:microsoft.com/office/officeart/2005/8/layout/hierarchy1"/>
    <dgm:cxn modelId="{4D057995-3196-49ED-B291-F398FC33B4BE}" type="presParOf" srcId="{8B8CBDC3-5791-4340-BE2E-A22A02D86520}" destId="{704DCB4F-1EA4-42A5-BFF3-A661B2B5B8E4}" srcOrd="0" destOrd="0" presId="urn:microsoft.com/office/officeart/2005/8/layout/hierarchy1"/>
    <dgm:cxn modelId="{202A0BB4-5412-4B0F-8418-5CDC9C88A24E}" type="presParOf" srcId="{8B8CBDC3-5791-4340-BE2E-A22A02D86520}" destId="{F2BC9EED-9E87-4330-921C-75252A19C8DA}" srcOrd="1" destOrd="0" presId="urn:microsoft.com/office/officeart/2005/8/layout/hierarchy1"/>
    <dgm:cxn modelId="{7D992BE4-B046-4F91-9BCD-C2BA8E7B3058}" type="presParOf" srcId="{6FB5C266-4478-46B4-A042-520ADE07F67D}" destId="{D1C05A7F-F824-4D72-9CFA-035134768667}" srcOrd="1" destOrd="0" presId="urn:microsoft.com/office/officeart/2005/8/layout/hierarchy1"/>
    <dgm:cxn modelId="{F6F063E8-310F-46D5-8BDB-8168ED80FC70}" type="presParOf" srcId="{D1C05A7F-F824-4D72-9CFA-035134768667}" destId="{B1EC5A2D-7A66-428D-882E-C761F9CDB9DE}" srcOrd="0" destOrd="0" presId="urn:microsoft.com/office/officeart/2005/8/layout/hierarchy1"/>
    <dgm:cxn modelId="{8895EACC-7CDB-4B18-A0E0-8E64721D7374}" type="presParOf" srcId="{D1C05A7F-F824-4D72-9CFA-035134768667}" destId="{77EE1994-46BA-4AAC-B75F-A8CC1281165A}" srcOrd="1" destOrd="0" presId="urn:microsoft.com/office/officeart/2005/8/layout/hierarchy1"/>
    <dgm:cxn modelId="{10B87F88-0EDC-40E7-BBA2-9441BDC68BB7}" type="presParOf" srcId="{77EE1994-46BA-4AAC-B75F-A8CC1281165A}" destId="{A0672F88-90BF-4C42-A7BE-73F652062E5B}" srcOrd="0" destOrd="0" presId="urn:microsoft.com/office/officeart/2005/8/layout/hierarchy1"/>
    <dgm:cxn modelId="{91F18CB9-5C0B-4818-8510-2B7351E4E9C7}" type="presParOf" srcId="{A0672F88-90BF-4C42-A7BE-73F652062E5B}" destId="{FB848A89-D29E-4F8B-8FE6-3B52EB3E00BD}" srcOrd="0" destOrd="0" presId="urn:microsoft.com/office/officeart/2005/8/layout/hierarchy1"/>
    <dgm:cxn modelId="{AC179CFC-FBC9-4BE8-8D2E-E158EA0DC3A4}" type="presParOf" srcId="{A0672F88-90BF-4C42-A7BE-73F652062E5B}" destId="{8189E00C-A64C-4932-A813-0103FF3F1A3E}" srcOrd="1" destOrd="0" presId="urn:microsoft.com/office/officeart/2005/8/layout/hierarchy1"/>
    <dgm:cxn modelId="{401DAADE-5F88-4C36-B338-0CB947CA0AFF}" type="presParOf" srcId="{77EE1994-46BA-4AAC-B75F-A8CC1281165A}" destId="{1BFA41FF-984F-49B1-9CD1-9E57AC35F788}" srcOrd="1" destOrd="0" presId="urn:microsoft.com/office/officeart/2005/8/layout/hierarchy1"/>
    <dgm:cxn modelId="{E136C9E0-1C1C-4754-9A9E-A9E489BD2C7D}" type="presParOf" srcId="{D1C05A7F-F824-4D72-9CFA-035134768667}" destId="{B948BAAC-2AC0-4161-92C5-74B664B1BC79}" srcOrd="2" destOrd="0" presId="urn:microsoft.com/office/officeart/2005/8/layout/hierarchy1"/>
    <dgm:cxn modelId="{46482055-6039-4300-A4DA-237A56C91338}" type="presParOf" srcId="{D1C05A7F-F824-4D72-9CFA-035134768667}" destId="{C30556F0-6616-4ECA-9F77-90DC16E3A2FB}" srcOrd="3" destOrd="0" presId="urn:microsoft.com/office/officeart/2005/8/layout/hierarchy1"/>
    <dgm:cxn modelId="{79F21359-A75A-4AE0-8B72-43148DD9B5D6}" type="presParOf" srcId="{C30556F0-6616-4ECA-9F77-90DC16E3A2FB}" destId="{ABC5424A-2FF7-490A-A1DF-0CE82D841185}" srcOrd="0" destOrd="0" presId="urn:microsoft.com/office/officeart/2005/8/layout/hierarchy1"/>
    <dgm:cxn modelId="{0F31B28A-AABD-492B-BF6B-7EBCA3CA3BBE}" type="presParOf" srcId="{ABC5424A-2FF7-490A-A1DF-0CE82D841185}" destId="{34BEC984-6831-4606-B7D0-26430F7F51B3}" srcOrd="0" destOrd="0" presId="urn:microsoft.com/office/officeart/2005/8/layout/hierarchy1"/>
    <dgm:cxn modelId="{B0051A6B-B236-45A6-AACD-7A5BFE38BA3A}" type="presParOf" srcId="{ABC5424A-2FF7-490A-A1DF-0CE82D841185}" destId="{2708A2E2-143D-4EF3-9CD2-1DFD0F05FF0E}" srcOrd="1" destOrd="0" presId="urn:microsoft.com/office/officeart/2005/8/layout/hierarchy1"/>
    <dgm:cxn modelId="{7B36410B-3C94-478C-B985-6CA28703A1C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AC9AF30E-0C3D-49D9-BB3F-A4F2F13E16C2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6817591-8191-449B-8F53-BDEEFA79D36B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23BACC8-817D-426F-856D-E8EB908FD8F6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E8C2AE9-A77E-42B2-B13F-0D6C05D2C96C}" type="presOf" srcId="{7F0A83FE-66A9-45E4-A37B-57C29735FD54}" destId="{8189E00C-A64C-4932-A813-0103FF3F1A3E}" srcOrd="0" destOrd="0" presId="urn:microsoft.com/office/officeart/2005/8/layout/hierarchy1"/>
    <dgm:cxn modelId="{3FFD18EC-D2AF-4CC5-A7C2-E84FF37769B1}" type="presOf" srcId="{FE9265A4-EB51-4743-ADE3-1C1EE92BDDD8}" destId="{30FB78C5-1134-4991-BC00-BD75FA6FA754}" srcOrd="0" destOrd="0" presId="urn:microsoft.com/office/officeart/2005/8/layout/hierarchy1"/>
    <dgm:cxn modelId="{F675AEFE-9475-427F-9DE1-92F49A17AC7B}" type="presOf" srcId="{2FC17958-902C-4539-A198-0720F6062468}" destId="{2708A2E2-143D-4EF3-9CD2-1DFD0F05FF0E}" srcOrd="0" destOrd="0" presId="urn:microsoft.com/office/officeart/2005/8/layout/hierarchy1"/>
    <dgm:cxn modelId="{8733FD03-51E9-408A-8226-0F57F12C491D}" type="presParOf" srcId="{30FB78C5-1134-4991-BC00-BD75FA6FA754}" destId="{6FB5C266-4478-46B4-A042-520ADE07F67D}" srcOrd="0" destOrd="0" presId="urn:microsoft.com/office/officeart/2005/8/layout/hierarchy1"/>
    <dgm:cxn modelId="{94776106-CA26-42E0-80BE-541A49A3DAFF}" type="presParOf" srcId="{6FB5C266-4478-46B4-A042-520ADE07F67D}" destId="{8B8CBDC3-5791-4340-BE2E-A22A02D86520}" srcOrd="0" destOrd="0" presId="urn:microsoft.com/office/officeart/2005/8/layout/hierarchy1"/>
    <dgm:cxn modelId="{4D057995-3196-49ED-B291-F398FC33B4BE}" type="presParOf" srcId="{8B8CBDC3-5791-4340-BE2E-A22A02D86520}" destId="{704DCB4F-1EA4-42A5-BFF3-A661B2B5B8E4}" srcOrd="0" destOrd="0" presId="urn:microsoft.com/office/officeart/2005/8/layout/hierarchy1"/>
    <dgm:cxn modelId="{202A0BB4-5412-4B0F-8418-5CDC9C88A24E}" type="presParOf" srcId="{8B8CBDC3-5791-4340-BE2E-A22A02D86520}" destId="{F2BC9EED-9E87-4330-921C-75252A19C8DA}" srcOrd="1" destOrd="0" presId="urn:microsoft.com/office/officeart/2005/8/layout/hierarchy1"/>
    <dgm:cxn modelId="{7D992BE4-B046-4F91-9BCD-C2BA8E7B3058}" type="presParOf" srcId="{6FB5C266-4478-46B4-A042-520ADE07F67D}" destId="{D1C05A7F-F824-4D72-9CFA-035134768667}" srcOrd="1" destOrd="0" presId="urn:microsoft.com/office/officeart/2005/8/layout/hierarchy1"/>
    <dgm:cxn modelId="{F6F063E8-310F-46D5-8BDB-8168ED80FC70}" type="presParOf" srcId="{D1C05A7F-F824-4D72-9CFA-035134768667}" destId="{B1EC5A2D-7A66-428D-882E-C761F9CDB9DE}" srcOrd="0" destOrd="0" presId="urn:microsoft.com/office/officeart/2005/8/layout/hierarchy1"/>
    <dgm:cxn modelId="{8895EACC-7CDB-4B18-A0E0-8E64721D7374}" type="presParOf" srcId="{D1C05A7F-F824-4D72-9CFA-035134768667}" destId="{77EE1994-46BA-4AAC-B75F-A8CC1281165A}" srcOrd="1" destOrd="0" presId="urn:microsoft.com/office/officeart/2005/8/layout/hierarchy1"/>
    <dgm:cxn modelId="{10B87F88-0EDC-40E7-BBA2-9441BDC68BB7}" type="presParOf" srcId="{77EE1994-46BA-4AAC-B75F-A8CC1281165A}" destId="{A0672F88-90BF-4C42-A7BE-73F652062E5B}" srcOrd="0" destOrd="0" presId="urn:microsoft.com/office/officeart/2005/8/layout/hierarchy1"/>
    <dgm:cxn modelId="{91F18CB9-5C0B-4818-8510-2B7351E4E9C7}" type="presParOf" srcId="{A0672F88-90BF-4C42-A7BE-73F652062E5B}" destId="{FB848A89-D29E-4F8B-8FE6-3B52EB3E00BD}" srcOrd="0" destOrd="0" presId="urn:microsoft.com/office/officeart/2005/8/layout/hierarchy1"/>
    <dgm:cxn modelId="{AC179CFC-FBC9-4BE8-8D2E-E158EA0DC3A4}" type="presParOf" srcId="{A0672F88-90BF-4C42-A7BE-73F652062E5B}" destId="{8189E00C-A64C-4932-A813-0103FF3F1A3E}" srcOrd="1" destOrd="0" presId="urn:microsoft.com/office/officeart/2005/8/layout/hierarchy1"/>
    <dgm:cxn modelId="{401DAADE-5F88-4C36-B338-0CB947CA0AFF}" type="presParOf" srcId="{77EE1994-46BA-4AAC-B75F-A8CC1281165A}" destId="{1BFA41FF-984F-49B1-9CD1-9E57AC35F788}" srcOrd="1" destOrd="0" presId="urn:microsoft.com/office/officeart/2005/8/layout/hierarchy1"/>
    <dgm:cxn modelId="{E136C9E0-1C1C-4754-9A9E-A9E489BD2C7D}" type="presParOf" srcId="{D1C05A7F-F824-4D72-9CFA-035134768667}" destId="{B948BAAC-2AC0-4161-92C5-74B664B1BC79}" srcOrd="2" destOrd="0" presId="urn:microsoft.com/office/officeart/2005/8/layout/hierarchy1"/>
    <dgm:cxn modelId="{46482055-6039-4300-A4DA-237A56C91338}" type="presParOf" srcId="{D1C05A7F-F824-4D72-9CFA-035134768667}" destId="{C30556F0-6616-4ECA-9F77-90DC16E3A2FB}" srcOrd="3" destOrd="0" presId="urn:microsoft.com/office/officeart/2005/8/layout/hierarchy1"/>
    <dgm:cxn modelId="{79F21359-A75A-4AE0-8B72-43148DD9B5D6}" type="presParOf" srcId="{C30556F0-6616-4ECA-9F77-90DC16E3A2FB}" destId="{ABC5424A-2FF7-490A-A1DF-0CE82D841185}" srcOrd="0" destOrd="0" presId="urn:microsoft.com/office/officeart/2005/8/layout/hierarchy1"/>
    <dgm:cxn modelId="{0F31B28A-AABD-492B-BF6B-7EBCA3CA3BBE}" type="presParOf" srcId="{ABC5424A-2FF7-490A-A1DF-0CE82D841185}" destId="{34BEC984-6831-4606-B7D0-26430F7F51B3}" srcOrd="0" destOrd="0" presId="urn:microsoft.com/office/officeart/2005/8/layout/hierarchy1"/>
    <dgm:cxn modelId="{B0051A6B-B236-45A6-AACD-7A5BFE38BA3A}" type="presParOf" srcId="{ABC5424A-2FF7-490A-A1DF-0CE82D841185}" destId="{2708A2E2-143D-4EF3-9CD2-1DFD0F05FF0E}" srcOrd="1" destOrd="0" presId="urn:microsoft.com/office/officeart/2005/8/layout/hierarchy1"/>
    <dgm:cxn modelId="{7B36410B-3C94-478C-B985-6CA28703A1C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AC9AF30E-0C3D-49D9-BB3F-A4F2F13E16C2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6817591-8191-449B-8F53-BDEEFA79D36B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23BACC8-817D-426F-856D-E8EB908FD8F6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E8C2AE9-A77E-42B2-B13F-0D6C05D2C96C}" type="presOf" srcId="{7F0A83FE-66A9-45E4-A37B-57C29735FD54}" destId="{8189E00C-A64C-4932-A813-0103FF3F1A3E}" srcOrd="0" destOrd="0" presId="urn:microsoft.com/office/officeart/2005/8/layout/hierarchy1"/>
    <dgm:cxn modelId="{3FFD18EC-D2AF-4CC5-A7C2-E84FF37769B1}" type="presOf" srcId="{FE9265A4-EB51-4743-ADE3-1C1EE92BDDD8}" destId="{30FB78C5-1134-4991-BC00-BD75FA6FA754}" srcOrd="0" destOrd="0" presId="urn:microsoft.com/office/officeart/2005/8/layout/hierarchy1"/>
    <dgm:cxn modelId="{F675AEFE-9475-427F-9DE1-92F49A17AC7B}" type="presOf" srcId="{2FC17958-902C-4539-A198-0720F6062468}" destId="{2708A2E2-143D-4EF3-9CD2-1DFD0F05FF0E}" srcOrd="0" destOrd="0" presId="urn:microsoft.com/office/officeart/2005/8/layout/hierarchy1"/>
    <dgm:cxn modelId="{8733FD03-51E9-408A-8226-0F57F12C491D}" type="presParOf" srcId="{30FB78C5-1134-4991-BC00-BD75FA6FA754}" destId="{6FB5C266-4478-46B4-A042-520ADE07F67D}" srcOrd="0" destOrd="0" presId="urn:microsoft.com/office/officeart/2005/8/layout/hierarchy1"/>
    <dgm:cxn modelId="{94776106-CA26-42E0-80BE-541A49A3DAFF}" type="presParOf" srcId="{6FB5C266-4478-46B4-A042-520ADE07F67D}" destId="{8B8CBDC3-5791-4340-BE2E-A22A02D86520}" srcOrd="0" destOrd="0" presId="urn:microsoft.com/office/officeart/2005/8/layout/hierarchy1"/>
    <dgm:cxn modelId="{4D057995-3196-49ED-B291-F398FC33B4BE}" type="presParOf" srcId="{8B8CBDC3-5791-4340-BE2E-A22A02D86520}" destId="{704DCB4F-1EA4-42A5-BFF3-A661B2B5B8E4}" srcOrd="0" destOrd="0" presId="urn:microsoft.com/office/officeart/2005/8/layout/hierarchy1"/>
    <dgm:cxn modelId="{202A0BB4-5412-4B0F-8418-5CDC9C88A24E}" type="presParOf" srcId="{8B8CBDC3-5791-4340-BE2E-A22A02D86520}" destId="{F2BC9EED-9E87-4330-921C-75252A19C8DA}" srcOrd="1" destOrd="0" presId="urn:microsoft.com/office/officeart/2005/8/layout/hierarchy1"/>
    <dgm:cxn modelId="{7D992BE4-B046-4F91-9BCD-C2BA8E7B3058}" type="presParOf" srcId="{6FB5C266-4478-46B4-A042-520ADE07F67D}" destId="{D1C05A7F-F824-4D72-9CFA-035134768667}" srcOrd="1" destOrd="0" presId="urn:microsoft.com/office/officeart/2005/8/layout/hierarchy1"/>
    <dgm:cxn modelId="{F6F063E8-310F-46D5-8BDB-8168ED80FC70}" type="presParOf" srcId="{D1C05A7F-F824-4D72-9CFA-035134768667}" destId="{B1EC5A2D-7A66-428D-882E-C761F9CDB9DE}" srcOrd="0" destOrd="0" presId="urn:microsoft.com/office/officeart/2005/8/layout/hierarchy1"/>
    <dgm:cxn modelId="{8895EACC-7CDB-4B18-A0E0-8E64721D7374}" type="presParOf" srcId="{D1C05A7F-F824-4D72-9CFA-035134768667}" destId="{77EE1994-46BA-4AAC-B75F-A8CC1281165A}" srcOrd="1" destOrd="0" presId="urn:microsoft.com/office/officeart/2005/8/layout/hierarchy1"/>
    <dgm:cxn modelId="{10B87F88-0EDC-40E7-BBA2-9441BDC68BB7}" type="presParOf" srcId="{77EE1994-46BA-4AAC-B75F-A8CC1281165A}" destId="{A0672F88-90BF-4C42-A7BE-73F652062E5B}" srcOrd="0" destOrd="0" presId="urn:microsoft.com/office/officeart/2005/8/layout/hierarchy1"/>
    <dgm:cxn modelId="{91F18CB9-5C0B-4818-8510-2B7351E4E9C7}" type="presParOf" srcId="{A0672F88-90BF-4C42-A7BE-73F652062E5B}" destId="{FB848A89-D29E-4F8B-8FE6-3B52EB3E00BD}" srcOrd="0" destOrd="0" presId="urn:microsoft.com/office/officeart/2005/8/layout/hierarchy1"/>
    <dgm:cxn modelId="{AC179CFC-FBC9-4BE8-8D2E-E158EA0DC3A4}" type="presParOf" srcId="{A0672F88-90BF-4C42-A7BE-73F652062E5B}" destId="{8189E00C-A64C-4932-A813-0103FF3F1A3E}" srcOrd="1" destOrd="0" presId="urn:microsoft.com/office/officeart/2005/8/layout/hierarchy1"/>
    <dgm:cxn modelId="{401DAADE-5F88-4C36-B338-0CB947CA0AFF}" type="presParOf" srcId="{77EE1994-46BA-4AAC-B75F-A8CC1281165A}" destId="{1BFA41FF-984F-49B1-9CD1-9E57AC35F788}" srcOrd="1" destOrd="0" presId="urn:microsoft.com/office/officeart/2005/8/layout/hierarchy1"/>
    <dgm:cxn modelId="{E136C9E0-1C1C-4754-9A9E-A9E489BD2C7D}" type="presParOf" srcId="{D1C05A7F-F824-4D72-9CFA-035134768667}" destId="{B948BAAC-2AC0-4161-92C5-74B664B1BC79}" srcOrd="2" destOrd="0" presId="urn:microsoft.com/office/officeart/2005/8/layout/hierarchy1"/>
    <dgm:cxn modelId="{46482055-6039-4300-A4DA-237A56C91338}" type="presParOf" srcId="{D1C05A7F-F824-4D72-9CFA-035134768667}" destId="{C30556F0-6616-4ECA-9F77-90DC16E3A2FB}" srcOrd="3" destOrd="0" presId="urn:microsoft.com/office/officeart/2005/8/layout/hierarchy1"/>
    <dgm:cxn modelId="{79F21359-A75A-4AE0-8B72-43148DD9B5D6}" type="presParOf" srcId="{C30556F0-6616-4ECA-9F77-90DC16E3A2FB}" destId="{ABC5424A-2FF7-490A-A1DF-0CE82D841185}" srcOrd="0" destOrd="0" presId="urn:microsoft.com/office/officeart/2005/8/layout/hierarchy1"/>
    <dgm:cxn modelId="{0F31B28A-AABD-492B-BF6B-7EBCA3CA3BBE}" type="presParOf" srcId="{ABC5424A-2FF7-490A-A1DF-0CE82D841185}" destId="{34BEC984-6831-4606-B7D0-26430F7F51B3}" srcOrd="0" destOrd="0" presId="urn:microsoft.com/office/officeart/2005/8/layout/hierarchy1"/>
    <dgm:cxn modelId="{B0051A6B-B236-45A6-AACD-7A5BFE38BA3A}" type="presParOf" srcId="{ABC5424A-2FF7-490A-A1DF-0CE82D841185}" destId="{2708A2E2-143D-4EF3-9CD2-1DFD0F05FF0E}" srcOrd="1" destOrd="0" presId="urn:microsoft.com/office/officeart/2005/8/layout/hierarchy1"/>
    <dgm:cxn modelId="{7B36410B-3C94-478C-B985-6CA28703A1C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AC9AF30E-0C3D-49D9-BB3F-A4F2F13E16C2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6817591-8191-449B-8F53-BDEEFA79D36B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23BACC8-817D-426F-856D-E8EB908FD8F6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E8C2AE9-A77E-42B2-B13F-0D6C05D2C96C}" type="presOf" srcId="{7F0A83FE-66A9-45E4-A37B-57C29735FD54}" destId="{8189E00C-A64C-4932-A813-0103FF3F1A3E}" srcOrd="0" destOrd="0" presId="urn:microsoft.com/office/officeart/2005/8/layout/hierarchy1"/>
    <dgm:cxn modelId="{3FFD18EC-D2AF-4CC5-A7C2-E84FF37769B1}" type="presOf" srcId="{FE9265A4-EB51-4743-ADE3-1C1EE92BDDD8}" destId="{30FB78C5-1134-4991-BC00-BD75FA6FA754}" srcOrd="0" destOrd="0" presId="urn:microsoft.com/office/officeart/2005/8/layout/hierarchy1"/>
    <dgm:cxn modelId="{F675AEFE-9475-427F-9DE1-92F49A17AC7B}" type="presOf" srcId="{2FC17958-902C-4539-A198-0720F6062468}" destId="{2708A2E2-143D-4EF3-9CD2-1DFD0F05FF0E}" srcOrd="0" destOrd="0" presId="urn:microsoft.com/office/officeart/2005/8/layout/hierarchy1"/>
    <dgm:cxn modelId="{8733FD03-51E9-408A-8226-0F57F12C491D}" type="presParOf" srcId="{30FB78C5-1134-4991-BC00-BD75FA6FA754}" destId="{6FB5C266-4478-46B4-A042-520ADE07F67D}" srcOrd="0" destOrd="0" presId="urn:microsoft.com/office/officeart/2005/8/layout/hierarchy1"/>
    <dgm:cxn modelId="{94776106-CA26-42E0-80BE-541A49A3DAFF}" type="presParOf" srcId="{6FB5C266-4478-46B4-A042-520ADE07F67D}" destId="{8B8CBDC3-5791-4340-BE2E-A22A02D86520}" srcOrd="0" destOrd="0" presId="urn:microsoft.com/office/officeart/2005/8/layout/hierarchy1"/>
    <dgm:cxn modelId="{4D057995-3196-49ED-B291-F398FC33B4BE}" type="presParOf" srcId="{8B8CBDC3-5791-4340-BE2E-A22A02D86520}" destId="{704DCB4F-1EA4-42A5-BFF3-A661B2B5B8E4}" srcOrd="0" destOrd="0" presId="urn:microsoft.com/office/officeart/2005/8/layout/hierarchy1"/>
    <dgm:cxn modelId="{202A0BB4-5412-4B0F-8418-5CDC9C88A24E}" type="presParOf" srcId="{8B8CBDC3-5791-4340-BE2E-A22A02D86520}" destId="{F2BC9EED-9E87-4330-921C-75252A19C8DA}" srcOrd="1" destOrd="0" presId="urn:microsoft.com/office/officeart/2005/8/layout/hierarchy1"/>
    <dgm:cxn modelId="{7D992BE4-B046-4F91-9BCD-C2BA8E7B3058}" type="presParOf" srcId="{6FB5C266-4478-46B4-A042-520ADE07F67D}" destId="{D1C05A7F-F824-4D72-9CFA-035134768667}" srcOrd="1" destOrd="0" presId="urn:microsoft.com/office/officeart/2005/8/layout/hierarchy1"/>
    <dgm:cxn modelId="{F6F063E8-310F-46D5-8BDB-8168ED80FC70}" type="presParOf" srcId="{D1C05A7F-F824-4D72-9CFA-035134768667}" destId="{B1EC5A2D-7A66-428D-882E-C761F9CDB9DE}" srcOrd="0" destOrd="0" presId="urn:microsoft.com/office/officeart/2005/8/layout/hierarchy1"/>
    <dgm:cxn modelId="{8895EACC-7CDB-4B18-A0E0-8E64721D7374}" type="presParOf" srcId="{D1C05A7F-F824-4D72-9CFA-035134768667}" destId="{77EE1994-46BA-4AAC-B75F-A8CC1281165A}" srcOrd="1" destOrd="0" presId="urn:microsoft.com/office/officeart/2005/8/layout/hierarchy1"/>
    <dgm:cxn modelId="{10B87F88-0EDC-40E7-BBA2-9441BDC68BB7}" type="presParOf" srcId="{77EE1994-46BA-4AAC-B75F-A8CC1281165A}" destId="{A0672F88-90BF-4C42-A7BE-73F652062E5B}" srcOrd="0" destOrd="0" presId="urn:microsoft.com/office/officeart/2005/8/layout/hierarchy1"/>
    <dgm:cxn modelId="{91F18CB9-5C0B-4818-8510-2B7351E4E9C7}" type="presParOf" srcId="{A0672F88-90BF-4C42-A7BE-73F652062E5B}" destId="{FB848A89-D29E-4F8B-8FE6-3B52EB3E00BD}" srcOrd="0" destOrd="0" presId="urn:microsoft.com/office/officeart/2005/8/layout/hierarchy1"/>
    <dgm:cxn modelId="{AC179CFC-FBC9-4BE8-8D2E-E158EA0DC3A4}" type="presParOf" srcId="{A0672F88-90BF-4C42-A7BE-73F652062E5B}" destId="{8189E00C-A64C-4932-A813-0103FF3F1A3E}" srcOrd="1" destOrd="0" presId="urn:microsoft.com/office/officeart/2005/8/layout/hierarchy1"/>
    <dgm:cxn modelId="{401DAADE-5F88-4C36-B338-0CB947CA0AFF}" type="presParOf" srcId="{77EE1994-46BA-4AAC-B75F-A8CC1281165A}" destId="{1BFA41FF-984F-49B1-9CD1-9E57AC35F788}" srcOrd="1" destOrd="0" presId="urn:microsoft.com/office/officeart/2005/8/layout/hierarchy1"/>
    <dgm:cxn modelId="{E136C9E0-1C1C-4754-9A9E-A9E489BD2C7D}" type="presParOf" srcId="{D1C05A7F-F824-4D72-9CFA-035134768667}" destId="{B948BAAC-2AC0-4161-92C5-74B664B1BC79}" srcOrd="2" destOrd="0" presId="urn:microsoft.com/office/officeart/2005/8/layout/hierarchy1"/>
    <dgm:cxn modelId="{46482055-6039-4300-A4DA-237A56C91338}" type="presParOf" srcId="{D1C05A7F-F824-4D72-9CFA-035134768667}" destId="{C30556F0-6616-4ECA-9F77-90DC16E3A2FB}" srcOrd="3" destOrd="0" presId="urn:microsoft.com/office/officeart/2005/8/layout/hierarchy1"/>
    <dgm:cxn modelId="{79F21359-A75A-4AE0-8B72-43148DD9B5D6}" type="presParOf" srcId="{C30556F0-6616-4ECA-9F77-90DC16E3A2FB}" destId="{ABC5424A-2FF7-490A-A1DF-0CE82D841185}" srcOrd="0" destOrd="0" presId="urn:microsoft.com/office/officeart/2005/8/layout/hierarchy1"/>
    <dgm:cxn modelId="{0F31B28A-AABD-492B-BF6B-7EBCA3CA3BBE}" type="presParOf" srcId="{ABC5424A-2FF7-490A-A1DF-0CE82D841185}" destId="{34BEC984-6831-4606-B7D0-26430F7F51B3}" srcOrd="0" destOrd="0" presId="urn:microsoft.com/office/officeart/2005/8/layout/hierarchy1"/>
    <dgm:cxn modelId="{B0051A6B-B236-45A6-AACD-7A5BFE38BA3A}" type="presParOf" srcId="{ABC5424A-2FF7-490A-A1DF-0CE82D841185}" destId="{2708A2E2-143D-4EF3-9CD2-1DFD0F05FF0E}" srcOrd="1" destOrd="0" presId="urn:microsoft.com/office/officeart/2005/8/layout/hierarchy1"/>
    <dgm:cxn modelId="{7B36410B-3C94-478C-B985-6CA28703A1C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6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AC9AF30E-0C3D-49D9-BB3F-A4F2F13E16C2}" type="presOf" srcId="{779CB560-247B-48D0-B4FB-2A763E4AF8AE}" destId="{F2BC9EED-9E87-4330-921C-75252A19C8DA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F6817591-8191-449B-8F53-BDEEFA79D36B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123BACC8-817D-426F-856D-E8EB908FD8F6}" type="presOf" srcId="{267D5886-FBBC-44F2-8E70-C5A7D3D818C7}" destId="{B1EC5A2D-7A66-428D-882E-C761F9CDB9DE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E8C2AE9-A77E-42B2-B13F-0D6C05D2C96C}" type="presOf" srcId="{7F0A83FE-66A9-45E4-A37B-57C29735FD54}" destId="{8189E00C-A64C-4932-A813-0103FF3F1A3E}" srcOrd="0" destOrd="0" presId="urn:microsoft.com/office/officeart/2005/8/layout/hierarchy1"/>
    <dgm:cxn modelId="{3FFD18EC-D2AF-4CC5-A7C2-E84FF37769B1}" type="presOf" srcId="{FE9265A4-EB51-4743-ADE3-1C1EE92BDDD8}" destId="{30FB78C5-1134-4991-BC00-BD75FA6FA754}" srcOrd="0" destOrd="0" presId="urn:microsoft.com/office/officeart/2005/8/layout/hierarchy1"/>
    <dgm:cxn modelId="{F675AEFE-9475-427F-9DE1-92F49A17AC7B}" type="presOf" srcId="{2FC17958-902C-4539-A198-0720F6062468}" destId="{2708A2E2-143D-4EF3-9CD2-1DFD0F05FF0E}" srcOrd="0" destOrd="0" presId="urn:microsoft.com/office/officeart/2005/8/layout/hierarchy1"/>
    <dgm:cxn modelId="{8733FD03-51E9-408A-8226-0F57F12C491D}" type="presParOf" srcId="{30FB78C5-1134-4991-BC00-BD75FA6FA754}" destId="{6FB5C266-4478-46B4-A042-520ADE07F67D}" srcOrd="0" destOrd="0" presId="urn:microsoft.com/office/officeart/2005/8/layout/hierarchy1"/>
    <dgm:cxn modelId="{94776106-CA26-42E0-80BE-541A49A3DAFF}" type="presParOf" srcId="{6FB5C266-4478-46B4-A042-520ADE07F67D}" destId="{8B8CBDC3-5791-4340-BE2E-A22A02D86520}" srcOrd="0" destOrd="0" presId="urn:microsoft.com/office/officeart/2005/8/layout/hierarchy1"/>
    <dgm:cxn modelId="{4D057995-3196-49ED-B291-F398FC33B4BE}" type="presParOf" srcId="{8B8CBDC3-5791-4340-BE2E-A22A02D86520}" destId="{704DCB4F-1EA4-42A5-BFF3-A661B2B5B8E4}" srcOrd="0" destOrd="0" presId="urn:microsoft.com/office/officeart/2005/8/layout/hierarchy1"/>
    <dgm:cxn modelId="{202A0BB4-5412-4B0F-8418-5CDC9C88A24E}" type="presParOf" srcId="{8B8CBDC3-5791-4340-BE2E-A22A02D86520}" destId="{F2BC9EED-9E87-4330-921C-75252A19C8DA}" srcOrd="1" destOrd="0" presId="urn:microsoft.com/office/officeart/2005/8/layout/hierarchy1"/>
    <dgm:cxn modelId="{7D992BE4-B046-4F91-9BCD-C2BA8E7B3058}" type="presParOf" srcId="{6FB5C266-4478-46B4-A042-520ADE07F67D}" destId="{D1C05A7F-F824-4D72-9CFA-035134768667}" srcOrd="1" destOrd="0" presId="urn:microsoft.com/office/officeart/2005/8/layout/hierarchy1"/>
    <dgm:cxn modelId="{F6F063E8-310F-46D5-8BDB-8168ED80FC70}" type="presParOf" srcId="{D1C05A7F-F824-4D72-9CFA-035134768667}" destId="{B1EC5A2D-7A66-428D-882E-C761F9CDB9DE}" srcOrd="0" destOrd="0" presId="urn:microsoft.com/office/officeart/2005/8/layout/hierarchy1"/>
    <dgm:cxn modelId="{8895EACC-7CDB-4B18-A0E0-8E64721D7374}" type="presParOf" srcId="{D1C05A7F-F824-4D72-9CFA-035134768667}" destId="{77EE1994-46BA-4AAC-B75F-A8CC1281165A}" srcOrd="1" destOrd="0" presId="urn:microsoft.com/office/officeart/2005/8/layout/hierarchy1"/>
    <dgm:cxn modelId="{10B87F88-0EDC-40E7-BBA2-9441BDC68BB7}" type="presParOf" srcId="{77EE1994-46BA-4AAC-B75F-A8CC1281165A}" destId="{A0672F88-90BF-4C42-A7BE-73F652062E5B}" srcOrd="0" destOrd="0" presId="urn:microsoft.com/office/officeart/2005/8/layout/hierarchy1"/>
    <dgm:cxn modelId="{91F18CB9-5C0B-4818-8510-2B7351E4E9C7}" type="presParOf" srcId="{A0672F88-90BF-4C42-A7BE-73F652062E5B}" destId="{FB848A89-D29E-4F8B-8FE6-3B52EB3E00BD}" srcOrd="0" destOrd="0" presId="urn:microsoft.com/office/officeart/2005/8/layout/hierarchy1"/>
    <dgm:cxn modelId="{AC179CFC-FBC9-4BE8-8D2E-E158EA0DC3A4}" type="presParOf" srcId="{A0672F88-90BF-4C42-A7BE-73F652062E5B}" destId="{8189E00C-A64C-4932-A813-0103FF3F1A3E}" srcOrd="1" destOrd="0" presId="urn:microsoft.com/office/officeart/2005/8/layout/hierarchy1"/>
    <dgm:cxn modelId="{401DAADE-5F88-4C36-B338-0CB947CA0AFF}" type="presParOf" srcId="{77EE1994-46BA-4AAC-B75F-A8CC1281165A}" destId="{1BFA41FF-984F-49B1-9CD1-9E57AC35F788}" srcOrd="1" destOrd="0" presId="urn:microsoft.com/office/officeart/2005/8/layout/hierarchy1"/>
    <dgm:cxn modelId="{E136C9E0-1C1C-4754-9A9E-A9E489BD2C7D}" type="presParOf" srcId="{D1C05A7F-F824-4D72-9CFA-035134768667}" destId="{B948BAAC-2AC0-4161-92C5-74B664B1BC79}" srcOrd="2" destOrd="0" presId="urn:microsoft.com/office/officeart/2005/8/layout/hierarchy1"/>
    <dgm:cxn modelId="{46482055-6039-4300-A4DA-237A56C91338}" type="presParOf" srcId="{D1C05A7F-F824-4D72-9CFA-035134768667}" destId="{C30556F0-6616-4ECA-9F77-90DC16E3A2FB}" srcOrd="3" destOrd="0" presId="urn:microsoft.com/office/officeart/2005/8/layout/hierarchy1"/>
    <dgm:cxn modelId="{79F21359-A75A-4AE0-8B72-43148DD9B5D6}" type="presParOf" srcId="{C30556F0-6616-4ECA-9F77-90DC16E3A2FB}" destId="{ABC5424A-2FF7-490A-A1DF-0CE82D841185}" srcOrd="0" destOrd="0" presId="urn:microsoft.com/office/officeart/2005/8/layout/hierarchy1"/>
    <dgm:cxn modelId="{0F31B28A-AABD-492B-BF6B-7EBCA3CA3BBE}" type="presParOf" srcId="{ABC5424A-2FF7-490A-A1DF-0CE82D841185}" destId="{34BEC984-6831-4606-B7D0-26430F7F51B3}" srcOrd="0" destOrd="0" presId="urn:microsoft.com/office/officeart/2005/8/layout/hierarchy1"/>
    <dgm:cxn modelId="{B0051A6B-B236-45A6-AACD-7A5BFE38BA3A}" type="presParOf" srcId="{ABC5424A-2FF7-490A-A1DF-0CE82D841185}" destId="{2708A2E2-143D-4EF3-9CD2-1DFD0F05FF0E}" srcOrd="1" destOrd="0" presId="urn:microsoft.com/office/officeart/2005/8/layout/hierarchy1"/>
    <dgm:cxn modelId="{7B36410B-3C94-478C-B985-6CA28703A1C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1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1_4" csCatId="accent1" phldr="1"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0595981F-F6F4-4A18-AC9C-688C65287F36}" type="presOf" srcId="{A07FA86F-62DD-489E-8874-79DE78A0F0B4}" destId="{C47166C6-1FE9-4EA3-BED9-5A31EC9CE791}" srcOrd="0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D9E16405-ED46-439A-9789-D1C4A99BB5E8}" type="presOf" srcId="{7F0A83FE-66A9-45E4-A37B-57C29735FD54}" destId="{8189E00C-A64C-4932-A813-0103FF3F1A3E}" srcOrd="0" destOrd="0" presId="urn:microsoft.com/office/officeart/2005/8/layout/hierarchy1"/>
    <dgm:cxn modelId="{F2A7140A-10FB-4161-BA0A-582627BEA928}" type="presOf" srcId="{D3E1818B-672E-489D-8EAD-5FED4D99F953}" destId="{B948BAAC-2AC0-4161-92C5-74B664B1BC79}" srcOrd="0" destOrd="0" presId="urn:microsoft.com/office/officeart/2005/8/layout/hierarchy1"/>
    <dgm:cxn modelId="{C977971D-6DAD-4CF1-8A29-48BD6A5584E1}" type="presOf" srcId="{779CB560-247B-48D0-B4FB-2A763E4AF8AE}" destId="{F2BC9EED-9E87-4330-921C-75252A19C8DA}" srcOrd="0" destOrd="0" presId="urn:microsoft.com/office/officeart/2005/8/layout/hierarchy1"/>
    <dgm:cxn modelId="{62670320-74DE-4AA1-BEB3-F6518F74B314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2BA6944-85A9-4BD9-B511-C199EDE299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406C7AF-6CDC-498B-906D-E13FBAE3094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C55212-456C-4506-A13C-8FCC8226B94E}" type="presParOf" srcId="{30FB78C5-1134-4991-BC00-BD75FA6FA754}" destId="{6FB5C266-4478-46B4-A042-520ADE07F67D}" srcOrd="0" destOrd="0" presId="urn:microsoft.com/office/officeart/2005/8/layout/hierarchy1"/>
    <dgm:cxn modelId="{A3B59448-C89E-457B-92A5-0B28DB08DE35}" type="presParOf" srcId="{6FB5C266-4478-46B4-A042-520ADE07F67D}" destId="{8B8CBDC3-5791-4340-BE2E-A22A02D86520}" srcOrd="0" destOrd="0" presId="urn:microsoft.com/office/officeart/2005/8/layout/hierarchy1"/>
    <dgm:cxn modelId="{0BD96ED5-14CB-4AAF-95A5-8B2388E91080}" type="presParOf" srcId="{8B8CBDC3-5791-4340-BE2E-A22A02D86520}" destId="{704DCB4F-1EA4-42A5-BFF3-A661B2B5B8E4}" srcOrd="0" destOrd="0" presId="urn:microsoft.com/office/officeart/2005/8/layout/hierarchy1"/>
    <dgm:cxn modelId="{78E067D5-71E0-4122-A34B-A43918D6F639}" type="presParOf" srcId="{8B8CBDC3-5791-4340-BE2E-A22A02D86520}" destId="{F2BC9EED-9E87-4330-921C-75252A19C8DA}" srcOrd="1" destOrd="0" presId="urn:microsoft.com/office/officeart/2005/8/layout/hierarchy1"/>
    <dgm:cxn modelId="{B2352D1B-0C77-4F86-84F6-B3CD207E878F}" type="presParOf" srcId="{6FB5C266-4478-46B4-A042-520ADE07F67D}" destId="{D1C05A7F-F824-4D72-9CFA-035134768667}" srcOrd="1" destOrd="0" presId="urn:microsoft.com/office/officeart/2005/8/layout/hierarchy1"/>
    <dgm:cxn modelId="{E65EFE82-E0FC-4D8B-ACE1-18FE7B74392A}" type="presParOf" srcId="{D1C05A7F-F824-4D72-9CFA-035134768667}" destId="{B1EC5A2D-7A66-428D-882E-C761F9CDB9DE}" srcOrd="0" destOrd="0" presId="urn:microsoft.com/office/officeart/2005/8/layout/hierarchy1"/>
    <dgm:cxn modelId="{3754705A-6205-4420-AD86-17FB9013E7CB}" type="presParOf" srcId="{D1C05A7F-F824-4D72-9CFA-035134768667}" destId="{77EE1994-46BA-4AAC-B75F-A8CC1281165A}" srcOrd="1" destOrd="0" presId="urn:microsoft.com/office/officeart/2005/8/layout/hierarchy1"/>
    <dgm:cxn modelId="{678658BE-2D4F-42A7-9A1B-009834014A73}" type="presParOf" srcId="{77EE1994-46BA-4AAC-B75F-A8CC1281165A}" destId="{A0672F88-90BF-4C42-A7BE-73F652062E5B}" srcOrd="0" destOrd="0" presId="urn:microsoft.com/office/officeart/2005/8/layout/hierarchy1"/>
    <dgm:cxn modelId="{5AA36803-39AA-4C4F-A0D8-2AC8E415B4EF}" type="presParOf" srcId="{A0672F88-90BF-4C42-A7BE-73F652062E5B}" destId="{FB848A89-D29E-4F8B-8FE6-3B52EB3E00BD}" srcOrd="0" destOrd="0" presId="urn:microsoft.com/office/officeart/2005/8/layout/hierarchy1"/>
    <dgm:cxn modelId="{445301B9-E206-408E-889F-77A9973F2F3B}" type="presParOf" srcId="{A0672F88-90BF-4C42-A7BE-73F652062E5B}" destId="{8189E00C-A64C-4932-A813-0103FF3F1A3E}" srcOrd="1" destOrd="0" presId="urn:microsoft.com/office/officeart/2005/8/layout/hierarchy1"/>
    <dgm:cxn modelId="{5A626400-2C0A-4967-9EF0-F6EF64C28D2C}" type="presParOf" srcId="{77EE1994-46BA-4AAC-B75F-A8CC1281165A}" destId="{1BFA41FF-984F-49B1-9CD1-9E57AC35F788}" srcOrd="1" destOrd="0" presId="urn:microsoft.com/office/officeart/2005/8/layout/hierarchy1"/>
    <dgm:cxn modelId="{3126E514-A571-4EB8-B43D-2431AD651D69}" type="presParOf" srcId="{D1C05A7F-F824-4D72-9CFA-035134768667}" destId="{B948BAAC-2AC0-4161-92C5-74B664B1BC79}" srcOrd="2" destOrd="0" presId="urn:microsoft.com/office/officeart/2005/8/layout/hierarchy1"/>
    <dgm:cxn modelId="{37D0763C-8AEA-4997-A962-7C18FAF5967C}" type="presParOf" srcId="{D1C05A7F-F824-4D72-9CFA-035134768667}" destId="{C30556F0-6616-4ECA-9F77-90DC16E3A2FB}" srcOrd="3" destOrd="0" presId="urn:microsoft.com/office/officeart/2005/8/layout/hierarchy1"/>
    <dgm:cxn modelId="{A8FF8F91-C267-4C6C-AF8D-AF5845B23518}" type="presParOf" srcId="{C30556F0-6616-4ECA-9F77-90DC16E3A2FB}" destId="{ABC5424A-2FF7-490A-A1DF-0CE82D841185}" srcOrd="0" destOrd="0" presId="urn:microsoft.com/office/officeart/2005/8/layout/hierarchy1"/>
    <dgm:cxn modelId="{DCD2EAC7-E4EA-4E67-883E-5E24FCE4A4EB}" type="presParOf" srcId="{ABC5424A-2FF7-490A-A1DF-0CE82D841185}" destId="{34BEC984-6831-4606-B7D0-26430F7F51B3}" srcOrd="0" destOrd="0" presId="urn:microsoft.com/office/officeart/2005/8/layout/hierarchy1"/>
    <dgm:cxn modelId="{D1EBAA11-B601-465D-AC0C-BEBDD20C0B85}" type="presParOf" srcId="{ABC5424A-2FF7-490A-A1DF-0CE82D841185}" destId="{2708A2E2-143D-4EF3-9CD2-1DFD0F05FF0E}" srcOrd="1" destOrd="0" presId="urn:microsoft.com/office/officeart/2005/8/layout/hierarchy1"/>
    <dgm:cxn modelId="{99277556-1070-4B2C-8472-DD47A24F17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D9E16405-ED46-439A-9789-D1C4A99BB5E8}" type="presOf" srcId="{7F0A83FE-66A9-45E4-A37B-57C29735FD54}" destId="{8189E00C-A64C-4932-A813-0103FF3F1A3E}" srcOrd="0" destOrd="0" presId="urn:microsoft.com/office/officeart/2005/8/layout/hierarchy1"/>
    <dgm:cxn modelId="{F2A7140A-10FB-4161-BA0A-582627BEA928}" type="presOf" srcId="{D3E1818B-672E-489D-8EAD-5FED4D99F953}" destId="{B948BAAC-2AC0-4161-92C5-74B664B1BC79}" srcOrd="0" destOrd="0" presId="urn:microsoft.com/office/officeart/2005/8/layout/hierarchy1"/>
    <dgm:cxn modelId="{C977971D-6DAD-4CF1-8A29-48BD6A5584E1}" type="presOf" srcId="{779CB560-247B-48D0-B4FB-2A763E4AF8AE}" destId="{F2BC9EED-9E87-4330-921C-75252A19C8DA}" srcOrd="0" destOrd="0" presId="urn:microsoft.com/office/officeart/2005/8/layout/hierarchy1"/>
    <dgm:cxn modelId="{62670320-74DE-4AA1-BEB3-F6518F74B314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2BA6944-85A9-4BD9-B511-C199EDE299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406C7AF-6CDC-498B-906D-E13FBAE3094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C55212-456C-4506-A13C-8FCC8226B94E}" type="presParOf" srcId="{30FB78C5-1134-4991-BC00-BD75FA6FA754}" destId="{6FB5C266-4478-46B4-A042-520ADE07F67D}" srcOrd="0" destOrd="0" presId="urn:microsoft.com/office/officeart/2005/8/layout/hierarchy1"/>
    <dgm:cxn modelId="{A3B59448-C89E-457B-92A5-0B28DB08DE35}" type="presParOf" srcId="{6FB5C266-4478-46B4-A042-520ADE07F67D}" destId="{8B8CBDC3-5791-4340-BE2E-A22A02D86520}" srcOrd="0" destOrd="0" presId="urn:microsoft.com/office/officeart/2005/8/layout/hierarchy1"/>
    <dgm:cxn modelId="{0BD96ED5-14CB-4AAF-95A5-8B2388E91080}" type="presParOf" srcId="{8B8CBDC3-5791-4340-BE2E-A22A02D86520}" destId="{704DCB4F-1EA4-42A5-BFF3-A661B2B5B8E4}" srcOrd="0" destOrd="0" presId="urn:microsoft.com/office/officeart/2005/8/layout/hierarchy1"/>
    <dgm:cxn modelId="{78E067D5-71E0-4122-A34B-A43918D6F639}" type="presParOf" srcId="{8B8CBDC3-5791-4340-BE2E-A22A02D86520}" destId="{F2BC9EED-9E87-4330-921C-75252A19C8DA}" srcOrd="1" destOrd="0" presId="urn:microsoft.com/office/officeart/2005/8/layout/hierarchy1"/>
    <dgm:cxn modelId="{B2352D1B-0C77-4F86-84F6-B3CD207E878F}" type="presParOf" srcId="{6FB5C266-4478-46B4-A042-520ADE07F67D}" destId="{D1C05A7F-F824-4D72-9CFA-035134768667}" srcOrd="1" destOrd="0" presId="urn:microsoft.com/office/officeart/2005/8/layout/hierarchy1"/>
    <dgm:cxn modelId="{E65EFE82-E0FC-4D8B-ACE1-18FE7B74392A}" type="presParOf" srcId="{D1C05A7F-F824-4D72-9CFA-035134768667}" destId="{B1EC5A2D-7A66-428D-882E-C761F9CDB9DE}" srcOrd="0" destOrd="0" presId="urn:microsoft.com/office/officeart/2005/8/layout/hierarchy1"/>
    <dgm:cxn modelId="{3754705A-6205-4420-AD86-17FB9013E7CB}" type="presParOf" srcId="{D1C05A7F-F824-4D72-9CFA-035134768667}" destId="{77EE1994-46BA-4AAC-B75F-A8CC1281165A}" srcOrd="1" destOrd="0" presId="urn:microsoft.com/office/officeart/2005/8/layout/hierarchy1"/>
    <dgm:cxn modelId="{678658BE-2D4F-42A7-9A1B-009834014A73}" type="presParOf" srcId="{77EE1994-46BA-4AAC-B75F-A8CC1281165A}" destId="{A0672F88-90BF-4C42-A7BE-73F652062E5B}" srcOrd="0" destOrd="0" presId="urn:microsoft.com/office/officeart/2005/8/layout/hierarchy1"/>
    <dgm:cxn modelId="{5AA36803-39AA-4C4F-A0D8-2AC8E415B4EF}" type="presParOf" srcId="{A0672F88-90BF-4C42-A7BE-73F652062E5B}" destId="{FB848A89-D29E-4F8B-8FE6-3B52EB3E00BD}" srcOrd="0" destOrd="0" presId="urn:microsoft.com/office/officeart/2005/8/layout/hierarchy1"/>
    <dgm:cxn modelId="{445301B9-E206-408E-889F-77A9973F2F3B}" type="presParOf" srcId="{A0672F88-90BF-4C42-A7BE-73F652062E5B}" destId="{8189E00C-A64C-4932-A813-0103FF3F1A3E}" srcOrd="1" destOrd="0" presId="urn:microsoft.com/office/officeart/2005/8/layout/hierarchy1"/>
    <dgm:cxn modelId="{5A626400-2C0A-4967-9EF0-F6EF64C28D2C}" type="presParOf" srcId="{77EE1994-46BA-4AAC-B75F-A8CC1281165A}" destId="{1BFA41FF-984F-49B1-9CD1-9E57AC35F788}" srcOrd="1" destOrd="0" presId="urn:microsoft.com/office/officeart/2005/8/layout/hierarchy1"/>
    <dgm:cxn modelId="{3126E514-A571-4EB8-B43D-2431AD651D69}" type="presParOf" srcId="{D1C05A7F-F824-4D72-9CFA-035134768667}" destId="{B948BAAC-2AC0-4161-92C5-74B664B1BC79}" srcOrd="2" destOrd="0" presId="urn:microsoft.com/office/officeart/2005/8/layout/hierarchy1"/>
    <dgm:cxn modelId="{37D0763C-8AEA-4997-A962-7C18FAF5967C}" type="presParOf" srcId="{D1C05A7F-F824-4D72-9CFA-035134768667}" destId="{C30556F0-6616-4ECA-9F77-90DC16E3A2FB}" srcOrd="3" destOrd="0" presId="urn:microsoft.com/office/officeart/2005/8/layout/hierarchy1"/>
    <dgm:cxn modelId="{A8FF8F91-C267-4C6C-AF8D-AF5845B23518}" type="presParOf" srcId="{C30556F0-6616-4ECA-9F77-90DC16E3A2FB}" destId="{ABC5424A-2FF7-490A-A1DF-0CE82D841185}" srcOrd="0" destOrd="0" presId="urn:microsoft.com/office/officeart/2005/8/layout/hierarchy1"/>
    <dgm:cxn modelId="{DCD2EAC7-E4EA-4E67-883E-5E24FCE4A4EB}" type="presParOf" srcId="{ABC5424A-2FF7-490A-A1DF-0CE82D841185}" destId="{34BEC984-6831-4606-B7D0-26430F7F51B3}" srcOrd="0" destOrd="0" presId="urn:microsoft.com/office/officeart/2005/8/layout/hierarchy1"/>
    <dgm:cxn modelId="{D1EBAA11-B601-465D-AC0C-BEBDD20C0B85}" type="presParOf" srcId="{ABC5424A-2FF7-490A-A1DF-0CE82D841185}" destId="{2708A2E2-143D-4EF3-9CD2-1DFD0F05FF0E}" srcOrd="1" destOrd="0" presId="urn:microsoft.com/office/officeart/2005/8/layout/hierarchy1"/>
    <dgm:cxn modelId="{99277556-1070-4B2C-8472-DD47A24F17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38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D9E16405-ED46-439A-9789-D1C4A99BB5E8}" type="presOf" srcId="{7F0A83FE-66A9-45E4-A37B-57C29735FD54}" destId="{8189E00C-A64C-4932-A813-0103FF3F1A3E}" srcOrd="0" destOrd="0" presId="urn:microsoft.com/office/officeart/2005/8/layout/hierarchy1"/>
    <dgm:cxn modelId="{F2A7140A-10FB-4161-BA0A-582627BEA928}" type="presOf" srcId="{D3E1818B-672E-489D-8EAD-5FED4D99F953}" destId="{B948BAAC-2AC0-4161-92C5-74B664B1BC79}" srcOrd="0" destOrd="0" presId="urn:microsoft.com/office/officeart/2005/8/layout/hierarchy1"/>
    <dgm:cxn modelId="{C977971D-6DAD-4CF1-8A29-48BD6A5584E1}" type="presOf" srcId="{779CB560-247B-48D0-B4FB-2A763E4AF8AE}" destId="{F2BC9EED-9E87-4330-921C-75252A19C8DA}" srcOrd="0" destOrd="0" presId="urn:microsoft.com/office/officeart/2005/8/layout/hierarchy1"/>
    <dgm:cxn modelId="{62670320-74DE-4AA1-BEB3-F6518F74B314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2BA6944-85A9-4BD9-B511-C199EDE299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406C7AF-6CDC-498B-906D-E13FBAE3094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C55212-456C-4506-A13C-8FCC8226B94E}" type="presParOf" srcId="{30FB78C5-1134-4991-BC00-BD75FA6FA754}" destId="{6FB5C266-4478-46B4-A042-520ADE07F67D}" srcOrd="0" destOrd="0" presId="urn:microsoft.com/office/officeart/2005/8/layout/hierarchy1"/>
    <dgm:cxn modelId="{A3B59448-C89E-457B-92A5-0B28DB08DE35}" type="presParOf" srcId="{6FB5C266-4478-46B4-A042-520ADE07F67D}" destId="{8B8CBDC3-5791-4340-BE2E-A22A02D86520}" srcOrd="0" destOrd="0" presId="urn:microsoft.com/office/officeart/2005/8/layout/hierarchy1"/>
    <dgm:cxn modelId="{0BD96ED5-14CB-4AAF-95A5-8B2388E91080}" type="presParOf" srcId="{8B8CBDC3-5791-4340-BE2E-A22A02D86520}" destId="{704DCB4F-1EA4-42A5-BFF3-A661B2B5B8E4}" srcOrd="0" destOrd="0" presId="urn:microsoft.com/office/officeart/2005/8/layout/hierarchy1"/>
    <dgm:cxn modelId="{78E067D5-71E0-4122-A34B-A43918D6F639}" type="presParOf" srcId="{8B8CBDC3-5791-4340-BE2E-A22A02D86520}" destId="{F2BC9EED-9E87-4330-921C-75252A19C8DA}" srcOrd="1" destOrd="0" presId="urn:microsoft.com/office/officeart/2005/8/layout/hierarchy1"/>
    <dgm:cxn modelId="{B2352D1B-0C77-4F86-84F6-B3CD207E878F}" type="presParOf" srcId="{6FB5C266-4478-46B4-A042-520ADE07F67D}" destId="{D1C05A7F-F824-4D72-9CFA-035134768667}" srcOrd="1" destOrd="0" presId="urn:microsoft.com/office/officeart/2005/8/layout/hierarchy1"/>
    <dgm:cxn modelId="{E65EFE82-E0FC-4D8B-ACE1-18FE7B74392A}" type="presParOf" srcId="{D1C05A7F-F824-4D72-9CFA-035134768667}" destId="{B1EC5A2D-7A66-428D-882E-C761F9CDB9DE}" srcOrd="0" destOrd="0" presId="urn:microsoft.com/office/officeart/2005/8/layout/hierarchy1"/>
    <dgm:cxn modelId="{3754705A-6205-4420-AD86-17FB9013E7CB}" type="presParOf" srcId="{D1C05A7F-F824-4D72-9CFA-035134768667}" destId="{77EE1994-46BA-4AAC-B75F-A8CC1281165A}" srcOrd="1" destOrd="0" presId="urn:microsoft.com/office/officeart/2005/8/layout/hierarchy1"/>
    <dgm:cxn modelId="{678658BE-2D4F-42A7-9A1B-009834014A73}" type="presParOf" srcId="{77EE1994-46BA-4AAC-B75F-A8CC1281165A}" destId="{A0672F88-90BF-4C42-A7BE-73F652062E5B}" srcOrd="0" destOrd="0" presId="urn:microsoft.com/office/officeart/2005/8/layout/hierarchy1"/>
    <dgm:cxn modelId="{5AA36803-39AA-4C4F-A0D8-2AC8E415B4EF}" type="presParOf" srcId="{A0672F88-90BF-4C42-A7BE-73F652062E5B}" destId="{FB848A89-D29E-4F8B-8FE6-3B52EB3E00BD}" srcOrd="0" destOrd="0" presId="urn:microsoft.com/office/officeart/2005/8/layout/hierarchy1"/>
    <dgm:cxn modelId="{445301B9-E206-408E-889F-77A9973F2F3B}" type="presParOf" srcId="{A0672F88-90BF-4C42-A7BE-73F652062E5B}" destId="{8189E00C-A64C-4932-A813-0103FF3F1A3E}" srcOrd="1" destOrd="0" presId="urn:microsoft.com/office/officeart/2005/8/layout/hierarchy1"/>
    <dgm:cxn modelId="{5A626400-2C0A-4967-9EF0-F6EF64C28D2C}" type="presParOf" srcId="{77EE1994-46BA-4AAC-B75F-A8CC1281165A}" destId="{1BFA41FF-984F-49B1-9CD1-9E57AC35F788}" srcOrd="1" destOrd="0" presId="urn:microsoft.com/office/officeart/2005/8/layout/hierarchy1"/>
    <dgm:cxn modelId="{3126E514-A571-4EB8-B43D-2431AD651D69}" type="presParOf" srcId="{D1C05A7F-F824-4D72-9CFA-035134768667}" destId="{B948BAAC-2AC0-4161-92C5-74B664B1BC79}" srcOrd="2" destOrd="0" presId="urn:microsoft.com/office/officeart/2005/8/layout/hierarchy1"/>
    <dgm:cxn modelId="{37D0763C-8AEA-4997-A962-7C18FAF5967C}" type="presParOf" srcId="{D1C05A7F-F824-4D72-9CFA-035134768667}" destId="{C30556F0-6616-4ECA-9F77-90DC16E3A2FB}" srcOrd="3" destOrd="0" presId="urn:microsoft.com/office/officeart/2005/8/layout/hierarchy1"/>
    <dgm:cxn modelId="{A8FF8F91-C267-4C6C-AF8D-AF5845B23518}" type="presParOf" srcId="{C30556F0-6616-4ECA-9F77-90DC16E3A2FB}" destId="{ABC5424A-2FF7-490A-A1DF-0CE82D841185}" srcOrd="0" destOrd="0" presId="urn:microsoft.com/office/officeart/2005/8/layout/hierarchy1"/>
    <dgm:cxn modelId="{DCD2EAC7-E4EA-4E67-883E-5E24FCE4A4EB}" type="presParOf" srcId="{ABC5424A-2FF7-490A-A1DF-0CE82D841185}" destId="{34BEC984-6831-4606-B7D0-26430F7F51B3}" srcOrd="0" destOrd="0" presId="urn:microsoft.com/office/officeart/2005/8/layout/hierarchy1"/>
    <dgm:cxn modelId="{D1EBAA11-B601-465D-AC0C-BEBDD20C0B85}" type="presParOf" srcId="{ABC5424A-2FF7-490A-A1DF-0CE82D841185}" destId="{2708A2E2-143D-4EF3-9CD2-1DFD0F05FF0E}" srcOrd="1" destOrd="0" presId="urn:microsoft.com/office/officeart/2005/8/layout/hierarchy1"/>
    <dgm:cxn modelId="{99277556-1070-4B2C-8472-DD47A24F17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3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D9E16405-ED46-439A-9789-D1C4A99BB5E8}" type="presOf" srcId="{7F0A83FE-66A9-45E4-A37B-57C29735FD54}" destId="{8189E00C-A64C-4932-A813-0103FF3F1A3E}" srcOrd="0" destOrd="0" presId="urn:microsoft.com/office/officeart/2005/8/layout/hierarchy1"/>
    <dgm:cxn modelId="{F2A7140A-10FB-4161-BA0A-582627BEA928}" type="presOf" srcId="{D3E1818B-672E-489D-8EAD-5FED4D99F953}" destId="{B948BAAC-2AC0-4161-92C5-74B664B1BC79}" srcOrd="0" destOrd="0" presId="urn:microsoft.com/office/officeart/2005/8/layout/hierarchy1"/>
    <dgm:cxn modelId="{C977971D-6DAD-4CF1-8A29-48BD6A5584E1}" type="presOf" srcId="{779CB560-247B-48D0-B4FB-2A763E4AF8AE}" destId="{F2BC9EED-9E87-4330-921C-75252A19C8DA}" srcOrd="0" destOrd="0" presId="urn:microsoft.com/office/officeart/2005/8/layout/hierarchy1"/>
    <dgm:cxn modelId="{62670320-74DE-4AA1-BEB3-F6518F74B314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2BA6944-85A9-4BD9-B511-C199EDE299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406C7AF-6CDC-498B-906D-E13FBAE3094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C55212-456C-4506-A13C-8FCC8226B94E}" type="presParOf" srcId="{30FB78C5-1134-4991-BC00-BD75FA6FA754}" destId="{6FB5C266-4478-46B4-A042-520ADE07F67D}" srcOrd="0" destOrd="0" presId="urn:microsoft.com/office/officeart/2005/8/layout/hierarchy1"/>
    <dgm:cxn modelId="{A3B59448-C89E-457B-92A5-0B28DB08DE35}" type="presParOf" srcId="{6FB5C266-4478-46B4-A042-520ADE07F67D}" destId="{8B8CBDC3-5791-4340-BE2E-A22A02D86520}" srcOrd="0" destOrd="0" presId="urn:microsoft.com/office/officeart/2005/8/layout/hierarchy1"/>
    <dgm:cxn modelId="{0BD96ED5-14CB-4AAF-95A5-8B2388E91080}" type="presParOf" srcId="{8B8CBDC3-5791-4340-BE2E-A22A02D86520}" destId="{704DCB4F-1EA4-42A5-BFF3-A661B2B5B8E4}" srcOrd="0" destOrd="0" presId="urn:microsoft.com/office/officeart/2005/8/layout/hierarchy1"/>
    <dgm:cxn modelId="{78E067D5-71E0-4122-A34B-A43918D6F639}" type="presParOf" srcId="{8B8CBDC3-5791-4340-BE2E-A22A02D86520}" destId="{F2BC9EED-9E87-4330-921C-75252A19C8DA}" srcOrd="1" destOrd="0" presId="urn:microsoft.com/office/officeart/2005/8/layout/hierarchy1"/>
    <dgm:cxn modelId="{B2352D1B-0C77-4F86-84F6-B3CD207E878F}" type="presParOf" srcId="{6FB5C266-4478-46B4-A042-520ADE07F67D}" destId="{D1C05A7F-F824-4D72-9CFA-035134768667}" srcOrd="1" destOrd="0" presId="urn:microsoft.com/office/officeart/2005/8/layout/hierarchy1"/>
    <dgm:cxn modelId="{E65EFE82-E0FC-4D8B-ACE1-18FE7B74392A}" type="presParOf" srcId="{D1C05A7F-F824-4D72-9CFA-035134768667}" destId="{B1EC5A2D-7A66-428D-882E-C761F9CDB9DE}" srcOrd="0" destOrd="0" presId="urn:microsoft.com/office/officeart/2005/8/layout/hierarchy1"/>
    <dgm:cxn modelId="{3754705A-6205-4420-AD86-17FB9013E7CB}" type="presParOf" srcId="{D1C05A7F-F824-4D72-9CFA-035134768667}" destId="{77EE1994-46BA-4AAC-B75F-A8CC1281165A}" srcOrd="1" destOrd="0" presId="urn:microsoft.com/office/officeart/2005/8/layout/hierarchy1"/>
    <dgm:cxn modelId="{678658BE-2D4F-42A7-9A1B-009834014A73}" type="presParOf" srcId="{77EE1994-46BA-4AAC-B75F-A8CC1281165A}" destId="{A0672F88-90BF-4C42-A7BE-73F652062E5B}" srcOrd="0" destOrd="0" presId="urn:microsoft.com/office/officeart/2005/8/layout/hierarchy1"/>
    <dgm:cxn modelId="{5AA36803-39AA-4C4F-A0D8-2AC8E415B4EF}" type="presParOf" srcId="{A0672F88-90BF-4C42-A7BE-73F652062E5B}" destId="{FB848A89-D29E-4F8B-8FE6-3B52EB3E00BD}" srcOrd="0" destOrd="0" presId="urn:microsoft.com/office/officeart/2005/8/layout/hierarchy1"/>
    <dgm:cxn modelId="{445301B9-E206-408E-889F-77A9973F2F3B}" type="presParOf" srcId="{A0672F88-90BF-4C42-A7BE-73F652062E5B}" destId="{8189E00C-A64C-4932-A813-0103FF3F1A3E}" srcOrd="1" destOrd="0" presId="urn:microsoft.com/office/officeart/2005/8/layout/hierarchy1"/>
    <dgm:cxn modelId="{5A626400-2C0A-4967-9EF0-F6EF64C28D2C}" type="presParOf" srcId="{77EE1994-46BA-4AAC-B75F-A8CC1281165A}" destId="{1BFA41FF-984F-49B1-9CD1-9E57AC35F788}" srcOrd="1" destOrd="0" presId="urn:microsoft.com/office/officeart/2005/8/layout/hierarchy1"/>
    <dgm:cxn modelId="{3126E514-A571-4EB8-B43D-2431AD651D69}" type="presParOf" srcId="{D1C05A7F-F824-4D72-9CFA-035134768667}" destId="{B948BAAC-2AC0-4161-92C5-74B664B1BC79}" srcOrd="2" destOrd="0" presId="urn:microsoft.com/office/officeart/2005/8/layout/hierarchy1"/>
    <dgm:cxn modelId="{37D0763C-8AEA-4997-A962-7C18FAF5967C}" type="presParOf" srcId="{D1C05A7F-F824-4D72-9CFA-035134768667}" destId="{C30556F0-6616-4ECA-9F77-90DC16E3A2FB}" srcOrd="3" destOrd="0" presId="urn:microsoft.com/office/officeart/2005/8/layout/hierarchy1"/>
    <dgm:cxn modelId="{A8FF8F91-C267-4C6C-AF8D-AF5845B23518}" type="presParOf" srcId="{C30556F0-6616-4ECA-9F77-90DC16E3A2FB}" destId="{ABC5424A-2FF7-490A-A1DF-0CE82D841185}" srcOrd="0" destOrd="0" presId="urn:microsoft.com/office/officeart/2005/8/layout/hierarchy1"/>
    <dgm:cxn modelId="{DCD2EAC7-E4EA-4E67-883E-5E24FCE4A4EB}" type="presParOf" srcId="{ABC5424A-2FF7-490A-A1DF-0CE82D841185}" destId="{34BEC984-6831-4606-B7D0-26430F7F51B3}" srcOrd="0" destOrd="0" presId="urn:microsoft.com/office/officeart/2005/8/layout/hierarchy1"/>
    <dgm:cxn modelId="{D1EBAA11-B601-465D-AC0C-BEBDD20C0B85}" type="presParOf" srcId="{ABC5424A-2FF7-490A-A1DF-0CE82D841185}" destId="{2708A2E2-143D-4EF3-9CD2-1DFD0F05FF0E}" srcOrd="1" destOrd="0" presId="urn:microsoft.com/office/officeart/2005/8/layout/hierarchy1"/>
    <dgm:cxn modelId="{99277556-1070-4B2C-8472-DD47A24F17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6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2_4" csCatId="accent2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Ingressi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LinFactNeighborX="-10900" custLinFactNeighborY="8963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28E0061B-ECFC-4F9B-87D6-A47C6BB1A997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E9B15FC0-977F-4F81-83C6-0426ABC69AE4}" type="presOf" srcId="{E14901F3-B27F-46EB-8C5E-CC7C49F78875}" destId="{0534CEAC-D9C6-4FC3-B63E-29BE2D2EA1AE}" srcOrd="0" destOrd="0" presId="urn:microsoft.com/office/officeart/2005/8/layout/list1"/>
    <dgm:cxn modelId="{131D8EF9-FB01-4264-B765-CA7CC86A8701}" type="presOf" srcId="{E14901F3-B27F-46EB-8C5E-CC7C49F78875}" destId="{0644E4D7-E9D0-46A8-826E-A31806E8DE22}" srcOrd="1" destOrd="0" presId="urn:microsoft.com/office/officeart/2005/8/layout/list1"/>
    <dgm:cxn modelId="{E9050FA8-76E5-4FDC-A248-6C9E5AB3732B}" type="presParOf" srcId="{C47166C6-1FE9-4EA3-BED9-5A31EC9CE791}" destId="{788F9D6C-20FD-4F03-B735-47F3D0419BC3}" srcOrd="0" destOrd="0" presId="urn:microsoft.com/office/officeart/2005/8/layout/list1"/>
    <dgm:cxn modelId="{9314CED6-B26F-4D08-A236-7CA383010E7F}" type="presParOf" srcId="{788F9D6C-20FD-4F03-B735-47F3D0419BC3}" destId="{0534CEAC-D9C6-4FC3-B63E-29BE2D2EA1AE}" srcOrd="0" destOrd="0" presId="urn:microsoft.com/office/officeart/2005/8/layout/list1"/>
    <dgm:cxn modelId="{153A793F-8053-4C88-81A6-68C4E4B759C9}" type="presParOf" srcId="{788F9D6C-20FD-4F03-B735-47F3D0419BC3}" destId="{0644E4D7-E9D0-46A8-826E-A31806E8DE22}" srcOrd="1" destOrd="0" presId="urn:microsoft.com/office/officeart/2005/8/layout/list1"/>
    <dgm:cxn modelId="{CDBE75C2-506D-4A2D-BE04-898C9AB1DFCC}" type="presParOf" srcId="{C47166C6-1FE9-4EA3-BED9-5A31EC9CE791}" destId="{B179B12E-85C4-4857-BA73-AB89CEBB28D6}" srcOrd="1" destOrd="0" presId="urn:microsoft.com/office/officeart/2005/8/layout/list1"/>
    <dgm:cxn modelId="{B435FEE7-725D-4311-8AC5-569B78913F15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0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>
        <a:solidFill>
          <a:schemeClr val="accent3">
            <a:lumMod val="40000"/>
            <a:lumOff val="6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2207" custLinFactNeighborY="-14196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D9E16405-ED46-439A-9789-D1C4A99BB5E8}" type="presOf" srcId="{7F0A83FE-66A9-45E4-A37B-57C29735FD54}" destId="{8189E00C-A64C-4932-A813-0103FF3F1A3E}" srcOrd="0" destOrd="0" presId="urn:microsoft.com/office/officeart/2005/8/layout/hierarchy1"/>
    <dgm:cxn modelId="{F2A7140A-10FB-4161-BA0A-582627BEA928}" type="presOf" srcId="{D3E1818B-672E-489D-8EAD-5FED4D99F953}" destId="{B948BAAC-2AC0-4161-92C5-74B664B1BC79}" srcOrd="0" destOrd="0" presId="urn:microsoft.com/office/officeart/2005/8/layout/hierarchy1"/>
    <dgm:cxn modelId="{C977971D-6DAD-4CF1-8A29-48BD6A5584E1}" type="presOf" srcId="{779CB560-247B-48D0-B4FB-2A763E4AF8AE}" destId="{F2BC9EED-9E87-4330-921C-75252A19C8DA}" srcOrd="0" destOrd="0" presId="urn:microsoft.com/office/officeart/2005/8/layout/hierarchy1"/>
    <dgm:cxn modelId="{62670320-74DE-4AA1-BEB3-F6518F74B314}" type="presOf" srcId="{267D5886-FBBC-44F2-8E70-C5A7D3D818C7}" destId="{B1EC5A2D-7A66-428D-882E-C761F9CDB9D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72BA6944-85A9-4BD9-B511-C199EDE2998A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5406C7AF-6CDC-498B-906D-E13FBAE3094E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4C55212-456C-4506-A13C-8FCC8226B94E}" type="presParOf" srcId="{30FB78C5-1134-4991-BC00-BD75FA6FA754}" destId="{6FB5C266-4478-46B4-A042-520ADE07F67D}" srcOrd="0" destOrd="0" presId="urn:microsoft.com/office/officeart/2005/8/layout/hierarchy1"/>
    <dgm:cxn modelId="{A3B59448-C89E-457B-92A5-0B28DB08DE35}" type="presParOf" srcId="{6FB5C266-4478-46B4-A042-520ADE07F67D}" destId="{8B8CBDC3-5791-4340-BE2E-A22A02D86520}" srcOrd="0" destOrd="0" presId="urn:microsoft.com/office/officeart/2005/8/layout/hierarchy1"/>
    <dgm:cxn modelId="{0BD96ED5-14CB-4AAF-95A5-8B2388E91080}" type="presParOf" srcId="{8B8CBDC3-5791-4340-BE2E-A22A02D86520}" destId="{704DCB4F-1EA4-42A5-BFF3-A661B2B5B8E4}" srcOrd="0" destOrd="0" presId="urn:microsoft.com/office/officeart/2005/8/layout/hierarchy1"/>
    <dgm:cxn modelId="{78E067D5-71E0-4122-A34B-A43918D6F639}" type="presParOf" srcId="{8B8CBDC3-5791-4340-BE2E-A22A02D86520}" destId="{F2BC9EED-9E87-4330-921C-75252A19C8DA}" srcOrd="1" destOrd="0" presId="urn:microsoft.com/office/officeart/2005/8/layout/hierarchy1"/>
    <dgm:cxn modelId="{B2352D1B-0C77-4F86-84F6-B3CD207E878F}" type="presParOf" srcId="{6FB5C266-4478-46B4-A042-520ADE07F67D}" destId="{D1C05A7F-F824-4D72-9CFA-035134768667}" srcOrd="1" destOrd="0" presId="urn:microsoft.com/office/officeart/2005/8/layout/hierarchy1"/>
    <dgm:cxn modelId="{E65EFE82-E0FC-4D8B-ACE1-18FE7B74392A}" type="presParOf" srcId="{D1C05A7F-F824-4D72-9CFA-035134768667}" destId="{B1EC5A2D-7A66-428D-882E-C761F9CDB9DE}" srcOrd="0" destOrd="0" presId="urn:microsoft.com/office/officeart/2005/8/layout/hierarchy1"/>
    <dgm:cxn modelId="{3754705A-6205-4420-AD86-17FB9013E7CB}" type="presParOf" srcId="{D1C05A7F-F824-4D72-9CFA-035134768667}" destId="{77EE1994-46BA-4AAC-B75F-A8CC1281165A}" srcOrd="1" destOrd="0" presId="urn:microsoft.com/office/officeart/2005/8/layout/hierarchy1"/>
    <dgm:cxn modelId="{678658BE-2D4F-42A7-9A1B-009834014A73}" type="presParOf" srcId="{77EE1994-46BA-4AAC-B75F-A8CC1281165A}" destId="{A0672F88-90BF-4C42-A7BE-73F652062E5B}" srcOrd="0" destOrd="0" presId="urn:microsoft.com/office/officeart/2005/8/layout/hierarchy1"/>
    <dgm:cxn modelId="{5AA36803-39AA-4C4F-A0D8-2AC8E415B4EF}" type="presParOf" srcId="{A0672F88-90BF-4C42-A7BE-73F652062E5B}" destId="{FB848A89-D29E-4F8B-8FE6-3B52EB3E00BD}" srcOrd="0" destOrd="0" presId="urn:microsoft.com/office/officeart/2005/8/layout/hierarchy1"/>
    <dgm:cxn modelId="{445301B9-E206-408E-889F-77A9973F2F3B}" type="presParOf" srcId="{A0672F88-90BF-4C42-A7BE-73F652062E5B}" destId="{8189E00C-A64C-4932-A813-0103FF3F1A3E}" srcOrd="1" destOrd="0" presId="urn:microsoft.com/office/officeart/2005/8/layout/hierarchy1"/>
    <dgm:cxn modelId="{5A626400-2C0A-4967-9EF0-F6EF64C28D2C}" type="presParOf" srcId="{77EE1994-46BA-4AAC-B75F-A8CC1281165A}" destId="{1BFA41FF-984F-49B1-9CD1-9E57AC35F788}" srcOrd="1" destOrd="0" presId="urn:microsoft.com/office/officeart/2005/8/layout/hierarchy1"/>
    <dgm:cxn modelId="{3126E514-A571-4EB8-B43D-2431AD651D69}" type="presParOf" srcId="{D1C05A7F-F824-4D72-9CFA-035134768667}" destId="{B948BAAC-2AC0-4161-92C5-74B664B1BC79}" srcOrd="2" destOrd="0" presId="urn:microsoft.com/office/officeart/2005/8/layout/hierarchy1"/>
    <dgm:cxn modelId="{37D0763C-8AEA-4997-A962-7C18FAF5967C}" type="presParOf" srcId="{D1C05A7F-F824-4D72-9CFA-035134768667}" destId="{C30556F0-6616-4ECA-9F77-90DC16E3A2FB}" srcOrd="3" destOrd="0" presId="urn:microsoft.com/office/officeart/2005/8/layout/hierarchy1"/>
    <dgm:cxn modelId="{A8FF8F91-C267-4C6C-AF8D-AF5845B23518}" type="presParOf" srcId="{C30556F0-6616-4ECA-9F77-90DC16E3A2FB}" destId="{ABC5424A-2FF7-490A-A1DF-0CE82D841185}" srcOrd="0" destOrd="0" presId="urn:microsoft.com/office/officeart/2005/8/layout/hierarchy1"/>
    <dgm:cxn modelId="{DCD2EAC7-E4EA-4E67-883E-5E24FCE4A4EB}" type="presParOf" srcId="{ABC5424A-2FF7-490A-A1DF-0CE82D841185}" destId="{34BEC984-6831-4606-B7D0-26430F7F51B3}" srcOrd="0" destOrd="0" presId="urn:microsoft.com/office/officeart/2005/8/layout/hierarchy1"/>
    <dgm:cxn modelId="{D1EBAA11-B601-465D-AC0C-BEBDD20C0B85}" type="presParOf" srcId="{ABC5424A-2FF7-490A-A1DF-0CE82D841185}" destId="{2708A2E2-143D-4EF3-9CD2-1DFD0F05FF0E}" srcOrd="1" destOrd="0" presId="urn:microsoft.com/office/officeart/2005/8/layout/hierarchy1"/>
    <dgm:cxn modelId="{99277556-1070-4B2C-8472-DD47A24F176C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1" minVer="http://schemas.openxmlformats.org/drawingml/2006/diagram"/>
    </a:ext>
  </dgm:extLst>
</dgm:dataModel>
</file>

<file path=xl/diagrams/data4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3342427-E979-4CC0-AC7A-9FEDD14602BB}" type="presOf" srcId="{D3E1818B-672E-489D-8EAD-5FED4D99F953}" destId="{B948BAAC-2AC0-4161-92C5-74B664B1BC79}" srcOrd="0" destOrd="0" presId="urn:microsoft.com/office/officeart/2005/8/layout/hierarchy1"/>
    <dgm:cxn modelId="{D5F8CD29-6719-44CF-B04F-8E72182DBF9C}" type="presOf" srcId="{7F0A83FE-66A9-45E4-A37B-57C29735FD54}" destId="{8189E00C-A64C-4932-A813-0103FF3F1A3E}" srcOrd="0" destOrd="0" presId="urn:microsoft.com/office/officeart/2005/8/layout/hierarchy1"/>
    <dgm:cxn modelId="{8ACB0439-6BF6-45CA-BDD5-AF9B87A82DD6}" type="presOf" srcId="{267D5886-FBBC-44F2-8E70-C5A7D3D818C7}" destId="{B1EC5A2D-7A66-428D-882E-C761F9CDB9DE}" srcOrd="0" destOrd="0" presId="urn:microsoft.com/office/officeart/2005/8/layout/hierarchy1"/>
    <dgm:cxn modelId="{449EAA7C-6984-46CA-9F96-9070397CF52C}" type="presOf" srcId="{779CB560-247B-48D0-B4FB-2A763E4AF8AE}" destId="{F2BC9EED-9E87-4330-921C-75252A19C8DA}" srcOrd="0" destOrd="0" presId="urn:microsoft.com/office/officeart/2005/8/layout/hierarchy1"/>
    <dgm:cxn modelId="{15F1637E-11F8-4109-97F4-13DA0AA4B921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643ADEC-2CC9-456F-960A-F56038B963F0}" type="presOf" srcId="{FE9265A4-EB51-4743-ADE3-1C1EE92BDDD8}" destId="{30FB78C5-1134-4991-BC00-BD75FA6FA754}" srcOrd="0" destOrd="0" presId="urn:microsoft.com/office/officeart/2005/8/layout/hierarchy1"/>
    <dgm:cxn modelId="{9FA0493B-E29C-4037-8E80-05781DAE0666}" type="presParOf" srcId="{30FB78C5-1134-4991-BC00-BD75FA6FA754}" destId="{6FB5C266-4478-46B4-A042-520ADE07F67D}" srcOrd="0" destOrd="0" presId="urn:microsoft.com/office/officeart/2005/8/layout/hierarchy1"/>
    <dgm:cxn modelId="{7F2046C1-C62B-4172-927C-DF2CAE7695A0}" type="presParOf" srcId="{6FB5C266-4478-46B4-A042-520ADE07F67D}" destId="{8B8CBDC3-5791-4340-BE2E-A22A02D86520}" srcOrd="0" destOrd="0" presId="urn:microsoft.com/office/officeart/2005/8/layout/hierarchy1"/>
    <dgm:cxn modelId="{FFA98B4B-F1F3-44F3-A9A6-ADC2517694CE}" type="presParOf" srcId="{8B8CBDC3-5791-4340-BE2E-A22A02D86520}" destId="{704DCB4F-1EA4-42A5-BFF3-A661B2B5B8E4}" srcOrd="0" destOrd="0" presId="urn:microsoft.com/office/officeart/2005/8/layout/hierarchy1"/>
    <dgm:cxn modelId="{6BFAF220-C422-4056-99BE-1B44F72F5CE7}" type="presParOf" srcId="{8B8CBDC3-5791-4340-BE2E-A22A02D86520}" destId="{F2BC9EED-9E87-4330-921C-75252A19C8DA}" srcOrd="1" destOrd="0" presId="urn:microsoft.com/office/officeart/2005/8/layout/hierarchy1"/>
    <dgm:cxn modelId="{3CCC8336-3C60-4D2A-9E8E-EF692DDC957C}" type="presParOf" srcId="{6FB5C266-4478-46B4-A042-520ADE07F67D}" destId="{D1C05A7F-F824-4D72-9CFA-035134768667}" srcOrd="1" destOrd="0" presId="urn:microsoft.com/office/officeart/2005/8/layout/hierarchy1"/>
    <dgm:cxn modelId="{196EC59A-960C-4E80-9D17-FECBDB64011F}" type="presParOf" srcId="{D1C05A7F-F824-4D72-9CFA-035134768667}" destId="{B1EC5A2D-7A66-428D-882E-C761F9CDB9DE}" srcOrd="0" destOrd="0" presId="urn:microsoft.com/office/officeart/2005/8/layout/hierarchy1"/>
    <dgm:cxn modelId="{C5910895-115C-4F41-A8F6-1CFF43FB280A}" type="presParOf" srcId="{D1C05A7F-F824-4D72-9CFA-035134768667}" destId="{77EE1994-46BA-4AAC-B75F-A8CC1281165A}" srcOrd="1" destOrd="0" presId="urn:microsoft.com/office/officeart/2005/8/layout/hierarchy1"/>
    <dgm:cxn modelId="{34601525-D8FA-4C76-BD24-17D30913E328}" type="presParOf" srcId="{77EE1994-46BA-4AAC-B75F-A8CC1281165A}" destId="{A0672F88-90BF-4C42-A7BE-73F652062E5B}" srcOrd="0" destOrd="0" presId="urn:microsoft.com/office/officeart/2005/8/layout/hierarchy1"/>
    <dgm:cxn modelId="{1692D525-58FD-4C67-AB37-553E73D6D5AC}" type="presParOf" srcId="{A0672F88-90BF-4C42-A7BE-73F652062E5B}" destId="{FB848A89-D29E-4F8B-8FE6-3B52EB3E00BD}" srcOrd="0" destOrd="0" presId="urn:microsoft.com/office/officeart/2005/8/layout/hierarchy1"/>
    <dgm:cxn modelId="{F30C0393-3C96-4B93-9E5D-FA3F672934B4}" type="presParOf" srcId="{A0672F88-90BF-4C42-A7BE-73F652062E5B}" destId="{8189E00C-A64C-4932-A813-0103FF3F1A3E}" srcOrd="1" destOrd="0" presId="urn:microsoft.com/office/officeart/2005/8/layout/hierarchy1"/>
    <dgm:cxn modelId="{DD7E3C72-9979-4660-AB07-0DC3E5E1AFD6}" type="presParOf" srcId="{77EE1994-46BA-4AAC-B75F-A8CC1281165A}" destId="{1BFA41FF-984F-49B1-9CD1-9E57AC35F788}" srcOrd="1" destOrd="0" presId="urn:microsoft.com/office/officeart/2005/8/layout/hierarchy1"/>
    <dgm:cxn modelId="{14E446E0-221C-4707-AB14-F14221237E55}" type="presParOf" srcId="{D1C05A7F-F824-4D72-9CFA-035134768667}" destId="{B948BAAC-2AC0-4161-92C5-74B664B1BC79}" srcOrd="2" destOrd="0" presId="urn:microsoft.com/office/officeart/2005/8/layout/hierarchy1"/>
    <dgm:cxn modelId="{9D12E400-4584-40CF-9689-10637A716D18}" type="presParOf" srcId="{D1C05A7F-F824-4D72-9CFA-035134768667}" destId="{C30556F0-6616-4ECA-9F77-90DC16E3A2FB}" srcOrd="3" destOrd="0" presId="urn:microsoft.com/office/officeart/2005/8/layout/hierarchy1"/>
    <dgm:cxn modelId="{DC84B0CE-1C2B-4AD2-9B65-D8E4BDFFC51A}" type="presParOf" srcId="{C30556F0-6616-4ECA-9F77-90DC16E3A2FB}" destId="{ABC5424A-2FF7-490A-A1DF-0CE82D841185}" srcOrd="0" destOrd="0" presId="urn:microsoft.com/office/officeart/2005/8/layout/hierarchy1"/>
    <dgm:cxn modelId="{4B0D53C0-4863-45FD-8076-999C0E781936}" type="presParOf" srcId="{ABC5424A-2FF7-490A-A1DF-0CE82D841185}" destId="{34BEC984-6831-4606-B7D0-26430F7F51B3}" srcOrd="0" destOrd="0" presId="urn:microsoft.com/office/officeart/2005/8/layout/hierarchy1"/>
    <dgm:cxn modelId="{AC491C85-EF30-46CA-A617-7797B8EA98B1}" type="presParOf" srcId="{ABC5424A-2FF7-490A-A1DF-0CE82D841185}" destId="{2708A2E2-143D-4EF3-9CD2-1DFD0F05FF0E}" srcOrd="1" destOrd="0" presId="urn:microsoft.com/office/officeart/2005/8/layout/hierarchy1"/>
    <dgm:cxn modelId="{1D05A70B-D41C-41FA-9D06-FD119A907CE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76B25D-FED0-4FA5-B004-33FD336E4826}" type="presOf" srcId="{E14901F3-B27F-46EB-8C5E-CC7C49F78875}" destId="{0534CEAC-D9C6-4FC3-B63E-29BE2D2EA1AE}" srcOrd="0" destOrd="0" presId="urn:microsoft.com/office/officeart/2005/8/layout/list1"/>
    <dgm:cxn modelId="{D6828C6C-2760-4358-A520-4243ADF7CBF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2B26DCDF-3F63-43FA-BF44-68DE5B046919}" type="presOf" srcId="{E14901F3-B27F-46EB-8C5E-CC7C49F78875}" destId="{0644E4D7-E9D0-46A8-826E-A31806E8DE22}" srcOrd="1" destOrd="0" presId="urn:microsoft.com/office/officeart/2005/8/layout/list1"/>
    <dgm:cxn modelId="{6279BCF4-5FB2-4A46-95E7-8198F432DBDE}" type="presParOf" srcId="{C47166C6-1FE9-4EA3-BED9-5A31EC9CE791}" destId="{788F9D6C-20FD-4F03-B735-47F3D0419BC3}" srcOrd="0" destOrd="0" presId="urn:microsoft.com/office/officeart/2005/8/layout/list1"/>
    <dgm:cxn modelId="{E7068526-4252-4A1A-8914-BFBFE734DBC7}" type="presParOf" srcId="{788F9D6C-20FD-4F03-B735-47F3D0419BC3}" destId="{0534CEAC-D9C6-4FC3-B63E-29BE2D2EA1AE}" srcOrd="0" destOrd="0" presId="urn:microsoft.com/office/officeart/2005/8/layout/list1"/>
    <dgm:cxn modelId="{CF28D62D-4C16-4EC4-A4BB-A6AAE49ACDC6}" type="presParOf" srcId="{788F9D6C-20FD-4F03-B735-47F3D0419BC3}" destId="{0644E4D7-E9D0-46A8-826E-A31806E8DE22}" srcOrd="1" destOrd="0" presId="urn:microsoft.com/office/officeart/2005/8/layout/list1"/>
    <dgm:cxn modelId="{AE859F2B-A89F-46A4-96F2-82DC59F9A39D}" type="presParOf" srcId="{C47166C6-1FE9-4EA3-BED9-5A31EC9CE791}" destId="{B179B12E-85C4-4857-BA73-AB89CEBB28D6}" srcOrd="1" destOrd="0" presId="urn:microsoft.com/office/officeart/2005/8/layout/list1"/>
    <dgm:cxn modelId="{96E04F40-2572-4849-AFBB-7BEF24C960E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4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3342427-E979-4CC0-AC7A-9FEDD14602BB}" type="presOf" srcId="{D3E1818B-672E-489D-8EAD-5FED4D99F953}" destId="{B948BAAC-2AC0-4161-92C5-74B664B1BC79}" srcOrd="0" destOrd="0" presId="urn:microsoft.com/office/officeart/2005/8/layout/hierarchy1"/>
    <dgm:cxn modelId="{D5F8CD29-6719-44CF-B04F-8E72182DBF9C}" type="presOf" srcId="{7F0A83FE-66A9-45E4-A37B-57C29735FD54}" destId="{8189E00C-A64C-4932-A813-0103FF3F1A3E}" srcOrd="0" destOrd="0" presId="urn:microsoft.com/office/officeart/2005/8/layout/hierarchy1"/>
    <dgm:cxn modelId="{8ACB0439-6BF6-45CA-BDD5-AF9B87A82DD6}" type="presOf" srcId="{267D5886-FBBC-44F2-8E70-C5A7D3D818C7}" destId="{B1EC5A2D-7A66-428D-882E-C761F9CDB9DE}" srcOrd="0" destOrd="0" presId="urn:microsoft.com/office/officeart/2005/8/layout/hierarchy1"/>
    <dgm:cxn modelId="{449EAA7C-6984-46CA-9F96-9070397CF52C}" type="presOf" srcId="{779CB560-247B-48D0-B4FB-2A763E4AF8AE}" destId="{F2BC9EED-9E87-4330-921C-75252A19C8DA}" srcOrd="0" destOrd="0" presId="urn:microsoft.com/office/officeart/2005/8/layout/hierarchy1"/>
    <dgm:cxn modelId="{15F1637E-11F8-4109-97F4-13DA0AA4B921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643ADEC-2CC9-456F-960A-F56038B963F0}" type="presOf" srcId="{FE9265A4-EB51-4743-ADE3-1C1EE92BDDD8}" destId="{30FB78C5-1134-4991-BC00-BD75FA6FA754}" srcOrd="0" destOrd="0" presId="urn:microsoft.com/office/officeart/2005/8/layout/hierarchy1"/>
    <dgm:cxn modelId="{9FA0493B-E29C-4037-8E80-05781DAE0666}" type="presParOf" srcId="{30FB78C5-1134-4991-BC00-BD75FA6FA754}" destId="{6FB5C266-4478-46B4-A042-520ADE07F67D}" srcOrd="0" destOrd="0" presId="urn:microsoft.com/office/officeart/2005/8/layout/hierarchy1"/>
    <dgm:cxn modelId="{7F2046C1-C62B-4172-927C-DF2CAE7695A0}" type="presParOf" srcId="{6FB5C266-4478-46B4-A042-520ADE07F67D}" destId="{8B8CBDC3-5791-4340-BE2E-A22A02D86520}" srcOrd="0" destOrd="0" presId="urn:microsoft.com/office/officeart/2005/8/layout/hierarchy1"/>
    <dgm:cxn modelId="{FFA98B4B-F1F3-44F3-A9A6-ADC2517694CE}" type="presParOf" srcId="{8B8CBDC3-5791-4340-BE2E-A22A02D86520}" destId="{704DCB4F-1EA4-42A5-BFF3-A661B2B5B8E4}" srcOrd="0" destOrd="0" presId="urn:microsoft.com/office/officeart/2005/8/layout/hierarchy1"/>
    <dgm:cxn modelId="{6BFAF220-C422-4056-99BE-1B44F72F5CE7}" type="presParOf" srcId="{8B8CBDC3-5791-4340-BE2E-A22A02D86520}" destId="{F2BC9EED-9E87-4330-921C-75252A19C8DA}" srcOrd="1" destOrd="0" presId="urn:microsoft.com/office/officeart/2005/8/layout/hierarchy1"/>
    <dgm:cxn modelId="{3CCC8336-3C60-4D2A-9E8E-EF692DDC957C}" type="presParOf" srcId="{6FB5C266-4478-46B4-A042-520ADE07F67D}" destId="{D1C05A7F-F824-4D72-9CFA-035134768667}" srcOrd="1" destOrd="0" presId="urn:microsoft.com/office/officeart/2005/8/layout/hierarchy1"/>
    <dgm:cxn modelId="{196EC59A-960C-4E80-9D17-FECBDB64011F}" type="presParOf" srcId="{D1C05A7F-F824-4D72-9CFA-035134768667}" destId="{B1EC5A2D-7A66-428D-882E-C761F9CDB9DE}" srcOrd="0" destOrd="0" presId="urn:microsoft.com/office/officeart/2005/8/layout/hierarchy1"/>
    <dgm:cxn modelId="{C5910895-115C-4F41-A8F6-1CFF43FB280A}" type="presParOf" srcId="{D1C05A7F-F824-4D72-9CFA-035134768667}" destId="{77EE1994-46BA-4AAC-B75F-A8CC1281165A}" srcOrd="1" destOrd="0" presId="urn:microsoft.com/office/officeart/2005/8/layout/hierarchy1"/>
    <dgm:cxn modelId="{34601525-D8FA-4C76-BD24-17D30913E328}" type="presParOf" srcId="{77EE1994-46BA-4AAC-B75F-A8CC1281165A}" destId="{A0672F88-90BF-4C42-A7BE-73F652062E5B}" srcOrd="0" destOrd="0" presId="urn:microsoft.com/office/officeart/2005/8/layout/hierarchy1"/>
    <dgm:cxn modelId="{1692D525-58FD-4C67-AB37-553E73D6D5AC}" type="presParOf" srcId="{A0672F88-90BF-4C42-A7BE-73F652062E5B}" destId="{FB848A89-D29E-4F8B-8FE6-3B52EB3E00BD}" srcOrd="0" destOrd="0" presId="urn:microsoft.com/office/officeart/2005/8/layout/hierarchy1"/>
    <dgm:cxn modelId="{F30C0393-3C96-4B93-9E5D-FA3F672934B4}" type="presParOf" srcId="{A0672F88-90BF-4C42-A7BE-73F652062E5B}" destId="{8189E00C-A64C-4932-A813-0103FF3F1A3E}" srcOrd="1" destOrd="0" presId="urn:microsoft.com/office/officeart/2005/8/layout/hierarchy1"/>
    <dgm:cxn modelId="{DD7E3C72-9979-4660-AB07-0DC3E5E1AFD6}" type="presParOf" srcId="{77EE1994-46BA-4AAC-B75F-A8CC1281165A}" destId="{1BFA41FF-984F-49B1-9CD1-9E57AC35F788}" srcOrd="1" destOrd="0" presId="urn:microsoft.com/office/officeart/2005/8/layout/hierarchy1"/>
    <dgm:cxn modelId="{14E446E0-221C-4707-AB14-F14221237E55}" type="presParOf" srcId="{D1C05A7F-F824-4D72-9CFA-035134768667}" destId="{B948BAAC-2AC0-4161-92C5-74B664B1BC79}" srcOrd="2" destOrd="0" presId="urn:microsoft.com/office/officeart/2005/8/layout/hierarchy1"/>
    <dgm:cxn modelId="{9D12E400-4584-40CF-9689-10637A716D18}" type="presParOf" srcId="{D1C05A7F-F824-4D72-9CFA-035134768667}" destId="{C30556F0-6616-4ECA-9F77-90DC16E3A2FB}" srcOrd="3" destOrd="0" presId="urn:microsoft.com/office/officeart/2005/8/layout/hierarchy1"/>
    <dgm:cxn modelId="{DC84B0CE-1C2B-4AD2-9B65-D8E4BDFFC51A}" type="presParOf" srcId="{C30556F0-6616-4ECA-9F77-90DC16E3A2FB}" destId="{ABC5424A-2FF7-490A-A1DF-0CE82D841185}" srcOrd="0" destOrd="0" presId="urn:microsoft.com/office/officeart/2005/8/layout/hierarchy1"/>
    <dgm:cxn modelId="{4B0D53C0-4863-45FD-8076-999C0E781936}" type="presParOf" srcId="{ABC5424A-2FF7-490A-A1DF-0CE82D841185}" destId="{34BEC984-6831-4606-B7D0-26430F7F51B3}" srcOrd="0" destOrd="0" presId="urn:microsoft.com/office/officeart/2005/8/layout/hierarchy1"/>
    <dgm:cxn modelId="{AC491C85-EF30-46CA-A617-7797B8EA98B1}" type="presParOf" srcId="{ABC5424A-2FF7-490A-A1DF-0CE82D841185}" destId="{2708A2E2-143D-4EF3-9CD2-1DFD0F05FF0E}" srcOrd="1" destOrd="0" presId="urn:microsoft.com/office/officeart/2005/8/layout/hierarchy1"/>
    <dgm:cxn modelId="{1D05A70B-D41C-41FA-9D06-FD119A907CE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4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76B25D-FED0-4FA5-B004-33FD336E4826}" type="presOf" srcId="{E14901F3-B27F-46EB-8C5E-CC7C49F78875}" destId="{0534CEAC-D9C6-4FC3-B63E-29BE2D2EA1AE}" srcOrd="0" destOrd="0" presId="urn:microsoft.com/office/officeart/2005/8/layout/list1"/>
    <dgm:cxn modelId="{D6828C6C-2760-4358-A520-4243ADF7CBF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2B26DCDF-3F63-43FA-BF44-68DE5B046919}" type="presOf" srcId="{E14901F3-B27F-46EB-8C5E-CC7C49F78875}" destId="{0644E4D7-E9D0-46A8-826E-A31806E8DE22}" srcOrd="1" destOrd="0" presId="urn:microsoft.com/office/officeart/2005/8/layout/list1"/>
    <dgm:cxn modelId="{6279BCF4-5FB2-4A46-95E7-8198F432DBDE}" type="presParOf" srcId="{C47166C6-1FE9-4EA3-BED9-5A31EC9CE791}" destId="{788F9D6C-20FD-4F03-B735-47F3D0419BC3}" srcOrd="0" destOrd="0" presId="urn:microsoft.com/office/officeart/2005/8/layout/list1"/>
    <dgm:cxn modelId="{E7068526-4252-4A1A-8914-BFBFE734DBC7}" type="presParOf" srcId="{788F9D6C-20FD-4F03-B735-47F3D0419BC3}" destId="{0534CEAC-D9C6-4FC3-B63E-29BE2D2EA1AE}" srcOrd="0" destOrd="0" presId="urn:microsoft.com/office/officeart/2005/8/layout/list1"/>
    <dgm:cxn modelId="{CF28D62D-4C16-4EC4-A4BB-A6AAE49ACDC6}" type="presParOf" srcId="{788F9D6C-20FD-4F03-B735-47F3D0419BC3}" destId="{0644E4D7-E9D0-46A8-826E-A31806E8DE22}" srcOrd="1" destOrd="0" presId="urn:microsoft.com/office/officeart/2005/8/layout/list1"/>
    <dgm:cxn modelId="{AE859F2B-A89F-46A4-96F2-82DC59F9A39D}" type="presParOf" srcId="{C47166C6-1FE9-4EA3-BED9-5A31EC9CE791}" destId="{B179B12E-85C4-4857-BA73-AB89CEBB28D6}" srcOrd="1" destOrd="0" presId="urn:microsoft.com/office/officeart/2005/8/layout/list1"/>
    <dgm:cxn modelId="{96E04F40-2572-4849-AFBB-7BEF24C960E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4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3342427-E979-4CC0-AC7A-9FEDD14602BB}" type="presOf" srcId="{D3E1818B-672E-489D-8EAD-5FED4D99F953}" destId="{B948BAAC-2AC0-4161-92C5-74B664B1BC79}" srcOrd="0" destOrd="0" presId="urn:microsoft.com/office/officeart/2005/8/layout/hierarchy1"/>
    <dgm:cxn modelId="{D5F8CD29-6719-44CF-B04F-8E72182DBF9C}" type="presOf" srcId="{7F0A83FE-66A9-45E4-A37B-57C29735FD54}" destId="{8189E00C-A64C-4932-A813-0103FF3F1A3E}" srcOrd="0" destOrd="0" presId="urn:microsoft.com/office/officeart/2005/8/layout/hierarchy1"/>
    <dgm:cxn modelId="{8ACB0439-6BF6-45CA-BDD5-AF9B87A82DD6}" type="presOf" srcId="{267D5886-FBBC-44F2-8E70-C5A7D3D818C7}" destId="{B1EC5A2D-7A66-428D-882E-C761F9CDB9DE}" srcOrd="0" destOrd="0" presId="urn:microsoft.com/office/officeart/2005/8/layout/hierarchy1"/>
    <dgm:cxn modelId="{449EAA7C-6984-46CA-9F96-9070397CF52C}" type="presOf" srcId="{779CB560-247B-48D0-B4FB-2A763E4AF8AE}" destId="{F2BC9EED-9E87-4330-921C-75252A19C8DA}" srcOrd="0" destOrd="0" presId="urn:microsoft.com/office/officeart/2005/8/layout/hierarchy1"/>
    <dgm:cxn modelId="{15F1637E-11F8-4109-97F4-13DA0AA4B921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643ADEC-2CC9-456F-960A-F56038B963F0}" type="presOf" srcId="{FE9265A4-EB51-4743-ADE3-1C1EE92BDDD8}" destId="{30FB78C5-1134-4991-BC00-BD75FA6FA754}" srcOrd="0" destOrd="0" presId="urn:microsoft.com/office/officeart/2005/8/layout/hierarchy1"/>
    <dgm:cxn modelId="{9FA0493B-E29C-4037-8E80-05781DAE0666}" type="presParOf" srcId="{30FB78C5-1134-4991-BC00-BD75FA6FA754}" destId="{6FB5C266-4478-46B4-A042-520ADE07F67D}" srcOrd="0" destOrd="0" presId="urn:microsoft.com/office/officeart/2005/8/layout/hierarchy1"/>
    <dgm:cxn modelId="{7F2046C1-C62B-4172-927C-DF2CAE7695A0}" type="presParOf" srcId="{6FB5C266-4478-46B4-A042-520ADE07F67D}" destId="{8B8CBDC3-5791-4340-BE2E-A22A02D86520}" srcOrd="0" destOrd="0" presId="urn:microsoft.com/office/officeart/2005/8/layout/hierarchy1"/>
    <dgm:cxn modelId="{FFA98B4B-F1F3-44F3-A9A6-ADC2517694CE}" type="presParOf" srcId="{8B8CBDC3-5791-4340-BE2E-A22A02D86520}" destId="{704DCB4F-1EA4-42A5-BFF3-A661B2B5B8E4}" srcOrd="0" destOrd="0" presId="urn:microsoft.com/office/officeart/2005/8/layout/hierarchy1"/>
    <dgm:cxn modelId="{6BFAF220-C422-4056-99BE-1B44F72F5CE7}" type="presParOf" srcId="{8B8CBDC3-5791-4340-BE2E-A22A02D86520}" destId="{F2BC9EED-9E87-4330-921C-75252A19C8DA}" srcOrd="1" destOrd="0" presId="urn:microsoft.com/office/officeart/2005/8/layout/hierarchy1"/>
    <dgm:cxn modelId="{3CCC8336-3C60-4D2A-9E8E-EF692DDC957C}" type="presParOf" srcId="{6FB5C266-4478-46B4-A042-520ADE07F67D}" destId="{D1C05A7F-F824-4D72-9CFA-035134768667}" srcOrd="1" destOrd="0" presId="urn:microsoft.com/office/officeart/2005/8/layout/hierarchy1"/>
    <dgm:cxn modelId="{196EC59A-960C-4E80-9D17-FECBDB64011F}" type="presParOf" srcId="{D1C05A7F-F824-4D72-9CFA-035134768667}" destId="{B1EC5A2D-7A66-428D-882E-C761F9CDB9DE}" srcOrd="0" destOrd="0" presId="urn:microsoft.com/office/officeart/2005/8/layout/hierarchy1"/>
    <dgm:cxn modelId="{C5910895-115C-4F41-A8F6-1CFF43FB280A}" type="presParOf" srcId="{D1C05A7F-F824-4D72-9CFA-035134768667}" destId="{77EE1994-46BA-4AAC-B75F-A8CC1281165A}" srcOrd="1" destOrd="0" presId="urn:microsoft.com/office/officeart/2005/8/layout/hierarchy1"/>
    <dgm:cxn modelId="{34601525-D8FA-4C76-BD24-17D30913E328}" type="presParOf" srcId="{77EE1994-46BA-4AAC-B75F-A8CC1281165A}" destId="{A0672F88-90BF-4C42-A7BE-73F652062E5B}" srcOrd="0" destOrd="0" presId="urn:microsoft.com/office/officeart/2005/8/layout/hierarchy1"/>
    <dgm:cxn modelId="{1692D525-58FD-4C67-AB37-553E73D6D5AC}" type="presParOf" srcId="{A0672F88-90BF-4C42-A7BE-73F652062E5B}" destId="{FB848A89-D29E-4F8B-8FE6-3B52EB3E00BD}" srcOrd="0" destOrd="0" presId="urn:microsoft.com/office/officeart/2005/8/layout/hierarchy1"/>
    <dgm:cxn modelId="{F30C0393-3C96-4B93-9E5D-FA3F672934B4}" type="presParOf" srcId="{A0672F88-90BF-4C42-A7BE-73F652062E5B}" destId="{8189E00C-A64C-4932-A813-0103FF3F1A3E}" srcOrd="1" destOrd="0" presId="urn:microsoft.com/office/officeart/2005/8/layout/hierarchy1"/>
    <dgm:cxn modelId="{DD7E3C72-9979-4660-AB07-0DC3E5E1AFD6}" type="presParOf" srcId="{77EE1994-46BA-4AAC-B75F-A8CC1281165A}" destId="{1BFA41FF-984F-49B1-9CD1-9E57AC35F788}" srcOrd="1" destOrd="0" presId="urn:microsoft.com/office/officeart/2005/8/layout/hierarchy1"/>
    <dgm:cxn modelId="{14E446E0-221C-4707-AB14-F14221237E55}" type="presParOf" srcId="{D1C05A7F-F824-4D72-9CFA-035134768667}" destId="{B948BAAC-2AC0-4161-92C5-74B664B1BC79}" srcOrd="2" destOrd="0" presId="urn:microsoft.com/office/officeart/2005/8/layout/hierarchy1"/>
    <dgm:cxn modelId="{9D12E400-4584-40CF-9689-10637A716D18}" type="presParOf" srcId="{D1C05A7F-F824-4D72-9CFA-035134768667}" destId="{C30556F0-6616-4ECA-9F77-90DC16E3A2FB}" srcOrd="3" destOrd="0" presId="urn:microsoft.com/office/officeart/2005/8/layout/hierarchy1"/>
    <dgm:cxn modelId="{DC84B0CE-1C2B-4AD2-9B65-D8E4BDFFC51A}" type="presParOf" srcId="{C30556F0-6616-4ECA-9F77-90DC16E3A2FB}" destId="{ABC5424A-2FF7-490A-A1DF-0CE82D841185}" srcOrd="0" destOrd="0" presId="urn:microsoft.com/office/officeart/2005/8/layout/hierarchy1"/>
    <dgm:cxn modelId="{4B0D53C0-4863-45FD-8076-999C0E781936}" type="presParOf" srcId="{ABC5424A-2FF7-490A-A1DF-0CE82D841185}" destId="{34BEC984-6831-4606-B7D0-26430F7F51B3}" srcOrd="0" destOrd="0" presId="urn:microsoft.com/office/officeart/2005/8/layout/hierarchy1"/>
    <dgm:cxn modelId="{AC491C85-EF30-46CA-A617-7797B8EA98B1}" type="presParOf" srcId="{ABC5424A-2FF7-490A-A1DF-0CE82D841185}" destId="{2708A2E2-143D-4EF3-9CD2-1DFD0F05FF0E}" srcOrd="1" destOrd="0" presId="urn:microsoft.com/office/officeart/2005/8/layout/hierarchy1"/>
    <dgm:cxn modelId="{1D05A70B-D41C-41FA-9D06-FD119A907CE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6" minVer="http://schemas.openxmlformats.org/drawingml/2006/diagram"/>
    </a:ext>
  </dgm:extLst>
</dgm:dataModel>
</file>

<file path=xl/diagrams/data4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76B25D-FED0-4FA5-B004-33FD336E4826}" type="presOf" srcId="{E14901F3-B27F-46EB-8C5E-CC7C49F78875}" destId="{0534CEAC-D9C6-4FC3-B63E-29BE2D2EA1AE}" srcOrd="0" destOrd="0" presId="urn:microsoft.com/office/officeart/2005/8/layout/list1"/>
    <dgm:cxn modelId="{D6828C6C-2760-4358-A520-4243ADF7CBF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2B26DCDF-3F63-43FA-BF44-68DE5B046919}" type="presOf" srcId="{E14901F3-B27F-46EB-8C5E-CC7C49F78875}" destId="{0644E4D7-E9D0-46A8-826E-A31806E8DE22}" srcOrd="1" destOrd="0" presId="urn:microsoft.com/office/officeart/2005/8/layout/list1"/>
    <dgm:cxn modelId="{6279BCF4-5FB2-4A46-95E7-8198F432DBDE}" type="presParOf" srcId="{C47166C6-1FE9-4EA3-BED9-5A31EC9CE791}" destId="{788F9D6C-20FD-4F03-B735-47F3D0419BC3}" srcOrd="0" destOrd="0" presId="urn:microsoft.com/office/officeart/2005/8/layout/list1"/>
    <dgm:cxn modelId="{E7068526-4252-4A1A-8914-BFBFE734DBC7}" type="presParOf" srcId="{788F9D6C-20FD-4F03-B735-47F3D0419BC3}" destId="{0534CEAC-D9C6-4FC3-B63E-29BE2D2EA1AE}" srcOrd="0" destOrd="0" presId="urn:microsoft.com/office/officeart/2005/8/layout/list1"/>
    <dgm:cxn modelId="{CF28D62D-4C16-4EC4-A4BB-A6AAE49ACDC6}" type="presParOf" srcId="{788F9D6C-20FD-4F03-B735-47F3D0419BC3}" destId="{0644E4D7-E9D0-46A8-826E-A31806E8DE22}" srcOrd="1" destOrd="0" presId="urn:microsoft.com/office/officeart/2005/8/layout/list1"/>
    <dgm:cxn modelId="{AE859F2B-A89F-46A4-96F2-82DC59F9A39D}" type="presParOf" srcId="{C47166C6-1FE9-4EA3-BED9-5A31EC9CE791}" destId="{B179B12E-85C4-4857-BA73-AB89CEBB28D6}" srcOrd="1" destOrd="0" presId="urn:microsoft.com/office/officeart/2005/8/layout/list1"/>
    <dgm:cxn modelId="{96E04F40-2572-4849-AFBB-7BEF24C960E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31" minVer="http://schemas.openxmlformats.org/drawingml/2006/diagram"/>
    </a:ext>
  </dgm:extLst>
</dgm:dataModel>
</file>

<file path=xl/diagrams/data4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3342427-E979-4CC0-AC7A-9FEDD14602BB}" type="presOf" srcId="{D3E1818B-672E-489D-8EAD-5FED4D99F953}" destId="{B948BAAC-2AC0-4161-92C5-74B664B1BC79}" srcOrd="0" destOrd="0" presId="urn:microsoft.com/office/officeart/2005/8/layout/hierarchy1"/>
    <dgm:cxn modelId="{D5F8CD29-6719-44CF-B04F-8E72182DBF9C}" type="presOf" srcId="{7F0A83FE-66A9-45E4-A37B-57C29735FD54}" destId="{8189E00C-A64C-4932-A813-0103FF3F1A3E}" srcOrd="0" destOrd="0" presId="urn:microsoft.com/office/officeart/2005/8/layout/hierarchy1"/>
    <dgm:cxn modelId="{8ACB0439-6BF6-45CA-BDD5-AF9B87A82DD6}" type="presOf" srcId="{267D5886-FBBC-44F2-8E70-C5A7D3D818C7}" destId="{B1EC5A2D-7A66-428D-882E-C761F9CDB9DE}" srcOrd="0" destOrd="0" presId="urn:microsoft.com/office/officeart/2005/8/layout/hierarchy1"/>
    <dgm:cxn modelId="{449EAA7C-6984-46CA-9F96-9070397CF52C}" type="presOf" srcId="{779CB560-247B-48D0-B4FB-2A763E4AF8AE}" destId="{F2BC9EED-9E87-4330-921C-75252A19C8DA}" srcOrd="0" destOrd="0" presId="urn:microsoft.com/office/officeart/2005/8/layout/hierarchy1"/>
    <dgm:cxn modelId="{15F1637E-11F8-4109-97F4-13DA0AA4B921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643ADEC-2CC9-456F-960A-F56038B963F0}" type="presOf" srcId="{FE9265A4-EB51-4743-ADE3-1C1EE92BDDD8}" destId="{30FB78C5-1134-4991-BC00-BD75FA6FA754}" srcOrd="0" destOrd="0" presId="urn:microsoft.com/office/officeart/2005/8/layout/hierarchy1"/>
    <dgm:cxn modelId="{9FA0493B-E29C-4037-8E80-05781DAE0666}" type="presParOf" srcId="{30FB78C5-1134-4991-BC00-BD75FA6FA754}" destId="{6FB5C266-4478-46B4-A042-520ADE07F67D}" srcOrd="0" destOrd="0" presId="urn:microsoft.com/office/officeart/2005/8/layout/hierarchy1"/>
    <dgm:cxn modelId="{7F2046C1-C62B-4172-927C-DF2CAE7695A0}" type="presParOf" srcId="{6FB5C266-4478-46B4-A042-520ADE07F67D}" destId="{8B8CBDC3-5791-4340-BE2E-A22A02D86520}" srcOrd="0" destOrd="0" presId="urn:microsoft.com/office/officeart/2005/8/layout/hierarchy1"/>
    <dgm:cxn modelId="{FFA98B4B-F1F3-44F3-A9A6-ADC2517694CE}" type="presParOf" srcId="{8B8CBDC3-5791-4340-BE2E-A22A02D86520}" destId="{704DCB4F-1EA4-42A5-BFF3-A661B2B5B8E4}" srcOrd="0" destOrd="0" presId="urn:microsoft.com/office/officeart/2005/8/layout/hierarchy1"/>
    <dgm:cxn modelId="{6BFAF220-C422-4056-99BE-1B44F72F5CE7}" type="presParOf" srcId="{8B8CBDC3-5791-4340-BE2E-A22A02D86520}" destId="{F2BC9EED-9E87-4330-921C-75252A19C8DA}" srcOrd="1" destOrd="0" presId="urn:microsoft.com/office/officeart/2005/8/layout/hierarchy1"/>
    <dgm:cxn modelId="{3CCC8336-3C60-4D2A-9E8E-EF692DDC957C}" type="presParOf" srcId="{6FB5C266-4478-46B4-A042-520ADE07F67D}" destId="{D1C05A7F-F824-4D72-9CFA-035134768667}" srcOrd="1" destOrd="0" presId="urn:microsoft.com/office/officeart/2005/8/layout/hierarchy1"/>
    <dgm:cxn modelId="{196EC59A-960C-4E80-9D17-FECBDB64011F}" type="presParOf" srcId="{D1C05A7F-F824-4D72-9CFA-035134768667}" destId="{B1EC5A2D-7A66-428D-882E-C761F9CDB9DE}" srcOrd="0" destOrd="0" presId="urn:microsoft.com/office/officeart/2005/8/layout/hierarchy1"/>
    <dgm:cxn modelId="{C5910895-115C-4F41-A8F6-1CFF43FB280A}" type="presParOf" srcId="{D1C05A7F-F824-4D72-9CFA-035134768667}" destId="{77EE1994-46BA-4AAC-B75F-A8CC1281165A}" srcOrd="1" destOrd="0" presId="urn:microsoft.com/office/officeart/2005/8/layout/hierarchy1"/>
    <dgm:cxn modelId="{34601525-D8FA-4C76-BD24-17D30913E328}" type="presParOf" srcId="{77EE1994-46BA-4AAC-B75F-A8CC1281165A}" destId="{A0672F88-90BF-4C42-A7BE-73F652062E5B}" srcOrd="0" destOrd="0" presId="urn:microsoft.com/office/officeart/2005/8/layout/hierarchy1"/>
    <dgm:cxn modelId="{1692D525-58FD-4C67-AB37-553E73D6D5AC}" type="presParOf" srcId="{A0672F88-90BF-4C42-A7BE-73F652062E5B}" destId="{FB848A89-D29E-4F8B-8FE6-3B52EB3E00BD}" srcOrd="0" destOrd="0" presId="urn:microsoft.com/office/officeart/2005/8/layout/hierarchy1"/>
    <dgm:cxn modelId="{F30C0393-3C96-4B93-9E5D-FA3F672934B4}" type="presParOf" srcId="{A0672F88-90BF-4C42-A7BE-73F652062E5B}" destId="{8189E00C-A64C-4932-A813-0103FF3F1A3E}" srcOrd="1" destOrd="0" presId="urn:microsoft.com/office/officeart/2005/8/layout/hierarchy1"/>
    <dgm:cxn modelId="{DD7E3C72-9979-4660-AB07-0DC3E5E1AFD6}" type="presParOf" srcId="{77EE1994-46BA-4AAC-B75F-A8CC1281165A}" destId="{1BFA41FF-984F-49B1-9CD1-9E57AC35F788}" srcOrd="1" destOrd="0" presId="urn:microsoft.com/office/officeart/2005/8/layout/hierarchy1"/>
    <dgm:cxn modelId="{14E446E0-221C-4707-AB14-F14221237E55}" type="presParOf" srcId="{D1C05A7F-F824-4D72-9CFA-035134768667}" destId="{B948BAAC-2AC0-4161-92C5-74B664B1BC79}" srcOrd="2" destOrd="0" presId="urn:microsoft.com/office/officeart/2005/8/layout/hierarchy1"/>
    <dgm:cxn modelId="{9D12E400-4584-40CF-9689-10637A716D18}" type="presParOf" srcId="{D1C05A7F-F824-4D72-9CFA-035134768667}" destId="{C30556F0-6616-4ECA-9F77-90DC16E3A2FB}" srcOrd="3" destOrd="0" presId="urn:microsoft.com/office/officeart/2005/8/layout/hierarchy1"/>
    <dgm:cxn modelId="{DC84B0CE-1C2B-4AD2-9B65-D8E4BDFFC51A}" type="presParOf" srcId="{C30556F0-6616-4ECA-9F77-90DC16E3A2FB}" destId="{ABC5424A-2FF7-490A-A1DF-0CE82D841185}" srcOrd="0" destOrd="0" presId="urn:microsoft.com/office/officeart/2005/8/layout/hierarchy1"/>
    <dgm:cxn modelId="{4B0D53C0-4863-45FD-8076-999C0E781936}" type="presParOf" srcId="{ABC5424A-2FF7-490A-A1DF-0CE82D841185}" destId="{34BEC984-6831-4606-B7D0-26430F7F51B3}" srcOrd="0" destOrd="0" presId="urn:microsoft.com/office/officeart/2005/8/layout/hierarchy1"/>
    <dgm:cxn modelId="{AC491C85-EF30-46CA-A617-7797B8EA98B1}" type="presParOf" srcId="{ABC5424A-2FF7-490A-A1DF-0CE82D841185}" destId="{2708A2E2-143D-4EF3-9CD2-1DFD0F05FF0E}" srcOrd="1" destOrd="0" presId="urn:microsoft.com/office/officeart/2005/8/layout/hierarchy1"/>
    <dgm:cxn modelId="{1D05A70B-D41C-41FA-9D06-FD119A907CE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6" minVer="http://schemas.openxmlformats.org/drawingml/2006/diagram"/>
    </a:ext>
  </dgm:extLst>
</dgm:dataModel>
</file>

<file path=xl/diagrams/data4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76B25D-FED0-4FA5-B004-33FD336E4826}" type="presOf" srcId="{E14901F3-B27F-46EB-8C5E-CC7C49F78875}" destId="{0534CEAC-D9C6-4FC3-B63E-29BE2D2EA1AE}" srcOrd="0" destOrd="0" presId="urn:microsoft.com/office/officeart/2005/8/layout/list1"/>
    <dgm:cxn modelId="{D6828C6C-2760-4358-A520-4243ADF7CBF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2B26DCDF-3F63-43FA-BF44-68DE5B046919}" type="presOf" srcId="{E14901F3-B27F-46EB-8C5E-CC7C49F78875}" destId="{0644E4D7-E9D0-46A8-826E-A31806E8DE22}" srcOrd="1" destOrd="0" presId="urn:microsoft.com/office/officeart/2005/8/layout/list1"/>
    <dgm:cxn modelId="{6279BCF4-5FB2-4A46-95E7-8198F432DBDE}" type="presParOf" srcId="{C47166C6-1FE9-4EA3-BED9-5A31EC9CE791}" destId="{788F9D6C-20FD-4F03-B735-47F3D0419BC3}" srcOrd="0" destOrd="0" presId="urn:microsoft.com/office/officeart/2005/8/layout/list1"/>
    <dgm:cxn modelId="{E7068526-4252-4A1A-8914-BFBFE734DBC7}" type="presParOf" srcId="{788F9D6C-20FD-4F03-B735-47F3D0419BC3}" destId="{0534CEAC-D9C6-4FC3-B63E-29BE2D2EA1AE}" srcOrd="0" destOrd="0" presId="urn:microsoft.com/office/officeart/2005/8/layout/list1"/>
    <dgm:cxn modelId="{CF28D62D-4C16-4EC4-A4BB-A6AAE49ACDC6}" type="presParOf" srcId="{788F9D6C-20FD-4F03-B735-47F3D0419BC3}" destId="{0644E4D7-E9D0-46A8-826E-A31806E8DE22}" srcOrd="1" destOrd="0" presId="urn:microsoft.com/office/officeart/2005/8/layout/list1"/>
    <dgm:cxn modelId="{AE859F2B-A89F-46A4-96F2-82DC59F9A39D}" type="presParOf" srcId="{C47166C6-1FE9-4EA3-BED9-5A31EC9CE791}" destId="{B179B12E-85C4-4857-BA73-AB89CEBB28D6}" srcOrd="1" destOrd="0" presId="urn:microsoft.com/office/officeart/2005/8/layout/list1"/>
    <dgm:cxn modelId="{96E04F40-2572-4849-AFBB-7BEF24C960E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41" minVer="http://schemas.openxmlformats.org/drawingml/2006/diagram"/>
    </a:ext>
  </dgm:extLst>
</dgm:dataModel>
</file>

<file path=xl/diagrams/data4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3342427-E979-4CC0-AC7A-9FEDD14602BB}" type="presOf" srcId="{D3E1818B-672E-489D-8EAD-5FED4D99F953}" destId="{B948BAAC-2AC0-4161-92C5-74B664B1BC79}" srcOrd="0" destOrd="0" presId="urn:microsoft.com/office/officeart/2005/8/layout/hierarchy1"/>
    <dgm:cxn modelId="{D5F8CD29-6719-44CF-B04F-8E72182DBF9C}" type="presOf" srcId="{7F0A83FE-66A9-45E4-A37B-57C29735FD54}" destId="{8189E00C-A64C-4932-A813-0103FF3F1A3E}" srcOrd="0" destOrd="0" presId="urn:microsoft.com/office/officeart/2005/8/layout/hierarchy1"/>
    <dgm:cxn modelId="{8ACB0439-6BF6-45CA-BDD5-AF9B87A82DD6}" type="presOf" srcId="{267D5886-FBBC-44F2-8E70-C5A7D3D818C7}" destId="{B1EC5A2D-7A66-428D-882E-C761F9CDB9DE}" srcOrd="0" destOrd="0" presId="urn:microsoft.com/office/officeart/2005/8/layout/hierarchy1"/>
    <dgm:cxn modelId="{449EAA7C-6984-46CA-9F96-9070397CF52C}" type="presOf" srcId="{779CB560-247B-48D0-B4FB-2A763E4AF8AE}" destId="{F2BC9EED-9E87-4330-921C-75252A19C8DA}" srcOrd="0" destOrd="0" presId="urn:microsoft.com/office/officeart/2005/8/layout/hierarchy1"/>
    <dgm:cxn modelId="{15F1637E-11F8-4109-97F4-13DA0AA4B921}" type="presOf" srcId="{2FC17958-902C-4539-A198-0720F6062468}" destId="{2708A2E2-143D-4EF3-9CD2-1DFD0F05FF0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5643ADEC-2CC9-456F-960A-F56038B963F0}" type="presOf" srcId="{FE9265A4-EB51-4743-ADE3-1C1EE92BDDD8}" destId="{30FB78C5-1134-4991-BC00-BD75FA6FA754}" srcOrd="0" destOrd="0" presId="urn:microsoft.com/office/officeart/2005/8/layout/hierarchy1"/>
    <dgm:cxn modelId="{9FA0493B-E29C-4037-8E80-05781DAE0666}" type="presParOf" srcId="{30FB78C5-1134-4991-BC00-BD75FA6FA754}" destId="{6FB5C266-4478-46B4-A042-520ADE07F67D}" srcOrd="0" destOrd="0" presId="urn:microsoft.com/office/officeart/2005/8/layout/hierarchy1"/>
    <dgm:cxn modelId="{7F2046C1-C62B-4172-927C-DF2CAE7695A0}" type="presParOf" srcId="{6FB5C266-4478-46B4-A042-520ADE07F67D}" destId="{8B8CBDC3-5791-4340-BE2E-A22A02D86520}" srcOrd="0" destOrd="0" presId="urn:microsoft.com/office/officeart/2005/8/layout/hierarchy1"/>
    <dgm:cxn modelId="{FFA98B4B-F1F3-44F3-A9A6-ADC2517694CE}" type="presParOf" srcId="{8B8CBDC3-5791-4340-BE2E-A22A02D86520}" destId="{704DCB4F-1EA4-42A5-BFF3-A661B2B5B8E4}" srcOrd="0" destOrd="0" presId="urn:microsoft.com/office/officeart/2005/8/layout/hierarchy1"/>
    <dgm:cxn modelId="{6BFAF220-C422-4056-99BE-1B44F72F5CE7}" type="presParOf" srcId="{8B8CBDC3-5791-4340-BE2E-A22A02D86520}" destId="{F2BC9EED-9E87-4330-921C-75252A19C8DA}" srcOrd="1" destOrd="0" presId="urn:microsoft.com/office/officeart/2005/8/layout/hierarchy1"/>
    <dgm:cxn modelId="{3CCC8336-3C60-4D2A-9E8E-EF692DDC957C}" type="presParOf" srcId="{6FB5C266-4478-46B4-A042-520ADE07F67D}" destId="{D1C05A7F-F824-4D72-9CFA-035134768667}" srcOrd="1" destOrd="0" presId="urn:microsoft.com/office/officeart/2005/8/layout/hierarchy1"/>
    <dgm:cxn modelId="{196EC59A-960C-4E80-9D17-FECBDB64011F}" type="presParOf" srcId="{D1C05A7F-F824-4D72-9CFA-035134768667}" destId="{B1EC5A2D-7A66-428D-882E-C761F9CDB9DE}" srcOrd="0" destOrd="0" presId="urn:microsoft.com/office/officeart/2005/8/layout/hierarchy1"/>
    <dgm:cxn modelId="{C5910895-115C-4F41-A8F6-1CFF43FB280A}" type="presParOf" srcId="{D1C05A7F-F824-4D72-9CFA-035134768667}" destId="{77EE1994-46BA-4AAC-B75F-A8CC1281165A}" srcOrd="1" destOrd="0" presId="urn:microsoft.com/office/officeart/2005/8/layout/hierarchy1"/>
    <dgm:cxn modelId="{34601525-D8FA-4C76-BD24-17D30913E328}" type="presParOf" srcId="{77EE1994-46BA-4AAC-B75F-A8CC1281165A}" destId="{A0672F88-90BF-4C42-A7BE-73F652062E5B}" srcOrd="0" destOrd="0" presId="urn:microsoft.com/office/officeart/2005/8/layout/hierarchy1"/>
    <dgm:cxn modelId="{1692D525-58FD-4C67-AB37-553E73D6D5AC}" type="presParOf" srcId="{A0672F88-90BF-4C42-A7BE-73F652062E5B}" destId="{FB848A89-D29E-4F8B-8FE6-3B52EB3E00BD}" srcOrd="0" destOrd="0" presId="urn:microsoft.com/office/officeart/2005/8/layout/hierarchy1"/>
    <dgm:cxn modelId="{F30C0393-3C96-4B93-9E5D-FA3F672934B4}" type="presParOf" srcId="{A0672F88-90BF-4C42-A7BE-73F652062E5B}" destId="{8189E00C-A64C-4932-A813-0103FF3F1A3E}" srcOrd="1" destOrd="0" presId="urn:microsoft.com/office/officeart/2005/8/layout/hierarchy1"/>
    <dgm:cxn modelId="{DD7E3C72-9979-4660-AB07-0DC3E5E1AFD6}" type="presParOf" srcId="{77EE1994-46BA-4AAC-B75F-A8CC1281165A}" destId="{1BFA41FF-984F-49B1-9CD1-9E57AC35F788}" srcOrd="1" destOrd="0" presId="urn:microsoft.com/office/officeart/2005/8/layout/hierarchy1"/>
    <dgm:cxn modelId="{14E446E0-221C-4707-AB14-F14221237E55}" type="presParOf" srcId="{D1C05A7F-F824-4D72-9CFA-035134768667}" destId="{B948BAAC-2AC0-4161-92C5-74B664B1BC79}" srcOrd="2" destOrd="0" presId="urn:microsoft.com/office/officeart/2005/8/layout/hierarchy1"/>
    <dgm:cxn modelId="{9D12E400-4584-40CF-9689-10637A716D18}" type="presParOf" srcId="{D1C05A7F-F824-4D72-9CFA-035134768667}" destId="{C30556F0-6616-4ECA-9F77-90DC16E3A2FB}" srcOrd="3" destOrd="0" presId="urn:microsoft.com/office/officeart/2005/8/layout/hierarchy1"/>
    <dgm:cxn modelId="{DC84B0CE-1C2B-4AD2-9B65-D8E4BDFFC51A}" type="presParOf" srcId="{C30556F0-6616-4ECA-9F77-90DC16E3A2FB}" destId="{ABC5424A-2FF7-490A-A1DF-0CE82D841185}" srcOrd="0" destOrd="0" presId="urn:microsoft.com/office/officeart/2005/8/layout/hierarchy1"/>
    <dgm:cxn modelId="{4B0D53C0-4863-45FD-8076-999C0E781936}" type="presParOf" srcId="{ABC5424A-2FF7-490A-A1DF-0CE82D841185}" destId="{34BEC984-6831-4606-B7D0-26430F7F51B3}" srcOrd="0" destOrd="0" presId="urn:microsoft.com/office/officeart/2005/8/layout/hierarchy1"/>
    <dgm:cxn modelId="{AC491C85-EF30-46CA-A617-7797B8EA98B1}" type="presParOf" srcId="{ABC5424A-2FF7-490A-A1DF-0CE82D841185}" destId="{2708A2E2-143D-4EF3-9CD2-1DFD0F05FF0E}" srcOrd="1" destOrd="0" presId="urn:microsoft.com/office/officeart/2005/8/layout/hierarchy1"/>
    <dgm:cxn modelId="{1D05A70B-D41C-41FA-9D06-FD119A907CE5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6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2_1" csCatId="accent2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>
        <a:solidFill>
          <a:schemeClr val="bg2">
            <a:lumMod val="90000"/>
            <a:alpha val="90000"/>
          </a:schemeClr>
        </a:solidFill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r>
            <a:rPr lang="it-IT">
              <a:latin typeface="Arial Narrow" panose="020B0606020202030204" pitchFamily="34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>
        <a:ln>
          <a:solidFill>
            <a:schemeClr val="bg2">
              <a:lumMod val="25000"/>
            </a:schemeClr>
          </a:solidFill>
        </a:ln>
      </dgm:spPr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CE57A51B-1BF2-4F99-A805-F37B5719050C}" type="presOf" srcId="{7F0A83FE-66A9-45E4-A37B-57C29735FD54}" destId="{8189E00C-A64C-4932-A813-0103FF3F1A3E}" srcOrd="0" destOrd="0" presId="urn:microsoft.com/office/officeart/2005/8/layout/hierarchy1"/>
    <dgm:cxn modelId="{A9DB621C-D624-4B33-B9C6-D6A7F48492F8}" type="presOf" srcId="{2FC17958-902C-4539-A198-0720F6062468}" destId="{2708A2E2-143D-4EF3-9CD2-1DFD0F05FF0E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0A393B4F-896D-48ED-A499-210DB898347F}" type="presOf" srcId="{267D5886-FBBC-44F2-8E70-C5A7D3D818C7}" destId="{B1EC5A2D-7A66-428D-882E-C761F9CDB9DE}" srcOrd="0" destOrd="0" presId="urn:microsoft.com/office/officeart/2005/8/layout/hierarchy1"/>
    <dgm:cxn modelId="{F4059694-30DE-4855-B666-826E4A541C1C}" type="presOf" srcId="{D3E1818B-672E-489D-8EAD-5FED4D99F953}" destId="{B948BAAC-2AC0-4161-92C5-74B664B1BC79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EB510AF-901E-41DB-8A00-91AF99886E8B}" type="presOf" srcId="{FE9265A4-EB51-4743-ADE3-1C1EE92BDDD8}" destId="{30FB78C5-1134-4991-BC00-BD75FA6FA754}" srcOrd="0" destOrd="0" presId="urn:microsoft.com/office/officeart/2005/8/layout/hierarchy1"/>
    <dgm:cxn modelId="{86E90FDC-7746-492F-A9F3-589B587DBFA8}" type="presOf" srcId="{779CB560-247B-48D0-B4FB-2A763E4AF8AE}" destId="{F2BC9EED-9E87-4330-921C-75252A19C8DA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F7C5EF83-B470-44DB-98C1-0C583F2E0DC0}" type="presParOf" srcId="{30FB78C5-1134-4991-BC00-BD75FA6FA754}" destId="{6FB5C266-4478-46B4-A042-520ADE07F67D}" srcOrd="0" destOrd="0" presId="urn:microsoft.com/office/officeart/2005/8/layout/hierarchy1"/>
    <dgm:cxn modelId="{657DBF6F-5C75-4E6F-8799-F75307DB2FF7}" type="presParOf" srcId="{6FB5C266-4478-46B4-A042-520ADE07F67D}" destId="{8B8CBDC3-5791-4340-BE2E-A22A02D86520}" srcOrd="0" destOrd="0" presId="urn:microsoft.com/office/officeart/2005/8/layout/hierarchy1"/>
    <dgm:cxn modelId="{5A929C66-93A2-4474-92B9-4C7388DD863A}" type="presParOf" srcId="{8B8CBDC3-5791-4340-BE2E-A22A02D86520}" destId="{704DCB4F-1EA4-42A5-BFF3-A661B2B5B8E4}" srcOrd="0" destOrd="0" presId="urn:microsoft.com/office/officeart/2005/8/layout/hierarchy1"/>
    <dgm:cxn modelId="{659CD28F-C770-4AA0-8C73-8645A0EF1076}" type="presParOf" srcId="{8B8CBDC3-5791-4340-BE2E-A22A02D86520}" destId="{F2BC9EED-9E87-4330-921C-75252A19C8DA}" srcOrd="1" destOrd="0" presId="urn:microsoft.com/office/officeart/2005/8/layout/hierarchy1"/>
    <dgm:cxn modelId="{EFDDE0B2-668B-4122-948C-D6863980651A}" type="presParOf" srcId="{6FB5C266-4478-46B4-A042-520ADE07F67D}" destId="{D1C05A7F-F824-4D72-9CFA-035134768667}" srcOrd="1" destOrd="0" presId="urn:microsoft.com/office/officeart/2005/8/layout/hierarchy1"/>
    <dgm:cxn modelId="{E8B0BABA-4239-44C4-92A8-A51ECC6C83B5}" type="presParOf" srcId="{D1C05A7F-F824-4D72-9CFA-035134768667}" destId="{B1EC5A2D-7A66-428D-882E-C761F9CDB9DE}" srcOrd="0" destOrd="0" presId="urn:microsoft.com/office/officeart/2005/8/layout/hierarchy1"/>
    <dgm:cxn modelId="{DD676AAF-5B96-4C88-8A6C-CEC4324A54CF}" type="presParOf" srcId="{D1C05A7F-F824-4D72-9CFA-035134768667}" destId="{77EE1994-46BA-4AAC-B75F-A8CC1281165A}" srcOrd="1" destOrd="0" presId="urn:microsoft.com/office/officeart/2005/8/layout/hierarchy1"/>
    <dgm:cxn modelId="{1DB3E2F3-1E93-4AC4-8F88-94AA3245C345}" type="presParOf" srcId="{77EE1994-46BA-4AAC-B75F-A8CC1281165A}" destId="{A0672F88-90BF-4C42-A7BE-73F652062E5B}" srcOrd="0" destOrd="0" presId="urn:microsoft.com/office/officeart/2005/8/layout/hierarchy1"/>
    <dgm:cxn modelId="{A14238A1-D760-4CF2-A3E1-5E6FB1FA9F24}" type="presParOf" srcId="{A0672F88-90BF-4C42-A7BE-73F652062E5B}" destId="{FB848A89-D29E-4F8B-8FE6-3B52EB3E00BD}" srcOrd="0" destOrd="0" presId="urn:microsoft.com/office/officeart/2005/8/layout/hierarchy1"/>
    <dgm:cxn modelId="{713C22E7-921C-428B-930B-E713731D8F41}" type="presParOf" srcId="{A0672F88-90BF-4C42-A7BE-73F652062E5B}" destId="{8189E00C-A64C-4932-A813-0103FF3F1A3E}" srcOrd="1" destOrd="0" presId="urn:microsoft.com/office/officeart/2005/8/layout/hierarchy1"/>
    <dgm:cxn modelId="{D58D2D62-513E-4CBD-801F-FD81F7C1432B}" type="presParOf" srcId="{77EE1994-46BA-4AAC-B75F-A8CC1281165A}" destId="{1BFA41FF-984F-49B1-9CD1-9E57AC35F788}" srcOrd="1" destOrd="0" presId="urn:microsoft.com/office/officeart/2005/8/layout/hierarchy1"/>
    <dgm:cxn modelId="{36AEF9A0-BED9-471E-BCE2-24404B770EEC}" type="presParOf" srcId="{D1C05A7F-F824-4D72-9CFA-035134768667}" destId="{B948BAAC-2AC0-4161-92C5-74B664B1BC79}" srcOrd="2" destOrd="0" presId="urn:microsoft.com/office/officeart/2005/8/layout/hierarchy1"/>
    <dgm:cxn modelId="{96BE6BF1-86CF-456B-B275-74557500FD10}" type="presParOf" srcId="{D1C05A7F-F824-4D72-9CFA-035134768667}" destId="{C30556F0-6616-4ECA-9F77-90DC16E3A2FB}" srcOrd="3" destOrd="0" presId="urn:microsoft.com/office/officeart/2005/8/layout/hierarchy1"/>
    <dgm:cxn modelId="{1B8EC976-2AF8-431F-B2CF-1441077A4165}" type="presParOf" srcId="{C30556F0-6616-4ECA-9F77-90DC16E3A2FB}" destId="{ABC5424A-2FF7-490A-A1DF-0CE82D841185}" srcOrd="0" destOrd="0" presId="urn:microsoft.com/office/officeart/2005/8/layout/hierarchy1"/>
    <dgm:cxn modelId="{278D348C-E8FA-407C-A26E-6745262109FC}" type="presParOf" srcId="{ABC5424A-2FF7-490A-A1DF-0CE82D841185}" destId="{34BEC984-6831-4606-B7D0-26430F7F51B3}" srcOrd="0" destOrd="0" presId="urn:microsoft.com/office/officeart/2005/8/layout/hierarchy1"/>
    <dgm:cxn modelId="{14097A34-D0FC-4889-AA00-E6C0456671F3}" type="presParOf" srcId="{ABC5424A-2FF7-490A-A1DF-0CE82D841185}" destId="{2708A2E2-143D-4EF3-9CD2-1DFD0F05FF0E}" srcOrd="1" destOrd="0" presId="urn:microsoft.com/office/officeart/2005/8/layout/hierarchy1"/>
    <dgm:cxn modelId="{390CB9CF-51D5-40B6-B680-36249BCD4A73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6_5" csCatId="accent6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del pubblico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478544" custLinFactY="100000" custLinFactNeighborX="30120" custLinFactNeighborY="110164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ScaleY="592163" custLinFactY="-11624" custLinFactNeighborY="-100000">
        <dgm:presLayoutVars>
          <dgm:bulletEnabled val="1"/>
        </dgm:presLayoutVars>
      </dgm:prSet>
      <dgm:spPr>
        <a:solidFill>
          <a:schemeClr val="bg2">
            <a:lumMod val="90000"/>
            <a:alpha val="90000"/>
          </a:schemeClr>
        </a:solidFill>
        <a:scene3d>
          <a:camera prst="orthographicFront"/>
          <a:lightRig rig="threePt" dir="t"/>
        </a:scene3d>
        <a:sp3d>
          <a:bevelT/>
        </a:sp3d>
      </dgm:spPr>
    </dgm:pt>
  </dgm:ptLst>
  <dgm:cxnLst>
    <dgm:cxn modelId="{4476B25D-FED0-4FA5-B004-33FD336E4826}" type="presOf" srcId="{E14901F3-B27F-46EB-8C5E-CC7C49F78875}" destId="{0534CEAC-D9C6-4FC3-B63E-29BE2D2EA1AE}" srcOrd="0" destOrd="0" presId="urn:microsoft.com/office/officeart/2005/8/layout/list1"/>
    <dgm:cxn modelId="{D6828C6C-2760-4358-A520-4243ADF7CBF1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2B26DCDF-3F63-43FA-BF44-68DE5B046919}" type="presOf" srcId="{E14901F3-B27F-46EB-8C5E-CC7C49F78875}" destId="{0644E4D7-E9D0-46A8-826E-A31806E8DE22}" srcOrd="1" destOrd="0" presId="urn:microsoft.com/office/officeart/2005/8/layout/list1"/>
    <dgm:cxn modelId="{6279BCF4-5FB2-4A46-95E7-8198F432DBDE}" type="presParOf" srcId="{C47166C6-1FE9-4EA3-BED9-5A31EC9CE791}" destId="{788F9D6C-20FD-4F03-B735-47F3D0419BC3}" srcOrd="0" destOrd="0" presId="urn:microsoft.com/office/officeart/2005/8/layout/list1"/>
    <dgm:cxn modelId="{E7068526-4252-4A1A-8914-BFBFE734DBC7}" type="presParOf" srcId="{788F9D6C-20FD-4F03-B735-47F3D0419BC3}" destId="{0534CEAC-D9C6-4FC3-B63E-29BE2D2EA1AE}" srcOrd="0" destOrd="0" presId="urn:microsoft.com/office/officeart/2005/8/layout/list1"/>
    <dgm:cxn modelId="{CF28D62D-4C16-4EC4-A4BB-A6AAE49ACDC6}" type="presParOf" srcId="{788F9D6C-20FD-4F03-B735-47F3D0419BC3}" destId="{0644E4D7-E9D0-46A8-826E-A31806E8DE22}" srcOrd="1" destOrd="0" presId="urn:microsoft.com/office/officeart/2005/8/layout/list1"/>
    <dgm:cxn modelId="{AE859F2B-A89F-46A4-96F2-82DC59F9A39D}" type="presParOf" srcId="{C47166C6-1FE9-4EA3-BED9-5A31EC9CE791}" destId="{B179B12E-85C4-4857-BA73-AB89CEBB28D6}" srcOrd="1" destOrd="0" presId="urn:microsoft.com/office/officeart/2005/8/layout/list1"/>
    <dgm:cxn modelId="{96E04F40-2572-4849-AFBB-7BEF24C960EC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1" minVer="http://schemas.openxmlformats.org/drawingml/2006/diagram"/>
    </a:ext>
  </dgm:extLst>
</dgm:dataModel>
</file>

<file path=xl/diagrams/data51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479CB2A-2679-4166-BD9E-EA9D4F9C8EC3}" type="presOf" srcId="{2FC17958-902C-4539-A198-0720F6062468}" destId="{2708A2E2-143D-4EF3-9CD2-1DFD0F05FF0E}" srcOrd="0" destOrd="0" presId="urn:microsoft.com/office/officeart/2005/8/layout/hierarchy1"/>
    <dgm:cxn modelId="{0506355D-9FD6-477E-A2DE-CE17AC76826B}" type="presOf" srcId="{D3E1818B-672E-489D-8EAD-5FED4D99F953}" destId="{B948BAAC-2AC0-4161-92C5-74B664B1BC79}" srcOrd="0" destOrd="0" presId="urn:microsoft.com/office/officeart/2005/8/layout/hierarchy1"/>
    <dgm:cxn modelId="{BF06777B-005D-4345-88CD-5AD2B19BFE2A}" type="presOf" srcId="{779CB560-247B-48D0-B4FB-2A763E4AF8AE}" destId="{F2BC9EED-9E87-4330-921C-75252A19C8DA}" srcOrd="0" destOrd="0" presId="urn:microsoft.com/office/officeart/2005/8/layout/hierarchy1"/>
    <dgm:cxn modelId="{B3DF017F-F261-49A6-9406-15372F951887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38064C2-74E0-41E0-A298-9C493BFF1C77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382FFFA-71AD-4E67-B190-9EF0B84CCCAF}" type="presOf" srcId="{267D5886-FBBC-44F2-8E70-C5A7D3D818C7}" destId="{B1EC5A2D-7A66-428D-882E-C761F9CDB9DE}" srcOrd="0" destOrd="0" presId="urn:microsoft.com/office/officeart/2005/8/layout/hierarchy1"/>
    <dgm:cxn modelId="{D42C91AF-8AAF-4180-A649-1907F0FC95C5}" type="presParOf" srcId="{30FB78C5-1134-4991-BC00-BD75FA6FA754}" destId="{6FB5C266-4478-46B4-A042-520ADE07F67D}" srcOrd="0" destOrd="0" presId="urn:microsoft.com/office/officeart/2005/8/layout/hierarchy1"/>
    <dgm:cxn modelId="{D1F07624-C665-424F-B361-78F128809C39}" type="presParOf" srcId="{6FB5C266-4478-46B4-A042-520ADE07F67D}" destId="{8B8CBDC3-5791-4340-BE2E-A22A02D86520}" srcOrd="0" destOrd="0" presId="urn:microsoft.com/office/officeart/2005/8/layout/hierarchy1"/>
    <dgm:cxn modelId="{EA6CDB7B-AE3C-4290-AF7E-B42F076EEDD3}" type="presParOf" srcId="{8B8CBDC3-5791-4340-BE2E-A22A02D86520}" destId="{704DCB4F-1EA4-42A5-BFF3-A661B2B5B8E4}" srcOrd="0" destOrd="0" presId="urn:microsoft.com/office/officeart/2005/8/layout/hierarchy1"/>
    <dgm:cxn modelId="{1E7DEE76-869B-4654-A535-5C99DC7406D4}" type="presParOf" srcId="{8B8CBDC3-5791-4340-BE2E-A22A02D86520}" destId="{F2BC9EED-9E87-4330-921C-75252A19C8DA}" srcOrd="1" destOrd="0" presId="urn:microsoft.com/office/officeart/2005/8/layout/hierarchy1"/>
    <dgm:cxn modelId="{7141B74B-00D6-49A4-A5BC-CE03900CCCF7}" type="presParOf" srcId="{6FB5C266-4478-46B4-A042-520ADE07F67D}" destId="{D1C05A7F-F824-4D72-9CFA-035134768667}" srcOrd="1" destOrd="0" presId="urn:microsoft.com/office/officeart/2005/8/layout/hierarchy1"/>
    <dgm:cxn modelId="{A49E9913-6752-4FF7-95EE-2C205928CE5F}" type="presParOf" srcId="{D1C05A7F-F824-4D72-9CFA-035134768667}" destId="{B1EC5A2D-7A66-428D-882E-C761F9CDB9DE}" srcOrd="0" destOrd="0" presId="urn:microsoft.com/office/officeart/2005/8/layout/hierarchy1"/>
    <dgm:cxn modelId="{12D47ACB-C1FD-46C8-8F87-28DDA79C521C}" type="presParOf" srcId="{D1C05A7F-F824-4D72-9CFA-035134768667}" destId="{77EE1994-46BA-4AAC-B75F-A8CC1281165A}" srcOrd="1" destOrd="0" presId="urn:microsoft.com/office/officeart/2005/8/layout/hierarchy1"/>
    <dgm:cxn modelId="{61D4B8D2-CDCE-4C60-9C63-BB48DB3398EB}" type="presParOf" srcId="{77EE1994-46BA-4AAC-B75F-A8CC1281165A}" destId="{A0672F88-90BF-4C42-A7BE-73F652062E5B}" srcOrd="0" destOrd="0" presId="urn:microsoft.com/office/officeart/2005/8/layout/hierarchy1"/>
    <dgm:cxn modelId="{FF4F47AE-2E93-4D28-83C0-1AFCBA4B8A34}" type="presParOf" srcId="{A0672F88-90BF-4C42-A7BE-73F652062E5B}" destId="{FB848A89-D29E-4F8B-8FE6-3B52EB3E00BD}" srcOrd="0" destOrd="0" presId="urn:microsoft.com/office/officeart/2005/8/layout/hierarchy1"/>
    <dgm:cxn modelId="{C3D2FCA0-2A93-446A-8B53-98264E56EC14}" type="presParOf" srcId="{A0672F88-90BF-4C42-A7BE-73F652062E5B}" destId="{8189E00C-A64C-4932-A813-0103FF3F1A3E}" srcOrd="1" destOrd="0" presId="urn:microsoft.com/office/officeart/2005/8/layout/hierarchy1"/>
    <dgm:cxn modelId="{B3BFFA73-372F-4BD4-BF78-199B7FFA355A}" type="presParOf" srcId="{77EE1994-46BA-4AAC-B75F-A8CC1281165A}" destId="{1BFA41FF-984F-49B1-9CD1-9E57AC35F788}" srcOrd="1" destOrd="0" presId="urn:microsoft.com/office/officeart/2005/8/layout/hierarchy1"/>
    <dgm:cxn modelId="{94F5E1B6-BA8F-4CFB-BB38-240CAF9B7877}" type="presParOf" srcId="{D1C05A7F-F824-4D72-9CFA-035134768667}" destId="{B948BAAC-2AC0-4161-92C5-74B664B1BC79}" srcOrd="2" destOrd="0" presId="urn:microsoft.com/office/officeart/2005/8/layout/hierarchy1"/>
    <dgm:cxn modelId="{DA837D0A-AB5E-4954-86F7-8F5F67575966}" type="presParOf" srcId="{D1C05A7F-F824-4D72-9CFA-035134768667}" destId="{C30556F0-6616-4ECA-9F77-90DC16E3A2FB}" srcOrd="3" destOrd="0" presId="urn:microsoft.com/office/officeart/2005/8/layout/hierarchy1"/>
    <dgm:cxn modelId="{ABA8E7FE-69F7-4AEE-82F5-5D71321F741E}" type="presParOf" srcId="{C30556F0-6616-4ECA-9F77-90DC16E3A2FB}" destId="{ABC5424A-2FF7-490A-A1DF-0CE82D841185}" srcOrd="0" destOrd="0" presId="urn:microsoft.com/office/officeart/2005/8/layout/hierarchy1"/>
    <dgm:cxn modelId="{7C859D86-3014-4E78-A60B-A45BDB88FC58}" type="presParOf" srcId="{ABC5424A-2FF7-490A-A1DF-0CE82D841185}" destId="{34BEC984-6831-4606-B7D0-26430F7F51B3}" srcOrd="0" destOrd="0" presId="urn:microsoft.com/office/officeart/2005/8/layout/hierarchy1"/>
    <dgm:cxn modelId="{93E4B4B6-D665-42B8-B500-9BC9093AF529}" type="presParOf" srcId="{ABC5424A-2FF7-490A-A1DF-0CE82D841185}" destId="{2708A2E2-143D-4EF3-9CD2-1DFD0F05FF0E}" srcOrd="1" destOrd="0" presId="urn:microsoft.com/office/officeart/2005/8/layout/hierarchy1"/>
    <dgm:cxn modelId="{49EF4F57-B457-4531-A05E-5A6220A31E3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2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6ECDF74B-7743-40DA-9031-85148B7F24A6}" type="presOf" srcId="{E14901F3-B27F-46EB-8C5E-CC7C49F78875}" destId="{0644E4D7-E9D0-46A8-826E-A31806E8DE22}" srcOrd="1" destOrd="0" presId="urn:microsoft.com/office/officeart/2005/8/layout/list1"/>
    <dgm:cxn modelId="{DB345663-7D6D-4AB1-AEE1-830998CE056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3AFADAE4-5B41-433D-906A-AD4C9B400104}" type="presOf" srcId="{E14901F3-B27F-46EB-8C5E-CC7C49F78875}" destId="{0534CEAC-D9C6-4FC3-B63E-29BE2D2EA1AE}" srcOrd="0" destOrd="0" presId="urn:microsoft.com/office/officeart/2005/8/layout/list1"/>
    <dgm:cxn modelId="{0E0BA5E1-CFA1-40B9-A969-657890FA69E8}" type="presParOf" srcId="{C47166C6-1FE9-4EA3-BED9-5A31EC9CE791}" destId="{788F9D6C-20FD-4F03-B735-47F3D0419BC3}" srcOrd="0" destOrd="0" presId="urn:microsoft.com/office/officeart/2005/8/layout/list1"/>
    <dgm:cxn modelId="{019017B9-EDC4-431B-82D5-649F68F5595A}" type="presParOf" srcId="{788F9D6C-20FD-4F03-B735-47F3D0419BC3}" destId="{0534CEAC-D9C6-4FC3-B63E-29BE2D2EA1AE}" srcOrd="0" destOrd="0" presId="urn:microsoft.com/office/officeart/2005/8/layout/list1"/>
    <dgm:cxn modelId="{51C1B7D2-DB1F-4EA9-817F-1AFCDD2D1660}" type="presParOf" srcId="{788F9D6C-20FD-4F03-B735-47F3D0419BC3}" destId="{0644E4D7-E9D0-46A8-826E-A31806E8DE22}" srcOrd="1" destOrd="0" presId="urn:microsoft.com/office/officeart/2005/8/layout/list1"/>
    <dgm:cxn modelId="{630BD002-CD1D-4E81-A8DF-EAC6A9C9597C}" type="presParOf" srcId="{C47166C6-1FE9-4EA3-BED9-5A31EC9CE791}" destId="{B179B12E-85C4-4857-BA73-AB89CEBB28D6}" srcOrd="1" destOrd="0" presId="urn:microsoft.com/office/officeart/2005/8/layout/list1"/>
    <dgm:cxn modelId="{DD92A602-55A4-431C-A0B8-AE511158AA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53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479CB2A-2679-4166-BD9E-EA9D4F9C8EC3}" type="presOf" srcId="{2FC17958-902C-4539-A198-0720F6062468}" destId="{2708A2E2-143D-4EF3-9CD2-1DFD0F05FF0E}" srcOrd="0" destOrd="0" presId="urn:microsoft.com/office/officeart/2005/8/layout/hierarchy1"/>
    <dgm:cxn modelId="{0506355D-9FD6-477E-A2DE-CE17AC76826B}" type="presOf" srcId="{D3E1818B-672E-489D-8EAD-5FED4D99F953}" destId="{B948BAAC-2AC0-4161-92C5-74B664B1BC79}" srcOrd="0" destOrd="0" presId="urn:microsoft.com/office/officeart/2005/8/layout/hierarchy1"/>
    <dgm:cxn modelId="{BF06777B-005D-4345-88CD-5AD2B19BFE2A}" type="presOf" srcId="{779CB560-247B-48D0-B4FB-2A763E4AF8AE}" destId="{F2BC9EED-9E87-4330-921C-75252A19C8DA}" srcOrd="0" destOrd="0" presId="urn:microsoft.com/office/officeart/2005/8/layout/hierarchy1"/>
    <dgm:cxn modelId="{B3DF017F-F261-49A6-9406-15372F951887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38064C2-74E0-41E0-A298-9C493BFF1C77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382FFFA-71AD-4E67-B190-9EF0B84CCCAF}" type="presOf" srcId="{267D5886-FBBC-44F2-8E70-C5A7D3D818C7}" destId="{B1EC5A2D-7A66-428D-882E-C761F9CDB9DE}" srcOrd="0" destOrd="0" presId="urn:microsoft.com/office/officeart/2005/8/layout/hierarchy1"/>
    <dgm:cxn modelId="{D42C91AF-8AAF-4180-A649-1907F0FC95C5}" type="presParOf" srcId="{30FB78C5-1134-4991-BC00-BD75FA6FA754}" destId="{6FB5C266-4478-46B4-A042-520ADE07F67D}" srcOrd="0" destOrd="0" presId="urn:microsoft.com/office/officeart/2005/8/layout/hierarchy1"/>
    <dgm:cxn modelId="{D1F07624-C665-424F-B361-78F128809C39}" type="presParOf" srcId="{6FB5C266-4478-46B4-A042-520ADE07F67D}" destId="{8B8CBDC3-5791-4340-BE2E-A22A02D86520}" srcOrd="0" destOrd="0" presId="urn:microsoft.com/office/officeart/2005/8/layout/hierarchy1"/>
    <dgm:cxn modelId="{EA6CDB7B-AE3C-4290-AF7E-B42F076EEDD3}" type="presParOf" srcId="{8B8CBDC3-5791-4340-BE2E-A22A02D86520}" destId="{704DCB4F-1EA4-42A5-BFF3-A661B2B5B8E4}" srcOrd="0" destOrd="0" presId="urn:microsoft.com/office/officeart/2005/8/layout/hierarchy1"/>
    <dgm:cxn modelId="{1E7DEE76-869B-4654-A535-5C99DC7406D4}" type="presParOf" srcId="{8B8CBDC3-5791-4340-BE2E-A22A02D86520}" destId="{F2BC9EED-9E87-4330-921C-75252A19C8DA}" srcOrd="1" destOrd="0" presId="urn:microsoft.com/office/officeart/2005/8/layout/hierarchy1"/>
    <dgm:cxn modelId="{7141B74B-00D6-49A4-A5BC-CE03900CCCF7}" type="presParOf" srcId="{6FB5C266-4478-46B4-A042-520ADE07F67D}" destId="{D1C05A7F-F824-4D72-9CFA-035134768667}" srcOrd="1" destOrd="0" presId="urn:microsoft.com/office/officeart/2005/8/layout/hierarchy1"/>
    <dgm:cxn modelId="{A49E9913-6752-4FF7-95EE-2C205928CE5F}" type="presParOf" srcId="{D1C05A7F-F824-4D72-9CFA-035134768667}" destId="{B1EC5A2D-7A66-428D-882E-C761F9CDB9DE}" srcOrd="0" destOrd="0" presId="urn:microsoft.com/office/officeart/2005/8/layout/hierarchy1"/>
    <dgm:cxn modelId="{12D47ACB-C1FD-46C8-8F87-28DDA79C521C}" type="presParOf" srcId="{D1C05A7F-F824-4D72-9CFA-035134768667}" destId="{77EE1994-46BA-4AAC-B75F-A8CC1281165A}" srcOrd="1" destOrd="0" presId="urn:microsoft.com/office/officeart/2005/8/layout/hierarchy1"/>
    <dgm:cxn modelId="{61D4B8D2-CDCE-4C60-9C63-BB48DB3398EB}" type="presParOf" srcId="{77EE1994-46BA-4AAC-B75F-A8CC1281165A}" destId="{A0672F88-90BF-4C42-A7BE-73F652062E5B}" srcOrd="0" destOrd="0" presId="urn:microsoft.com/office/officeart/2005/8/layout/hierarchy1"/>
    <dgm:cxn modelId="{FF4F47AE-2E93-4D28-83C0-1AFCBA4B8A34}" type="presParOf" srcId="{A0672F88-90BF-4C42-A7BE-73F652062E5B}" destId="{FB848A89-D29E-4F8B-8FE6-3B52EB3E00BD}" srcOrd="0" destOrd="0" presId="urn:microsoft.com/office/officeart/2005/8/layout/hierarchy1"/>
    <dgm:cxn modelId="{C3D2FCA0-2A93-446A-8B53-98264E56EC14}" type="presParOf" srcId="{A0672F88-90BF-4C42-A7BE-73F652062E5B}" destId="{8189E00C-A64C-4932-A813-0103FF3F1A3E}" srcOrd="1" destOrd="0" presId="urn:microsoft.com/office/officeart/2005/8/layout/hierarchy1"/>
    <dgm:cxn modelId="{B3BFFA73-372F-4BD4-BF78-199B7FFA355A}" type="presParOf" srcId="{77EE1994-46BA-4AAC-B75F-A8CC1281165A}" destId="{1BFA41FF-984F-49B1-9CD1-9E57AC35F788}" srcOrd="1" destOrd="0" presId="urn:microsoft.com/office/officeart/2005/8/layout/hierarchy1"/>
    <dgm:cxn modelId="{94F5E1B6-BA8F-4CFB-BB38-240CAF9B7877}" type="presParOf" srcId="{D1C05A7F-F824-4D72-9CFA-035134768667}" destId="{B948BAAC-2AC0-4161-92C5-74B664B1BC79}" srcOrd="2" destOrd="0" presId="urn:microsoft.com/office/officeart/2005/8/layout/hierarchy1"/>
    <dgm:cxn modelId="{DA837D0A-AB5E-4954-86F7-8F5F67575966}" type="presParOf" srcId="{D1C05A7F-F824-4D72-9CFA-035134768667}" destId="{C30556F0-6616-4ECA-9F77-90DC16E3A2FB}" srcOrd="3" destOrd="0" presId="urn:microsoft.com/office/officeart/2005/8/layout/hierarchy1"/>
    <dgm:cxn modelId="{ABA8E7FE-69F7-4AEE-82F5-5D71321F741E}" type="presParOf" srcId="{C30556F0-6616-4ECA-9F77-90DC16E3A2FB}" destId="{ABC5424A-2FF7-490A-A1DF-0CE82D841185}" srcOrd="0" destOrd="0" presId="urn:microsoft.com/office/officeart/2005/8/layout/hierarchy1"/>
    <dgm:cxn modelId="{7C859D86-3014-4E78-A60B-A45BDB88FC58}" type="presParOf" srcId="{ABC5424A-2FF7-490A-A1DF-0CE82D841185}" destId="{34BEC984-6831-4606-B7D0-26430F7F51B3}" srcOrd="0" destOrd="0" presId="urn:microsoft.com/office/officeart/2005/8/layout/hierarchy1"/>
    <dgm:cxn modelId="{93E4B4B6-D665-42B8-B500-9BC9093AF529}" type="presParOf" srcId="{ABC5424A-2FF7-490A-A1DF-0CE82D841185}" destId="{2708A2E2-143D-4EF3-9CD2-1DFD0F05FF0E}" srcOrd="1" destOrd="0" presId="urn:microsoft.com/office/officeart/2005/8/layout/hierarchy1"/>
    <dgm:cxn modelId="{49EF4F57-B457-4531-A05E-5A6220A31E3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16" minVer="http://schemas.openxmlformats.org/drawingml/2006/diagram"/>
    </a:ext>
  </dgm:extLst>
</dgm:dataModel>
</file>

<file path=xl/diagrams/data54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6ECDF74B-7743-40DA-9031-85148B7F24A6}" type="presOf" srcId="{E14901F3-B27F-46EB-8C5E-CC7C49F78875}" destId="{0644E4D7-E9D0-46A8-826E-A31806E8DE22}" srcOrd="1" destOrd="0" presId="urn:microsoft.com/office/officeart/2005/8/layout/list1"/>
    <dgm:cxn modelId="{DB345663-7D6D-4AB1-AEE1-830998CE056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3AFADAE4-5B41-433D-906A-AD4C9B400104}" type="presOf" srcId="{E14901F3-B27F-46EB-8C5E-CC7C49F78875}" destId="{0534CEAC-D9C6-4FC3-B63E-29BE2D2EA1AE}" srcOrd="0" destOrd="0" presId="urn:microsoft.com/office/officeart/2005/8/layout/list1"/>
    <dgm:cxn modelId="{0E0BA5E1-CFA1-40B9-A969-657890FA69E8}" type="presParOf" srcId="{C47166C6-1FE9-4EA3-BED9-5A31EC9CE791}" destId="{788F9D6C-20FD-4F03-B735-47F3D0419BC3}" srcOrd="0" destOrd="0" presId="urn:microsoft.com/office/officeart/2005/8/layout/list1"/>
    <dgm:cxn modelId="{019017B9-EDC4-431B-82D5-649F68F5595A}" type="presParOf" srcId="{788F9D6C-20FD-4F03-B735-47F3D0419BC3}" destId="{0534CEAC-D9C6-4FC3-B63E-29BE2D2EA1AE}" srcOrd="0" destOrd="0" presId="urn:microsoft.com/office/officeart/2005/8/layout/list1"/>
    <dgm:cxn modelId="{51C1B7D2-DB1F-4EA9-817F-1AFCDD2D1660}" type="presParOf" srcId="{788F9D6C-20FD-4F03-B735-47F3D0419BC3}" destId="{0644E4D7-E9D0-46A8-826E-A31806E8DE22}" srcOrd="1" destOrd="0" presId="urn:microsoft.com/office/officeart/2005/8/layout/list1"/>
    <dgm:cxn modelId="{630BD002-CD1D-4E81-A8DF-EAC6A9C9597C}" type="presParOf" srcId="{C47166C6-1FE9-4EA3-BED9-5A31EC9CE791}" destId="{B179B12E-85C4-4857-BA73-AB89CEBB28D6}" srcOrd="1" destOrd="0" presId="urn:microsoft.com/office/officeart/2005/8/layout/list1"/>
    <dgm:cxn modelId="{DD92A602-55A4-431C-A0B8-AE511158AA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21" minVer="http://schemas.openxmlformats.org/drawingml/2006/diagram"/>
    </a:ext>
  </dgm:extLst>
</dgm:dataModel>
</file>

<file path=xl/diagrams/data55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479CB2A-2679-4166-BD9E-EA9D4F9C8EC3}" type="presOf" srcId="{2FC17958-902C-4539-A198-0720F6062468}" destId="{2708A2E2-143D-4EF3-9CD2-1DFD0F05FF0E}" srcOrd="0" destOrd="0" presId="urn:microsoft.com/office/officeart/2005/8/layout/hierarchy1"/>
    <dgm:cxn modelId="{0506355D-9FD6-477E-A2DE-CE17AC76826B}" type="presOf" srcId="{D3E1818B-672E-489D-8EAD-5FED4D99F953}" destId="{B948BAAC-2AC0-4161-92C5-74B664B1BC79}" srcOrd="0" destOrd="0" presId="urn:microsoft.com/office/officeart/2005/8/layout/hierarchy1"/>
    <dgm:cxn modelId="{BF06777B-005D-4345-88CD-5AD2B19BFE2A}" type="presOf" srcId="{779CB560-247B-48D0-B4FB-2A763E4AF8AE}" destId="{F2BC9EED-9E87-4330-921C-75252A19C8DA}" srcOrd="0" destOrd="0" presId="urn:microsoft.com/office/officeart/2005/8/layout/hierarchy1"/>
    <dgm:cxn modelId="{B3DF017F-F261-49A6-9406-15372F951887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38064C2-74E0-41E0-A298-9C493BFF1C77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382FFFA-71AD-4E67-B190-9EF0B84CCCAF}" type="presOf" srcId="{267D5886-FBBC-44F2-8E70-C5A7D3D818C7}" destId="{B1EC5A2D-7A66-428D-882E-C761F9CDB9DE}" srcOrd="0" destOrd="0" presId="urn:microsoft.com/office/officeart/2005/8/layout/hierarchy1"/>
    <dgm:cxn modelId="{D42C91AF-8AAF-4180-A649-1907F0FC95C5}" type="presParOf" srcId="{30FB78C5-1134-4991-BC00-BD75FA6FA754}" destId="{6FB5C266-4478-46B4-A042-520ADE07F67D}" srcOrd="0" destOrd="0" presId="urn:microsoft.com/office/officeart/2005/8/layout/hierarchy1"/>
    <dgm:cxn modelId="{D1F07624-C665-424F-B361-78F128809C39}" type="presParOf" srcId="{6FB5C266-4478-46B4-A042-520ADE07F67D}" destId="{8B8CBDC3-5791-4340-BE2E-A22A02D86520}" srcOrd="0" destOrd="0" presId="urn:microsoft.com/office/officeart/2005/8/layout/hierarchy1"/>
    <dgm:cxn modelId="{EA6CDB7B-AE3C-4290-AF7E-B42F076EEDD3}" type="presParOf" srcId="{8B8CBDC3-5791-4340-BE2E-A22A02D86520}" destId="{704DCB4F-1EA4-42A5-BFF3-A661B2B5B8E4}" srcOrd="0" destOrd="0" presId="urn:microsoft.com/office/officeart/2005/8/layout/hierarchy1"/>
    <dgm:cxn modelId="{1E7DEE76-869B-4654-A535-5C99DC7406D4}" type="presParOf" srcId="{8B8CBDC3-5791-4340-BE2E-A22A02D86520}" destId="{F2BC9EED-9E87-4330-921C-75252A19C8DA}" srcOrd="1" destOrd="0" presId="urn:microsoft.com/office/officeart/2005/8/layout/hierarchy1"/>
    <dgm:cxn modelId="{7141B74B-00D6-49A4-A5BC-CE03900CCCF7}" type="presParOf" srcId="{6FB5C266-4478-46B4-A042-520ADE07F67D}" destId="{D1C05A7F-F824-4D72-9CFA-035134768667}" srcOrd="1" destOrd="0" presId="urn:microsoft.com/office/officeart/2005/8/layout/hierarchy1"/>
    <dgm:cxn modelId="{A49E9913-6752-4FF7-95EE-2C205928CE5F}" type="presParOf" srcId="{D1C05A7F-F824-4D72-9CFA-035134768667}" destId="{B1EC5A2D-7A66-428D-882E-C761F9CDB9DE}" srcOrd="0" destOrd="0" presId="urn:microsoft.com/office/officeart/2005/8/layout/hierarchy1"/>
    <dgm:cxn modelId="{12D47ACB-C1FD-46C8-8F87-28DDA79C521C}" type="presParOf" srcId="{D1C05A7F-F824-4D72-9CFA-035134768667}" destId="{77EE1994-46BA-4AAC-B75F-A8CC1281165A}" srcOrd="1" destOrd="0" presId="urn:microsoft.com/office/officeart/2005/8/layout/hierarchy1"/>
    <dgm:cxn modelId="{61D4B8D2-CDCE-4C60-9C63-BB48DB3398EB}" type="presParOf" srcId="{77EE1994-46BA-4AAC-B75F-A8CC1281165A}" destId="{A0672F88-90BF-4C42-A7BE-73F652062E5B}" srcOrd="0" destOrd="0" presId="urn:microsoft.com/office/officeart/2005/8/layout/hierarchy1"/>
    <dgm:cxn modelId="{FF4F47AE-2E93-4D28-83C0-1AFCBA4B8A34}" type="presParOf" srcId="{A0672F88-90BF-4C42-A7BE-73F652062E5B}" destId="{FB848A89-D29E-4F8B-8FE6-3B52EB3E00BD}" srcOrd="0" destOrd="0" presId="urn:microsoft.com/office/officeart/2005/8/layout/hierarchy1"/>
    <dgm:cxn modelId="{C3D2FCA0-2A93-446A-8B53-98264E56EC14}" type="presParOf" srcId="{A0672F88-90BF-4C42-A7BE-73F652062E5B}" destId="{8189E00C-A64C-4932-A813-0103FF3F1A3E}" srcOrd="1" destOrd="0" presId="urn:microsoft.com/office/officeart/2005/8/layout/hierarchy1"/>
    <dgm:cxn modelId="{B3BFFA73-372F-4BD4-BF78-199B7FFA355A}" type="presParOf" srcId="{77EE1994-46BA-4AAC-B75F-A8CC1281165A}" destId="{1BFA41FF-984F-49B1-9CD1-9E57AC35F788}" srcOrd="1" destOrd="0" presId="urn:microsoft.com/office/officeart/2005/8/layout/hierarchy1"/>
    <dgm:cxn modelId="{94F5E1B6-BA8F-4CFB-BB38-240CAF9B7877}" type="presParOf" srcId="{D1C05A7F-F824-4D72-9CFA-035134768667}" destId="{B948BAAC-2AC0-4161-92C5-74B664B1BC79}" srcOrd="2" destOrd="0" presId="urn:microsoft.com/office/officeart/2005/8/layout/hierarchy1"/>
    <dgm:cxn modelId="{DA837D0A-AB5E-4954-86F7-8F5F67575966}" type="presParOf" srcId="{D1C05A7F-F824-4D72-9CFA-035134768667}" destId="{C30556F0-6616-4ECA-9F77-90DC16E3A2FB}" srcOrd="3" destOrd="0" presId="urn:microsoft.com/office/officeart/2005/8/layout/hierarchy1"/>
    <dgm:cxn modelId="{ABA8E7FE-69F7-4AEE-82F5-5D71321F741E}" type="presParOf" srcId="{C30556F0-6616-4ECA-9F77-90DC16E3A2FB}" destId="{ABC5424A-2FF7-490A-A1DF-0CE82D841185}" srcOrd="0" destOrd="0" presId="urn:microsoft.com/office/officeart/2005/8/layout/hierarchy1"/>
    <dgm:cxn modelId="{7C859D86-3014-4E78-A60B-A45BDB88FC58}" type="presParOf" srcId="{ABC5424A-2FF7-490A-A1DF-0CE82D841185}" destId="{34BEC984-6831-4606-B7D0-26430F7F51B3}" srcOrd="0" destOrd="0" presId="urn:microsoft.com/office/officeart/2005/8/layout/hierarchy1"/>
    <dgm:cxn modelId="{93E4B4B6-D665-42B8-B500-9BC9093AF529}" type="presParOf" srcId="{ABC5424A-2FF7-490A-A1DF-0CE82D841185}" destId="{2708A2E2-143D-4EF3-9CD2-1DFD0F05FF0E}" srcOrd="1" destOrd="0" presId="urn:microsoft.com/office/officeart/2005/8/layout/hierarchy1"/>
    <dgm:cxn modelId="{49EF4F57-B457-4531-A05E-5A6220A31E3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26" minVer="http://schemas.openxmlformats.org/drawingml/2006/diagram"/>
    </a:ext>
  </dgm:extLst>
</dgm:dataModel>
</file>

<file path=xl/diagrams/data5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6ECDF74B-7743-40DA-9031-85148B7F24A6}" type="presOf" srcId="{E14901F3-B27F-46EB-8C5E-CC7C49F78875}" destId="{0644E4D7-E9D0-46A8-826E-A31806E8DE22}" srcOrd="1" destOrd="0" presId="urn:microsoft.com/office/officeart/2005/8/layout/list1"/>
    <dgm:cxn modelId="{DB345663-7D6D-4AB1-AEE1-830998CE056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3AFADAE4-5B41-433D-906A-AD4C9B400104}" type="presOf" srcId="{E14901F3-B27F-46EB-8C5E-CC7C49F78875}" destId="{0534CEAC-D9C6-4FC3-B63E-29BE2D2EA1AE}" srcOrd="0" destOrd="0" presId="urn:microsoft.com/office/officeart/2005/8/layout/list1"/>
    <dgm:cxn modelId="{0E0BA5E1-CFA1-40B9-A969-657890FA69E8}" type="presParOf" srcId="{C47166C6-1FE9-4EA3-BED9-5A31EC9CE791}" destId="{788F9D6C-20FD-4F03-B735-47F3D0419BC3}" srcOrd="0" destOrd="0" presId="urn:microsoft.com/office/officeart/2005/8/layout/list1"/>
    <dgm:cxn modelId="{019017B9-EDC4-431B-82D5-649F68F5595A}" type="presParOf" srcId="{788F9D6C-20FD-4F03-B735-47F3D0419BC3}" destId="{0534CEAC-D9C6-4FC3-B63E-29BE2D2EA1AE}" srcOrd="0" destOrd="0" presId="urn:microsoft.com/office/officeart/2005/8/layout/list1"/>
    <dgm:cxn modelId="{51C1B7D2-DB1F-4EA9-817F-1AFCDD2D1660}" type="presParOf" srcId="{788F9D6C-20FD-4F03-B735-47F3D0419BC3}" destId="{0644E4D7-E9D0-46A8-826E-A31806E8DE22}" srcOrd="1" destOrd="0" presId="urn:microsoft.com/office/officeart/2005/8/layout/list1"/>
    <dgm:cxn modelId="{630BD002-CD1D-4E81-A8DF-EAC6A9C9597C}" type="presParOf" srcId="{C47166C6-1FE9-4EA3-BED9-5A31EC9CE791}" destId="{B179B12E-85C4-4857-BA73-AB89CEBB28D6}" srcOrd="1" destOrd="0" presId="urn:microsoft.com/office/officeart/2005/8/layout/list1"/>
    <dgm:cxn modelId="{DD92A602-55A4-431C-A0B8-AE511158AA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31" minVer="http://schemas.openxmlformats.org/drawingml/2006/diagram"/>
    </a:ext>
  </dgm:extLst>
</dgm:dataModel>
</file>

<file path=xl/diagrams/data5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479CB2A-2679-4166-BD9E-EA9D4F9C8EC3}" type="presOf" srcId="{2FC17958-902C-4539-A198-0720F6062468}" destId="{2708A2E2-143D-4EF3-9CD2-1DFD0F05FF0E}" srcOrd="0" destOrd="0" presId="urn:microsoft.com/office/officeart/2005/8/layout/hierarchy1"/>
    <dgm:cxn modelId="{0506355D-9FD6-477E-A2DE-CE17AC76826B}" type="presOf" srcId="{D3E1818B-672E-489D-8EAD-5FED4D99F953}" destId="{B948BAAC-2AC0-4161-92C5-74B664B1BC79}" srcOrd="0" destOrd="0" presId="urn:microsoft.com/office/officeart/2005/8/layout/hierarchy1"/>
    <dgm:cxn modelId="{BF06777B-005D-4345-88CD-5AD2B19BFE2A}" type="presOf" srcId="{779CB560-247B-48D0-B4FB-2A763E4AF8AE}" destId="{F2BC9EED-9E87-4330-921C-75252A19C8DA}" srcOrd="0" destOrd="0" presId="urn:microsoft.com/office/officeart/2005/8/layout/hierarchy1"/>
    <dgm:cxn modelId="{B3DF017F-F261-49A6-9406-15372F951887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38064C2-74E0-41E0-A298-9C493BFF1C77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382FFFA-71AD-4E67-B190-9EF0B84CCCAF}" type="presOf" srcId="{267D5886-FBBC-44F2-8E70-C5A7D3D818C7}" destId="{B1EC5A2D-7A66-428D-882E-C761F9CDB9DE}" srcOrd="0" destOrd="0" presId="urn:microsoft.com/office/officeart/2005/8/layout/hierarchy1"/>
    <dgm:cxn modelId="{D42C91AF-8AAF-4180-A649-1907F0FC95C5}" type="presParOf" srcId="{30FB78C5-1134-4991-BC00-BD75FA6FA754}" destId="{6FB5C266-4478-46B4-A042-520ADE07F67D}" srcOrd="0" destOrd="0" presId="urn:microsoft.com/office/officeart/2005/8/layout/hierarchy1"/>
    <dgm:cxn modelId="{D1F07624-C665-424F-B361-78F128809C39}" type="presParOf" srcId="{6FB5C266-4478-46B4-A042-520ADE07F67D}" destId="{8B8CBDC3-5791-4340-BE2E-A22A02D86520}" srcOrd="0" destOrd="0" presId="urn:microsoft.com/office/officeart/2005/8/layout/hierarchy1"/>
    <dgm:cxn modelId="{EA6CDB7B-AE3C-4290-AF7E-B42F076EEDD3}" type="presParOf" srcId="{8B8CBDC3-5791-4340-BE2E-A22A02D86520}" destId="{704DCB4F-1EA4-42A5-BFF3-A661B2B5B8E4}" srcOrd="0" destOrd="0" presId="urn:microsoft.com/office/officeart/2005/8/layout/hierarchy1"/>
    <dgm:cxn modelId="{1E7DEE76-869B-4654-A535-5C99DC7406D4}" type="presParOf" srcId="{8B8CBDC3-5791-4340-BE2E-A22A02D86520}" destId="{F2BC9EED-9E87-4330-921C-75252A19C8DA}" srcOrd="1" destOrd="0" presId="urn:microsoft.com/office/officeart/2005/8/layout/hierarchy1"/>
    <dgm:cxn modelId="{7141B74B-00D6-49A4-A5BC-CE03900CCCF7}" type="presParOf" srcId="{6FB5C266-4478-46B4-A042-520ADE07F67D}" destId="{D1C05A7F-F824-4D72-9CFA-035134768667}" srcOrd="1" destOrd="0" presId="urn:microsoft.com/office/officeart/2005/8/layout/hierarchy1"/>
    <dgm:cxn modelId="{A49E9913-6752-4FF7-95EE-2C205928CE5F}" type="presParOf" srcId="{D1C05A7F-F824-4D72-9CFA-035134768667}" destId="{B1EC5A2D-7A66-428D-882E-C761F9CDB9DE}" srcOrd="0" destOrd="0" presId="urn:microsoft.com/office/officeart/2005/8/layout/hierarchy1"/>
    <dgm:cxn modelId="{12D47ACB-C1FD-46C8-8F87-28DDA79C521C}" type="presParOf" srcId="{D1C05A7F-F824-4D72-9CFA-035134768667}" destId="{77EE1994-46BA-4AAC-B75F-A8CC1281165A}" srcOrd="1" destOrd="0" presId="urn:microsoft.com/office/officeart/2005/8/layout/hierarchy1"/>
    <dgm:cxn modelId="{61D4B8D2-CDCE-4C60-9C63-BB48DB3398EB}" type="presParOf" srcId="{77EE1994-46BA-4AAC-B75F-A8CC1281165A}" destId="{A0672F88-90BF-4C42-A7BE-73F652062E5B}" srcOrd="0" destOrd="0" presId="urn:microsoft.com/office/officeart/2005/8/layout/hierarchy1"/>
    <dgm:cxn modelId="{FF4F47AE-2E93-4D28-83C0-1AFCBA4B8A34}" type="presParOf" srcId="{A0672F88-90BF-4C42-A7BE-73F652062E5B}" destId="{FB848A89-D29E-4F8B-8FE6-3B52EB3E00BD}" srcOrd="0" destOrd="0" presId="urn:microsoft.com/office/officeart/2005/8/layout/hierarchy1"/>
    <dgm:cxn modelId="{C3D2FCA0-2A93-446A-8B53-98264E56EC14}" type="presParOf" srcId="{A0672F88-90BF-4C42-A7BE-73F652062E5B}" destId="{8189E00C-A64C-4932-A813-0103FF3F1A3E}" srcOrd="1" destOrd="0" presId="urn:microsoft.com/office/officeart/2005/8/layout/hierarchy1"/>
    <dgm:cxn modelId="{B3BFFA73-372F-4BD4-BF78-199B7FFA355A}" type="presParOf" srcId="{77EE1994-46BA-4AAC-B75F-A8CC1281165A}" destId="{1BFA41FF-984F-49B1-9CD1-9E57AC35F788}" srcOrd="1" destOrd="0" presId="urn:microsoft.com/office/officeart/2005/8/layout/hierarchy1"/>
    <dgm:cxn modelId="{94F5E1B6-BA8F-4CFB-BB38-240CAF9B7877}" type="presParOf" srcId="{D1C05A7F-F824-4D72-9CFA-035134768667}" destId="{B948BAAC-2AC0-4161-92C5-74B664B1BC79}" srcOrd="2" destOrd="0" presId="urn:microsoft.com/office/officeart/2005/8/layout/hierarchy1"/>
    <dgm:cxn modelId="{DA837D0A-AB5E-4954-86F7-8F5F67575966}" type="presParOf" srcId="{D1C05A7F-F824-4D72-9CFA-035134768667}" destId="{C30556F0-6616-4ECA-9F77-90DC16E3A2FB}" srcOrd="3" destOrd="0" presId="urn:microsoft.com/office/officeart/2005/8/layout/hierarchy1"/>
    <dgm:cxn modelId="{ABA8E7FE-69F7-4AEE-82F5-5D71321F741E}" type="presParOf" srcId="{C30556F0-6616-4ECA-9F77-90DC16E3A2FB}" destId="{ABC5424A-2FF7-490A-A1DF-0CE82D841185}" srcOrd="0" destOrd="0" presId="urn:microsoft.com/office/officeart/2005/8/layout/hierarchy1"/>
    <dgm:cxn modelId="{7C859D86-3014-4E78-A60B-A45BDB88FC58}" type="presParOf" srcId="{ABC5424A-2FF7-490A-A1DF-0CE82D841185}" destId="{34BEC984-6831-4606-B7D0-26430F7F51B3}" srcOrd="0" destOrd="0" presId="urn:microsoft.com/office/officeart/2005/8/layout/hierarchy1"/>
    <dgm:cxn modelId="{93E4B4B6-D665-42B8-B500-9BC9093AF529}" type="presParOf" srcId="{ABC5424A-2FF7-490A-A1DF-0CE82D841185}" destId="{2708A2E2-143D-4EF3-9CD2-1DFD0F05FF0E}" srcOrd="1" destOrd="0" presId="urn:microsoft.com/office/officeart/2005/8/layout/hierarchy1"/>
    <dgm:cxn modelId="{49EF4F57-B457-4531-A05E-5A6220A31E3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36" minVer="http://schemas.openxmlformats.org/drawingml/2006/diagram"/>
    </a:ext>
  </dgm:extLst>
</dgm:dataModel>
</file>

<file path=xl/diagrams/data5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6ECDF74B-7743-40DA-9031-85148B7F24A6}" type="presOf" srcId="{E14901F3-B27F-46EB-8C5E-CC7C49F78875}" destId="{0644E4D7-E9D0-46A8-826E-A31806E8DE22}" srcOrd="1" destOrd="0" presId="urn:microsoft.com/office/officeart/2005/8/layout/list1"/>
    <dgm:cxn modelId="{DB345663-7D6D-4AB1-AEE1-830998CE056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3AFADAE4-5B41-433D-906A-AD4C9B400104}" type="presOf" srcId="{E14901F3-B27F-46EB-8C5E-CC7C49F78875}" destId="{0534CEAC-D9C6-4FC3-B63E-29BE2D2EA1AE}" srcOrd="0" destOrd="0" presId="urn:microsoft.com/office/officeart/2005/8/layout/list1"/>
    <dgm:cxn modelId="{0E0BA5E1-CFA1-40B9-A969-657890FA69E8}" type="presParOf" srcId="{C47166C6-1FE9-4EA3-BED9-5A31EC9CE791}" destId="{788F9D6C-20FD-4F03-B735-47F3D0419BC3}" srcOrd="0" destOrd="0" presId="urn:microsoft.com/office/officeart/2005/8/layout/list1"/>
    <dgm:cxn modelId="{019017B9-EDC4-431B-82D5-649F68F5595A}" type="presParOf" srcId="{788F9D6C-20FD-4F03-B735-47F3D0419BC3}" destId="{0534CEAC-D9C6-4FC3-B63E-29BE2D2EA1AE}" srcOrd="0" destOrd="0" presId="urn:microsoft.com/office/officeart/2005/8/layout/list1"/>
    <dgm:cxn modelId="{51C1B7D2-DB1F-4EA9-817F-1AFCDD2D1660}" type="presParOf" srcId="{788F9D6C-20FD-4F03-B735-47F3D0419BC3}" destId="{0644E4D7-E9D0-46A8-826E-A31806E8DE22}" srcOrd="1" destOrd="0" presId="urn:microsoft.com/office/officeart/2005/8/layout/list1"/>
    <dgm:cxn modelId="{630BD002-CD1D-4E81-A8DF-EAC6A9C9597C}" type="presParOf" srcId="{C47166C6-1FE9-4EA3-BED9-5A31EC9CE791}" destId="{B179B12E-85C4-4857-BA73-AB89CEBB28D6}" srcOrd="1" destOrd="0" presId="urn:microsoft.com/office/officeart/2005/8/layout/list1"/>
    <dgm:cxn modelId="{DD92A602-55A4-431C-A0B8-AE511158AA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41" minVer="http://schemas.openxmlformats.org/drawingml/2006/diagram"/>
    </a:ext>
  </dgm:extLst>
</dgm:dataModel>
</file>

<file path=xl/diagrams/data5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4_1" csCatId="accent4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2018</a:t>
          </a:r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 custT="1"/>
      <dgm:spPr/>
      <dgm:t>
        <a:bodyPr/>
        <a:lstStyle/>
        <a:p>
          <a:r>
            <a:rPr lang="it-IT" sz="900">
              <a:latin typeface="Dosis" panose="02010503020202060003" pitchFamily="2" charset="0"/>
            </a:rPr>
            <a:t>2019</a:t>
          </a:r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B479CB2A-2679-4166-BD9E-EA9D4F9C8EC3}" type="presOf" srcId="{2FC17958-902C-4539-A198-0720F6062468}" destId="{2708A2E2-143D-4EF3-9CD2-1DFD0F05FF0E}" srcOrd="0" destOrd="0" presId="urn:microsoft.com/office/officeart/2005/8/layout/hierarchy1"/>
    <dgm:cxn modelId="{0506355D-9FD6-477E-A2DE-CE17AC76826B}" type="presOf" srcId="{D3E1818B-672E-489D-8EAD-5FED4D99F953}" destId="{B948BAAC-2AC0-4161-92C5-74B664B1BC79}" srcOrd="0" destOrd="0" presId="urn:microsoft.com/office/officeart/2005/8/layout/hierarchy1"/>
    <dgm:cxn modelId="{BF06777B-005D-4345-88CD-5AD2B19BFE2A}" type="presOf" srcId="{779CB560-247B-48D0-B4FB-2A763E4AF8AE}" destId="{F2BC9EED-9E87-4330-921C-75252A19C8DA}" srcOrd="0" destOrd="0" presId="urn:microsoft.com/office/officeart/2005/8/layout/hierarchy1"/>
    <dgm:cxn modelId="{B3DF017F-F261-49A6-9406-15372F951887}" type="presOf" srcId="{7F0A83FE-66A9-45E4-A37B-57C29735FD54}" destId="{8189E00C-A64C-4932-A813-0103FF3F1A3E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038064C2-74E0-41E0-A298-9C493BFF1C77}" type="presOf" srcId="{FE9265A4-EB51-4743-ADE3-1C1EE92BDDD8}" destId="{30FB78C5-1134-4991-BC00-BD75FA6FA754}" srcOrd="0" destOrd="0" presId="urn:microsoft.com/office/officeart/2005/8/layout/hierarchy1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B382FFFA-71AD-4E67-B190-9EF0B84CCCAF}" type="presOf" srcId="{267D5886-FBBC-44F2-8E70-C5A7D3D818C7}" destId="{B1EC5A2D-7A66-428D-882E-C761F9CDB9DE}" srcOrd="0" destOrd="0" presId="urn:microsoft.com/office/officeart/2005/8/layout/hierarchy1"/>
    <dgm:cxn modelId="{D42C91AF-8AAF-4180-A649-1907F0FC95C5}" type="presParOf" srcId="{30FB78C5-1134-4991-BC00-BD75FA6FA754}" destId="{6FB5C266-4478-46B4-A042-520ADE07F67D}" srcOrd="0" destOrd="0" presId="urn:microsoft.com/office/officeart/2005/8/layout/hierarchy1"/>
    <dgm:cxn modelId="{D1F07624-C665-424F-B361-78F128809C39}" type="presParOf" srcId="{6FB5C266-4478-46B4-A042-520ADE07F67D}" destId="{8B8CBDC3-5791-4340-BE2E-A22A02D86520}" srcOrd="0" destOrd="0" presId="urn:microsoft.com/office/officeart/2005/8/layout/hierarchy1"/>
    <dgm:cxn modelId="{EA6CDB7B-AE3C-4290-AF7E-B42F076EEDD3}" type="presParOf" srcId="{8B8CBDC3-5791-4340-BE2E-A22A02D86520}" destId="{704DCB4F-1EA4-42A5-BFF3-A661B2B5B8E4}" srcOrd="0" destOrd="0" presId="urn:microsoft.com/office/officeart/2005/8/layout/hierarchy1"/>
    <dgm:cxn modelId="{1E7DEE76-869B-4654-A535-5C99DC7406D4}" type="presParOf" srcId="{8B8CBDC3-5791-4340-BE2E-A22A02D86520}" destId="{F2BC9EED-9E87-4330-921C-75252A19C8DA}" srcOrd="1" destOrd="0" presId="urn:microsoft.com/office/officeart/2005/8/layout/hierarchy1"/>
    <dgm:cxn modelId="{7141B74B-00D6-49A4-A5BC-CE03900CCCF7}" type="presParOf" srcId="{6FB5C266-4478-46B4-A042-520ADE07F67D}" destId="{D1C05A7F-F824-4D72-9CFA-035134768667}" srcOrd="1" destOrd="0" presId="urn:microsoft.com/office/officeart/2005/8/layout/hierarchy1"/>
    <dgm:cxn modelId="{A49E9913-6752-4FF7-95EE-2C205928CE5F}" type="presParOf" srcId="{D1C05A7F-F824-4D72-9CFA-035134768667}" destId="{B1EC5A2D-7A66-428D-882E-C761F9CDB9DE}" srcOrd="0" destOrd="0" presId="urn:microsoft.com/office/officeart/2005/8/layout/hierarchy1"/>
    <dgm:cxn modelId="{12D47ACB-C1FD-46C8-8F87-28DDA79C521C}" type="presParOf" srcId="{D1C05A7F-F824-4D72-9CFA-035134768667}" destId="{77EE1994-46BA-4AAC-B75F-A8CC1281165A}" srcOrd="1" destOrd="0" presId="urn:microsoft.com/office/officeart/2005/8/layout/hierarchy1"/>
    <dgm:cxn modelId="{61D4B8D2-CDCE-4C60-9C63-BB48DB3398EB}" type="presParOf" srcId="{77EE1994-46BA-4AAC-B75F-A8CC1281165A}" destId="{A0672F88-90BF-4C42-A7BE-73F652062E5B}" srcOrd="0" destOrd="0" presId="urn:microsoft.com/office/officeart/2005/8/layout/hierarchy1"/>
    <dgm:cxn modelId="{FF4F47AE-2E93-4D28-83C0-1AFCBA4B8A34}" type="presParOf" srcId="{A0672F88-90BF-4C42-A7BE-73F652062E5B}" destId="{FB848A89-D29E-4F8B-8FE6-3B52EB3E00BD}" srcOrd="0" destOrd="0" presId="urn:microsoft.com/office/officeart/2005/8/layout/hierarchy1"/>
    <dgm:cxn modelId="{C3D2FCA0-2A93-446A-8B53-98264E56EC14}" type="presParOf" srcId="{A0672F88-90BF-4C42-A7BE-73F652062E5B}" destId="{8189E00C-A64C-4932-A813-0103FF3F1A3E}" srcOrd="1" destOrd="0" presId="urn:microsoft.com/office/officeart/2005/8/layout/hierarchy1"/>
    <dgm:cxn modelId="{B3BFFA73-372F-4BD4-BF78-199B7FFA355A}" type="presParOf" srcId="{77EE1994-46BA-4AAC-B75F-A8CC1281165A}" destId="{1BFA41FF-984F-49B1-9CD1-9E57AC35F788}" srcOrd="1" destOrd="0" presId="urn:microsoft.com/office/officeart/2005/8/layout/hierarchy1"/>
    <dgm:cxn modelId="{94F5E1B6-BA8F-4CFB-BB38-240CAF9B7877}" type="presParOf" srcId="{D1C05A7F-F824-4D72-9CFA-035134768667}" destId="{B948BAAC-2AC0-4161-92C5-74B664B1BC79}" srcOrd="2" destOrd="0" presId="urn:microsoft.com/office/officeart/2005/8/layout/hierarchy1"/>
    <dgm:cxn modelId="{DA837D0A-AB5E-4954-86F7-8F5F67575966}" type="presParOf" srcId="{D1C05A7F-F824-4D72-9CFA-035134768667}" destId="{C30556F0-6616-4ECA-9F77-90DC16E3A2FB}" srcOrd="3" destOrd="0" presId="urn:microsoft.com/office/officeart/2005/8/layout/hierarchy1"/>
    <dgm:cxn modelId="{ABA8E7FE-69F7-4AEE-82F5-5D71321F741E}" type="presParOf" srcId="{C30556F0-6616-4ECA-9F77-90DC16E3A2FB}" destId="{ABC5424A-2FF7-490A-A1DF-0CE82D841185}" srcOrd="0" destOrd="0" presId="urn:microsoft.com/office/officeart/2005/8/layout/hierarchy1"/>
    <dgm:cxn modelId="{7C859D86-3014-4E78-A60B-A45BDB88FC58}" type="presParOf" srcId="{ABC5424A-2FF7-490A-A1DF-0CE82D841185}" destId="{34BEC984-6831-4606-B7D0-26430F7F51B3}" srcOrd="0" destOrd="0" presId="urn:microsoft.com/office/officeart/2005/8/layout/hierarchy1"/>
    <dgm:cxn modelId="{93E4B4B6-D665-42B8-B500-9BC9093AF529}" type="presParOf" srcId="{ABC5424A-2FF7-490A-A1DF-0CE82D841185}" destId="{2708A2E2-143D-4EF3-9CD2-1DFD0F05FF0E}" srcOrd="1" destOrd="0" presId="urn:microsoft.com/office/officeart/2005/8/layout/hierarchy1"/>
    <dgm:cxn modelId="{49EF4F57-B457-4531-A05E-5A6220A31E3D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46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2_4" csCatId="accent2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>
        <a:solidFill>
          <a:schemeClr val="bg2">
            <a:lumMod val="90000"/>
          </a:schemeClr>
        </a:solidFill>
      </dgm:spPr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Presenze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ScaleY="65018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959" custLinFactNeighborY="-5612">
        <dgm:presLayoutVars>
          <dgm:bulletEnabled val="1"/>
        </dgm:presLayoutVars>
      </dgm:prSet>
      <dgm:spPr>
        <a:ln>
          <a:solidFill>
            <a:schemeClr val="bg2">
              <a:lumMod val="25000"/>
            </a:schemeClr>
          </a:solidFill>
        </a:ln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F4435292-5FA4-4F1E-A5CF-E3E4F3494745}" type="presOf" srcId="{E14901F3-B27F-46EB-8C5E-CC7C49F78875}" destId="{0644E4D7-E9D0-46A8-826E-A31806E8DE22}" srcOrd="1" destOrd="0" presId="urn:microsoft.com/office/officeart/2005/8/layout/list1"/>
    <dgm:cxn modelId="{1EA835BF-2EB2-49E5-BB2D-996744C4E136}" type="presOf" srcId="{A07FA86F-62DD-489E-8874-79DE78A0F0B4}" destId="{C47166C6-1FE9-4EA3-BED9-5A31EC9CE791}" srcOrd="0" destOrd="0" presId="urn:microsoft.com/office/officeart/2005/8/layout/list1"/>
    <dgm:cxn modelId="{C33BE2BF-889E-46B7-BC39-8AF9C6ABE342}" type="presOf" srcId="{E14901F3-B27F-46EB-8C5E-CC7C49F78875}" destId="{0534CEAC-D9C6-4FC3-B63E-29BE2D2EA1AE}" srcOrd="0" destOrd="0" presId="urn:microsoft.com/office/officeart/2005/8/layout/list1"/>
    <dgm:cxn modelId="{6A48D88F-F78F-46A7-BC4D-684E11F92970}" type="presParOf" srcId="{C47166C6-1FE9-4EA3-BED9-5A31EC9CE791}" destId="{788F9D6C-20FD-4F03-B735-47F3D0419BC3}" srcOrd="0" destOrd="0" presId="urn:microsoft.com/office/officeart/2005/8/layout/list1"/>
    <dgm:cxn modelId="{375F93C2-9C43-4270-B2CC-25F2E900E95A}" type="presParOf" srcId="{788F9D6C-20FD-4F03-B735-47F3D0419BC3}" destId="{0534CEAC-D9C6-4FC3-B63E-29BE2D2EA1AE}" srcOrd="0" destOrd="0" presId="urn:microsoft.com/office/officeart/2005/8/layout/list1"/>
    <dgm:cxn modelId="{6AD83D87-BFAA-4E2A-B75C-6D74E66C2E60}" type="presParOf" srcId="{788F9D6C-20FD-4F03-B735-47F3D0419BC3}" destId="{0644E4D7-E9D0-46A8-826E-A31806E8DE22}" srcOrd="1" destOrd="0" presId="urn:microsoft.com/office/officeart/2005/8/layout/list1"/>
    <dgm:cxn modelId="{357E307B-329D-47ED-8F81-ABD5EBE4E8F6}" type="presParOf" srcId="{C47166C6-1FE9-4EA3-BED9-5A31EC9CE791}" destId="{B179B12E-85C4-4857-BA73-AB89CEBB28D6}" srcOrd="1" destOrd="0" presId="urn:microsoft.com/office/officeart/2005/8/layout/list1"/>
    <dgm:cxn modelId="{9FABB00B-249F-4637-B618-CCCB32CC8457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60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4_4" csCatId="accent4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Volume d'affari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 custLinFactNeighborX="-272" custLinFactNeighborY="-2868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6ECDF74B-7743-40DA-9031-85148B7F24A6}" type="presOf" srcId="{E14901F3-B27F-46EB-8C5E-CC7C49F78875}" destId="{0644E4D7-E9D0-46A8-826E-A31806E8DE22}" srcOrd="1" destOrd="0" presId="urn:microsoft.com/office/officeart/2005/8/layout/list1"/>
    <dgm:cxn modelId="{DB345663-7D6D-4AB1-AEE1-830998CE056D}" type="presOf" srcId="{A07FA86F-62DD-489E-8874-79DE78A0F0B4}" destId="{C47166C6-1FE9-4EA3-BED9-5A31EC9CE791}" srcOrd="0" destOrd="0" presId="urn:microsoft.com/office/officeart/2005/8/layout/list1"/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3AFADAE4-5B41-433D-906A-AD4C9B400104}" type="presOf" srcId="{E14901F3-B27F-46EB-8C5E-CC7C49F78875}" destId="{0534CEAC-D9C6-4FC3-B63E-29BE2D2EA1AE}" srcOrd="0" destOrd="0" presId="urn:microsoft.com/office/officeart/2005/8/layout/list1"/>
    <dgm:cxn modelId="{0E0BA5E1-CFA1-40B9-A969-657890FA69E8}" type="presParOf" srcId="{C47166C6-1FE9-4EA3-BED9-5A31EC9CE791}" destId="{788F9D6C-20FD-4F03-B735-47F3D0419BC3}" srcOrd="0" destOrd="0" presId="urn:microsoft.com/office/officeart/2005/8/layout/list1"/>
    <dgm:cxn modelId="{019017B9-EDC4-431B-82D5-649F68F5595A}" type="presParOf" srcId="{788F9D6C-20FD-4F03-B735-47F3D0419BC3}" destId="{0534CEAC-D9C6-4FC3-B63E-29BE2D2EA1AE}" srcOrd="0" destOrd="0" presId="urn:microsoft.com/office/officeart/2005/8/layout/list1"/>
    <dgm:cxn modelId="{51C1B7D2-DB1F-4EA9-817F-1AFCDD2D1660}" type="presParOf" srcId="{788F9D6C-20FD-4F03-B735-47F3D0419BC3}" destId="{0644E4D7-E9D0-46A8-826E-A31806E8DE22}" srcOrd="1" destOrd="0" presId="urn:microsoft.com/office/officeart/2005/8/layout/list1"/>
    <dgm:cxn modelId="{630BD002-CD1D-4E81-A8DF-EAC6A9C9597C}" type="presParOf" srcId="{C47166C6-1FE9-4EA3-BED9-5A31EC9CE791}" destId="{B179B12E-85C4-4857-BA73-AB89CEBB28D6}" srcOrd="1" destOrd="0" presId="urn:microsoft.com/office/officeart/2005/8/layout/list1"/>
    <dgm:cxn modelId="{DD92A602-55A4-431C-A0B8-AE511158AA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1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3_1" csCatId="accent3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89996420-2D3B-4512-B551-B9111BCA84CF}" type="presOf" srcId="{FE9265A4-EB51-4743-ADE3-1C1EE92BDDD8}" destId="{30FB78C5-1134-4991-BC00-BD75FA6FA754}" srcOrd="0" destOrd="0" presId="urn:microsoft.com/office/officeart/2005/8/layout/hierarchy1"/>
    <dgm:cxn modelId="{AFB04F3B-72DA-4919-BF84-826A57EDBA22}" type="presOf" srcId="{2FC17958-902C-4539-A198-0720F6062468}" destId="{2708A2E2-143D-4EF3-9CD2-1DFD0F05FF0E}" srcOrd="0" destOrd="0" presId="urn:microsoft.com/office/officeart/2005/8/layout/hierarchy1"/>
    <dgm:cxn modelId="{A4600963-209C-4301-A00A-1B6993DF22F4}" type="presOf" srcId="{267D5886-FBBC-44F2-8E70-C5A7D3D818C7}" destId="{B1EC5A2D-7A66-428D-882E-C761F9CDB9DE}" srcOrd="0" destOrd="0" presId="urn:microsoft.com/office/officeart/2005/8/layout/hierarchy1"/>
    <dgm:cxn modelId="{D0EC1079-10F5-48DF-BA7F-C967C89EDF01}" type="presOf" srcId="{D3E1818B-672E-489D-8EAD-5FED4D99F953}" destId="{B948BAAC-2AC0-4161-92C5-74B664B1BC79}" srcOrd="0" destOrd="0" presId="urn:microsoft.com/office/officeart/2005/8/layout/hierarchy1"/>
    <dgm:cxn modelId="{70ABCA7A-B790-464F-B927-0FDECB991F7D}" type="presOf" srcId="{7F0A83FE-66A9-45E4-A37B-57C29735FD54}" destId="{8189E00C-A64C-4932-A813-0103FF3F1A3E}" srcOrd="0" destOrd="0" presId="urn:microsoft.com/office/officeart/2005/8/layout/hierarchy1"/>
    <dgm:cxn modelId="{0D0A339E-3084-4A5F-9865-7C3646DB9735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0D5820D8-3ABD-4855-8EC6-53583DE1B30B}" type="presParOf" srcId="{30FB78C5-1134-4991-BC00-BD75FA6FA754}" destId="{6FB5C266-4478-46B4-A042-520ADE07F67D}" srcOrd="0" destOrd="0" presId="urn:microsoft.com/office/officeart/2005/8/layout/hierarchy1"/>
    <dgm:cxn modelId="{A46996BD-B582-4B1E-9E19-211EAD1A0D78}" type="presParOf" srcId="{6FB5C266-4478-46B4-A042-520ADE07F67D}" destId="{8B8CBDC3-5791-4340-BE2E-A22A02D86520}" srcOrd="0" destOrd="0" presId="urn:microsoft.com/office/officeart/2005/8/layout/hierarchy1"/>
    <dgm:cxn modelId="{AAF92920-9CDB-4976-8318-57E56EBD6915}" type="presParOf" srcId="{8B8CBDC3-5791-4340-BE2E-A22A02D86520}" destId="{704DCB4F-1EA4-42A5-BFF3-A661B2B5B8E4}" srcOrd="0" destOrd="0" presId="urn:microsoft.com/office/officeart/2005/8/layout/hierarchy1"/>
    <dgm:cxn modelId="{DE6D339B-C1F4-46D7-9AD5-18A9378E456C}" type="presParOf" srcId="{8B8CBDC3-5791-4340-BE2E-A22A02D86520}" destId="{F2BC9EED-9E87-4330-921C-75252A19C8DA}" srcOrd="1" destOrd="0" presId="urn:microsoft.com/office/officeart/2005/8/layout/hierarchy1"/>
    <dgm:cxn modelId="{1C7298FD-C3CF-4B11-B84A-4654A5FC075E}" type="presParOf" srcId="{6FB5C266-4478-46B4-A042-520ADE07F67D}" destId="{D1C05A7F-F824-4D72-9CFA-035134768667}" srcOrd="1" destOrd="0" presId="urn:microsoft.com/office/officeart/2005/8/layout/hierarchy1"/>
    <dgm:cxn modelId="{B3294FEB-394D-4234-974B-31F4793FF6BF}" type="presParOf" srcId="{D1C05A7F-F824-4D72-9CFA-035134768667}" destId="{B1EC5A2D-7A66-428D-882E-C761F9CDB9DE}" srcOrd="0" destOrd="0" presId="urn:microsoft.com/office/officeart/2005/8/layout/hierarchy1"/>
    <dgm:cxn modelId="{40B91D9E-79BE-41AF-87DB-7B2EB50A1A6B}" type="presParOf" srcId="{D1C05A7F-F824-4D72-9CFA-035134768667}" destId="{77EE1994-46BA-4AAC-B75F-A8CC1281165A}" srcOrd="1" destOrd="0" presId="urn:microsoft.com/office/officeart/2005/8/layout/hierarchy1"/>
    <dgm:cxn modelId="{2A035AD1-93AA-4A76-B06E-EBEEAC53ADFE}" type="presParOf" srcId="{77EE1994-46BA-4AAC-B75F-A8CC1281165A}" destId="{A0672F88-90BF-4C42-A7BE-73F652062E5B}" srcOrd="0" destOrd="0" presId="urn:microsoft.com/office/officeart/2005/8/layout/hierarchy1"/>
    <dgm:cxn modelId="{35E68655-F82F-423E-B21B-77A330D184FF}" type="presParOf" srcId="{A0672F88-90BF-4C42-A7BE-73F652062E5B}" destId="{FB848A89-D29E-4F8B-8FE6-3B52EB3E00BD}" srcOrd="0" destOrd="0" presId="urn:microsoft.com/office/officeart/2005/8/layout/hierarchy1"/>
    <dgm:cxn modelId="{05AFD2FC-67A7-4898-9459-B3A575D2CEC3}" type="presParOf" srcId="{A0672F88-90BF-4C42-A7BE-73F652062E5B}" destId="{8189E00C-A64C-4932-A813-0103FF3F1A3E}" srcOrd="1" destOrd="0" presId="urn:microsoft.com/office/officeart/2005/8/layout/hierarchy1"/>
    <dgm:cxn modelId="{8B169921-085F-4FA7-ADA9-31687A62606C}" type="presParOf" srcId="{77EE1994-46BA-4AAC-B75F-A8CC1281165A}" destId="{1BFA41FF-984F-49B1-9CD1-9E57AC35F788}" srcOrd="1" destOrd="0" presId="urn:microsoft.com/office/officeart/2005/8/layout/hierarchy1"/>
    <dgm:cxn modelId="{DCF4DB82-A354-498E-9849-A2C213DFDF23}" type="presParOf" srcId="{D1C05A7F-F824-4D72-9CFA-035134768667}" destId="{B948BAAC-2AC0-4161-92C5-74B664B1BC79}" srcOrd="2" destOrd="0" presId="urn:microsoft.com/office/officeart/2005/8/layout/hierarchy1"/>
    <dgm:cxn modelId="{2B31AFEB-5358-47A3-96FF-0DF3A256ED60}" type="presParOf" srcId="{D1C05A7F-F824-4D72-9CFA-035134768667}" destId="{C30556F0-6616-4ECA-9F77-90DC16E3A2FB}" srcOrd="3" destOrd="0" presId="urn:microsoft.com/office/officeart/2005/8/layout/hierarchy1"/>
    <dgm:cxn modelId="{8ECC3384-C59E-4B48-88C4-A659D87B75BD}" type="presParOf" srcId="{C30556F0-6616-4ECA-9F77-90DC16E3A2FB}" destId="{ABC5424A-2FF7-490A-A1DF-0CE82D841185}" srcOrd="0" destOrd="0" presId="urn:microsoft.com/office/officeart/2005/8/layout/hierarchy1"/>
    <dgm:cxn modelId="{28F047C5-F8E6-4DB5-8877-30B0B0580247}" type="presParOf" srcId="{ABC5424A-2FF7-490A-A1DF-0CE82D841185}" destId="{34BEC984-6831-4606-B7D0-26430F7F51B3}" srcOrd="0" destOrd="0" presId="urn:microsoft.com/office/officeart/2005/8/layout/hierarchy1"/>
    <dgm:cxn modelId="{98AE3B88-B6B7-45F9-AEBB-934A69CAE5F9}" type="presParOf" srcId="{ABC5424A-2FF7-490A-A1DF-0CE82D841185}" destId="{2708A2E2-143D-4EF3-9CD2-1DFD0F05FF0E}" srcOrd="1" destOrd="0" presId="urn:microsoft.com/office/officeart/2005/8/layout/hierarchy1"/>
    <dgm:cxn modelId="{8C755A41-4793-4343-BD65-3A209B7A80D9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A07FA86F-62DD-489E-8874-79DE78A0F0B4}" type="doc">
      <dgm:prSet loTypeId="urn:microsoft.com/office/officeart/2005/8/layout/list1" loCatId="list" qsTypeId="urn:microsoft.com/office/officeart/2005/8/quickstyle/simple3" qsCatId="simple" csTypeId="urn:microsoft.com/office/officeart/2005/8/colors/accent3_4" csCatId="accent3" phldr="1"/>
      <dgm:spPr/>
      <dgm:t>
        <a:bodyPr/>
        <a:lstStyle/>
        <a:p>
          <a:endParaRPr lang="it-IT"/>
        </a:p>
      </dgm:t>
    </dgm:pt>
    <dgm:pt modelId="{E14901F3-B27F-46EB-8C5E-CC7C49F78875}">
      <dgm:prSet phldrT="[Testo]" custT="1"/>
      <dgm:spPr/>
      <dgm:t>
        <a:bodyPr/>
        <a:lstStyle/>
        <a:p>
          <a:r>
            <a:rPr lang="it-IT" sz="1400" b="0" i="1" u="sng">
              <a:latin typeface="Dosis" panose="02010503020202060003" pitchFamily="2" charset="0"/>
            </a:rPr>
            <a:t>Spesa al botteghino</a:t>
          </a:r>
        </a:p>
      </dgm:t>
    </dgm:pt>
    <dgm:pt modelId="{E9392E0F-9DF9-4206-B065-FE7EC8F80617}" type="parTrans" cxnId="{E50CA783-E164-43FC-AE35-8F7847A1C1BB}">
      <dgm:prSet/>
      <dgm:spPr/>
      <dgm:t>
        <a:bodyPr/>
        <a:lstStyle/>
        <a:p>
          <a:endParaRPr lang="it-IT"/>
        </a:p>
      </dgm:t>
    </dgm:pt>
    <dgm:pt modelId="{63EF0996-5749-4E22-8284-0B81ACA78D08}" type="sibTrans" cxnId="{E50CA783-E164-43FC-AE35-8F7847A1C1BB}">
      <dgm:prSet/>
      <dgm:spPr/>
      <dgm:t>
        <a:bodyPr/>
        <a:lstStyle/>
        <a:p>
          <a:endParaRPr lang="it-IT"/>
        </a:p>
      </dgm:t>
    </dgm:pt>
    <dgm:pt modelId="{C47166C6-1FE9-4EA3-BED9-5A31EC9CE791}" type="pres">
      <dgm:prSet presAssocID="{A07FA86F-62DD-489E-8874-79DE78A0F0B4}" presName="linear" presStyleCnt="0">
        <dgm:presLayoutVars>
          <dgm:dir/>
          <dgm:animLvl val="lvl"/>
          <dgm:resizeHandles val="exact"/>
        </dgm:presLayoutVars>
      </dgm:prSet>
      <dgm:spPr/>
    </dgm:pt>
    <dgm:pt modelId="{788F9D6C-20FD-4F03-B735-47F3D0419BC3}" type="pres">
      <dgm:prSet presAssocID="{E14901F3-B27F-46EB-8C5E-CC7C49F78875}" presName="parentLin" presStyleCnt="0"/>
      <dgm:spPr/>
    </dgm:pt>
    <dgm:pt modelId="{0534CEAC-D9C6-4FC3-B63E-29BE2D2EA1AE}" type="pres">
      <dgm:prSet presAssocID="{E14901F3-B27F-46EB-8C5E-CC7C49F78875}" presName="parentLeftMargin" presStyleLbl="node1" presStyleIdx="0" presStyleCnt="1"/>
      <dgm:spPr/>
    </dgm:pt>
    <dgm:pt modelId="{0644E4D7-E9D0-46A8-826E-A31806E8DE22}" type="pres">
      <dgm:prSet presAssocID="{E14901F3-B27F-46EB-8C5E-CC7C49F78875}" presName="parentText" presStyleLbl="node1" presStyleIdx="0" presStyleCnt="1" custLinFactNeighborX="-9639" custLinFactNeighborY="14341">
        <dgm:presLayoutVars>
          <dgm:chMax val="0"/>
          <dgm:bulletEnabled val="1"/>
        </dgm:presLayoutVars>
      </dgm:prSet>
      <dgm:spPr/>
    </dgm:pt>
    <dgm:pt modelId="{B179B12E-85C4-4857-BA73-AB89CEBB28D6}" type="pres">
      <dgm:prSet presAssocID="{E14901F3-B27F-46EB-8C5E-CC7C49F78875}" presName="negativeSpace" presStyleCnt="0"/>
      <dgm:spPr/>
    </dgm:pt>
    <dgm:pt modelId="{949B9D8F-D60C-4EE1-8C3E-5F9F1D28DE0A}" type="pres">
      <dgm:prSet presAssocID="{E14901F3-B27F-46EB-8C5E-CC7C49F78875}" presName="childText" presStyleLbl="conFgAcc1" presStyleIdx="0" presStyleCnt="1">
        <dgm:presLayoutVars>
          <dgm:bulletEnabled val="1"/>
        </dgm:presLayoutVars>
      </dgm:prSet>
      <dgm:spPr>
        <a:scene3d>
          <a:camera prst="orthographicFront"/>
          <a:lightRig rig="threePt" dir="t"/>
        </a:scene3d>
        <a:sp3d>
          <a:bevelT/>
        </a:sp3d>
      </dgm:spPr>
    </dgm:pt>
  </dgm:ptLst>
  <dgm:cxnLst>
    <dgm:cxn modelId="{E50CA783-E164-43FC-AE35-8F7847A1C1BB}" srcId="{A07FA86F-62DD-489E-8874-79DE78A0F0B4}" destId="{E14901F3-B27F-46EB-8C5E-CC7C49F78875}" srcOrd="0" destOrd="0" parTransId="{E9392E0F-9DF9-4206-B065-FE7EC8F80617}" sibTransId="{63EF0996-5749-4E22-8284-0B81ACA78D08}"/>
    <dgm:cxn modelId="{EC02198B-D64E-4654-AF4B-518B30C23E27}" type="presOf" srcId="{E14901F3-B27F-46EB-8C5E-CC7C49F78875}" destId="{0644E4D7-E9D0-46A8-826E-A31806E8DE22}" srcOrd="1" destOrd="0" presId="urn:microsoft.com/office/officeart/2005/8/layout/list1"/>
    <dgm:cxn modelId="{CE5815A0-59DA-47A3-A18A-89C1002F00E0}" type="presOf" srcId="{A07FA86F-62DD-489E-8874-79DE78A0F0B4}" destId="{C47166C6-1FE9-4EA3-BED9-5A31EC9CE791}" srcOrd="0" destOrd="0" presId="urn:microsoft.com/office/officeart/2005/8/layout/list1"/>
    <dgm:cxn modelId="{B400C7DE-C2B4-4CFC-9AC1-989129D8FBD8}" type="presOf" srcId="{E14901F3-B27F-46EB-8C5E-CC7C49F78875}" destId="{0534CEAC-D9C6-4FC3-B63E-29BE2D2EA1AE}" srcOrd="0" destOrd="0" presId="urn:microsoft.com/office/officeart/2005/8/layout/list1"/>
    <dgm:cxn modelId="{EBC2AE83-D11C-4263-9E1D-87A547AD9F5F}" type="presParOf" srcId="{C47166C6-1FE9-4EA3-BED9-5A31EC9CE791}" destId="{788F9D6C-20FD-4F03-B735-47F3D0419BC3}" srcOrd="0" destOrd="0" presId="urn:microsoft.com/office/officeart/2005/8/layout/list1"/>
    <dgm:cxn modelId="{86719740-B12D-4058-A5A8-BCDBC9198593}" type="presParOf" srcId="{788F9D6C-20FD-4F03-B735-47F3D0419BC3}" destId="{0534CEAC-D9C6-4FC3-B63E-29BE2D2EA1AE}" srcOrd="0" destOrd="0" presId="urn:microsoft.com/office/officeart/2005/8/layout/list1"/>
    <dgm:cxn modelId="{F4E99EEA-DCD4-4F65-8A56-A91B5AC9CA67}" type="presParOf" srcId="{788F9D6C-20FD-4F03-B735-47F3D0419BC3}" destId="{0644E4D7-E9D0-46A8-826E-A31806E8DE22}" srcOrd="1" destOrd="0" presId="urn:microsoft.com/office/officeart/2005/8/layout/list1"/>
    <dgm:cxn modelId="{B6461489-6F2F-489E-8461-E49EC926CF0A}" type="presParOf" srcId="{C47166C6-1FE9-4EA3-BED9-5A31EC9CE791}" destId="{B179B12E-85C4-4857-BA73-AB89CEBB28D6}" srcOrd="1" destOrd="0" presId="urn:microsoft.com/office/officeart/2005/8/layout/list1"/>
    <dgm:cxn modelId="{68D9A7D7-86EE-4AEF-A02B-8E06A415D85E}" type="presParOf" srcId="{C47166C6-1FE9-4EA3-BED9-5A31EC9CE791}" destId="{949B9D8F-D60C-4EE1-8C3E-5F9F1D28DE0A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FE9265A4-EB51-4743-ADE3-1C1EE92BDDD8}" type="doc">
      <dgm:prSet loTypeId="urn:microsoft.com/office/officeart/2005/8/layout/hierarchy1" loCatId="hierarchy" qsTypeId="urn:microsoft.com/office/officeart/2005/8/quickstyle/simple5" qsCatId="simple" csTypeId="urn:microsoft.com/office/officeart/2005/8/colors/accent6_1" csCatId="accent6" phldr="1"/>
      <dgm:spPr/>
      <dgm:t>
        <a:bodyPr/>
        <a:lstStyle/>
        <a:p>
          <a:endParaRPr lang="it-IT"/>
        </a:p>
      </dgm:t>
    </dgm:pt>
    <dgm:pt modelId="{779CB560-247B-48D0-B4FB-2A763E4AF8AE}">
      <dgm:prSet phldrT="[Testo]" custT="1"/>
      <dgm:spPr/>
      <dgm:t>
        <a:bodyPr/>
        <a:lstStyle/>
        <a:p>
          <a:r>
            <a:rPr lang="it-IT" sz="1000">
              <a:latin typeface="Dosis" panose="02010503020202060003" pitchFamily="2" charset="0"/>
            </a:rPr>
            <a:t>Anno</a:t>
          </a:r>
        </a:p>
      </dgm:t>
    </dgm:pt>
    <dgm:pt modelId="{880571AC-DF76-476C-AAE1-D66FB7E845CC}" type="parTrans" cxnId="{5F6A5820-A47A-4D82-90BB-17DA53391776}">
      <dgm:prSet/>
      <dgm:spPr/>
      <dgm:t>
        <a:bodyPr/>
        <a:lstStyle/>
        <a:p>
          <a:endParaRPr lang="it-IT"/>
        </a:p>
      </dgm:t>
    </dgm:pt>
    <dgm:pt modelId="{F6D1D25A-5ADC-4632-87E0-3C61685761DB}" type="sibTrans" cxnId="{5F6A5820-A47A-4D82-90BB-17DA53391776}">
      <dgm:prSet/>
      <dgm:spPr/>
      <dgm:t>
        <a:bodyPr/>
        <a:lstStyle/>
        <a:p>
          <a:endParaRPr lang="it-IT"/>
        </a:p>
      </dgm:t>
    </dgm:pt>
    <dgm:pt modelId="{7F0A83FE-66A9-45E4-A37B-57C29735FD54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2018</a:t>
          </a:r>
        </a:p>
      </dgm:t>
    </dgm:pt>
    <dgm:pt modelId="{267D5886-FBBC-44F2-8E70-C5A7D3D818C7}" type="parTrans" cxnId="{48EB6FAA-A525-4FF1-9D12-0800554D1487}">
      <dgm:prSet/>
      <dgm:spPr/>
      <dgm:t>
        <a:bodyPr/>
        <a:lstStyle/>
        <a:p>
          <a:endParaRPr lang="it-IT"/>
        </a:p>
      </dgm:t>
    </dgm:pt>
    <dgm:pt modelId="{D595FFF3-BEDA-4BAF-A7DD-71515B454765}" type="sibTrans" cxnId="{48EB6FAA-A525-4FF1-9D12-0800554D1487}">
      <dgm:prSet/>
      <dgm:spPr/>
      <dgm:t>
        <a:bodyPr/>
        <a:lstStyle/>
        <a:p>
          <a:endParaRPr lang="it-IT"/>
        </a:p>
      </dgm:t>
    </dgm:pt>
    <dgm:pt modelId="{2FC17958-902C-4539-A198-0720F6062468}">
      <dgm:prSet phldrT="[Testo]"/>
      <dgm:spPr/>
      <dgm:t>
        <a:bodyPr/>
        <a:lstStyle/>
        <a:p>
          <a:r>
            <a:rPr lang="it-IT">
              <a:latin typeface="Arial Narrow" panose="020B0606020202030204" pitchFamily="34" charset="0"/>
            </a:rPr>
            <a:t>2019</a:t>
          </a:r>
        </a:p>
      </dgm:t>
    </dgm:pt>
    <dgm:pt modelId="{D3E1818B-672E-489D-8EAD-5FED4D99F953}" type="parTrans" cxnId="{4B0AB3E2-361E-4EF7-925F-90E855F0D4C7}">
      <dgm:prSet/>
      <dgm:spPr/>
      <dgm:t>
        <a:bodyPr/>
        <a:lstStyle/>
        <a:p>
          <a:endParaRPr lang="it-IT"/>
        </a:p>
      </dgm:t>
    </dgm:pt>
    <dgm:pt modelId="{C5F30CBC-4860-460A-B640-5AF6EC012345}" type="sibTrans" cxnId="{4B0AB3E2-361E-4EF7-925F-90E855F0D4C7}">
      <dgm:prSet/>
      <dgm:spPr/>
      <dgm:t>
        <a:bodyPr/>
        <a:lstStyle/>
        <a:p>
          <a:endParaRPr lang="it-IT"/>
        </a:p>
      </dgm:t>
    </dgm:pt>
    <dgm:pt modelId="{30FB78C5-1134-4991-BC00-BD75FA6FA754}" type="pres">
      <dgm:prSet presAssocID="{FE9265A4-EB51-4743-ADE3-1C1EE92BDDD8}" presName="hierChild1" presStyleCnt="0">
        <dgm:presLayoutVars>
          <dgm:chPref val="1"/>
          <dgm:dir/>
          <dgm:animOne val="branch"/>
          <dgm:animLvl val="lvl"/>
          <dgm:resizeHandles/>
        </dgm:presLayoutVars>
      </dgm:prSet>
      <dgm:spPr/>
    </dgm:pt>
    <dgm:pt modelId="{6FB5C266-4478-46B4-A042-520ADE07F67D}" type="pres">
      <dgm:prSet presAssocID="{779CB560-247B-48D0-B4FB-2A763E4AF8AE}" presName="hierRoot1" presStyleCnt="0"/>
      <dgm:spPr/>
    </dgm:pt>
    <dgm:pt modelId="{8B8CBDC3-5791-4340-BE2E-A22A02D86520}" type="pres">
      <dgm:prSet presAssocID="{779CB560-247B-48D0-B4FB-2A763E4AF8AE}" presName="composite" presStyleCnt="0"/>
      <dgm:spPr/>
    </dgm:pt>
    <dgm:pt modelId="{704DCB4F-1EA4-42A5-BFF3-A661B2B5B8E4}" type="pres">
      <dgm:prSet presAssocID="{779CB560-247B-48D0-B4FB-2A763E4AF8AE}" presName="background" presStyleLbl="node0" presStyleIdx="0" presStyleCnt="1"/>
      <dgm:spPr/>
    </dgm:pt>
    <dgm:pt modelId="{F2BC9EED-9E87-4330-921C-75252A19C8DA}" type="pres">
      <dgm:prSet presAssocID="{779CB560-247B-48D0-B4FB-2A763E4AF8AE}" presName="text" presStyleLbl="fgAcc0" presStyleIdx="0" presStyleCnt="1" custScaleX="258296" custScaleY="44534" custLinFactNeighborX="3780" custLinFactNeighborY="-27874">
        <dgm:presLayoutVars>
          <dgm:chPref val="3"/>
        </dgm:presLayoutVars>
      </dgm:prSet>
      <dgm:spPr/>
    </dgm:pt>
    <dgm:pt modelId="{D1C05A7F-F824-4D72-9CFA-035134768667}" type="pres">
      <dgm:prSet presAssocID="{779CB560-247B-48D0-B4FB-2A763E4AF8AE}" presName="hierChild2" presStyleCnt="0"/>
      <dgm:spPr/>
    </dgm:pt>
    <dgm:pt modelId="{B1EC5A2D-7A66-428D-882E-C761F9CDB9DE}" type="pres">
      <dgm:prSet presAssocID="{267D5886-FBBC-44F2-8E70-C5A7D3D818C7}" presName="Name10" presStyleLbl="parChTrans1D2" presStyleIdx="0" presStyleCnt="2"/>
      <dgm:spPr/>
    </dgm:pt>
    <dgm:pt modelId="{77EE1994-46BA-4AAC-B75F-A8CC1281165A}" type="pres">
      <dgm:prSet presAssocID="{7F0A83FE-66A9-45E4-A37B-57C29735FD54}" presName="hierRoot2" presStyleCnt="0"/>
      <dgm:spPr/>
    </dgm:pt>
    <dgm:pt modelId="{A0672F88-90BF-4C42-A7BE-73F652062E5B}" type="pres">
      <dgm:prSet presAssocID="{7F0A83FE-66A9-45E4-A37B-57C29735FD54}" presName="composite2" presStyleCnt="0"/>
      <dgm:spPr/>
    </dgm:pt>
    <dgm:pt modelId="{FB848A89-D29E-4F8B-8FE6-3B52EB3E00BD}" type="pres">
      <dgm:prSet presAssocID="{7F0A83FE-66A9-45E4-A37B-57C29735FD54}" presName="background2" presStyleLbl="node2" presStyleIdx="0" presStyleCnt="2"/>
      <dgm:spPr/>
    </dgm:pt>
    <dgm:pt modelId="{8189E00C-A64C-4932-A813-0103FF3F1A3E}" type="pres">
      <dgm:prSet presAssocID="{7F0A83FE-66A9-45E4-A37B-57C29735FD54}" presName="text2" presStyleLbl="fgAcc2" presStyleIdx="0" presStyleCnt="2" custScaleX="91096" custScaleY="51588" custLinFactNeighborX="-18371" custLinFactNeighborY="63">
        <dgm:presLayoutVars>
          <dgm:chPref val="3"/>
        </dgm:presLayoutVars>
      </dgm:prSet>
      <dgm:spPr/>
    </dgm:pt>
    <dgm:pt modelId="{1BFA41FF-984F-49B1-9CD1-9E57AC35F788}" type="pres">
      <dgm:prSet presAssocID="{7F0A83FE-66A9-45E4-A37B-57C29735FD54}" presName="hierChild3" presStyleCnt="0"/>
      <dgm:spPr/>
    </dgm:pt>
    <dgm:pt modelId="{B948BAAC-2AC0-4161-92C5-74B664B1BC79}" type="pres">
      <dgm:prSet presAssocID="{D3E1818B-672E-489D-8EAD-5FED4D99F953}" presName="Name10" presStyleLbl="parChTrans1D2" presStyleIdx="1" presStyleCnt="2"/>
      <dgm:spPr/>
    </dgm:pt>
    <dgm:pt modelId="{C30556F0-6616-4ECA-9F77-90DC16E3A2FB}" type="pres">
      <dgm:prSet presAssocID="{2FC17958-902C-4539-A198-0720F6062468}" presName="hierRoot2" presStyleCnt="0"/>
      <dgm:spPr/>
    </dgm:pt>
    <dgm:pt modelId="{ABC5424A-2FF7-490A-A1DF-0CE82D841185}" type="pres">
      <dgm:prSet presAssocID="{2FC17958-902C-4539-A198-0720F6062468}" presName="composite2" presStyleCnt="0"/>
      <dgm:spPr/>
    </dgm:pt>
    <dgm:pt modelId="{34BEC984-6831-4606-B7D0-26430F7F51B3}" type="pres">
      <dgm:prSet presAssocID="{2FC17958-902C-4539-A198-0720F6062468}" presName="background2" presStyleLbl="node2" presStyleIdx="1" presStyleCnt="2"/>
      <dgm:spPr/>
    </dgm:pt>
    <dgm:pt modelId="{2708A2E2-143D-4EF3-9CD2-1DFD0F05FF0E}" type="pres">
      <dgm:prSet presAssocID="{2FC17958-902C-4539-A198-0720F6062468}" presName="text2" presStyleLbl="fgAcc2" presStyleIdx="1" presStyleCnt="2" custScaleX="91096" custScaleY="51588" custLinFactNeighborX="18720">
        <dgm:presLayoutVars>
          <dgm:chPref val="3"/>
        </dgm:presLayoutVars>
      </dgm:prSet>
      <dgm:spPr/>
    </dgm:pt>
    <dgm:pt modelId="{54B6B5A2-69D3-4891-A635-0FC389879D96}" type="pres">
      <dgm:prSet presAssocID="{2FC17958-902C-4539-A198-0720F6062468}" presName="hierChild3" presStyleCnt="0"/>
      <dgm:spPr/>
    </dgm:pt>
  </dgm:ptLst>
  <dgm:cxnLst>
    <dgm:cxn modelId="{32970D18-30FB-411E-A37C-5F6F0EF368DB}" type="presOf" srcId="{FE9265A4-EB51-4743-ADE3-1C1EE92BDDD8}" destId="{30FB78C5-1134-4991-BC00-BD75FA6FA754}" srcOrd="0" destOrd="0" presId="urn:microsoft.com/office/officeart/2005/8/layout/hierarchy1"/>
    <dgm:cxn modelId="{5F6A5820-A47A-4D82-90BB-17DA53391776}" srcId="{FE9265A4-EB51-4743-ADE3-1C1EE92BDDD8}" destId="{779CB560-247B-48D0-B4FB-2A763E4AF8AE}" srcOrd="0" destOrd="0" parTransId="{880571AC-DF76-476C-AAE1-D66FB7E845CC}" sibTransId="{F6D1D25A-5ADC-4632-87E0-3C61685761DB}"/>
    <dgm:cxn modelId="{0982524C-1CA8-4A64-984D-F74035191143}" type="presOf" srcId="{2FC17958-902C-4539-A198-0720F6062468}" destId="{2708A2E2-143D-4EF3-9CD2-1DFD0F05FF0E}" srcOrd="0" destOrd="0" presId="urn:microsoft.com/office/officeart/2005/8/layout/hierarchy1"/>
    <dgm:cxn modelId="{D6F21E60-771E-4B04-9863-35FD5F8D48AA}" type="presOf" srcId="{779CB560-247B-48D0-B4FB-2A763E4AF8AE}" destId="{F2BC9EED-9E87-4330-921C-75252A19C8DA}" srcOrd="0" destOrd="0" presId="urn:microsoft.com/office/officeart/2005/8/layout/hierarchy1"/>
    <dgm:cxn modelId="{48EB6FAA-A525-4FF1-9D12-0800554D1487}" srcId="{779CB560-247B-48D0-B4FB-2A763E4AF8AE}" destId="{7F0A83FE-66A9-45E4-A37B-57C29735FD54}" srcOrd="0" destOrd="0" parTransId="{267D5886-FBBC-44F2-8E70-C5A7D3D818C7}" sibTransId="{D595FFF3-BEDA-4BAF-A7DD-71515B454765}"/>
    <dgm:cxn modelId="{4B0AB3E2-361E-4EF7-925F-90E855F0D4C7}" srcId="{779CB560-247B-48D0-B4FB-2A763E4AF8AE}" destId="{2FC17958-902C-4539-A198-0720F6062468}" srcOrd="1" destOrd="0" parTransId="{D3E1818B-672E-489D-8EAD-5FED4D99F953}" sibTransId="{C5F30CBC-4860-460A-B640-5AF6EC012345}"/>
    <dgm:cxn modelId="{EC77C6E4-2761-440B-8107-8CEE0657B788}" type="presOf" srcId="{D3E1818B-672E-489D-8EAD-5FED4D99F953}" destId="{B948BAAC-2AC0-4161-92C5-74B664B1BC79}" srcOrd="0" destOrd="0" presId="urn:microsoft.com/office/officeart/2005/8/layout/hierarchy1"/>
    <dgm:cxn modelId="{4CE42DEB-98E6-47C3-A4CE-3DE9414BAD14}" type="presOf" srcId="{267D5886-FBBC-44F2-8E70-C5A7D3D818C7}" destId="{B1EC5A2D-7A66-428D-882E-C761F9CDB9DE}" srcOrd="0" destOrd="0" presId="urn:microsoft.com/office/officeart/2005/8/layout/hierarchy1"/>
    <dgm:cxn modelId="{AAAD8FF1-0E13-4731-B12A-7D49300DAB4F}" type="presOf" srcId="{7F0A83FE-66A9-45E4-A37B-57C29735FD54}" destId="{8189E00C-A64C-4932-A813-0103FF3F1A3E}" srcOrd="0" destOrd="0" presId="urn:microsoft.com/office/officeart/2005/8/layout/hierarchy1"/>
    <dgm:cxn modelId="{63409BED-F320-41DB-8CB2-797AD768FEB1}" type="presParOf" srcId="{30FB78C5-1134-4991-BC00-BD75FA6FA754}" destId="{6FB5C266-4478-46B4-A042-520ADE07F67D}" srcOrd="0" destOrd="0" presId="urn:microsoft.com/office/officeart/2005/8/layout/hierarchy1"/>
    <dgm:cxn modelId="{88E79FB8-D8DF-4DCA-82F9-2A9FDD451CD8}" type="presParOf" srcId="{6FB5C266-4478-46B4-A042-520ADE07F67D}" destId="{8B8CBDC3-5791-4340-BE2E-A22A02D86520}" srcOrd="0" destOrd="0" presId="urn:microsoft.com/office/officeart/2005/8/layout/hierarchy1"/>
    <dgm:cxn modelId="{F83B9190-832C-4CC2-8886-C42BE68A431C}" type="presParOf" srcId="{8B8CBDC3-5791-4340-BE2E-A22A02D86520}" destId="{704DCB4F-1EA4-42A5-BFF3-A661B2B5B8E4}" srcOrd="0" destOrd="0" presId="urn:microsoft.com/office/officeart/2005/8/layout/hierarchy1"/>
    <dgm:cxn modelId="{046E2121-2461-4FDA-9D71-1C62EDAF3638}" type="presParOf" srcId="{8B8CBDC3-5791-4340-BE2E-A22A02D86520}" destId="{F2BC9EED-9E87-4330-921C-75252A19C8DA}" srcOrd="1" destOrd="0" presId="urn:microsoft.com/office/officeart/2005/8/layout/hierarchy1"/>
    <dgm:cxn modelId="{870A2307-707F-4F25-A0EE-33CE7FDFDBFB}" type="presParOf" srcId="{6FB5C266-4478-46B4-A042-520ADE07F67D}" destId="{D1C05A7F-F824-4D72-9CFA-035134768667}" srcOrd="1" destOrd="0" presId="urn:microsoft.com/office/officeart/2005/8/layout/hierarchy1"/>
    <dgm:cxn modelId="{AC3A04A3-B45E-441E-BFA1-B627DB68337C}" type="presParOf" srcId="{D1C05A7F-F824-4D72-9CFA-035134768667}" destId="{B1EC5A2D-7A66-428D-882E-C761F9CDB9DE}" srcOrd="0" destOrd="0" presId="urn:microsoft.com/office/officeart/2005/8/layout/hierarchy1"/>
    <dgm:cxn modelId="{63427FFF-C96A-4094-A158-10A9E9FC9C75}" type="presParOf" srcId="{D1C05A7F-F824-4D72-9CFA-035134768667}" destId="{77EE1994-46BA-4AAC-B75F-A8CC1281165A}" srcOrd="1" destOrd="0" presId="urn:microsoft.com/office/officeart/2005/8/layout/hierarchy1"/>
    <dgm:cxn modelId="{E6008BC4-441D-47AC-89D2-7005C4699FFE}" type="presParOf" srcId="{77EE1994-46BA-4AAC-B75F-A8CC1281165A}" destId="{A0672F88-90BF-4C42-A7BE-73F652062E5B}" srcOrd="0" destOrd="0" presId="urn:microsoft.com/office/officeart/2005/8/layout/hierarchy1"/>
    <dgm:cxn modelId="{A5CF26D0-3E4B-4445-9F0B-10CE2ED6B883}" type="presParOf" srcId="{A0672F88-90BF-4C42-A7BE-73F652062E5B}" destId="{FB848A89-D29E-4F8B-8FE6-3B52EB3E00BD}" srcOrd="0" destOrd="0" presId="urn:microsoft.com/office/officeart/2005/8/layout/hierarchy1"/>
    <dgm:cxn modelId="{D87CA6C0-992C-4580-BB85-EA90635671B3}" type="presParOf" srcId="{A0672F88-90BF-4C42-A7BE-73F652062E5B}" destId="{8189E00C-A64C-4932-A813-0103FF3F1A3E}" srcOrd="1" destOrd="0" presId="urn:microsoft.com/office/officeart/2005/8/layout/hierarchy1"/>
    <dgm:cxn modelId="{03900914-DF49-4E05-8F64-5E8D7150566E}" type="presParOf" srcId="{77EE1994-46BA-4AAC-B75F-A8CC1281165A}" destId="{1BFA41FF-984F-49B1-9CD1-9E57AC35F788}" srcOrd="1" destOrd="0" presId="urn:microsoft.com/office/officeart/2005/8/layout/hierarchy1"/>
    <dgm:cxn modelId="{5E1641D3-5B60-4FA5-8EA6-DBD27A03D207}" type="presParOf" srcId="{D1C05A7F-F824-4D72-9CFA-035134768667}" destId="{B948BAAC-2AC0-4161-92C5-74B664B1BC79}" srcOrd="2" destOrd="0" presId="urn:microsoft.com/office/officeart/2005/8/layout/hierarchy1"/>
    <dgm:cxn modelId="{9793191F-772A-4E99-9DAB-7AB0280B3DA4}" type="presParOf" srcId="{D1C05A7F-F824-4D72-9CFA-035134768667}" destId="{C30556F0-6616-4ECA-9F77-90DC16E3A2FB}" srcOrd="3" destOrd="0" presId="urn:microsoft.com/office/officeart/2005/8/layout/hierarchy1"/>
    <dgm:cxn modelId="{43BCE0B8-5749-4BB9-9FD0-497D8BE760C3}" type="presParOf" srcId="{C30556F0-6616-4ECA-9F77-90DC16E3A2FB}" destId="{ABC5424A-2FF7-490A-A1DF-0CE82D841185}" srcOrd="0" destOrd="0" presId="urn:microsoft.com/office/officeart/2005/8/layout/hierarchy1"/>
    <dgm:cxn modelId="{C35AAE71-4B8A-4A17-ABCF-2247127FAD63}" type="presParOf" srcId="{ABC5424A-2FF7-490A-A1DF-0CE82D841185}" destId="{34BEC984-6831-4606-B7D0-26430F7F51B3}" srcOrd="0" destOrd="0" presId="urn:microsoft.com/office/officeart/2005/8/layout/hierarchy1"/>
    <dgm:cxn modelId="{FA920057-A327-483D-BA53-9B799ED143C9}" type="presParOf" srcId="{ABC5424A-2FF7-490A-A1DF-0CE82D841185}" destId="{2708A2E2-143D-4EF3-9CD2-1DFD0F05FF0E}" srcOrd="1" destOrd="0" presId="urn:microsoft.com/office/officeart/2005/8/layout/hierarchy1"/>
    <dgm:cxn modelId="{C9E52AB6-3833-4481-8E31-6361960C1CAA}" type="presParOf" srcId="{C30556F0-6616-4ECA-9F77-90DC16E3A2FB}" destId="{54B6B5A2-69D3-4891-A635-0FC389879D96}" srcOrd="1" destOrd="0" presId="urn:microsoft.com/office/officeart/2005/8/layout/hierarchy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62871" y="106361"/>
          <a:ext cx="429677" cy="23811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2525"/>
              </a:lnTo>
              <a:lnTo>
                <a:pt x="429677" y="182525"/>
              </a:lnTo>
              <a:lnTo>
                <a:pt x="429677" y="23811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189918" y="106361"/>
          <a:ext cx="472952" cy="238359"/>
        </a:xfrm>
        <a:custGeom>
          <a:avLst/>
          <a:gdLst/>
          <a:ahLst/>
          <a:cxnLst/>
          <a:rect l="0" t="0" r="0" b="0"/>
          <a:pathLst>
            <a:path>
              <a:moveTo>
                <a:pt x="472952" y="0"/>
              </a:moveTo>
              <a:lnTo>
                <a:pt x="472952" y="182765"/>
              </a:lnTo>
              <a:lnTo>
                <a:pt x="0" y="182765"/>
              </a:lnTo>
              <a:lnTo>
                <a:pt x="0" y="23835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887833" y="-63345"/>
          <a:ext cx="1550075" cy="16970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54512" y="0"/>
          <a:ext cx="1550075" cy="169707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59483" y="4971"/>
        <a:ext cx="1540133" cy="159765"/>
      </dsp:txXfrm>
    </dsp:sp>
    <dsp:sp modelId="{FB848A89-D29E-4F8B-8FE6-3B52EB3E00BD}">
      <dsp:nvSpPr>
        <dsp:cNvPr id="0" name=""/>
        <dsp:cNvSpPr/>
      </dsp:nvSpPr>
      <dsp:spPr>
        <a:xfrm>
          <a:off x="916578" y="344721"/>
          <a:ext cx="546681" cy="19658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83257" y="408066"/>
          <a:ext cx="546681" cy="19658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989015" y="413824"/>
        <a:ext cx="535165" cy="185072"/>
      </dsp:txXfrm>
    </dsp:sp>
    <dsp:sp modelId="{34BEC984-6831-4606-B7D0-26430F7F51B3}">
      <dsp:nvSpPr>
        <dsp:cNvPr id="0" name=""/>
        <dsp:cNvSpPr/>
      </dsp:nvSpPr>
      <dsp:spPr>
        <a:xfrm>
          <a:off x="1819208" y="344481"/>
          <a:ext cx="546681" cy="19658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885887" y="407826"/>
          <a:ext cx="546681" cy="19658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2019</a:t>
          </a:r>
        </a:p>
      </dsp:txBody>
      <dsp:txXfrm>
        <a:off x="1891645" y="413584"/>
        <a:ext cx="535165" cy="185072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7758"/>
          <a:ext cx="3965613" cy="428399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8280" y="12820"/>
          <a:ext cx="2775929" cy="501840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4924" tIns="0" rIns="10492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22778" y="37318"/>
        <a:ext cx="2726933" cy="452844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92380" y="100313"/>
          <a:ext cx="405244" cy="22460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172"/>
              </a:lnTo>
              <a:lnTo>
                <a:pt x="405244" y="172172"/>
              </a:lnTo>
              <a:lnTo>
                <a:pt x="405244" y="224604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446321" y="100313"/>
          <a:ext cx="446058" cy="224831"/>
        </a:xfrm>
        <a:custGeom>
          <a:avLst/>
          <a:gdLst/>
          <a:ahLst/>
          <a:cxnLst/>
          <a:rect l="0" t="0" r="0" b="0"/>
          <a:pathLst>
            <a:path>
              <a:moveTo>
                <a:pt x="446058" y="0"/>
              </a:moveTo>
              <a:lnTo>
                <a:pt x="446058" y="172398"/>
              </a:lnTo>
              <a:lnTo>
                <a:pt x="0" y="172398"/>
              </a:lnTo>
              <a:lnTo>
                <a:pt x="0" y="224831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161413" y="-59743"/>
          <a:ext cx="1461933" cy="16005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224301" y="0"/>
          <a:ext cx="1461933" cy="160057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228989" y="4688"/>
        <a:ext cx="1452557" cy="150681"/>
      </dsp:txXfrm>
    </dsp:sp>
    <dsp:sp modelId="{FB848A89-D29E-4F8B-8FE6-3B52EB3E00BD}">
      <dsp:nvSpPr>
        <dsp:cNvPr id="0" name=""/>
        <dsp:cNvSpPr/>
      </dsp:nvSpPr>
      <dsp:spPr>
        <a:xfrm>
          <a:off x="1188523" y="325145"/>
          <a:ext cx="515595" cy="18540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251411" y="384888"/>
          <a:ext cx="515595" cy="185409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2018</a:t>
          </a:r>
        </a:p>
      </dsp:txBody>
      <dsp:txXfrm>
        <a:off x="1256841" y="390318"/>
        <a:ext cx="504735" cy="174549"/>
      </dsp:txXfrm>
    </dsp:sp>
    <dsp:sp modelId="{34BEC984-6831-4606-B7D0-26430F7F51B3}">
      <dsp:nvSpPr>
        <dsp:cNvPr id="0" name=""/>
        <dsp:cNvSpPr/>
      </dsp:nvSpPr>
      <dsp:spPr>
        <a:xfrm>
          <a:off x="2039827" y="324918"/>
          <a:ext cx="515595" cy="18540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02714" y="384662"/>
          <a:ext cx="515595" cy="185409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2019</a:t>
          </a:r>
        </a:p>
      </dsp:txBody>
      <dsp:txXfrm>
        <a:off x="2108144" y="390092"/>
        <a:ext cx="504735" cy="174549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198437"/>
          <a:ext cx="4002228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00111" y="19483"/>
          <a:ext cx="2801559" cy="501840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892" tIns="0" rIns="105892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4609" y="43981"/>
        <a:ext cx="2752563" cy="452844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0985"/>
          <a:ext cx="3378800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68940" y="65"/>
          <a:ext cx="2365160" cy="50184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9397" tIns="0" rIns="89397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93438" y="24563"/>
        <a:ext cx="2316164" cy="452844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0985"/>
          <a:ext cx="3349523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67476" y="65"/>
          <a:ext cx="2344666" cy="50184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623" tIns="0" rIns="8862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91974" y="24563"/>
        <a:ext cx="2295670" cy="452844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0985"/>
          <a:ext cx="3349523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67476" y="65"/>
          <a:ext cx="2344666" cy="50184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623" tIns="0" rIns="8862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91974" y="24563"/>
        <a:ext cx="2295670" cy="452844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0985"/>
          <a:ext cx="3349523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67476" y="65"/>
          <a:ext cx="2344666" cy="50184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623" tIns="0" rIns="8862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91974" y="24563"/>
        <a:ext cx="2295670" cy="452844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50985"/>
          <a:ext cx="3349523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67476" y="65"/>
          <a:ext cx="2344666" cy="50184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8623" tIns="0" rIns="88623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191974" y="24563"/>
        <a:ext cx="2295670" cy="452844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274440" y="114578"/>
          <a:ext cx="576430" cy="256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865"/>
              </a:lnTo>
              <a:lnTo>
                <a:pt x="576430" y="196865"/>
              </a:lnTo>
              <a:lnTo>
                <a:pt x="576430" y="25675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764952" y="114578"/>
          <a:ext cx="509488" cy="257013"/>
        </a:xfrm>
        <a:custGeom>
          <a:avLst/>
          <a:gdLst/>
          <a:ahLst/>
          <a:cxnLst/>
          <a:rect l="0" t="0" r="0" b="0"/>
          <a:pathLst>
            <a:path>
              <a:moveTo>
                <a:pt x="509488" y="0"/>
              </a:moveTo>
              <a:lnTo>
                <a:pt x="509488" y="197124"/>
              </a:lnTo>
              <a:lnTo>
                <a:pt x="0" y="197124"/>
              </a:lnTo>
              <a:lnTo>
                <a:pt x="0" y="257013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439530" y="-68239"/>
          <a:ext cx="1669821" cy="18281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511360" y="0"/>
          <a:ext cx="1669821" cy="182817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16715" y="5355"/>
        <a:ext cx="1659111" cy="172107"/>
      </dsp:txXfrm>
    </dsp:sp>
    <dsp:sp modelId="{FB848A89-D29E-4F8B-8FE6-3B52EB3E00BD}">
      <dsp:nvSpPr>
        <dsp:cNvPr id="0" name=""/>
        <dsp:cNvSpPr/>
      </dsp:nvSpPr>
      <dsp:spPr>
        <a:xfrm>
          <a:off x="470495" y="371591"/>
          <a:ext cx="588913" cy="21177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542326" y="439830"/>
          <a:ext cx="588913" cy="211775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548529" y="446033"/>
        <a:ext cx="576507" cy="199369"/>
      </dsp:txXfrm>
    </dsp:sp>
    <dsp:sp modelId="{34BEC984-6831-4606-B7D0-26430F7F51B3}">
      <dsp:nvSpPr>
        <dsp:cNvPr id="0" name=""/>
        <dsp:cNvSpPr/>
      </dsp:nvSpPr>
      <dsp:spPr>
        <a:xfrm>
          <a:off x="1556415" y="371333"/>
          <a:ext cx="588913" cy="21177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628245" y="439572"/>
          <a:ext cx="588913" cy="211775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634448" y="445775"/>
        <a:ext cx="576507" cy="199369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279459" y="114623"/>
          <a:ext cx="576659" cy="2567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814"/>
              </a:lnTo>
              <a:lnTo>
                <a:pt x="576659" y="196814"/>
              </a:lnTo>
              <a:lnTo>
                <a:pt x="576659" y="25672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769769" y="114623"/>
          <a:ext cx="509690" cy="256985"/>
        </a:xfrm>
        <a:custGeom>
          <a:avLst/>
          <a:gdLst/>
          <a:ahLst/>
          <a:cxnLst/>
          <a:rect l="0" t="0" r="0" b="0"/>
          <a:pathLst>
            <a:path>
              <a:moveTo>
                <a:pt x="509690" y="0"/>
              </a:moveTo>
              <a:lnTo>
                <a:pt x="509690" y="197073"/>
              </a:lnTo>
              <a:lnTo>
                <a:pt x="0" y="197073"/>
              </a:lnTo>
              <a:lnTo>
                <a:pt x="0" y="2569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444218" y="-68266"/>
          <a:ext cx="1670483" cy="18288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516077" y="0"/>
          <a:ext cx="1670483" cy="182889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21434" y="5357"/>
        <a:ext cx="1659769" cy="172175"/>
      </dsp:txXfrm>
    </dsp:sp>
    <dsp:sp modelId="{FB848A89-D29E-4F8B-8FE6-3B52EB3E00BD}">
      <dsp:nvSpPr>
        <dsp:cNvPr id="0" name=""/>
        <dsp:cNvSpPr/>
      </dsp:nvSpPr>
      <dsp:spPr>
        <a:xfrm>
          <a:off x="475195" y="371609"/>
          <a:ext cx="589147" cy="21185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547055" y="439875"/>
          <a:ext cx="589147" cy="21185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553260" y="446080"/>
        <a:ext cx="576737" cy="199448"/>
      </dsp:txXfrm>
    </dsp:sp>
    <dsp:sp modelId="{34BEC984-6831-4606-B7D0-26430F7F51B3}">
      <dsp:nvSpPr>
        <dsp:cNvPr id="0" name=""/>
        <dsp:cNvSpPr/>
      </dsp:nvSpPr>
      <dsp:spPr>
        <a:xfrm>
          <a:off x="1561545" y="371351"/>
          <a:ext cx="589147" cy="21185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633404" y="439617"/>
          <a:ext cx="589147" cy="21185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639609" y="445822"/>
        <a:ext cx="576737" cy="199448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70035"/>
          <a:ext cx="4594072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40589" y="118067"/>
          <a:ext cx="3215850" cy="501840"/>
        </a:xfrm>
        <a:prstGeom prst="roundRect">
          <a:avLst/>
        </a:prstGeom>
        <a:gradFill rotWithShape="0">
          <a:gsLst>
            <a:gs pos="0">
              <a:schemeClr val="accent1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1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1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1551" tIns="0" rIns="12155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Numero di spettacoli</a:t>
          </a:r>
        </a:p>
      </dsp:txBody>
      <dsp:txXfrm>
        <a:off x="265087" y="142565"/>
        <a:ext cx="3166854" cy="452844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279459" y="114623"/>
          <a:ext cx="576659" cy="25672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814"/>
              </a:lnTo>
              <a:lnTo>
                <a:pt x="576659" y="196814"/>
              </a:lnTo>
              <a:lnTo>
                <a:pt x="576659" y="25672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769769" y="114623"/>
          <a:ext cx="509690" cy="256985"/>
        </a:xfrm>
        <a:custGeom>
          <a:avLst/>
          <a:gdLst/>
          <a:ahLst/>
          <a:cxnLst/>
          <a:rect l="0" t="0" r="0" b="0"/>
          <a:pathLst>
            <a:path>
              <a:moveTo>
                <a:pt x="509690" y="0"/>
              </a:moveTo>
              <a:lnTo>
                <a:pt x="509690" y="197073"/>
              </a:lnTo>
              <a:lnTo>
                <a:pt x="0" y="197073"/>
              </a:lnTo>
              <a:lnTo>
                <a:pt x="0" y="256985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444218" y="-68266"/>
          <a:ext cx="1670483" cy="18288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516077" y="0"/>
          <a:ext cx="1670483" cy="182889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21434" y="5357"/>
        <a:ext cx="1659769" cy="172175"/>
      </dsp:txXfrm>
    </dsp:sp>
    <dsp:sp modelId="{FB848A89-D29E-4F8B-8FE6-3B52EB3E00BD}">
      <dsp:nvSpPr>
        <dsp:cNvPr id="0" name=""/>
        <dsp:cNvSpPr/>
      </dsp:nvSpPr>
      <dsp:spPr>
        <a:xfrm>
          <a:off x="475195" y="371609"/>
          <a:ext cx="589147" cy="21185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547055" y="439875"/>
          <a:ext cx="589147" cy="21185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553260" y="446080"/>
        <a:ext cx="576737" cy="199448"/>
      </dsp:txXfrm>
    </dsp:sp>
    <dsp:sp modelId="{34BEC984-6831-4606-B7D0-26430F7F51B3}">
      <dsp:nvSpPr>
        <dsp:cNvPr id="0" name=""/>
        <dsp:cNvSpPr/>
      </dsp:nvSpPr>
      <dsp:spPr>
        <a:xfrm>
          <a:off x="1561545" y="371351"/>
          <a:ext cx="589147" cy="21185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633404" y="439617"/>
          <a:ext cx="589147" cy="211858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639609" y="445822"/>
        <a:ext cx="576737" cy="199448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279661" y="112612"/>
          <a:ext cx="566542" cy="2521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259"/>
              </a:lnTo>
              <a:lnTo>
                <a:pt x="566542" y="193259"/>
              </a:lnTo>
              <a:lnTo>
                <a:pt x="566542" y="252120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778912" y="112612"/>
          <a:ext cx="500748" cy="252374"/>
        </a:xfrm>
        <a:custGeom>
          <a:avLst/>
          <a:gdLst/>
          <a:ahLst/>
          <a:cxnLst/>
          <a:rect l="0" t="0" r="0" b="0"/>
          <a:pathLst>
            <a:path>
              <a:moveTo>
                <a:pt x="500748" y="0"/>
              </a:moveTo>
              <a:lnTo>
                <a:pt x="500748" y="193513"/>
              </a:lnTo>
              <a:lnTo>
                <a:pt x="0" y="193513"/>
              </a:lnTo>
              <a:lnTo>
                <a:pt x="0" y="252374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459073" y="-67068"/>
          <a:ext cx="1641176" cy="17968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529671" y="0"/>
          <a:ext cx="1641176" cy="179681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34934" y="5263"/>
        <a:ext cx="1630650" cy="169155"/>
      </dsp:txXfrm>
    </dsp:sp>
    <dsp:sp modelId="{FB848A89-D29E-4F8B-8FE6-3B52EB3E00BD}">
      <dsp:nvSpPr>
        <dsp:cNvPr id="0" name=""/>
        <dsp:cNvSpPr/>
      </dsp:nvSpPr>
      <dsp:spPr>
        <a:xfrm>
          <a:off x="489507" y="364987"/>
          <a:ext cx="578811" cy="20814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560105" y="432056"/>
          <a:ext cx="578811" cy="208142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566201" y="438152"/>
        <a:ext cx="566619" cy="195950"/>
      </dsp:txXfrm>
    </dsp:sp>
    <dsp:sp modelId="{34BEC984-6831-4606-B7D0-26430F7F51B3}">
      <dsp:nvSpPr>
        <dsp:cNvPr id="0" name=""/>
        <dsp:cNvSpPr/>
      </dsp:nvSpPr>
      <dsp:spPr>
        <a:xfrm>
          <a:off x="1556798" y="364733"/>
          <a:ext cx="578811" cy="20814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627396" y="431802"/>
          <a:ext cx="578811" cy="208142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633492" y="437898"/>
        <a:ext cx="566619" cy="195950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277163" y="114620"/>
          <a:ext cx="576643" cy="25672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818"/>
              </a:lnTo>
              <a:lnTo>
                <a:pt x="576643" y="196818"/>
              </a:lnTo>
              <a:lnTo>
                <a:pt x="576643" y="256729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767487" y="114620"/>
          <a:ext cx="509676" cy="256987"/>
        </a:xfrm>
        <a:custGeom>
          <a:avLst/>
          <a:gdLst/>
          <a:ahLst/>
          <a:cxnLst/>
          <a:rect l="0" t="0" r="0" b="0"/>
          <a:pathLst>
            <a:path>
              <a:moveTo>
                <a:pt x="509676" y="0"/>
              </a:moveTo>
              <a:lnTo>
                <a:pt x="509676" y="197077"/>
              </a:lnTo>
              <a:lnTo>
                <a:pt x="0" y="197077"/>
              </a:lnTo>
              <a:lnTo>
                <a:pt x="0" y="256987"/>
              </a:lnTo>
            </a:path>
          </a:pathLst>
        </a:custGeom>
        <a:noFill/>
        <a:ln w="25400" cap="flat" cmpd="sng" algn="ctr">
          <a:solidFill>
            <a:schemeClr val="accent1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441944" y="-68264"/>
          <a:ext cx="1670436" cy="18288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513802" y="0"/>
          <a:ext cx="1670436" cy="182884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19158" y="5356"/>
        <a:ext cx="1659724" cy="172172"/>
      </dsp:txXfrm>
    </dsp:sp>
    <dsp:sp modelId="{FB848A89-D29E-4F8B-8FE6-3B52EB3E00BD}">
      <dsp:nvSpPr>
        <dsp:cNvPr id="0" name=""/>
        <dsp:cNvSpPr/>
      </dsp:nvSpPr>
      <dsp:spPr>
        <a:xfrm>
          <a:off x="472921" y="371608"/>
          <a:ext cx="589130" cy="2118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544778" y="439872"/>
          <a:ext cx="589130" cy="211853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550983" y="446077"/>
        <a:ext cx="576720" cy="199443"/>
      </dsp:txXfrm>
    </dsp:sp>
    <dsp:sp modelId="{34BEC984-6831-4606-B7D0-26430F7F51B3}">
      <dsp:nvSpPr>
        <dsp:cNvPr id="0" name=""/>
        <dsp:cNvSpPr/>
      </dsp:nvSpPr>
      <dsp:spPr>
        <a:xfrm>
          <a:off x="1559241" y="371349"/>
          <a:ext cx="589130" cy="21185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631098" y="439614"/>
          <a:ext cx="589130" cy="211853"/>
        </a:xfrm>
        <a:prstGeom prst="roundRect">
          <a:avLst>
            <a:gd name="adj" fmla="val 10000"/>
          </a:avLst>
        </a:prstGeom>
        <a:solidFill>
          <a:schemeClr val="accent1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637303" y="445819"/>
        <a:ext cx="576720" cy="199443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831131" y="167267"/>
          <a:ext cx="641573" cy="2375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282"/>
              </a:lnTo>
              <a:lnTo>
                <a:pt x="641573" y="172282"/>
              </a:lnTo>
              <a:lnTo>
                <a:pt x="641573" y="2375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242480" y="167267"/>
          <a:ext cx="588651" cy="237512"/>
        </a:xfrm>
        <a:custGeom>
          <a:avLst/>
          <a:gdLst/>
          <a:ahLst/>
          <a:cxnLst/>
          <a:rect l="0" t="0" r="0" b="0"/>
          <a:pathLst>
            <a:path>
              <a:moveTo>
                <a:pt x="588651" y="0"/>
              </a:moveTo>
              <a:lnTo>
                <a:pt x="588651" y="172282"/>
              </a:lnTo>
              <a:lnTo>
                <a:pt x="0" y="172282"/>
              </a:lnTo>
              <a:lnTo>
                <a:pt x="0" y="2375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-78236" y="-31853"/>
          <a:ext cx="1818736" cy="1991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0" y="42470"/>
          <a:ext cx="1818736" cy="199121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832" y="48302"/>
        <a:ext cx="1807072" cy="187457"/>
      </dsp:txXfrm>
    </dsp:sp>
    <dsp:sp modelId="{FB848A89-D29E-4F8B-8FE6-3B52EB3E00BD}">
      <dsp:nvSpPr>
        <dsp:cNvPr id="0" name=""/>
        <dsp:cNvSpPr/>
      </dsp:nvSpPr>
      <dsp:spPr>
        <a:xfrm>
          <a:off x="-78236" y="404780"/>
          <a:ext cx="641433" cy="230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0" y="479104"/>
          <a:ext cx="641433" cy="230661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6756" y="485860"/>
        <a:ext cx="627921" cy="217149"/>
      </dsp:txXfrm>
    </dsp:sp>
    <dsp:sp modelId="{34BEC984-6831-4606-B7D0-26430F7F51B3}">
      <dsp:nvSpPr>
        <dsp:cNvPr id="0" name=""/>
        <dsp:cNvSpPr/>
      </dsp:nvSpPr>
      <dsp:spPr>
        <a:xfrm>
          <a:off x="1151988" y="404780"/>
          <a:ext cx="641433" cy="230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230225" y="479104"/>
          <a:ext cx="641433" cy="230661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236981" y="485860"/>
        <a:ext cx="627921" cy="217149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831131" y="167267"/>
          <a:ext cx="641573" cy="23751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2282"/>
              </a:lnTo>
              <a:lnTo>
                <a:pt x="641573" y="172282"/>
              </a:lnTo>
              <a:lnTo>
                <a:pt x="641573" y="2375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242480" y="167267"/>
          <a:ext cx="588651" cy="237512"/>
        </a:xfrm>
        <a:custGeom>
          <a:avLst/>
          <a:gdLst/>
          <a:ahLst/>
          <a:cxnLst/>
          <a:rect l="0" t="0" r="0" b="0"/>
          <a:pathLst>
            <a:path>
              <a:moveTo>
                <a:pt x="588651" y="0"/>
              </a:moveTo>
              <a:lnTo>
                <a:pt x="588651" y="172282"/>
              </a:lnTo>
              <a:lnTo>
                <a:pt x="0" y="172282"/>
              </a:lnTo>
              <a:lnTo>
                <a:pt x="0" y="237512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-78236" y="-31853"/>
          <a:ext cx="1818736" cy="1991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0" y="42470"/>
          <a:ext cx="1818736" cy="199121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832" y="48302"/>
        <a:ext cx="1807072" cy="187457"/>
      </dsp:txXfrm>
    </dsp:sp>
    <dsp:sp modelId="{FB848A89-D29E-4F8B-8FE6-3B52EB3E00BD}">
      <dsp:nvSpPr>
        <dsp:cNvPr id="0" name=""/>
        <dsp:cNvSpPr/>
      </dsp:nvSpPr>
      <dsp:spPr>
        <a:xfrm>
          <a:off x="-78236" y="404780"/>
          <a:ext cx="641433" cy="230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0" y="479104"/>
          <a:ext cx="641433" cy="230661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6756" y="485860"/>
        <a:ext cx="627921" cy="217149"/>
      </dsp:txXfrm>
    </dsp:sp>
    <dsp:sp modelId="{34BEC984-6831-4606-B7D0-26430F7F51B3}">
      <dsp:nvSpPr>
        <dsp:cNvPr id="0" name=""/>
        <dsp:cNvSpPr/>
      </dsp:nvSpPr>
      <dsp:spPr>
        <a:xfrm>
          <a:off x="1151988" y="404780"/>
          <a:ext cx="641433" cy="23066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230225" y="479104"/>
          <a:ext cx="641433" cy="230661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236981" y="485860"/>
        <a:ext cx="627921" cy="217149"/>
      </dsp:txXfrm>
    </dsp:sp>
  </dsp:spTree>
</dsp:drawing>
</file>

<file path=xl/diagrams/drawing2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818940" y="164386"/>
          <a:ext cx="642676" cy="2336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328"/>
              </a:lnTo>
              <a:lnTo>
                <a:pt x="642676" y="169328"/>
              </a:lnTo>
              <a:lnTo>
                <a:pt x="642676" y="23360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238923" y="164386"/>
          <a:ext cx="580017" cy="233601"/>
        </a:xfrm>
        <a:custGeom>
          <a:avLst/>
          <a:gdLst/>
          <a:ahLst/>
          <a:cxnLst/>
          <a:rect l="0" t="0" r="0" b="0"/>
          <a:pathLst>
            <a:path>
              <a:moveTo>
                <a:pt x="580017" y="0"/>
              </a:moveTo>
              <a:lnTo>
                <a:pt x="580017" y="169328"/>
              </a:lnTo>
              <a:lnTo>
                <a:pt x="0" y="169328"/>
              </a:lnTo>
              <a:lnTo>
                <a:pt x="0" y="23360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-77088" y="-31813"/>
          <a:ext cx="1792058" cy="1962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0" y="41420"/>
          <a:ext cx="1792058" cy="196200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747" y="47167"/>
        <a:ext cx="1780564" cy="184706"/>
      </dsp:txXfrm>
    </dsp:sp>
    <dsp:sp modelId="{FB848A89-D29E-4F8B-8FE6-3B52EB3E00BD}">
      <dsp:nvSpPr>
        <dsp:cNvPr id="0" name=""/>
        <dsp:cNvSpPr/>
      </dsp:nvSpPr>
      <dsp:spPr>
        <a:xfrm>
          <a:off x="-77088" y="397987"/>
          <a:ext cx="632024" cy="2272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0" y="471222"/>
          <a:ext cx="632024" cy="227277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6657" y="477879"/>
        <a:ext cx="618710" cy="213963"/>
      </dsp:txXfrm>
    </dsp:sp>
    <dsp:sp modelId="{34BEC984-6831-4606-B7D0-26430F7F51B3}">
      <dsp:nvSpPr>
        <dsp:cNvPr id="0" name=""/>
        <dsp:cNvSpPr/>
      </dsp:nvSpPr>
      <dsp:spPr>
        <a:xfrm>
          <a:off x="1145604" y="397987"/>
          <a:ext cx="632024" cy="2272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222693" y="471222"/>
          <a:ext cx="632024" cy="227277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229350" y="477879"/>
        <a:ext cx="618710" cy="213963"/>
      </dsp:txXfrm>
    </dsp:sp>
  </dsp:spTree>
</dsp:drawing>
</file>

<file path=xl/diagrams/drawing2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818940" y="164386"/>
          <a:ext cx="642676" cy="2336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328"/>
              </a:lnTo>
              <a:lnTo>
                <a:pt x="642676" y="169328"/>
              </a:lnTo>
              <a:lnTo>
                <a:pt x="642676" y="23360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238923" y="164386"/>
          <a:ext cx="580017" cy="233601"/>
        </a:xfrm>
        <a:custGeom>
          <a:avLst/>
          <a:gdLst/>
          <a:ahLst/>
          <a:cxnLst/>
          <a:rect l="0" t="0" r="0" b="0"/>
          <a:pathLst>
            <a:path>
              <a:moveTo>
                <a:pt x="580017" y="0"/>
              </a:moveTo>
              <a:lnTo>
                <a:pt x="580017" y="169328"/>
              </a:lnTo>
              <a:lnTo>
                <a:pt x="0" y="169328"/>
              </a:lnTo>
              <a:lnTo>
                <a:pt x="0" y="23360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-77088" y="-31813"/>
          <a:ext cx="1792058" cy="1962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0" y="41420"/>
          <a:ext cx="1792058" cy="196200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747" y="47167"/>
        <a:ext cx="1780564" cy="184706"/>
      </dsp:txXfrm>
    </dsp:sp>
    <dsp:sp modelId="{FB848A89-D29E-4F8B-8FE6-3B52EB3E00BD}">
      <dsp:nvSpPr>
        <dsp:cNvPr id="0" name=""/>
        <dsp:cNvSpPr/>
      </dsp:nvSpPr>
      <dsp:spPr>
        <a:xfrm>
          <a:off x="-77088" y="397987"/>
          <a:ext cx="632024" cy="2272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0" y="471222"/>
          <a:ext cx="632024" cy="227277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6657" y="477879"/>
        <a:ext cx="618710" cy="213963"/>
      </dsp:txXfrm>
    </dsp:sp>
    <dsp:sp modelId="{34BEC984-6831-4606-B7D0-26430F7F51B3}">
      <dsp:nvSpPr>
        <dsp:cNvPr id="0" name=""/>
        <dsp:cNvSpPr/>
      </dsp:nvSpPr>
      <dsp:spPr>
        <a:xfrm>
          <a:off x="1145604" y="397987"/>
          <a:ext cx="632024" cy="2272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222693" y="471222"/>
          <a:ext cx="632024" cy="227277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229350" y="477879"/>
        <a:ext cx="618710" cy="213963"/>
      </dsp:txXfrm>
    </dsp:sp>
  </dsp:spTree>
</dsp:drawing>
</file>

<file path=xl/diagrams/drawing2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818940" y="164386"/>
          <a:ext cx="642676" cy="2336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9328"/>
              </a:lnTo>
              <a:lnTo>
                <a:pt x="642676" y="169328"/>
              </a:lnTo>
              <a:lnTo>
                <a:pt x="642676" y="23360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238923" y="164386"/>
          <a:ext cx="580017" cy="233601"/>
        </a:xfrm>
        <a:custGeom>
          <a:avLst/>
          <a:gdLst/>
          <a:ahLst/>
          <a:cxnLst/>
          <a:rect l="0" t="0" r="0" b="0"/>
          <a:pathLst>
            <a:path>
              <a:moveTo>
                <a:pt x="580017" y="0"/>
              </a:moveTo>
              <a:lnTo>
                <a:pt x="580017" y="169328"/>
              </a:lnTo>
              <a:lnTo>
                <a:pt x="0" y="169328"/>
              </a:lnTo>
              <a:lnTo>
                <a:pt x="0" y="233601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-77088" y="-31813"/>
          <a:ext cx="1792058" cy="1962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0" y="41420"/>
          <a:ext cx="1792058" cy="196200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5747" y="47167"/>
        <a:ext cx="1780564" cy="184706"/>
      </dsp:txXfrm>
    </dsp:sp>
    <dsp:sp modelId="{FB848A89-D29E-4F8B-8FE6-3B52EB3E00BD}">
      <dsp:nvSpPr>
        <dsp:cNvPr id="0" name=""/>
        <dsp:cNvSpPr/>
      </dsp:nvSpPr>
      <dsp:spPr>
        <a:xfrm>
          <a:off x="-77088" y="397987"/>
          <a:ext cx="632024" cy="2272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0" y="471222"/>
          <a:ext cx="632024" cy="227277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6657" y="477879"/>
        <a:ext cx="618710" cy="213963"/>
      </dsp:txXfrm>
    </dsp:sp>
    <dsp:sp modelId="{34BEC984-6831-4606-B7D0-26430F7F51B3}">
      <dsp:nvSpPr>
        <dsp:cNvPr id="0" name=""/>
        <dsp:cNvSpPr/>
      </dsp:nvSpPr>
      <dsp:spPr>
        <a:xfrm>
          <a:off x="1145604" y="397987"/>
          <a:ext cx="632024" cy="2272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222693" y="471222"/>
          <a:ext cx="632024" cy="227277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229350" y="477879"/>
        <a:ext cx="618710" cy="213963"/>
      </dsp:txXfrm>
    </dsp:sp>
  </dsp:spTree>
</dsp:drawing>
</file>

<file path=xl/diagrams/drawing2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76254" y="105763"/>
          <a:ext cx="427260" cy="23680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525"/>
              </a:lnTo>
              <a:lnTo>
                <a:pt x="427260" y="181525"/>
              </a:lnTo>
              <a:lnTo>
                <a:pt x="427260" y="236807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5963" y="105763"/>
          <a:ext cx="470291" cy="237045"/>
        </a:xfrm>
        <a:custGeom>
          <a:avLst/>
          <a:gdLst/>
          <a:ahLst/>
          <a:cxnLst/>
          <a:rect l="0" t="0" r="0" b="0"/>
          <a:pathLst>
            <a:path>
              <a:moveTo>
                <a:pt x="470291" y="0"/>
              </a:moveTo>
              <a:lnTo>
                <a:pt x="470291" y="181764"/>
              </a:lnTo>
              <a:lnTo>
                <a:pt x="0" y="181764"/>
              </a:lnTo>
              <a:lnTo>
                <a:pt x="0" y="237045"/>
              </a:lnTo>
            </a:path>
          </a:pathLst>
        </a:custGeom>
        <a:noFill/>
        <a:ln w="25400" cap="flat" cmpd="sng" algn="ctr">
          <a:solidFill>
            <a:schemeClr val="accent2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5576" y="-62989"/>
          <a:ext cx="1541354" cy="16875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881" y="0"/>
          <a:ext cx="1541354" cy="168752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824" y="4943"/>
        <a:ext cx="1531468" cy="158866"/>
      </dsp:txXfrm>
    </dsp:sp>
    <dsp:sp modelId="{FB848A89-D29E-4F8B-8FE6-3B52EB3E00BD}">
      <dsp:nvSpPr>
        <dsp:cNvPr id="0" name=""/>
        <dsp:cNvSpPr/>
      </dsp:nvSpPr>
      <dsp:spPr>
        <a:xfrm>
          <a:off x="934160" y="342809"/>
          <a:ext cx="543605" cy="19548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464" y="405798"/>
          <a:ext cx="543605" cy="195482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1006189" y="411523"/>
        <a:ext cx="532155" cy="184032"/>
      </dsp:txXfrm>
    </dsp:sp>
    <dsp:sp modelId="{34BEC984-6831-4606-B7D0-26430F7F51B3}">
      <dsp:nvSpPr>
        <dsp:cNvPr id="0" name=""/>
        <dsp:cNvSpPr/>
      </dsp:nvSpPr>
      <dsp:spPr>
        <a:xfrm>
          <a:off x="1831711" y="342570"/>
          <a:ext cx="543605" cy="19548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898015" y="405559"/>
          <a:ext cx="543605" cy="195482"/>
        </a:xfrm>
        <a:prstGeom prst="roundRect">
          <a:avLst>
            <a:gd name="adj" fmla="val 10000"/>
          </a:avLst>
        </a:prstGeom>
        <a:solidFill>
          <a:schemeClr val="accent2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2019</a:t>
          </a:r>
        </a:p>
      </dsp:txBody>
      <dsp:txXfrm>
        <a:off x="1903740" y="411284"/>
        <a:ext cx="532155" cy="184032"/>
      </dsp:txXfrm>
    </dsp:sp>
  </dsp:spTree>
</dsp:drawing>
</file>

<file path=xl/diagrams/drawing3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431" y="117276"/>
          <a:ext cx="445047" cy="2317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5373"/>
              </a:lnTo>
              <a:lnTo>
                <a:pt x="445047" y="175373"/>
              </a:lnTo>
              <a:lnTo>
                <a:pt x="445047" y="231718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2659" y="117276"/>
          <a:ext cx="469772" cy="231823"/>
        </a:xfrm>
        <a:custGeom>
          <a:avLst/>
          <a:gdLst/>
          <a:ahLst/>
          <a:cxnLst/>
          <a:rect l="0" t="0" r="0" b="0"/>
          <a:pathLst>
            <a:path>
              <a:moveTo>
                <a:pt x="469772" y="0"/>
              </a:moveTo>
              <a:lnTo>
                <a:pt x="469772" y="175478"/>
              </a:lnTo>
              <a:lnTo>
                <a:pt x="0" y="175478"/>
              </a:lnTo>
              <a:lnTo>
                <a:pt x="0" y="231823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6926" y="-54723"/>
          <a:ext cx="1571009" cy="171999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4506" y="9478"/>
          <a:ext cx="1571009" cy="171999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9544" y="14516"/>
        <a:ext cx="1560933" cy="161923"/>
      </dsp:txXfrm>
    </dsp:sp>
    <dsp:sp modelId="{FB848A89-D29E-4F8B-8FE6-3B52EB3E00BD}">
      <dsp:nvSpPr>
        <dsp:cNvPr id="0" name=""/>
        <dsp:cNvSpPr/>
      </dsp:nvSpPr>
      <dsp:spPr>
        <a:xfrm>
          <a:off x="1025626" y="349099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3206" y="413300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99042" y="419136"/>
        <a:ext cx="542392" cy="187571"/>
      </dsp:txXfrm>
    </dsp:sp>
    <dsp:sp modelId="{34BEC984-6831-4606-B7D0-26430F7F51B3}">
      <dsp:nvSpPr>
        <dsp:cNvPr id="0" name=""/>
        <dsp:cNvSpPr/>
      </dsp:nvSpPr>
      <dsp:spPr>
        <a:xfrm>
          <a:off x="1940446" y="348994"/>
          <a:ext cx="554064" cy="19924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027" y="413195"/>
          <a:ext cx="554064" cy="199243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3863" y="419031"/>
        <a:ext cx="542392" cy="187571"/>
      </dsp:txXfrm>
    </dsp:sp>
  </dsp:spTree>
</dsp:drawing>
</file>

<file path=xl/diagrams/drawing3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114" y="119123"/>
          <a:ext cx="451965" cy="235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099"/>
              </a:lnTo>
              <a:lnTo>
                <a:pt x="451965" y="178099"/>
              </a:lnTo>
              <a:lnTo>
                <a:pt x="451965" y="235320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95040" y="119123"/>
          <a:ext cx="477074" cy="235451"/>
        </a:xfrm>
        <a:custGeom>
          <a:avLst/>
          <a:gdLst/>
          <a:ahLst/>
          <a:cxnLst/>
          <a:rect l="0" t="0" r="0" b="0"/>
          <a:pathLst>
            <a:path>
              <a:moveTo>
                <a:pt x="477074" y="0"/>
              </a:moveTo>
              <a:lnTo>
                <a:pt x="477074" y="178230"/>
              </a:lnTo>
              <a:lnTo>
                <a:pt x="0" y="178230"/>
              </a:lnTo>
              <a:lnTo>
                <a:pt x="0" y="235451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74399" y="-55548"/>
          <a:ext cx="1595429" cy="17467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43030" y="9650"/>
          <a:ext cx="1595429" cy="174672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8146" y="14766"/>
        <a:ext cx="1585197" cy="164440"/>
      </dsp:txXfrm>
    </dsp:sp>
    <dsp:sp modelId="{FB848A89-D29E-4F8B-8FE6-3B52EB3E00BD}">
      <dsp:nvSpPr>
        <dsp:cNvPr id="0" name=""/>
        <dsp:cNvSpPr/>
      </dsp:nvSpPr>
      <dsp:spPr>
        <a:xfrm>
          <a:off x="1013701" y="354575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82332" y="419774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88258" y="425700"/>
        <a:ext cx="550825" cy="190488"/>
      </dsp:txXfrm>
    </dsp:sp>
    <dsp:sp modelId="{34BEC984-6831-4606-B7D0-26430F7F51B3}">
      <dsp:nvSpPr>
        <dsp:cNvPr id="0" name=""/>
        <dsp:cNvSpPr/>
      </dsp:nvSpPr>
      <dsp:spPr>
        <a:xfrm>
          <a:off x="1942742" y="354444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11372" y="419643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7298" y="425569"/>
        <a:ext cx="550825" cy="190488"/>
      </dsp:txXfrm>
    </dsp:sp>
  </dsp:spTree>
</dsp:drawing>
</file>

<file path=xl/diagrams/drawing3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114" y="119123"/>
          <a:ext cx="451965" cy="235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099"/>
              </a:lnTo>
              <a:lnTo>
                <a:pt x="451965" y="178099"/>
              </a:lnTo>
              <a:lnTo>
                <a:pt x="451965" y="235320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95040" y="119123"/>
          <a:ext cx="477074" cy="235451"/>
        </a:xfrm>
        <a:custGeom>
          <a:avLst/>
          <a:gdLst/>
          <a:ahLst/>
          <a:cxnLst/>
          <a:rect l="0" t="0" r="0" b="0"/>
          <a:pathLst>
            <a:path>
              <a:moveTo>
                <a:pt x="477074" y="0"/>
              </a:moveTo>
              <a:lnTo>
                <a:pt x="477074" y="178230"/>
              </a:lnTo>
              <a:lnTo>
                <a:pt x="0" y="178230"/>
              </a:lnTo>
              <a:lnTo>
                <a:pt x="0" y="235451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74399" y="-55548"/>
          <a:ext cx="1595429" cy="17467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43030" y="9650"/>
          <a:ext cx="1595429" cy="174672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8146" y="14766"/>
        <a:ext cx="1585197" cy="164440"/>
      </dsp:txXfrm>
    </dsp:sp>
    <dsp:sp modelId="{FB848A89-D29E-4F8B-8FE6-3B52EB3E00BD}">
      <dsp:nvSpPr>
        <dsp:cNvPr id="0" name=""/>
        <dsp:cNvSpPr/>
      </dsp:nvSpPr>
      <dsp:spPr>
        <a:xfrm>
          <a:off x="1013701" y="354575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82332" y="419774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88258" y="425700"/>
        <a:ext cx="550825" cy="190488"/>
      </dsp:txXfrm>
    </dsp:sp>
    <dsp:sp modelId="{34BEC984-6831-4606-B7D0-26430F7F51B3}">
      <dsp:nvSpPr>
        <dsp:cNvPr id="0" name=""/>
        <dsp:cNvSpPr/>
      </dsp:nvSpPr>
      <dsp:spPr>
        <a:xfrm>
          <a:off x="1942742" y="354444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11372" y="419643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7298" y="425569"/>
        <a:ext cx="550825" cy="190488"/>
      </dsp:txXfrm>
    </dsp:sp>
  </dsp:spTree>
</dsp:drawing>
</file>

<file path=xl/diagrams/drawing3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114" y="119123"/>
          <a:ext cx="451965" cy="235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099"/>
              </a:lnTo>
              <a:lnTo>
                <a:pt x="451965" y="178099"/>
              </a:lnTo>
              <a:lnTo>
                <a:pt x="451965" y="235320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95040" y="119123"/>
          <a:ext cx="477074" cy="235451"/>
        </a:xfrm>
        <a:custGeom>
          <a:avLst/>
          <a:gdLst/>
          <a:ahLst/>
          <a:cxnLst/>
          <a:rect l="0" t="0" r="0" b="0"/>
          <a:pathLst>
            <a:path>
              <a:moveTo>
                <a:pt x="477074" y="0"/>
              </a:moveTo>
              <a:lnTo>
                <a:pt x="477074" y="178230"/>
              </a:lnTo>
              <a:lnTo>
                <a:pt x="0" y="178230"/>
              </a:lnTo>
              <a:lnTo>
                <a:pt x="0" y="235451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74399" y="-55548"/>
          <a:ext cx="1595429" cy="17467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43030" y="9650"/>
          <a:ext cx="1595429" cy="174672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8146" y="14766"/>
        <a:ext cx="1585197" cy="164440"/>
      </dsp:txXfrm>
    </dsp:sp>
    <dsp:sp modelId="{FB848A89-D29E-4F8B-8FE6-3B52EB3E00BD}">
      <dsp:nvSpPr>
        <dsp:cNvPr id="0" name=""/>
        <dsp:cNvSpPr/>
      </dsp:nvSpPr>
      <dsp:spPr>
        <a:xfrm>
          <a:off x="1013701" y="354575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82332" y="419774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88258" y="425700"/>
        <a:ext cx="550825" cy="190488"/>
      </dsp:txXfrm>
    </dsp:sp>
    <dsp:sp modelId="{34BEC984-6831-4606-B7D0-26430F7F51B3}">
      <dsp:nvSpPr>
        <dsp:cNvPr id="0" name=""/>
        <dsp:cNvSpPr/>
      </dsp:nvSpPr>
      <dsp:spPr>
        <a:xfrm>
          <a:off x="1942742" y="354444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11372" y="419643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7298" y="425569"/>
        <a:ext cx="550825" cy="190488"/>
      </dsp:txXfrm>
    </dsp:sp>
  </dsp:spTree>
</dsp:drawing>
</file>

<file path=xl/diagrams/drawing3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2114" y="119123"/>
          <a:ext cx="451965" cy="23532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8099"/>
              </a:lnTo>
              <a:lnTo>
                <a:pt x="451965" y="178099"/>
              </a:lnTo>
              <a:lnTo>
                <a:pt x="451965" y="235320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95040" y="119123"/>
          <a:ext cx="477074" cy="235451"/>
        </a:xfrm>
        <a:custGeom>
          <a:avLst/>
          <a:gdLst/>
          <a:ahLst/>
          <a:cxnLst/>
          <a:rect l="0" t="0" r="0" b="0"/>
          <a:pathLst>
            <a:path>
              <a:moveTo>
                <a:pt x="477074" y="0"/>
              </a:moveTo>
              <a:lnTo>
                <a:pt x="477074" y="178230"/>
              </a:lnTo>
              <a:lnTo>
                <a:pt x="0" y="178230"/>
              </a:lnTo>
              <a:lnTo>
                <a:pt x="0" y="235451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74399" y="-55548"/>
          <a:ext cx="1595429" cy="17467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43030" y="9650"/>
          <a:ext cx="1595429" cy="174672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48146" y="14766"/>
        <a:ext cx="1585197" cy="164440"/>
      </dsp:txXfrm>
    </dsp:sp>
    <dsp:sp modelId="{FB848A89-D29E-4F8B-8FE6-3B52EB3E00BD}">
      <dsp:nvSpPr>
        <dsp:cNvPr id="0" name=""/>
        <dsp:cNvSpPr/>
      </dsp:nvSpPr>
      <dsp:spPr>
        <a:xfrm>
          <a:off x="1013701" y="354575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82332" y="419774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88258" y="425700"/>
        <a:ext cx="550825" cy="190488"/>
      </dsp:txXfrm>
    </dsp:sp>
    <dsp:sp modelId="{34BEC984-6831-4606-B7D0-26430F7F51B3}">
      <dsp:nvSpPr>
        <dsp:cNvPr id="0" name=""/>
        <dsp:cNvSpPr/>
      </dsp:nvSpPr>
      <dsp:spPr>
        <a:xfrm>
          <a:off x="1942742" y="354444"/>
          <a:ext cx="562677" cy="20234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11372" y="419643"/>
          <a:ext cx="562677" cy="202340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7298" y="425569"/>
        <a:ext cx="550825" cy="190488"/>
      </dsp:txXfrm>
    </dsp:sp>
  </dsp:spTree>
</dsp:drawing>
</file>

<file path=xl/diagrams/drawing3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4315" y="420509"/>
        <a:ext cx="544391" cy="188263"/>
      </dsp:txXfrm>
    </dsp:sp>
  </dsp:spTree>
</dsp:drawing>
</file>

<file path=xl/diagrams/drawing3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4315" y="420509"/>
        <a:ext cx="544391" cy="188263"/>
      </dsp:txXfrm>
    </dsp:sp>
  </dsp:spTree>
</dsp:drawing>
</file>

<file path=xl/diagrams/drawing3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4315" y="420509"/>
        <a:ext cx="544391" cy="188263"/>
      </dsp:txXfrm>
    </dsp:sp>
  </dsp:spTree>
</dsp:drawing>
</file>

<file path=xl/diagrams/drawing3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42" y="118105"/>
          <a:ext cx="447840" cy="2331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474"/>
              </a:lnTo>
              <a:lnTo>
                <a:pt x="447840" y="176474"/>
              </a:lnTo>
              <a:lnTo>
                <a:pt x="447840" y="2331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99223" y="118105"/>
          <a:ext cx="472719" cy="233371"/>
        </a:xfrm>
        <a:custGeom>
          <a:avLst/>
          <a:gdLst/>
          <a:ahLst/>
          <a:cxnLst/>
          <a:rect l="0" t="0" r="0" b="0"/>
          <a:pathLst>
            <a:path>
              <a:moveTo>
                <a:pt x="472719" y="0"/>
              </a:moveTo>
              <a:lnTo>
                <a:pt x="472719" y="176672"/>
              </a:lnTo>
              <a:lnTo>
                <a:pt x="0" y="176672"/>
              </a:lnTo>
              <a:lnTo>
                <a:pt x="0" y="233371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1509" y="-54972"/>
          <a:ext cx="1580866" cy="1730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49513" y="9630"/>
          <a:ext cx="1580866" cy="173078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4582" y="14699"/>
        <a:ext cx="1570728" cy="162940"/>
      </dsp:txXfrm>
    </dsp:sp>
    <dsp:sp modelId="{FB848A89-D29E-4F8B-8FE6-3B52EB3E00BD}">
      <dsp:nvSpPr>
        <dsp:cNvPr id="0" name=""/>
        <dsp:cNvSpPr/>
      </dsp:nvSpPr>
      <dsp:spPr>
        <a:xfrm>
          <a:off x="1020452" y="351476"/>
          <a:ext cx="557540" cy="20049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88456" y="416080"/>
          <a:ext cx="557540" cy="200493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94328" y="421952"/>
        <a:ext cx="545796" cy="188749"/>
      </dsp:txXfrm>
    </dsp:sp>
    <dsp:sp modelId="{34BEC984-6831-4606-B7D0-26430F7F51B3}">
      <dsp:nvSpPr>
        <dsp:cNvPr id="0" name=""/>
        <dsp:cNvSpPr/>
      </dsp:nvSpPr>
      <dsp:spPr>
        <a:xfrm>
          <a:off x="1941012" y="351277"/>
          <a:ext cx="557540" cy="20049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9016" y="415881"/>
          <a:ext cx="557540" cy="200493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4888" y="421753"/>
        <a:ext cx="545796" cy="188749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191774"/>
          <a:ext cx="4527810" cy="428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2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01713" y="57800"/>
          <a:ext cx="3169466" cy="501840"/>
        </a:xfrm>
        <a:prstGeom prst="roundRect">
          <a:avLst/>
        </a:prstGeom>
        <a:gradFill rotWithShape="0">
          <a:gsLst>
            <a:gs pos="0">
              <a:schemeClr val="accent2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2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2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9798" tIns="0" rIns="119798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Ingressi</a:t>
          </a:r>
        </a:p>
      </dsp:txBody>
      <dsp:txXfrm>
        <a:off x="226211" y="82298"/>
        <a:ext cx="3120470" cy="452844"/>
      </dsp:txXfrm>
    </dsp:sp>
  </dsp:spTree>
</dsp:drawing>
</file>

<file path=xl/diagrams/drawing4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771995" y="117642"/>
          <a:ext cx="446687" cy="23257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76019"/>
              </a:lnTo>
              <a:lnTo>
                <a:pt x="446687" y="176019"/>
              </a:lnTo>
              <a:lnTo>
                <a:pt x="446687" y="23257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00492" y="117642"/>
          <a:ext cx="471502" cy="232612"/>
        </a:xfrm>
        <a:custGeom>
          <a:avLst/>
          <a:gdLst/>
          <a:ahLst/>
          <a:cxnLst/>
          <a:rect l="0" t="0" r="0" b="0"/>
          <a:pathLst>
            <a:path>
              <a:moveTo>
                <a:pt x="471502" y="0"/>
              </a:moveTo>
              <a:lnTo>
                <a:pt x="471502" y="176059"/>
              </a:lnTo>
              <a:lnTo>
                <a:pt x="0" y="176059"/>
              </a:lnTo>
              <a:lnTo>
                <a:pt x="0" y="232612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83596" y="-54989"/>
          <a:ext cx="1576797" cy="17263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051425" y="9447"/>
          <a:ext cx="1576797" cy="172632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056481" y="14503"/>
        <a:ext cx="1566685" cy="162520"/>
      </dsp:txXfrm>
    </dsp:sp>
    <dsp:sp modelId="{FB848A89-D29E-4F8B-8FE6-3B52EB3E00BD}">
      <dsp:nvSpPr>
        <dsp:cNvPr id="0" name=""/>
        <dsp:cNvSpPr/>
      </dsp:nvSpPr>
      <dsp:spPr>
        <a:xfrm>
          <a:off x="1022439" y="35025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90268" y="41469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96125" y="420549"/>
        <a:ext cx="544391" cy="188263"/>
      </dsp:txXfrm>
    </dsp:sp>
    <dsp:sp modelId="{34BEC984-6831-4606-B7D0-26430F7F51B3}">
      <dsp:nvSpPr>
        <dsp:cNvPr id="0" name=""/>
        <dsp:cNvSpPr/>
      </dsp:nvSpPr>
      <dsp:spPr>
        <a:xfrm>
          <a:off x="1940629" y="350215"/>
          <a:ext cx="556105" cy="199977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008458" y="414652"/>
          <a:ext cx="556105" cy="199977"/>
        </a:xfrm>
        <a:prstGeom prst="roundRect">
          <a:avLst>
            <a:gd name="adj" fmla="val 10000"/>
          </a:avLst>
        </a:prstGeom>
        <a:solidFill>
          <a:schemeClr val="accent3">
            <a:lumMod val="40000"/>
            <a:lumOff val="6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014315" y="420509"/>
        <a:ext cx="544391" cy="188263"/>
      </dsp:txXfrm>
    </dsp:sp>
  </dsp:spTree>
</dsp:drawing>
</file>

<file path=xl/diagrams/drawing4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916361" y="417297"/>
        <a:ext cx="539805" cy="186676"/>
      </dsp:txXfrm>
    </dsp:sp>
  </dsp:spTree>
</dsp:drawing>
</file>

<file path=xl/diagrams/drawing4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916361" y="417297"/>
        <a:ext cx="539805" cy="186676"/>
      </dsp:txXfrm>
    </dsp:sp>
  </dsp:spTree>
</dsp:drawing>
</file>

<file path=xl/diagrams/drawing4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916361" y="417297"/>
        <a:ext cx="539805" cy="186676"/>
      </dsp:txXfrm>
    </dsp:sp>
  </dsp:spTree>
</dsp:drawing>
</file>

<file path=xl/diagrams/drawing4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5603" y="107283"/>
          <a:ext cx="433403" cy="24031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34"/>
              </a:lnTo>
              <a:lnTo>
                <a:pt x="433403" y="184234"/>
              </a:lnTo>
              <a:lnTo>
                <a:pt x="433403" y="240310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8551" y="107283"/>
          <a:ext cx="477052" cy="240552"/>
        </a:xfrm>
        <a:custGeom>
          <a:avLst/>
          <a:gdLst/>
          <a:ahLst/>
          <a:cxnLst/>
          <a:rect l="0" t="0" r="0" b="0"/>
          <a:pathLst>
            <a:path>
              <a:moveTo>
                <a:pt x="477052" y="0"/>
              </a:moveTo>
              <a:lnTo>
                <a:pt x="477052" y="184476"/>
              </a:lnTo>
              <a:lnTo>
                <a:pt x="0" y="184476"/>
              </a:lnTo>
              <a:lnTo>
                <a:pt x="0" y="240552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3846" y="-63894"/>
          <a:ext cx="1563515" cy="17117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71103" y="0"/>
          <a:ext cx="1563515" cy="17117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6117" y="5014"/>
        <a:ext cx="1553487" cy="161150"/>
      </dsp:txXfrm>
    </dsp:sp>
    <dsp:sp modelId="{FB848A89-D29E-4F8B-8FE6-3B52EB3E00BD}">
      <dsp:nvSpPr>
        <dsp:cNvPr id="0" name=""/>
        <dsp:cNvSpPr/>
      </dsp:nvSpPr>
      <dsp:spPr>
        <a:xfrm>
          <a:off x="932840" y="347836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000097" y="411731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05905" y="417539"/>
        <a:ext cx="539805" cy="186676"/>
      </dsp:txXfrm>
    </dsp:sp>
    <dsp:sp modelId="{34BEC984-6831-4606-B7D0-26430F7F51B3}">
      <dsp:nvSpPr>
        <dsp:cNvPr id="0" name=""/>
        <dsp:cNvSpPr/>
      </dsp:nvSpPr>
      <dsp:spPr>
        <a:xfrm>
          <a:off x="1843296" y="347594"/>
          <a:ext cx="551421" cy="198292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10553" y="411489"/>
          <a:ext cx="551421" cy="198292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916361" y="417297"/>
        <a:ext cx="539805" cy="186676"/>
      </dsp:txXfrm>
    </dsp:sp>
  </dsp:spTree>
</dsp:drawing>
</file>

<file path=xl/diagrams/drawing4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7458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470" y="240169"/>
          <a:ext cx="2802481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6031" tIns="0" rIns="106031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7138" y="266837"/>
        <a:ext cx="2749145" cy="492966"/>
      </dsp:txXfrm>
    </dsp:sp>
  </dsp:spTree>
</dsp:drawing>
</file>

<file path=xl/diagrams/drawing4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682927" y="107379"/>
          <a:ext cx="433787" cy="2402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127"/>
              </a:lnTo>
              <a:lnTo>
                <a:pt x="433787" y="184127"/>
              </a:lnTo>
              <a:lnTo>
                <a:pt x="433787" y="240253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205451" y="107379"/>
          <a:ext cx="477475" cy="240351"/>
        </a:xfrm>
        <a:custGeom>
          <a:avLst/>
          <a:gdLst/>
          <a:ahLst/>
          <a:cxnLst/>
          <a:rect l="0" t="0" r="0" b="0"/>
          <a:pathLst>
            <a:path>
              <a:moveTo>
                <a:pt x="477475" y="0"/>
              </a:moveTo>
              <a:lnTo>
                <a:pt x="477475" y="184225"/>
              </a:lnTo>
              <a:lnTo>
                <a:pt x="0" y="184225"/>
              </a:lnTo>
              <a:lnTo>
                <a:pt x="0" y="240351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900476" y="-63951"/>
          <a:ext cx="1564902" cy="17133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967793" y="0"/>
          <a:ext cx="1564902" cy="171330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972811" y="5018"/>
        <a:ext cx="1554866" cy="161294"/>
      </dsp:txXfrm>
    </dsp:sp>
    <dsp:sp modelId="{FB848A89-D29E-4F8B-8FE6-3B52EB3E00BD}">
      <dsp:nvSpPr>
        <dsp:cNvPr id="0" name=""/>
        <dsp:cNvSpPr/>
      </dsp:nvSpPr>
      <dsp:spPr>
        <a:xfrm>
          <a:off x="929496" y="347730"/>
          <a:ext cx="551910" cy="19846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996813" y="411682"/>
          <a:ext cx="551910" cy="19846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002626" y="417495"/>
        <a:ext cx="540284" cy="186842"/>
      </dsp:txXfrm>
    </dsp:sp>
    <dsp:sp modelId="{34BEC984-6831-4606-B7D0-26430F7F51B3}">
      <dsp:nvSpPr>
        <dsp:cNvPr id="0" name=""/>
        <dsp:cNvSpPr/>
      </dsp:nvSpPr>
      <dsp:spPr>
        <a:xfrm>
          <a:off x="1840759" y="347632"/>
          <a:ext cx="551910" cy="19846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908076" y="411583"/>
          <a:ext cx="551910" cy="198468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1913889" y="417396"/>
        <a:ext cx="540284" cy="186842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313198" y="107242"/>
          <a:ext cx="433234" cy="2403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4282"/>
              </a:lnTo>
              <a:lnTo>
                <a:pt x="433234" y="184282"/>
              </a:lnTo>
              <a:lnTo>
                <a:pt x="433234" y="240336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836332" y="107242"/>
          <a:ext cx="476866" cy="240578"/>
        </a:xfrm>
        <a:custGeom>
          <a:avLst/>
          <a:gdLst/>
          <a:ahLst/>
          <a:cxnLst/>
          <a:rect l="0" t="0" r="0" b="0"/>
          <a:pathLst>
            <a:path>
              <a:moveTo>
                <a:pt x="476866" y="0"/>
              </a:moveTo>
              <a:lnTo>
                <a:pt x="476866" y="184524"/>
              </a:lnTo>
              <a:lnTo>
                <a:pt x="0" y="184524"/>
              </a:lnTo>
              <a:lnTo>
                <a:pt x="0" y="240578"/>
              </a:lnTo>
            </a:path>
          </a:pathLst>
        </a:custGeom>
        <a:noFill/>
        <a:ln w="25400" cap="flat" cmpd="sng" algn="ctr">
          <a:solidFill>
            <a:schemeClr val="bg2">
              <a:lumMod val="2500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531746" y="-63869"/>
          <a:ext cx="1562905" cy="17111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598977" y="0"/>
          <a:ext cx="1562905" cy="171111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603989" y="5012"/>
        <a:ext cx="1552881" cy="161087"/>
      </dsp:txXfrm>
    </dsp:sp>
    <dsp:sp modelId="{FB848A89-D29E-4F8B-8FE6-3B52EB3E00BD}">
      <dsp:nvSpPr>
        <dsp:cNvPr id="0" name=""/>
        <dsp:cNvSpPr/>
      </dsp:nvSpPr>
      <dsp:spPr>
        <a:xfrm>
          <a:off x="560729" y="347820"/>
          <a:ext cx="551206" cy="19821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627960" y="411690"/>
          <a:ext cx="551206" cy="198215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633766" y="417496"/>
        <a:ext cx="539594" cy="186603"/>
      </dsp:txXfrm>
    </dsp:sp>
    <dsp:sp modelId="{34BEC984-6831-4606-B7D0-26430F7F51B3}">
      <dsp:nvSpPr>
        <dsp:cNvPr id="0" name=""/>
        <dsp:cNvSpPr/>
      </dsp:nvSpPr>
      <dsp:spPr>
        <a:xfrm>
          <a:off x="1470829" y="347578"/>
          <a:ext cx="551206" cy="19821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1538061" y="411448"/>
          <a:ext cx="551206" cy="198215"/>
        </a:xfrm>
        <a:prstGeom prst="roundRect">
          <a:avLst>
            <a:gd name="adj" fmla="val 10000"/>
          </a:avLst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2019</a:t>
          </a:r>
        </a:p>
      </dsp:txBody>
      <dsp:txXfrm>
        <a:off x="1543867" y="417254"/>
        <a:ext cx="539594" cy="186603"/>
      </dsp:txXfrm>
    </dsp:sp>
  </dsp:spTree>
</dsp:drawing>
</file>

<file path=xl/diagrams/drawing5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421062"/>
          <a:ext cx="4001157" cy="577081"/>
        </a:xfrm>
        <a:prstGeom prst="rect">
          <a:avLst/>
        </a:prstGeom>
        <a:solidFill>
          <a:schemeClr val="bg2">
            <a:lumMod val="90000"/>
            <a:alpha val="90000"/>
          </a:schemeClr>
        </a:solidFill>
        <a:ln w="9525" cap="flat" cmpd="sng" algn="ctr">
          <a:solidFill>
            <a:schemeClr val="accent6">
              <a:alpha val="9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60061" y="240169"/>
          <a:ext cx="2798074" cy="546302"/>
        </a:xfrm>
        <a:prstGeom prst="roundRect">
          <a:avLst/>
        </a:prstGeom>
        <a:gradFill rotWithShape="0">
          <a:gsLst>
            <a:gs pos="0">
              <a:schemeClr val="accent6">
                <a:alpha val="9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6">
                <a:alpha val="9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6">
                <a:alpha val="9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864" tIns="0" rIns="10586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del pubblico</a:t>
          </a:r>
        </a:p>
      </dsp:txBody>
      <dsp:txXfrm>
        <a:off x="286729" y="266837"/>
        <a:ext cx="2744738" cy="492966"/>
      </dsp:txXfrm>
    </dsp:sp>
  </dsp:spTree>
</dsp:drawing>
</file>

<file path=xl/diagrams/drawing5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128173" y="444972"/>
        <a:ext cx="575823" cy="199133"/>
      </dsp:txXfrm>
    </dsp:sp>
  </dsp:spTree>
</dsp:drawing>
</file>

<file path=xl/diagrams/drawing5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5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181" y="112819"/>
          <a:ext cx="455767" cy="2527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730"/>
              </a:lnTo>
              <a:lnTo>
                <a:pt x="455767" y="193730"/>
              </a:lnTo>
              <a:lnTo>
                <a:pt x="455767" y="252700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80512" y="112819"/>
          <a:ext cx="501669" cy="252955"/>
        </a:xfrm>
        <a:custGeom>
          <a:avLst/>
          <a:gdLst/>
          <a:ahLst/>
          <a:cxnLst/>
          <a:rect l="0" t="0" r="0" b="0"/>
          <a:pathLst>
            <a:path>
              <a:moveTo>
                <a:pt x="501669" y="0"/>
              </a:moveTo>
              <a:lnTo>
                <a:pt x="501669" y="193985"/>
              </a:lnTo>
              <a:lnTo>
                <a:pt x="0" y="193985"/>
              </a:lnTo>
              <a:lnTo>
                <a:pt x="0" y="252955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60084" y="-67191"/>
          <a:ext cx="1644194" cy="18001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30812" y="0"/>
          <a:ext cx="1644194" cy="180011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36084" y="5272"/>
        <a:ext cx="1633650" cy="169467"/>
      </dsp:txXfrm>
    </dsp:sp>
    <dsp:sp modelId="{FB848A89-D29E-4F8B-8FE6-3B52EB3E00BD}">
      <dsp:nvSpPr>
        <dsp:cNvPr id="0" name=""/>
        <dsp:cNvSpPr/>
      </dsp:nvSpPr>
      <dsp:spPr>
        <a:xfrm>
          <a:off x="1090574" y="365775"/>
          <a:ext cx="579875" cy="2085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61302" y="432967"/>
          <a:ext cx="579875" cy="208524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67409" y="439074"/>
        <a:ext cx="567661" cy="196310"/>
      </dsp:txXfrm>
    </dsp:sp>
    <dsp:sp modelId="{34BEC984-6831-4606-B7D0-26430F7F51B3}">
      <dsp:nvSpPr>
        <dsp:cNvPr id="0" name=""/>
        <dsp:cNvSpPr/>
      </dsp:nvSpPr>
      <dsp:spPr>
        <a:xfrm>
          <a:off x="2048011" y="365520"/>
          <a:ext cx="579875" cy="2085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18739" y="432712"/>
          <a:ext cx="579875" cy="208524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124846" y="438819"/>
        <a:ext cx="567661" cy="196310"/>
      </dsp:txXfrm>
    </dsp:sp>
  </dsp:spTree>
</dsp:drawing>
</file>

<file path=xl/diagrams/drawing5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14969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4436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3257"/>
        <a:ext cx="2730743" cy="532757"/>
      </dsp:txXfrm>
    </dsp:sp>
  </dsp:spTree>
</dsp:drawing>
</file>

<file path=xl/diagrams/drawing5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181" y="112819"/>
          <a:ext cx="455767" cy="25270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3730"/>
              </a:lnTo>
              <a:lnTo>
                <a:pt x="455767" y="193730"/>
              </a:lnTo>
              <a:lnTo>
                <a:pt x="455767" y="252700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80512" y="112819"/>
          <a:ext cx="501669" cy="252955"/>
        </a:xfrm>
        <a:custGeom>
          <a:avLst/>
          <a:gdLst/>
          <a:ahLst/>
          <a:cxnLst/>
          <a:rect l="0" t="0" r="0" b="0"/>
          <a:pathLst>
            <a:path>
              <a:moveTo>
                <a:pt x="501669" y="0"/>
              </a:moveTo>
              <a:lnTo>
                <a:pt x="501669" y="193985"/>
              </a:lnTo>
              <a:lnTo>
                <a:pt x="0" y="193985"/>
              </a:lnTo>
              <a:lnTo>
                <a:pt x="0" y="252955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60084" y="-67191"/>
          <a:ext cx="1644194" cy="18001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30812" y="0"/>
          <a:ext cx="1644194" cy="180011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36084" y="5272"/>
        <a:ext cx="1633650" cy="169467"/>
      </dsp:txXfrm>
    </dsp:sp>
    <dsp:sp modelId="{FB848A89-D29E-4F8B-8FE6-3B52EB3E00BD}">
      <dsp:nvSpPr>
        <dsp:cNvPr id="0" name=""/>
        <dsp:cNvSpPr/>
      </dsp:nvSpPr>
      <dsp:spPr>
        <a:xfrm>
          <a:off x="1090574" y="365775"/>
          <a:ext cx="579875" cy="2085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61302" y="432967"/>
          <a:ext cx="579875" cy="208524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67409" y="439074"/>
        <a:ext cx="567661" cy="196310"/>
      </dsp:txXfrm>
    </dsp:sp>
    <dsp:sp modelId="{34BEC984-6831-4606-B7D0-26430F7F51B3}">
      <dsp:nvSpPr>
        <dsp:cNvPr id="0" name=""/>
        <dsp:cNvSpPr/>
      </dsp:nvSpPr>
      <dsp:spPr>
        <a:xfrm>
          <a:off x="2048011" y="365520"/>
          <a:ext cx="579875" cy="20852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18739" y="432712"/>
          <a:ext cx="579875" cy="208524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124846" y="438819"/>
        <a:ext cx="567661" cy="196310"/>
      </dsp:txXfrm>
    </dsp:sp>
  </dsp:spTree>
</dsp:drawing>
</file>

<file path=xl/diagrams/drawing5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14969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4436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3257"/>
        <a:ext cx="2730743" cy="532757"/>
      </dsp:txXfrm>
    </dsp:sp>
  </dsp:spTree>
</dsp:drawing>
</file>

<file path=xl/diagrams/drawing5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2019" y="114442"/>
          <a:ext cx="462320" cy="25617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6359"/>
              </a:lnTo>
              <a:lnTo>
                <a:pt x="462320" y="196359"/>
              </a:lnTo>
              <a:lnTo>
                <a:pt x="462320" y="25617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73136" y="114442"/>
          <a:ext cx="508882" cy="256402"/>
        </a:xfrm>
        <a:custGeom>
          <a:avLst/>
          <a:gdLst/>
          <a:ahLst/>
          <a:cxnLst/>
          <a:rect l="0" t="0" r="0" b="0"/>
          <a:pathLst>
            <a:path>
              <a:moveTo>
                <a:pt x="508882" y="0"/>
              </a:moveTo>
              <a:lnTo>
                <a:pt x="508882" y="196584"/>
              </a:lnTo>
              <a:lnTo>
                <a:pt x="0" y="196584"/>
              </a:lnTo>
              <a:lnTo>
                <a:pt x="0" y="256402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48100" y="-68158"/>
          <a:ext cx="1667836" cy="1826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19845" y="0"/>
          <a:ext cx="1667836" cy="182600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25193" y="5348"/>
        <a:ext cx="1657140" cy="171904"/>
      </dsp:txXfrm>
    </dsp:sp>
    <dsp:sp modelId="{FB848A89-D29E-4F8B-8FE6-3B52EB3E00BD}">
      <dsp:nvSpPr>
        <dsp:cNvPr id="0" name=""/>
        <dsp:cNvSpPr/>
      </dsp:nvSpPr>
      <dsp:spPr>
        <a:xfrm>
          <a:off x="1079029" y="370844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0774" y="439002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56969" y="445197"/>
        <a:ext cx="575823" cy="199133"/>
      </dsp:txXfrm>
    </dsp:sp>
    <dsp:sp modelId="{34BEC984-6831-4606-B7D0-26430F7F51B3}">
      <dsp:nvSpPr>
        <dsp:cNvPr id="0" name=""/>
        <dsp:cNvSpPr/>
      </dsp:nvSpPr>
      <dsp:spPr>
        <a:xfrm>
          <a:off x="2050233" y="370619"/>
          <a:ext cx="588213" cy="211523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1978" y="438777"/>
          <a:ext cx="588213" cy="211523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128173" y="444972"/>
        <a:ext cx="575823" cy="199133"/>
      </dsp:txXfrm>
    </dsp:sp>
  </dsp:spTree>
</dsp:drawing>
</file>

<file path=xl/diagrams/drawing5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0581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0048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38869"/>
        <a:ext cx="2730743" cy="532757"/>
      </dsp:txXfrm>
    </dsp:sp>
  </dsp:spTree>
</dsp:drawing>
</file>

<file path=xl/diagrams/drawing5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881856" y="116064"/>
          <a:ext cx="468874" cy="25965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98987"/>
              </a:lnTo>
              <a:lnTo>
                <a:pt x="468874" y="198987"/>
              </a:lnTo>
              <a:lnTo>
                <a:pt x="468874" y="259653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65760" y="116064"/>
          <a:ext cx="516096" cy="259726"/>
        </a:xfrm>
        <a:custGeom>
          <a:avLst/>
          <a:gdLst/>
          <a:ahLst/>
          <a:cxnLst/>
          <a:rect l="0" t="0" r="0" b="0"/>
          <a:pathLst>
            <a:path>
              <a:moveTo>
                <a:pt x="516096" y="0"/>
              </a:moveTo>
              <a:lnTo>
                <a:pt x="516096" y="199061"/>
              </a:lnTo>
              <a:lnTo>
                <a:pt x="0" y="199061"/>
              </a:lnTo>
              <a:lnTo>
                <a:pt x="0" y="259726"/>
              </a:lnTo>
            </a:path>
          </a:pathLst>
        </a:custGeom>
        <a:noFill/>
        <a:ln w="25400" cap="flat" cmpd="sng" algn="ctr">
          <a:solidFill>
            <a:schemeClr val="accent4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36117" y="-69124"/>
          <a:ext cx="1691478" cy="185188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08879" y="0"/>
          <a:ext cx="1691478" cy="185188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14303" y="5424"/>
        <a:ext cx="1680630" cy="174340"/>
      </dsp:txXfrm>
    </dsp:sp>
    <dsp:sp modelId="{FB848A89-D29E-4F8B-8FE6-3B52EB3E00BD}">
      <dsp:nvSpPr>
        <dsp:cNvPr id="0" name=""/>
        <dsp:cNvSpPr/>
      </dsp:nvSpPr>
      <dsp:spPr>
        <a:xfrm>
          <a:off x="1067484" y="375791"/>
          <a:ext cx="596551" cy="2145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40246" y="444915"/>
          <a:ext cx="596551" cy="214521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2018</a:t>
          </a:r>
        </a:p>
      </dsp:txBody>
      <dsp:txXfrm>
        <a:off x="1146529" y="451198"/>
        <a:ext cx="583985" cy="201955"/>
      </dsp:txXfrm>
    </dsp:sp>
    <dsp:sp modelId="{34BEC984-6831-4606-B7D0-26430F7F51B3}">
      <dsp:nvSpPr>
        <dsp:cNvPr id="0" name=""/>
        <dsp:cNvSpPr/>
      </dsp:nvSpPr>
      <dsp:spPr>
        <a:xfrm>
          <a:off x="2052455" y="375717"/>
          <a:ext cx="596551" cy="214521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25217" y="444841"/>
          <a:ext cx="596551" cy="214521"/>
        </a:xfrm>
        <a:prstGeom prst="roundRect">
          <a:avLst>
            <a:gd name="adj" fmla="val 10000"/>
          </a:avLst>
        </a:prstGeom>
        <a:solidFill>
          <a:schemeClr val="accent4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Dosis" panose="02010503020202060003" pitchFamily="2" charset="0"/>
            </a:rPr>
            <a:t>2019</a:t>
          </a:r>
        </a:p>
      </dsp:txBody>
      <dsp:txXfrm>
        <a:off x="2131500" y="451124"/>
        <a:ext cx="583985" cy="201955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93068"/>
          <a:ext cx="4524088" cy="554399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bg2">
              <a:lumMod val="2500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225983" y="13758"/>
          <a:ext cx="3163768" cy="422252"/>
        </a:xfrm>
        <a:prstGeom prst="roundRect">
          <a:avLst/>
        </a:prstGeom>
        <a:solidFill>
          <a:schemeClr val="bg2">
            <a:lumMod val="90000"/>
          </a:schemeClr>
        </a:soli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9700" tIns="0" rIns="119700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Presenze</a:t>
          </a:r>
        </a:p>
      </dsp:txBody>
      <dsp:txXfrm>
        <a:off x="246596" y="34371"/>
        <a:ext cx="3122542" cy="381026"/>
      </dsp:txXfrm>
    </dsp:sp>
  </dsp:spTree>
</dsp:drawing>
</file>

<file path=xl/diagrams/drawing6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26193"/>
          <a:ext cx="3983408" cy="5040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4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99170" y="15659"/>
          <a:ext cx="2788385" cy="590399"/>
        </a:xfrm>
        <a:prstGeom prst="roundRect">
          <a:avLst/>
        </a:prstGeom>
        <a:gradFill rotWithShape="0">
          <a:gsLst>
            <a:gs pos="0">
              <a:schemeClr val="accent4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4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4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394" tIns="0" rIns="105394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Volume d'affari</a:t>
          </a:r>
        </a:p>
      </dsp:txBody>
      <dsp:txXfrm>
        <a:off x="227991" y="44480"/>
        <a:ext cx="2730743" cy="532757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911447" y="117889"/>
          <a:ext cx="476247" cy="26381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02198"/>
              </a:lnTo>
              <a:lnTo>
                <a:pt x="476247" y="202198"/>
              </a:lnTo>
              <a:lnTo>
                <a:pt x="476247" y="263817"/>
              </a:lnTo>
            </a:path>
          </a:pathLst>
        </a:custGeom>
        <a:noFill/>
        <a:ln w="254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387235" y="117889"/>
          <a:ext cx="524211" cy="263974"/>
        </a:xfrm>
        <a:custGeom>
          <a:avLst/>
          <a:gdLst/>
          <a:ahLst/>
          <a:cxnLst/>
          <a:rect l="0" t="0" r="0" b="0"/>
          <a:pathLst>
            <a:path>
              <a:moveTo>
                <a:pt x="524211" y="0"/>
              </a:moveTo>
              <a:lnTo>
                <a:pt x="524211" y="202354"/>
              </a:lnTo>
              <a:lnTo>
                <a:pt x="0" y="202354"/>
              </a:lnTo>
              <a:lnTo>
                <a:pt x="0" y="263974"/>
              </a:lnTo>
            </a:path>
          </a:pathLst>
        </a:custGeom>
        <a:noFill/>
        <a:ln w="25400" cap="flat" cmpd="sng" algn="ctr">
          <a:solidFill>
            <a:schemeClr val="accent3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052409" y="-70211"/>
          <a:ext cx="1718076" cy="188100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126315" y="0"/>
          <a:ext cx="1718076" cy="188100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131824" y="5509"/>
        <a:ext cx="1707058" cy="177082"/>
      </dsp:txXfrm>
    </dsp:sp>
    <dsp:sp modelId="{FB848A89-D29E-4F8B-8FE6-3B52EB3E00BD}">
      <dsp:nvSpPr>
        <dsp:cNvPr id="0" name=""/>
        <dsp:cNvSpPr/>
      </dsp:nvSpPr>
      <dsp:spPr>
        <a:xfrm>
          <a:off x="1084269" y="381863"/>
          <a:ext cx="605932" cy="2178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158175" y="452075"/>
          <a:ext cx="605932" cy="217894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2018</a:t>
          </a:r>
        </a:p>
      </dsp:txBody>
      <dsp:txXfrm>
        <a:off x="1164557" y="458457"/>
        <a:ext cx="593168" cy="205130"/>
      </dsp:txXfrm>
    </dsp:sp>
    <dsp:sp modelId="{34BEC984-6831-4606-B7D0-26430F7F51B3}">
      <dsp:nvSpPr>
        <dsp:cNvPr id="0" name=""/>
        <dsp:cNvSpPr/>
      </dsp:nvSpPr>
      <dsp:spPr>
        <a:xfrm>
          <a:off x="2084728" y="381707"/>
          <a:ext cx="605932" cy="217894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58634" y="451918"/>
          <a:ext cx="605932" cy="217894"/>
        </a:xfrm>
        <a:prstGeom prst="roundRect">
          <a:avLst>
            <a:gd name="adj" fmla="val 10000"/>
          </a:avLst>
        </a:prstGeom>
        <a:solidFill>
          <a:schemeClr val="accent3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900" kern="1200">
              <a:latin typeface="Arial Narrow" panose="020B0606020202030204" pitchFamily="34" charset="0"/>
            </a:rPr>
            <a:t>2019</a:t>
          </a:r>
        </a:p>
      </dsp:txBody>
      <dsp:txXfrm>
        <a:off x="2165016" y="458300"/>
        <a:ext cx="593168" cy="205130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49B9D8F-D60C-4EE1-8C3E-5F9F1D28DE0A}">
      <dsp:nvSpPr>
        <dsp:cNvPr id="0" name=""/>
        <dsp:cNvSpPr/>
      </dsp:nvSpPr>
      <dsp:spPr>
        <a:xfrm>
          <a:off x="0" y="291345"/>
          <a:ext cx="3984550" cy="478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3">
              <a:shade val="50000"/>
              <a:hueOff val="0"/>
              <a:satOff val="0"/>
              <a:lumOff val="0"/>
              <a:alphaOff val="0"/>
            </a:schemeClr>
          </a:solidFill>
          <a:prstDash val="solid"/>
        </a:ln>
        <a:effectLst/>
        <a:scene3d>
          <a:camera prst="orthographicFront"/>
          <a:lightRig rig="threePt" dir="t"/>
        </a:scene3d>
        <a:sp3d>
          <a:bevelT/>
        </a:sp3d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0644E4D7-E9D0-46A8-826E-A31806E8DE22}">
      <dsp:nvSpPr>
        <dsp:cNvPr id="0" name=""/>
        <dsp:cNvSpPr/>
      </dsp:nvSpPr>
      <dsp:spPr>
        <a:xfrm>
          <a:off x="180023" y="91340"/>
          <a:ext cx="2789185" cy="560879"/>
        </a:xfrm>
        <a:prstGeom prst="roundRect">
          <a:avLst/>
        </a:prstGeom>
        <a:gradFill rotWithShape="0">
          <a:gsLst>
            <a:gs pos="0">
              <a:schemeClr val="accent3">
                <a:shade val="5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3">
                <a:shade val="5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3">
                <a:shade val="5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5425" tIns="0" rIns="105425" bIns="0" numCol="1" spcCol="1270" anchor="ctr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400" b="0" i="1" u="sng" kern="1200">
              <a:latin typeface="Dosis" panose="02010503020202060003" pitchFamily="2" charset="0"/>
            </a:rPr>
            <a:t>Spesa al botteghino</a:t>
          </a:r>
        </a:p>
      </dsp:txBody>
      <dsp:txXfrm>
        <a:off x="207403" y="118720"/>
        <a:ext cx="2734425" cy="506119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948BAAC-2AC0-4161-92C5-74B664B1BC79}">
      <dsp:nvSpPr>
        <dsp:cNvPr id="0" name=""/>
        <dsp:cNvSpPr/>
      </dsp:nvSpPr>
      <dsp:spPr>
        <a:xfrm>
          <a:off x="1929312" y="105765"/>
          <a:ext cx="427267" cy="236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81523"/>
              </a:lnTo>
              <a:lnTo>
                <a:pt x="427267" y="181523"/>
              </a:lnTo>
              <a:lnTo>
                <a:pt x="427267" y="236806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1EC5A2D-7A66-428D-882E-C761F9CDB9DE}">
      <dsp:nvSpPr>
        <dsp:cNvPr id="0" name=""/>
        <dsp:cNvSpPr/>
      </dsp:nvSpPr>
      <dsp:spPr>
        <a:xfrm>
          <a:off x="1459014" y="105765"/>
          <a:ext cx="470298" cy="237044"/>
        </a:xfrm>
        <a:custGeom>
          <a:avLst/>
          <a:gdLst/>
          <a:ahLst/>
          <a:cxnLst/>
          <a:rect l="0" t="0" r="0" b="0"/>
          <a:pathLst>
            <a:path>
              <a:moveTo>
                <a:pt x="470298" y="0"/>
              </a:moveTo>
              <a:lnTo>
                <a:pt x="470298" y="181762"/>
              </a:lnTo>
              <a:lnTo>
                <a:pt x="0" y="181762"/>
              </a:lnTo>
              <a:lnTo>
                <a:pt x="0" y="237044"/>
              </a:lnTo>
            </a:path>
          </a:pathLst>
        </a:custGeom>
        <a:noFill/>
        <a:ln w="25400" cap="flat" cmpd="sng" algn="ctr">
          <a:solidFill>
            <a:schemeClr val="accent6">
              <a:shade val="60000"/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4DCB4F-1EA4-42A5-BFF3-A661B2B5B8E4}">
      <dsp:nvSpPr>
        <dsp:cNvPr id="0" name=""/>
        <dsp:cNvSpPr/>
      </dsp:nvSpPr>
      <dsp:spPr>
        <a:xfrm>
          <a:off x="1158623" y="-62990"/>
          <a:ext cx="1541379" cy="16875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F2BC9EED-9E87-4330-921C-75252A19C8DA}">
      <dsp:nvSpPr>
        <dsp:cNvPr id="0" name=""/>
        <dsp:cNvSpPr/>
      </dsp:nvSpPr>
      <dsp:spPr>
        <a:xfrm>
          <a:off x="1224928" y="0"/>
          <a:ext cx="1541379" cy="168755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8100" tIns="38100" rIns="38100" bIns="38100" numCol="1" spcCol="1270" anchor="ctr" anchorCtr="0">
          <a:noAutofit/>
        </a:bodyPr>
        <a:lstStyle/>
        <a:p>
          <a:pPr marL="0" lvl="0" indent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1000" kern="1200">
              <a:latin typeface="Dosis" panose="02010503020202060003" pitchFamily="2" charset="0"/>
            </a:rPr>
            <a:t>Anno</a:t>
          </a:r>
        </a:p>
      </dsp:txBody>
      <dsp:txXfrm>
        <a:off x="1229871" y="4943"/>
        <a:ext cx="1531493" cy="158869"/>
      </dsp:txXfrm>
    </dsp:sp>
    <dsp:sp modelId="{FB848A89-D29E-4F8B-8FE6-3B52EB3E00BD}">
      <dsp:nvSpPr>
        <dsp:cNvPr id="0" name=""/>
        <dsp:cNvSpPr/>
      </dsp:nvSpPr>
      <dsp:spPr>
        <a:xfrm>
          <a:off x="1187206" y="342809"/>
          <a:ext cx="543614" cy="1954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8189E00C-A64C-4932-A813-0103FF3F1A3E}">
      <dsp:nvSpPr>
        <dsp:cNvPr id="0" name=""/>
        <dsp:cNvSpPr/>
      </dsp:nvSpPr>
      <dsp:spPr>
        <a:xfrm>
          <a:off x="1253512" y="405800"/>
          <a:ext cx="543614" cy="195485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2018</a:t>
          </a:r>
        </a:p>
      </dsp:txBody>
      <dsp:txXfrm>
        <a:off x="1259238" y="411526"/>
        <a:ext cx="532162" cy="184033"/>
      </dsp:txXfrm>
    </dsp:sp>
    <dsp:sp modelId="{34BEC984-6831-4606-B7D0-26430F7F51B3}">
      <dsp:nvSpPr>
        <dsp:cNvPr id="0" name=""/>
        <dsp:cNvSpPr/>
      </dsp:nvSpPr>
      <dsp:spPr>
        <a:xfrm>
          <a:off x="2084772" y="342571"/>
          <a:ext cx="543614" cy="195485"/>
        </a:xfrm>
        <a:prstGeom prst="roundRect">
          <a:avLst>
            <a:gd name="adj" fmla="val 10000"/>
          </a:avLst>
        </a:prstGeom>
        <a:gradFill rotWithShape="0">
          <a:gsLst>
            <a:gs pos="0">
              <a:schemeClr val="l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l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l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dsp:spPr>
      <dsp:style>
        <a:lnRef idx="0">
          <a:scrgbClr r="0" g="0" b="0"/>
        </a:lnRef>
        <a:fillRef idx="3">
          <a:scrgbClr r="0" g="0" b="0"/>
        </a:fillRef>
        <a:effectRef idx="3">
          <a:scrgbClr r="0" g="0" b="0"/>
        </a:effectRef>
        <a:fontRef idx="minor">
          <a:schemeClr val="lt1"/>
        </a:fontRef>
      </dsp:style>
    </dsp:sp>
    <dsp:sp modelId="{2708A2E2-143D-4EF3-9CD2-1DFD0F05FF0E}">
      <dsp:nvSpPr>
        <dsp:cNvPr id="0" name=""/>
        <dsp:cNvSpPr/>
      </dsp:nvSpPr>
      <dsp:spPr>
        <a:xfrm>
          <a:off x="2151078" y="405561"/>
          <a:ext cx="543614" cy="195485"/>
        </a:xfrm>
        <a:prstGeom prst="roundRect">
          <a:avLst>
            <a:gd name="adj" fmla="val 10000"/>
          </a:avLst>
        </a:prstGeom>
        <a:solidFill>
          <a:schemeClr val="accent6">
            <a:alpha val="90000"/>
            <a:tint val="40000"/>
            <a:hueOff val="0"/>
            <a:satOff val="0"/>
            <a:lumOff val="0"/>
            <a:alphaOff val="0"/>
          </a:schemeClr>
        </a:solidFill>
        <a:ln w="9525" cap="flat" cmpd="sng" algn="ctr">
          <a:solidFill>
            <a:schemeClr val="accent6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  <dsp:txBody>
        <a:bodyPr spcFirstLastPara="0" vert="horz" wrap="square" lIns="30480" tIns="30480" rIns="30480" bIns="3048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it-IT" sz="800" kern="1200">
              <a:latin typeface="Arial Narrow" panose="020B0606020202030204" pitchFamily="34" charset="0"/>
            </a:rPr>
            <a:t>2019</a:t>
          </a:r>
        </a:p>
      </dsp:txBody>
      <dsp:txXfrm>
        <a:off x="2156804" y="411287"/>
        <a:ext cx="532162" cy="184033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8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3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0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4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4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1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3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4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5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5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5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60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hierarchy1">
  <dgm:title val=""/>
  <dgm:desc val=""/>
  <dgm:catLst>
    <dgm:cat type="hierarchy" pri="2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" destId="22" srcOrd="1" destOrd="0"/>
        <dgm:cxn modelId="33" srcId="3" destId="31" srcOrd="0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</dgm:ptLst>
      <dgm:cxnLst>
        <dgm:cxn modelId="2" srcId="0" destId="1" srcOrd="0" destOrd="0"/>
        <dgm:cxn modelId="13" srcId="1" destId="11" srcOrd="0" destOrd="0"/>
        <dgm:cxn modelId="14" srcId="1" destId="1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21"/>
        <dgm:pt modelId="211"/>
        <dgm:pt modelId="3"/>
        <dgm:pt modelId="31"/>
        <dgm:pt modelId="311"/>
      </dgm:ptLst>
      <dgm:cxnLst>
        <dgm:cxn modelId="4" srcId="0" destId="1" srcOrd="0" destOrd="0"/>
        <dgm:cxn modelId="5" srcId="1" destId="2" srcOrd="0" destOrd="0"/>
        <dgm:cxn modelId="6" srcId="1" destId="3" srcOrd="1" destOrd="0"/>
        <dgm:cxn modelId="23" srcId="2" destId="21" srcOrd="0" destOrd="0"/>
        <dgm:cxn modelId="24" srcId="21" destId="211" srcOrd="0" destOrd="0"/>
        <dgm:cxn modelId="33" srcId="3" destId="31" srcOrd="0" destOrd="0"/>
        <dgm:cxn modelId="34" srcId="31" destId="311" srcOrd="0" destOrd="0"/>
      </dgm:cxnLst>
      <dgm:bg/>
      <dgm:whole/>
    </dgm:dataModel>
  </dgm:clrData>
  <dgm:layoutNode name="hierChild1">
    <dgm:varLst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primFontSz" for="des" ptType="node" op="equ" val="65"/>
      <dgm:constr type="w" for="des" forName="composite" refType="w"/>
      <dgm:constr type="h" for="des" forName="composite" refType="w" refFor="des" refForName="composite" fact="0.667"/>
      <dgm:constr type="w" for="des" forName="composite2" refType="w" refFor="des" refForName="composite"/>
      <dgm:constr type="h" for="des" forName="composite2" refType="h" refFor="des" refForName="composite"/>
      <dgm:constr type="w" for="des" forName="composite3" refType="w" refFor="des" refForName="composite"/>
      <dgm:constr type="h" for="des" forName="composite3" refType="h" refFor="des" refForName="composite"/>
      <dgm:constr type="w" for="des" forName="composite4" refType="w" refFor="des" refForName="composite"/>
      <dgm:constr type="h" for="des" forName="composite4" refType="h" refFor="des" refForName="composite"/>
      <dgm:constr type="w" for="des" forName="composite5" refType="w" refFor="des" refForName="composite"/>
      <dgm:constr type="h" for="des" forName="composite5" refType="h" refFor="des" refForName="composite"/>
      <dgm:constr type="sibSp" refType="w" refFor="des" refForName="composite" fact="0.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p" for="des" forName="hierRoot1" refType="h" refFor="des" refForName="composite" fact="0.25"/>
      <dgm:constr type="sp" for="des" forName="hierRoot2" refType="sp" refFor="des" refForName="hierRoot1"/>
      <dgm:constr type="sp" for="des" forName="hierRoot3" refType="sp" refFor="des" refForName="hierRoot1"/>
      <dgm:constr type="sp" for="des" forName="hierRoot4" refType="sp" refFor="des" refForName="hierRoot1"/>
      <dgm:constr type="sp" for="des" forName="hierRoot5" refType="sp" refFor="des" refForName="hierRoot1"/>
    </dgm:constrLst>
    <dgm:ruleLst/>
    <dgm:forEach name="Name3" axis="ch">
      <dgm:forEach name="Name4" axis="self" ptType="node">
        <dgm:layoutNode name="hierRoot1">
          <dgm:alg type="hierRoot"/>
          <dgm:shape xmlns:r="http://schemas.openxmlformats.org/officeDocument/2006/relationships" r:blip="">
            <dgm:adjLst/>
          </dgm:shape>
          <dgm:presOf/>
          <dgm:constrLst>
            <dgm:constr type="bendDist" for="des" ptType="parTrans" refType="sp" fact="0.5"/>
          </dgm:constrLst>
          <dgm:ruleLst/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onstrLst>
              <dgm:constr type="w" for="ch" forName="background" refType="w" fact="0.9"/>
              <dgm:constr type="h" for="ch" forName="background" refType="w" refFor="ch" refForName="background" fact="0.635"/>
              <dgm:constr type="t" for="ch" forName="background"/>
              <dgm:constr type="l" for="ch" forName="background"/>
              <dgm:constr type="w" for="ch" forName="text" refType="w" fact="0.9"/>
              <dgm:constr type="h" for="ch" forName="text" refType="w" refFor="ch" refForName="text" fact="0.635"/>
              <dgm:constr type="t" for="ch" forName="text" refType="w" fact="0.095"/>
              <dgm:constr type="l" for="ch" forName="text" refType="w" fact="0.1"/>
            </dgm:constrLst>
            <dgm:ruleLst/>
            <dgm:layoutNode name="background" styleLbl="node0" moveWith="text">
              <dgm:alg type="sp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/>
              <dgm:constrLst/>
              <dgm:ruleLst/>
            </dgm:layoutNode>
            <dgm:layoutNode name="text" styleLbl="fgAcc0">
              <dgm:varLst>
                <dgm:chPref val="3"/>
              </dgm:varLst>
              <dgm:alg type="tx"/>
              <dgm:shape xmlns:r="http://schemas.openxmlformats.org/officeDocument/2006/relationships" type="roundRect" r:blip="">
                <dgm:adjLst>
                  <dgm:adj idx="1" val="0.1"/>
                </dgm:adjLst>
              </dgm:shape>
              <dgm:presOf axis="self"/>
              <dgm:constrLst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layoutNode>
          <dgm:layoutNode name="hierChild2">
            <dgm:choose name="Name5">
              <dgm:if name="Name6" func="var" arg="dir" op="equ" val="norm">
                <dgm:alg type="hierChild">
                  <dgm:param type="linDir" val="fromL"/>
                </dgm:alg>
              </dgm:if>
              <dgm:else name="Name7">
                <dgm:alg type="hierChild">
                  <dgm:param type="linDir" val="from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Name8" axis="ch">
              <dgm:forEach name="Name9" axis="self" ptType="parTrans" cnt="1">
                <dgm:layoutNode name="Name10">
                  <dgm:alg type="conn">
                    <dgm:param type="dim" val="1D"/>
                    <dgm:param type="endSty" val="noArr"/>
                    <dgm:param type="connRout" val="bend"/>
                    <dgm:param type="bendPt" val="end"/>
                    <dgm:param type="begPts" val="bCtr"/>
                    <dgm:param type="endPts" val="tCtr"/>
                    <dgm:param type="srcNode" val="background"/>
                    <dgm:param type="dstNode" val="background2"/>
                  </dgm:alg>
                  <dgm:shape xmlns:r="http://schemas.openxmlformats.org/officeDocument/2006/relationships" type="conn" r:blip="" zOrderOff="-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forEach name="Name11" axis="self" ptType="node">
                <dgm:layoutNode name="hierRoot2">
                  <dgm:alg type="hierRoot"/>
                  <dgm:shape xmlns:r="http://schemas.openxmlformats.org/officeDocument/2006/relationships" r:blip="">
                    <dgm:adjLst/>
                  </dgm:shape>
                  <dgm:presOf/>
                  <dgm:constrLst>
                    <dgm:constr type="bendDist" for="des" ptType="parTrans" refType="sp" fact="0.5"/>
                  </dgm:constrLst>
                  <dgm:ruleLst/>
                  <dgm:layoutNode name="composite2">
                    <dgm:alg type="composite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w" for="ch" forName="background2" refType="w" fact="0.9"/>
                      <dgm:constr type="h" for="ch" forName="background2" refType="w" refFor="ch" refForName="background2" fact="0.635"/>
                      <dgm:constr type="t" for="ch" forName="background2"/>
                      <dgm:constr type="l" for="ch" forName="background2"/>
                      <dgm:constr type="w" for="ch" forName="text2" refType="w" fact="0.9"/>
                      <dgm:constr type="h" for="ch" forName="text2" refType="w" refFor="ch" refForName="text2" fact="0.635"/>
                      <dgm:constr type="t" for="ch" forName="text2" refType="w" fact="0.095"/>
                      <dgm:constr type="l" for="ch" forName="text2" refType="w" fact="0.1"/>
                    </dgm:constrLst>
                    <dgm:ruleLst/>
                    <dgm:layoutNode name="background2" moveWith="text2">
                      <dgm:alg type="sp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/>
                      <dgm:constrLst/>
                      <dgm:ruleLst/>
                    </dgm:layoutNode>
                    <dgm:layoutNode name="text2" styleLbl="fgAcc2">
                      <dgm:varLst>
                        <dgm:chPref val="3"/>
                      </dgm:varLst>
                      <dgm:alg type="tx"/>
                      <dgm:shape xmlns:r="http://schemas.openxmlformats.org/officeDocument/2006/relationships" type="roundRect" r:blip="">
                        <dgm:adjLst>
                          <dgm:adj idx="1" val="0.1"/>
                        </dgm:adjLst>
                      </dgm:shape>
                      <dgm:presOf axis="self"/>
                      <dgm:constrLst>
                        <dgm:constr type="tMarg" refType="primFontSz" fact="0.3"/>
                        <dgm:constr type="bMarg" refType="primFontSz" fact="0.3"/>
                        <dgm:constr type="lMarg" refType="primFontSz" fact="0.3"/>
                        <dgm:constr type="rMarg" refType="primFontSz" fact="0.3"/>
                      </dgm:constrLst>
                      <dgm:ruleLst>
                        <dgm:rule type="primFontSz" val="5" fact="NaN" max="NaN"/>
                      </dgm:ruleLst>
                    </dgm:layoutNode>
                  </dgm:layoutNode>
                  <dgm:layoutNode name="hierChild3">
                    <dgm:choose name="Name12">
                      <dgm:if name="Name13" func="var" arg="dir" op="equ" val="norm">
                        <dgm:alg type="hierChild">
                          <dgm:param type="linDir" val="fromL"/>
                        </dgm:alg>
                      </dgm:if>
                      <dgm:else name="Name14">
                        <dgm:alg type="hierChild">
                          <dgm:param type="linDir" val="from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  <dgm:forEach name="Name15" axis="ch">
                      <dgm:forEach name="Name16" axis="self" ptType="parTrans" cnt="1">
                        <dgm:layoutNode name="Name17">
                          <dgm:alg type="conn">
                            <dgm:param type="dim" val="1D"/>
                            <dgm:param type="endSty" val="noArr"/>
                            <dgm:param type="connRout" val="bend"/>
                            <dgm:param type="bendPt" val="end"/>
                            <dgm:param type="begPts" val="bCtr"/>
                            <dgm:param type="endPts" val="tCtr"/>
                            <dgm:param type="srcNode" val="background2"/>
                            <dgm:param type="dstNode" val="background3"/>
                          </dgm:alg>
                          <dgm:shape xmlns:r="http://schemas.openxmlformats.org/officeDocument/2006/relationships" type="conn" r:blip="" zOrderOff="-999">
                            <dgm:adjLst/>
                          </dgm:shape>
                          <dgm:presOf axis="self"/>
                          <dgm:constrLst>
                            <dgm:constr type="begPad"/>
                            <dgm:constr type="endPad"/>
                          </dgm:constrLst>
                          <dgm:ruleLst/>
                        </dgm:layoutNode>
                      </dgm:forEach>
                      <dgm:forEach name="Name18" axis="self" ptType="node">
                        <dgm:layoutNode name="hierRoot3">
                          <dgm:alg type="hierRoot"/>
                          <dgm:shape xmlns:r="http://schemas.openxmlformats.org/officeDocument/2006/relationships" r:blip="">
                            <dgm:adjLst/>
                          </dgm:shape>
                          <dgm:presOf/>
                          <dgm:constrLst>
                            <dgm:constr type="bendDist" for="des" ptType="parTrans" refType="sp" fact="0.5"/>
                          </dgm:constrLst>
                          <dgm:ruleLst/>
                          <dgm:layoutNode name="composite3">
                            <dgm:alg type="composite"/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w" for="ch" forName="background3" refType="w" fact="0.9"/>
                              <dgm:constr type="h" for="ch" forName="background3" refType="w" refFor="ch" refForName="background3" fact="0.635"/>
                              <dgm:constr type="t" for="ch" forName="background3"/>
                              <dgm:constr type="l" for="ch" forName="background3"/>
                              <dgm:constr type="w" for="ch" forName="text3" refType="w" fact="0.9"/>
                              <dgm:constr type="h" for="ch" forName="text3" refType="w" refFor="ch" refForName="text3" fact="0.635"/>
                              <dgm:constr type="t" for="ch" forName="text3" refType="w" fact="0.095"/>
                              <dgm:constr type="l" for="ch" forName="text3" refType="w" fact="0.1"/>
                            </dgm:constrLst>
                            <dgm:ruleLst/>
                            <dgm:layoutNode name="background3" moveWith="text3">
                              <dgm:alg type="sp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/>
                              <dgm:constrLst/>
                              <dgm:ruleLst/>
                            </dgm:layoutNode>
                            <dgm:layoutNode name="text3" styleLbl="fgAcc3">
                              <dgm:varLst>
                                <dgm:chPref val="3"/>
                              </dgm:varLst>
                              <dgm:alg type="tx"/>
                              <dgm:shape xmlns:r="http://schemas.openxmlformats.org/officeDocument/2006/relationships" type="roundRect" r:blip="">
                                <dgm:adjLst>
                                  <dgm:adj idx="1" val="0.1"/>
                                </dgm:adjLst>
                              </dgm:shape>
                              <dgm:presOf axis="self"/>
                              <dgm:constrLst>
                                <dgm:constr type="tMarg" refType="primFontSz" fact="0.3"/>
                                <dgm:constr type="bMarg" refType="primFontSz" fact="0.3"/>
                                <dgm:constr type="lMarg" refType="primFontSz" fact="0.3"/>
                                <dgm:constr type="rMarg" refType="primFontSz" fact="0.3"/>
                              </dgm:constrLst>
                              <dgm:ruleLst>
                                <dgm:rule type="primFontSz" val="5" fact="NaN" max="NaN"/>
                              </dgm:ruleLst>
                            </dgm:layoutNode>
                          </dgm:layoutNode>
                          <dgm:layoutNode name="hierChild4">
                            <dgm:choose name="Name19">
                              <dgm:if name="Name20" func="var" arg="dir" op="equ" val="norm">
                                <dgm:alg type="hierChild">
                                  <dgm:param type="linDir" val="fromL"/>
                                </dgm:alg>
                              </dgm:if>
                              <dgm:else name="Name21">
                                <dgm:alg type="hierChild">
                                  <dgm:param type="linDir" val="fromR"/>
                                </dgm:alg>
                              </dgm:else>
                            </dgm:choose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/>
                            <dgm:ruleLst/>
                            <dgm:forEach name="repeat" axis="ch">
                              <dgm:forEach name="Name22" axis="self" ptType="parTrans" cnt="1">
                                <dgm:layoutNode name="Name23">
                                  <dgm:choose name="Name24">
                                    <dgm:if name="Name25" axis="self" func="depth" op="lte" val="4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3"/>
                                        <dgm:param type="dstNode" val="background4"/>
                                      </dgm:alg>
                                    </dgm:if>
                                    <dgm:else name="Name26">
                                      <dgm:alg type="conn">
                                        <dgm:param type="dim" val="1D"/>
                                        <dgm:param type="endSty" val="noArr"/>
                                        <dgm:param type="connRout" val="bend"/>
                                        <dgm:param type="bendPt" val="end"/>
                                        <dgm:param type="begPts" val="bCtr"/>
                                        <dgm:param type="endPts" val="tCtr"/>
                                        <dgm:param type="srcNode" val="background4"/>
                                        <dgm:param type="dstNode" val="background4"/>
                                      </dgm:alg>
                                    </dgm:else>
                                  </dgm:choose>
                                  <dgm:shape xmlns:r="http://schemas.openxmlformats.org/officeDocument/2006/relationships" type="conn" r:blip="" zOrderOff="-999">
                                    <dgm:adjLst/>
                                  </dgm:shape>
                                  <dgm:presOf axis="self"/>
                                  <dgm:constrLst>
                                    <dgm:constr type="begPad"/>
                                    <dgm:constr type="endPad"/>
                                  </dgm:constrLst>
                                  <dgm:ruleLst/>
                                </dgm:layoutNode>
                              </dgm:forEach>
                              <dgm:forEach name="Name27" axis="self" ptType="node">
                                <dgm:layoutNode name="hierRoot4">
                                  <dgm:alg type="hierRoot"/>
                                  <dgm:shape xmlns:r="http://schemas.openxmlformats.org/officeDocument/2006/relationships" r:blip="">
                                    <dgm:adjLst/>
                                  </dgm:shape>
                                  <dgm:presOf/>
                                  <dgm:constrLst>
                                    <dgm:constr type="bendDist" for="des" ptType="parTrans" refType="sp" fact="0.5"/>
                                  </dgm:constrLst>
                                  <dgm:ruleLst/>
                                  <dgm:layoutNode name="composite4">
                                    <dgm:alg type="composite"/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>
                                      <dgm:constr type="w" for="ch" forName="background4" refType="w" fact="0.9"/>
                                      <dgm:constr type="h" for="ch" forName="background4" refType="w" refFor="ch" refForName="background4" fact="0.635"/>
                                      <dgm:constr type="t" for="ch" forName="background4"/>
                                      <dgm:constr type="l" for="ch" forName="background4"/>
                                      <dgm:constr type="w" for="ch" forName="text4" refType="w" fact="0.9"/>
                                      <dgm:constr type="h" for="ch" forName="text4" refType="w" refFor="ch" refForName="text4" fact="0.635"/>
                                      <dgm:constr type="t" for="ch" forName="text4" refType="w" fact="0.095"/>
                                      <dgm:constr type="l" for="ch" forName="text4" refType="w" fact="0.1"/>
                                    </dgm:constrLst>
                                    <dgm:ruleLst/>
                                    <dgm:layoutNode name="background4" moveWith="text4">
                                      <dgm:alg type="sp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/>
                                      <dgm:constrLst/>
                                      <dgm:ruleLst/>
                                    </dgm:layoutNode>
                                    <dgm:layoutNode name="text4" styleLbl="fgAcc4">
                                      <dgm:varLst>
                                        <dgm:chPref val="3"/>
                                      </dgm:varLst>
                                      <dgm:alg type="tx"/>
                                      <dgm:shape xmlns:r="http://schemas.openxmlformats.org/officeDocument/2006/relationships" type="roundRect" r:blip="">
                                        <dgm:adjLst>
                                          <dgm:adj idx="1" val="0.1"/>
                                        </dgm:adjLst>
                                      </dgm:shape>
                                      <dgm:presOf axis="self"/>
                                      <dgm:constrLst>
                                        <dgm:constr type="tMarg" refType="primFontSz" fact="0.3"/>
                                        <dgm:constr type="bMarg" refType="primFontSz" fact="0.3"/>
                                        <dgm:constr type="lMarg" refType="primFontSz" fact="0.3"/>
                                        <dgm:constr type="rMarg" refType="primFontSz" fact="0.3"/>
                                      </dgm:constrLst>
                                      <dgm:ruleLst>
                                        <dgm:rule type="primFontSz" val="5" fact="NaN" max="NaN"/>
                                      </dgm:ruleLst>
                                    </dgm:layoutNode>
                                  </dgm:layoutNode>
                                  <dgm:layoutNode name="hierChild5">
                                    <dgm:choose name="Name28">
                                      <dgm:if name="Name29" func="var" arg="dir" op="equ" val="norm">
                                        <dgm:alg type="hierChild">
                                          <dgm:param type="linDir" val="fromL"/>
                                        </dgm:alg>
                                      </dgm:if>
                                      <dgm:else name="Name30">
                                        <dgm:alg type="hierChild">
                                          <dgm:param type="linDir" val="fromR"/>
                                        </dgm:alg>
                                      </dgm:else>
                                    </dgm:choose>
                                    <dgm:shape xmlns:r="http://schemas.openxmlformats.org/officeDocument/2006/relationships" r:blip="">
                                      <dgm:adjLst/>
                                    </dgm:shape>
                                    <dgm:presOf/>
                                    <dgm:constrLst/>
                                    <dgm:ruleLst/>
                                    <dgm:forEach name="Name31" ref="repeat"/>
                                  </dgm:layoutNode>
                                </dgm:layoutNode>
                              </dgm:forEach>
                            </dgm:forEach>
                          </dgm:layoutNode>
                        </dgm:layoutNode>
                      </dgm:forEach>
                    </dgm:forEach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4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0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46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hyperlink" Target="#INDICE!A1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_rels/drawing47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4.xml"/><Relationship Id="rId3" Type="http://schemas.openxmlformats.org/officeDocument/2006/relationships/diagramQuickStyle" Target="../diagrams/quickStyle3.xml"/><Relationship Id="rId7" Type="http://schemas.openxmlformats.org/officeDocument/2006/relationships/diagramLayout" Target="../diagrams/layout4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diagramData" Target="../diagrams/data4.xml"/><Relationship Id="rId11" Type="http://schemas.openxmlformats.org/officeDocument/2006/relationships/hyperlink" Target="#INDICE!A1"/><Relationship Id="rId5" Type="http://schemas.microsoft.com/office/2007/relationships/diagramDrawing" Target="../diagrams/drawing3.xml"/><Relationship Id="rId10" Type="http://schemas.microsoft.com/office/2007/relationships/diagramDrawing" Target="../diagrams/drawing4.xml"/><Relationship Id="rId4" Type="http://schemas.openxmlformats.org/officeDocument/2006/relationships/diagramColors" Target="../diagrams/colors3.xml"/><Relationship Id="rId9" Type="http://schemas.openxmlformats.org/officeDocument/2006/relationships/diagramColors" Target="../diagrams/colors4.xml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6.xml"/><Relationship Id="rId3" Type="http://schemas.openxmlformats.org/officeDocument/2006/relationships/diagramQuickStyle" Target="../diagrams/quickStyle5.xml"/><Relationship Id="rId7" Type="http://schemas.openxmlformats.org/officeDocument/2006/relationships/diagramLayout" Target="../diagrams/layout6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openxmlformats.org/officeDocument/2006/relationships/diagramData" Target="../diagrams/data6.xml"/><Relationship Id="rId11" Type="http://schemas.openxmlformats.org/officeDocument/2006/relationships/hyperlink" Target="#INDICE!A1"/><Relationship Id="rId5" Type="http://schemas.microsoft.com/office/2007/relationships/diagramDrawing" Target="../diagrams/drawing5.xml"/><Relationship Id="rId10" Type="http://schemas.microsoft.com/office/2007/relationships/diagramDrawing" Target="../diagrams/drawing6.xml"/><Relationship Id="rId4" Type="http://schemas.openxmlformats.org/officeDocument/2006/relationships/diagramColors" Target="../diagrams/colors5.xml"/><Relationship Id="rId9" Type="http://schemas.openxmlformats.org/officeDocument/2006/relationships/diagramColors" Target="../diagrams/colors6.xml"/></Relationships>
</file>

<file path=xl/drawings/_rels/drawing49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8.xml"/><Relationship Id="rId3" Type="http://schemas.openxmlformats.org/officeDocument/2006/relationships/diagramQuickStyle" Target="../diagrams/quickStyle7.xml"/><Relationship Id="rId7" Type="http://schemas.openxmlformats.org/officeDocument/2006/relationships/diagramLayout" Target="../diagrams/layout8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6" Type="http://schemas.openxmlformats.org/officeDocument/2006/relationships/diagramData" Target="../diagrams/data8.xml"/><Relationship Id="rId11" Type="http://schemas.openxmlformats.org/officeDocument/2006/relationships/hyperlink" Target="#INDICE!A1"/><Relationship Id="rId5" Type="http://schemas.microsoft.com/office/2007/relationships/diagramDrawing" Target="../diagrams/drawing7.xml"/><Relationship Id="rId10" Type="http://schemas.microsoft.com/office/2007/relationships/diagramDrawing" Target="../diagrams/drawing8.xml"/><Relationship Id="rId4" Type="http://schemas.openxmlformats.org/officeDocument/2006/relationships/diagramColors" Target="../diagrams/colors7.xml"/><Relationship Id="rId9" Type="http://schemas.openxmlformats.org/officeDocument/2006/relationships/diagramColors" Target="../diagrams/colors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0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0.xml"/><Relationship Id="rId3" Type="http://schemas.openxmlformats.org/officeDocument/2006/relationships/diagramQuickStyle" Target="../diagrams/quickStyle9.xml"/><Relationship Id="rId7" Type="http://schemas.openxmlformats.org/officeDocument/2006/relationships/diagramLayout" Target="../diagrams/layout10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6" Type="http://schemas.openxmlformats.org/officeDocument/2006/relationships/diagramData" Target="../diagrams/data10.xml"/><Relationship Id="rId11" Type="http://schemas.openxmlformats.org/officeDocument/2006/relationships/hyperlink" Target="#INDICE!A1"/><Relationship Id="rId5" Type="http://schemas.microsoft.com/office/2007/relationships/diagramDrawing" Target="../diagrams/drawing9.xml"/><Relationship Id="rId10" Type="http://schemas.microsoft.com/office/2007/relationships/diagramDrawing" Target="../diagrams/drawing10.xml"/><Relationship Id="rId4" Type="http://schemas.openxmlformats.org/officeDocument/2006/relationships/diagramColors" Target="../diagrams/colors9.xml"/><Relationship Id="rId9" Type="http://schemas.openxmlformats.org/officeDocument/2006/relationships/diagramColors" Target="../diagrams/colors10.xml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12.xml"/><Relationship Id="rId3" Type="http://schemas.openxmlformats.org/officeDocument/2006/relationships/diagramQuickStyle" Target="../diagrams/quickStyle11.xml"/><Relationship Id="rId7" Type="http://schemas.openxmlformats.org/officeDocument/2006/relationships/diagramLayout" Target="../diagrams/layout12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6" Type="http://schemas.openxmlformats.org/officeDocument/2006/relationships/diagramData" Target="../diagrams/data12.xml"/><Relationship Id="rId11" Type="http://schemas.openxmlformats.org/officeDocument/2006/relationships/hyperlink" Target="#INDICE!A1"/><Relationship Id="rId5" Type="http://schemas.microsoft.com/office/2007/relationships/diagramDrawing" Target="../diagrams/drawing11.xml"/><Relationship Id="rId10" Type="http://schemas.microsoft.com/office/2007/relationships/diagramDrawing" Target="../diagrams/drawing12.xml"/><Relationship Id="rId4" Type="http://schemas.openxmlformats.org/officeDocument/2006/relationships/diagramColors" Target="../diagrams/colors11.xml"/><Relationship Id="rId9" Type="http://schemas.openxmlformats.org/officeDocument/2006/relationships/diagramColors" Target="../diagrams/colors12.xml"/></Relationships>
</file>

<file path=xl/drawings/_rels/drawing52.xml.rels><?xml version="1.0" encoding="UTF-8" standalone="yes"?>
<Relationships xmlns="http://schemas.openxmlformats.org/package/2006/relationships"><Relationship Id="rId13" Type="http://schemas.openxmlformats.org/officeDocument/2006/relationships/diagramQuickStyle" Target="../diagrams/quickStyle15.xml"/><Relationship Id="rId18" Type="http://schemas.openxmlformats.org/officeDocument/2006/relationships/diagramQuickStyle" Target="../diagrams/quickStyle16.xml"/><Relationship Id="rId26" Type="http://schemas.openxmlformats.org/officeDocument/2006/relationships/hyperlink" Target="#INDICE!A1"/><Relationship Id="rId39" Type="http://schemas.openxmlformats.org/officeDocument/2006/relationships/diagramQuickStyle" Target="../diagrams/quickStyle20.xml"/><Relationship Id="rId21" Type="http://schemas.openxmlformats.org/officeDocument/2006/relationships/diagramData" Target="../diagrams/data17.xml"/><Relationship Id="rId34" Type="http://schemas.openxmlformats.org/officeDocument/2006/relationships/diagramQuickStyle" Target="../diagrams/quickStyle19.xml"/><Relationship Id="rId42" Type="http://schemas.openxmlformats.org/officeDocument/2006/relationships/diagramData" Target="../diagrams/data21.xml"/><Relationship Id="rId47" Type="http://schemas.openxmlformats.org/officeDocument/2006/relationships/diagramData" Target="../diagrams/data22.xml"/><Relationship Id="rId50" Type="http://schemas.openxmlformats.org/officeDocument/2006/relationships/diagramColors" Target="../diagrams/colors22.xml"/><Relationship Id="rId7" Type="http://schemas.openxmlformats.org/officeDocument/2006/relationships/diagramLayout" Target="../diagrams/layout14.xml"/><Relationship Id="rId2" Type="http://schemas.openxmlformats.org/officeDocument/2006/relationships/diagramLayout" Target="../diagrams/layout13.xml"/><Relationship Id="rId16" Type="http://schemas.openxmlformats.org/officeDocument/2006/relationships/diagramData" Target="../diagrams/data16.xml"/><Relationship Id="rId29" Type="http://schemas.openxmlformats.org/officeDocument/2006/relationships/diagramQuickStyle" Target="../diagrams/quickStyle18.xml"/><Relationship Id="rId11" Type="http://schemas.openxmlformats.org/officeDocument/2006/relationships/diagramData" Target="../diagrams/data15.xml"/><Relationship Id="rId24" Type="http://schemas.openxmlformats.org/officeDocument/2006/relationships/diagramColors" Target="../diagrams/colors17.xml"/><Relationship Id="rId32" Type="http://schemas.openxmlformats.org/officeDocument/2006/relationships/diagramData" Target="../diagrams/data19.xml"/><Relationship Id="rId37" Type="http://schemas.openxmlformats.org/officeDocument/2006/relationships/diagramData" Target="../diagrams/data20.xml"/><Relationship Id="rId40" Type="http://schemas.openxmlformats.org/officeDocument/2006/relationships/diagramColors" Target="../diagrams/colors20.xml"/><Relationship Id="rId45" Type="http://schemas.openxmlformats.org/officeDocument/2006/relationships/diagramColors" Target="../diagrams/colors21.xml"/><Relationship Id="rId5" Type="http://schemas.microsoft.com/office/2007/relationships/diagramDrawing" Target="../diagrams/drawing13.xml"/><Relationship Id="rId15" Type="http://schemas.microsoft.com/office/2007/relationships/diagramDrawing" Target="../diagrams/drawing15.xml"/><Relationship Id="rId23" Type="http://schemas.openxmlformats.org/officeDocument/2006/relationships/diagramQuickStyle" Target="../diagrams/quickStyle17.xml"/><Relationship Id="rId28" Type="http://schemas.openxmlformats.org/officeDocument/2006/relationships/diagramLayout" Target="../diagrams/layout18.xml"/><Relationship Id="rId36" Type="http://schemas.microsoft.com/office/2007/relationships/diagramDrawing" Target="../diagrams/drawing19.xml"/><Relationship Id="rId49" Type="http://schemas.openxmlformats.org/officeDocument/2006/relationships/diagramQuickStyle" Target="../diagrams/quickStyle22.xml"/><Relationship Id="rId10" Type="http://schemas.microsoft.com/office/2007/relationships/diagramDrawing" Target="../diagrams/drawing14.xml"/><Relationship Id="rId19" Type="http://schemas.openxmlformats.org/officeDocument/2006/relationships/diagramColors" Target="../diagrams/colors16.xml"/><Relationship Id="rId31" Type="http://schemas.microsoft.com/office/2007/relationships/diagramDrawing" Target="../diagrams/drawing18.xml"/><Relationship Id="rId44" Type="http://schemas.openxmlformats.org/officeDocument/2006/relationships/diagramQuickStyle" Target="../diagrams/quickStyle21.xml"/><Relationship Id="rId4" Type="http://schemas.openxmlformats.org/officeDocument/2006/relationships/diagramColors" Target="../diagrams/colors13.xml"/><Relationship Id="rId9" Type="http://schemas.openxmlformats.org/officeDocument/2006/relationships/diagramColors" Target="../diagrams/colors14.xml"/><Relationship Id="rId14" Type="http://schemas.openxmlformats.org/officeDocument/2006/relationships/diagramColors" Target="../diagrams/colors15.xml"/><Relationship Id="rId22" Type="http://schemas.openxmlformats.org/officeDocument/2006/relationships/diagramLayout" Target="../diagrams/layout17.xml"/><Relationship Id="rId27" Type="http://schemas.openxmlformats.org/officeDocument/2006/relationships/diagramData" Target="../diagrams/data18.xml"/><Relationship Id="rId30" Type="http://schemas.openxmlformats.org/officeDocument/2006/relationships/diagramColors" Target="../diagrams/colors18.xml"/><Relationship Id="rId35" Type="http://schemas.openxmlformats.org/officeDocument/2006/relationships/diagramColors" Target="../diagrams/colors19.xml"/><Relationship Id="rId43" Type="http://schemas.openxmlformats.org/officeDocument/2006/relationships/diagramLayout" Target="../diagrams/layout21.xml"/><Relationship Id="rId48" Type="http://schemas.openxmlformats.org/officeDocument/2006/relationships/diagramLayout" Target="../diagrams/layout22.xml"/><Relationship Id="rId8" Type="http://schemas.openxmlformats.org/officeDocument/2006/relationships/diagramQuickStyle" Target="../diagrams/quickStyle14.xml"/><Relationship Id="rId51" Type="http://schemas.microsoft.com/office/2007/relationships/diagramDrawing" Target="../diagrams/drawing22.xml"/><Relationship Id="rId3" Type="http://schemas.openxmlformats.org/officeDocument/2006/relationships/diagramQuickStyle" Target="../diagrams/quickStyle13.xml"/><Relationship Id="rId12" Type="http://schemas.openxmlformats.org/officeDocument/2006/relationships/diagramLayout" Target="../diagrams/layout15.xml"/><Relationship Id="rId17" Type="http://schemas.openxmlformats.org/officeDocument/2006/relationships/diagramLayout" Target="../diagrams/layout16.xml"/><Relationship Id="rId25" Type="http://schemas.microsoft.com/office/2007/relationships/diagramDrawing" Target="../diagrams/drawing17.xml"/><Relationship Id="rId33" Type="http://schemas.openxmlformats.org/officeDocument/2006/relationships/diagramLayout" Target="../diagrams/layout19.xml"/><Relationship Id="rId38" Type="http://schemas.openxmlformats.org/officeDocument/2006/relationships/diagramLayout" Target="../diagrams/layout20.xml"/><Relationship Id="rId46" Type="http://schemas.microsoft.com/office/2007/relationships/diagramDrawing" Target="../diagrams/drawing21.xml"/><Relationship Id="rId20" Type="http://schemas.microsoft.com/office/2007/relationships/diagramDrawing" Target="../diagrams/drawing16.xml"/><Relationship Id="rId41" Type="http://schemas.microsoft.com/office/2007/relationships/diagramDrawing" Target="../diagrams/drawing20.xml"/><Relationship Id="rId1" Type="http://schemas.openxmlformats.org/officeDocument/2006/relationships/diagramData" Target="../diagrams/data13.xml"/><Relationship Id="rId6" Type="http://schemas.openxmlformats.org/officeDocument/2006/relationships/diagramData" Target="../diagrams/data14.xml"/></Relationships>
</file>

<file path=xl/drawings/_rels/drawing53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4.xml"/><Relationship Id="rId13" Type="http://schemas.openxmlformats.org/officeDocument/2006/relationships/diagramLayout" Target="../diagrams/layout25.xml"/><Relationship Id="rId18" Type="http://schemas.openxmlformats.org/officeDocument/2006/relationships/diagramLayout" Target="../diagrams/layout26.xml"/><Relationship Id="rId26" Type="http://schemas.microsoft.com/office/2007/relationships/diagramDrawing" Target="../diagrams/drawing27.xml"/><Relationship Id="rId3" Type="http://schemas.openxmlformats.org/officeDocument/2006/relationships/diagramQuickStyle" Target="../diagrams/quickStyle23.xml"/><Relationship Id="rId21" Type="http://schemas.microsoft.com/office/2007/relationships/diagramDrawing" Target="../diagrams/drawing26.xml"/><Relationship Id="rId7" Type="http://schemas.openxmlformats.org/officeDocument/2006/relationships/diagramLayout" Target="../diagrams/layout24.xml"/><Relationship Id="rId12" Type="http://schemas.openxmlformats.org/officeDocument/2006/relationships/diagramData" Target="../diagrams/data25.xml"/><Relationship Id="rId17" Type="http://schemas.openxmlformats.org/officeDocument/2006/relationships/diagramData" Target="../diagrams/data26.xml"/><Relationship Id="rId25" Type="http://schemas.openxmlformats.org/officeDocument/2006/relationships/diagramColors" Target="../diagrams/colors27.xml"/><Relationship Id="rId2" Type="http://schemas.openxmlformats.org/officeDocument/2006/relationships/diagramLayout" Target="../diagrams/layout23.xml"/><Relationship Id="rId16" Type="http://schemas.microsoft.com/office/2007/relationships/diagramDrawing" Target="../diagrams/drawing25.xml"/><Relationship Id="rId20" Type="http://schemas.openxmlformats.org/officeDocument/2006/relationships/diagramColors" Target="../diagrams/colors26.xml"/><Relationship Id="rId29" Type="http://schemas.openxmlformats.org/officeDocument/2006/relationships/diagramQuickStyle" Target="../diagrams/quickStyle28.xml"/><Relationship Id="rId1" Type="http://schemas.openxmlformats.org/officeDocument/2006/relationships/diagramData" Target="../diagrams/data23.xml"/><Relationship Id="rId6" Type="http://schemas.openxmlformats.org/officeDocument/2006/relationships/diagramData" Target="../diagrams/data24.xml"/><Relationship Id="rId11" Type="http://schemas.openxmlformats.org/officeDocument/2006/relationships/hyperlink" Target="#INDICE!A1"/><Relationship Id="rId24" Type="http://schemas.openxmlformats.org/officeDocument/2006/relationships/diagramQuickStyle" Target="../diagrams/quickStyle27.xml"/><Relationship Id="rId5" Type="http://schemas.microsoft.com/office/2007/relationships/diagramDrawing" Target="../diagrams/drawing23.xml"/><Relationship Id="rId15" Type="http://schemas.openxmlformats.org/officeDocument/2006/relationships/diagramColors" Target="../diagrams/colors25.xml"/><Relationship Id="rId23" Type="http://schemas.openxmlformats.org/officeDocument/2006/relationships/diagramLayout" Target="../diagrams/layout27.xml"/><Relationship Id="rId28" Type="http://schemas.openxmlformats.org/officeDocument/2006/relationships/diagramLayout" Target="../diagrams/layout28.xml"/><Relationship Id="rId10" Type="http://schemas.microsoft.com/office/2007/relationships/diagramDrawing" Target="../diagrams/drawing24.xml"/><Relationship Id="rId19" Type="http://schemas.openxmlformats.org/officeDocument/2006/relationships/diagramQuickStyle" Target="../diagrams/quickStyle26.xml"/><Relationship Id="rId31" Type="http://schemas.microsoft.com/office/2007/relationships/diagramDrawing" Target="../diagrams/drawing28.xml"/><Relationship Id="rId4" Type="http://schemas.openxmlformats.org/officeDocument/2006/relationships/diagramColors" Target="../diagrams/colors23.xml"/><Relationship Id="rId9" Type="http://schemas.openxmlformats.org/officeDocument/2006/relationships/diagramColors" Target="../diagrams/colors24.xml"/><Relationship Id="rId14" Type="http://schemas.openxmlformats.org/officeDocument/2006/relationships/diagramQuickStyle" Target="../diagrams/quickStyle25.xml"/><Relationship Id="rId22" Type="http://schemas.openxmlformats.org/officeDocument/2006/relationships/diagramData" Target="../diagrams/data27.xml"/><Relationship Id="rId27" Type="http://schemas.openxmlformats.org/officeDocument/2006/relationships/diagramData" Target="../diagrams/data28.xml"/><Relationship Id="rId30" Type="http://schemas.openxmlformats.org/officeDocument/2006/relationships/diagramColors" Target="../diagrams/colors28.xml"/></Relationships>
</file>

<file path=xl/drawings/_rels/drawing54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0.xml"/><Relationship Id="rId13" Type="http://schemas.openxmlformats.org/officeDocument/2006/relationships/diagramLayout" Target="../diagrams/layout31.xml"/><Relationship Id="rId18" Type="http://schemas.openxmlformats.org/officeDocument/2006/relationships/diagramLayout" Target="../diagrams/layout32.xml"/><Relationship Id="rId26" Type="http://schemas.microsoft.com/office/2007/relationships/diagramDrawing" Target="../diagrams/drawing33.xml"/><Relationship Id="rId3" Type="http://schemas.openxmlformats.org/officeDocument/2006/relationships/diagramQuickStyle" Target="../diagrams/quickStyle29.xml"/><Relationship Id="rId21" Type="http://schemas.microsoft.com/office/2007/relationships/diagramDrawing" Target="../diagrams/drawing32.xml"/><Relationship Id="rId7" Type="http://schemas.openxmlformats.org/officeDocument/2006/relationships/diagramLayout" Target="../diagrams/layout30.xml"/><Relationship Id="rId12" Type="http://schemas.openxmlformats.org/officeDocument/2006/relationships/diagramData" Target="../diagrams/data31.xml"/><Relationship Id="rId17" Type="http://schemas.openxmlformats.org/officeDocument/2006/relationships/diagramData" Target="../diagrams/data32.xml"/><Relationship Id="rId25" Type="http://schemas.openxmlformats.org/officeDocument/2006/relationships/diagramColors" Target="../diagrams/colors33.xml"/><Relationship Id="rId2" Type="http://schemas.openxmlformats.org/officeDocument/2006/relationships/diagramLayout" Target="../diagrams/layout29.xml"/><Relationship Id="rId16" Type="http://schemas.microsoft.com/office/2007/relationships/diagramDrawing" Target="../diagrams/drawing31.xml"/><Relationship Id="rId20" Type="http://schemas.openxmlformats.org/officeDocument/2006/relationships/diagramColors" Target="../diagrams/colors32.xml"/><Relationship Id="rId29" Type="http://schemas.openxmlformats.org/officeDocument/2006/relationships/diagramQuickStyle" Target="../diagrams/quickStyle34.xml"/><Relationship Id="rId1" Type="http://schemas.openxmlformats.org/officeDocument/2006/relationships/diagramData" Target="../diagrams/data29.xml"/><Relationship Id="rId6" Type="http://schemas.openxmlformats.org/officeDocument/2006/relationships/diagramData" Target="../diagrams/data30.xml"/><Relationship Id="rId11" Type="http://schemas.openxmlformats.org/officeDocument/2006/relationships/hyperlink" Target="#INDICE!A1"/><Relationship Id="rId24" Type="http://schemas.openxmlformats.org/officeDocument/2006/relationships/diagramQuickStyle" Target="../diagrams/quickStyle33.xml"/><Relationship Id="rId5" Type="http://schemas.microsoft.com/office/2007/relationships/diagramDrawing" Target="../diagrams/drawing29.xml"/><Relationship Id="rId15" Type="http://schemas.openxmlformats.org/officeDocument/2006/relationships/diagramColors" Target="../diagrams/colors31.xml"/><Relationship Id="rId23" Type="http://schemas.openxmlformats.org/officeDocument/2006/relationships/diagramLayout" Target="../diagrams/layout33.xml"/><Relationship Id="rId28" Type="http://schemas.openxmlformats.org/officeDocument/2006/relationships/diagramLayout" Target="../diagrams/layout34.xml"/><Relationship Id="rId10" Type="http://schemas.microsoft.com/office/2007/relationships/diagramDrawing" Target="../diagrams/drawing30.xml"/><Relationship Id="rId19" Type="http://schemas.openxmlformats.org/officeDocument/2006/relationships/diagramQuickStyle" Target="../diagrams/quickStyle32.xml"/><Relationship Id="rId31" Type="http://schemas.microsoft.com/office/2007/relationships/diagramDrawing" Target="../diagrams/drawing34.xml"/><Relationship Id="rId4" Type="http://schemas.openxmlformats.org/officeDocument/2006/relationships/diagramColors" Target="../diagrams/colors29.xml"/><Relationship Id="rId9" Type="http://schemas.openxmlformats.org/officeDocument/2006/relationships/diagramColors" Target="../diagrams/colors30.xml"/><Relationship Id="rId14" Type="http://schemas.openxmlformats.org/officeDocument/2006/relationships/diagramQuickStyle" Target="../diagrams/quickStyle31.xml"/><Relationship Id="rId22" Type="http://schemas.openxmlformats.org/officeDocument/2006/relationships/diagramData" Target="../diagrams/data33.xml"/><Relationship Id="rId27" Type="http://schemas.openxmlformats.org/officeDocument/2006/relationships/diagramData" Target="../diagrams/data34.xml"/><Relationship Id="rId30" Type="http://schemas.openxmlformats.org/officeDocument/2006/relationships/diagramColors" Target="../diagrams/colors34.xml"/></Relationships>
</file>

<file path=xl/drawings/_rels/drawing55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36.xml"/><Relationship Id="rId13" Type="http://schemas.openxmlformats.org/officeDocument/2006/relationships/diagramLayout" Target="../diagrams/layout37.xml"/><Relationship Id="rId18" Type="http://schemas.openxmlformats.org/officeDocument/2006/relationships/diagramLayout" Target="../diagrams/layout38.xml"/><Relationship Id="rId26" Type="http://schemas.microsoft.com/office/2007/relationships/diagramDrawing" Target="../diagrams/drawing39.xml"/><Relationship Id="rId3" Type="http://schemas.openxmlformats.org/officeDocument/2006/relationships/diagramQuickStyle" Target="../diagrams/quickStyle35.xml"/><Relationship Id="rId21" Type="http://schemas.microsoft.com/office/2007/relationships/diagramDrawing" Target="../diagrams/drawing38.xml"/><Relationship Id="rId7" Type="http://schemas.openxmlformats.org/officeDocument/2006/relationships/diagramLayout" Target="../diagrams/layout36.xml"/><Relationship Id="rId12" Type="http://schemas.openxmlformats.org/officeDocument/2006/relationships/diagramData" Target="../diagrams/data37.xml"/><Relationship Id="rId17" Type="http://schemas.openxmlformats.org/officeDocument/2006/relationships/diagramData" Target="../diagrams/data38.xml"/><Relationship Id="rId25" Type="http://schemas.openxmlformats.org/officeDocument/2006/relationships/diagramColors" Target="../diagrams/colors39.xml"/><Relationship Id="rId2" Type="http://schemas.openxmlformats.org/officeDocument/2006/relationships/diagramLayout" Target="../diagrams/layout35.xml"/><Relationship Id="rId16" Type="http://schemas.microsoft.com/office/2007/relationships/diagramDrawing" Target="../diagrams/drawing37.xml"/><Relationship Id="rId20" Type="http://schemas.openxmlformats.org/officeDocument/2006/relationships/diagramColors" Target="../diagrams/colors38.xml"/><Relationship Id="rId29" Type="http://schemas.openxmlformats.org/officeDocument/2006/relationships/diagramQuickStyle" Target="../diagrams/quickStyle40.xml"/><Relationship Id="rId1" Type="http://schemas.openxmlformats.org/officeDocument/2006/relationships/diagramData" Target="../diagrams/data35.xml"/><Relationship Id="rId6" Type="http://schemas.openxmlformats.org/officeDocument/2006/relationships/diagramData" Target="../diagrams/data36.xml"/><Relationship Id="rId11" Type="http://schemas.openxmlformats.org/officeDocument/2006/relationships/hyperlink" Target="#INDICE!A1"/><Relationship Id="rId24" Type="http://schemas.openxmlformats.org/officeDocument/2006/relationships/diagramQuickStyle" Target="../diagrams/quickStyle39.xml"/><Relationship Id="rId5" Type="http://schemas.microsoft.com/office/2007/relationships/diagramDrawing" Target="../diagrams/drawing35.xml"/><Relationship Id="rId15" Type="http://schemas.openxmlformats.org/officeDocument/2006/relationships/diagramColors" Target="../diagrams/colors37.xml"/><Relationship Id="rId23" Type="http://schemas.openxmlformats.org/officeDocument/2006/relationships/diagramLayout" Target="../diagrams/layout39.xml"/><Relationship Id="rId28" Type="http://schemas.openxmlformats.org/officeDocument/2006/relationships/diagramLayout" Target="../diagrams/layout40.xml"/><Relationship Id="rId10" Type="http://schemas.microsoft.com/office/2007/relationships/diagramDrawing" Target="../diagrams/drawing36.xml"/><Relationship Id="rId19" Type="http://schemas.openxmlformats.org/officeDocument/2006/relationships/diagramQuickStyle" Target="../diagrams/quickStyle38.xml"/><Relationship Id="rId31" Type="http://schemas.microsoft.com/office/2007/relationships/diagramDrawing" Target="../diagrams/drawing40.xml"/><Relationship Id="rId4" Type="http://schemas.openxmlformats.org/officeDocument/2006/relationships/diagramColors" Target="../diagrams/colors35.xml"/><Relationship Id="rId9" Type="http://schemas.openxmlformats.org/officeDocument/2006/relationships/diagramColors" Target="../diagrams/colors36.xml"/><Relationship Id="rId14" Type="http://schemas.openxmlformats.org/officeDocument/2006/relationships/diagramQuickStyle" Target="../diagrams/quickStyle37.xml"/><Relationship Id="rId22" Type="http://schemas.openxmlformats.org/officeDocument/2006/relationships/diagramData" Target="../diagrams/data39.xml"/><Relationship Id="rId27" Type="http://schemas.openxmlformats.org/officeDocument/2006/relationships/diagramData" Target="../diagrams/data40.xml"/><Relationship Id="rId30" Type="http://schemas.openxmlformats.org/officeDocument/2006/relationships/diagramColors" Target="../diagrams/colors40.xml"/></Relationships>
</file>

<file path=xl/drawings/_rels/drawing56.xml.rels><?xml version="1.0" encoding="UTF-8" standalone="yes"?>
<Relationships xmlns="http://schemas.openxmlformats.org/package/2006/relationships"><Relationship Id="rId13" Type="http://schemas.openxmlformats.org/officeDocument/2006/relationships/diagramLayout" Target="../diagrams/layout43.xml"/><Relationship Id="rId18" Type="http://schemas.openxmlformats.org/officeDocument/2006/relationships/diagramLayout" Target="../diagrams/layout44.xml"/><Relationship Id="rId26" Type="http://schemas.microsoft.com/office/2007/relationships/diagramDrawing" Target="../diagrams/drawing45.xml"/><Relationship Id="rId39" Type="http://schemas.openxmlformats.org/officeDocument/2006/relationships/diagramQuickStyle" Target="../diagrams/quickStyle48.xml"/><Relationship Id="rId21" Type="http://schemas.microsoft.com/office/2007/relationships/diagramDrawing" Target="../diagrams/drawing44.xml"/><Relationship Id="rId34" Type="http://schemas.openxmlformats.org/officeDocument/2006/relationships/diagramQuickStyle" Target="../diagrams/quickStyle47.xml"/><Relationship Id="rId42" Type="http://schemas.openxmlformats.org/officeDocument/2006/relationships/diagramData" Target="../diagrams/data49.xml"/><Relationship Id="rId47" Type="http://schemas.openxmlformats.org/officeDocument/2006/relationships/diagramData" Target="../diagrams/data50.xml"/><Relationship Id="rId50" Type="http://schemas.openxmlformats.org/officeDocument/2006/relationships/diagramColors" Target="../diagrams/colors50.xml"/><Relationship Id="rId7" Type="http://schemas.openxmlformats.org/officeDocument/2006/relationships/diagramLayout" Target="../diagrams/layout42.xml"/><Relationship Id="rId2" Type="http://schemas.openxmlformats.org/officeDocument/2006/relationships/diagramLayout" Target="../diagrams/layout41.xml"/><Relationship Id="rId16" Type="http://schemas.microsoft.com/office/2007/relationships/diagramDrawing" Target="../diagrams/drawing43.xml"/><Relationship Id="rId29" Type="http://schemas.openxmlformats.org/officeDocument/2006/relationships/diagramQuickStyle" Target="../diagrams/quickStyle46.xml"/><Relationship Id="rId11" Type="http://schemas.openxmlformats.org/officeDocument/2006/relationships/hyperlink" Target="#INDICE!A1"/><Relationship Id="rId24" Type="http://schemas.openxmlformats.org/officeDocument/2006/relationships/diagramQuickStyle" Target="../diagrams/quickStyle45.xml"/><Relationship Id="rId32" Type="http://schemas.openxmlformats.org/officeDocument/2006/relationships/diagramData" Target="../diagrams/data47.xml"/><Relationship Id="rId37" Type="http://schemas.openxmlformats.org/officeDocument/2006/relationships/diagramData" Target="../diagrams/data48.xml"/><Relationship Id="rId40" Type="http://schemas.openxmlformats.org/officeDocument/2006/relationships/diagramColors" Target="../diagrams/colors48.xml"/><Relationship Id="rId45" Type="http://schemas.openxmlformats.org/officeDocument/2006/relationships/diagramColors" Target="../diagrams/colors49.xml"/><Relationship Id="rId5" Type="http://schemas.microsoft.com/office/2007/relationships/diagramDrawing" Target="../diagrams/drawing41.xml"/><Relationship Id="rId15" Type="http://schemas.openxmlformats.org/officeDocument/2006/relationships/diagramColors" Target="../diagrams/colors43.xml"/><Relationship Id="rId23" Type="http://schemas.openxmlformats.org/officeDocument/2006/relationships/diagramLayout" Target="../diagrams/layout45.xml"/><Relationship Id="rId28" Type="http://schemas.openxmlformats.org/officeDocument/2006/relationships/diagramLayout" Target="../diagrams/layout46.xml"/><Relationship Id="rId36" Type="http://schemas.microsoft.com/office/2007/relationships/diagramDrawing" Target="../diagrams/drawing47.xml"/><Relationship Id="rId49" Type="http://schemas.openxmlformats.org/officeDocument/2006/relationships/diagramQuickStyle" Target="../diagrams/quickStyle50.xml"/><Relationship Id="rId10" Type="http://schemas.microsoft.com/office/2007/relationships/diagramDrawing" Target="../diagrams/drawing42.xml"/><Relationship Id="rId19" Type="http://schemas.openxmlformats.org/officeDocument/2006/relationships/diagramQuickStyle" Target="../diagrams/quickStyle44.xml"/><Relationship Id="rId31" Type="http://schemas.microsoft.com/office/2007/relationships/diagramDrawing" Target="../diagrams/drawing46.xml"/><Relationship Id="rId44" Type="http://schemas.openxmlformats.org/officeDocument/2006/relationships/diagramQuickStyle" Target="../diagrams/quickStyle49.xml"/><Relationship Id="rId4" Type="http://schemas.openxmlformats.org/officeDocument/2006/relationships/diagramColors" Target="../diagrams/colors41.xml"/><Relationship Id="rId9" Type="http://schemas.openxmlformats.org/officeDocument/2006/relationships/diagramColors" Target="../diagrams/colors42.xml"/><Relationship Id="rId14" Type="http://schemas.openxmlformats.org/officeDocument/2006/relationships/diagramQuickStyle" Target="../diagrams/quickStyle43.xml"/><Relationship Id="rId22" Type="http://schemas.openxmlformats.org/officeDocument/2006/relationships/diagramData" Target="../diagrams/data45.xml"/><Relationship Id="rId27" Type="http://schemas.openxmlformats.org/officeDocument/2006/relationships/diagramData" Target="../diagrams/data46.xml"/><Relationship Id="rId30" Type="http://schemas.openxmlformats.org/officeDocument/2006/relationships/diagramColors" Target="../diagrams/colors46.xml"/><Relationship Id="rId35" Type="http://schemas.openxmlformats.org/officeDocument/2006/relationships/diagramColors" Target="../diagrams/colors47.xml"/><Relationship Id="rId43" Type="http://schemas.openxmlformats.org/officeDocument/2006/relationships/diagramLayout" Target="../diagrams/layout49.xml"/><Relationship Id="rId48" Type="http://schemas.openxmlformats.org/officeDocument/2006/relationships/diagramLayout" Target="../diagrams/layout50.xml"/><Relationship Id="rId8" Type="http://schemas.openxmlformats.org/officeDocument/2006/relationships/diagramQuickStyle" Target="../diagrams/quickStyle42.xml"/><Relationship Id="rId51" Type="http://schemas.microsoft.com/office/2007/relationships/diagramDrawing" Target="../diagrams/drawing50.xml"/><Relationship Id="rId3" Type="http://schemas.openxmlformats.org/officeDocument/2006/relationships/diagramQuickStyle" Target="../diagrams/quickStyle41.xml"/><Relationship Id="rId12" Type="http://schemas.openxmlformats.org/officeDocument/2006/relationships/diagramData" Target="../diagrams/data43.xml"/><Relationship Id="rId17" Type="http://schemas.openxmlformats.org/officeDocument/2006/relationships/diagramData" Target="../diagrams/data44.xml"/><Relationship Id="rId25" Type="http://schemas.openxmlformats.org/officeDocument/2006/relationships/diagramColors" Target="../diagrams/colors45.xml"/><Relationship Id="rId33" Type="http://schemas.openxmlformats.org/officeDocument/2006/relationships/diagramLayout" Target="../diagrams/layout47.xml"/><Relationship Id="rId38" Type="http://schemas.openxmlformats.org/officeDocument/2006/relationships/diagramLayout" Target="../diagrams/layout48.xml"/><Relationship Id="rId46" Type="http://schemas.microsoft.com/office/2007/relationships/diagramDrawing" Target="../diagrams/drawing49.xml"/><Relationship Id="rId20" Type="http://schemas.openxmlformats.org/officeDocument/2006/relationships/diagramColors" Target="../diagrams/colors44.xml"/><Relationship Id="rId41" Type="http://schemas.microsoft.com/office/2007/relationships/diagramDrawing" Target="../diagrams/drawing48.xml"/><Relationship Id="rId1" Type="http://schemas.openxmlformats.org/officeDocument/2006/relationships/diagramData" Target="../diagrams/data41.xml"/><Relationship Id="rId6" Type="http://schemas.openxmlformats.org/officeDocument/2006/relationships/diagramData" Target="../diagrams/data42.xml"/></Relationships>
</file>

<file path=xl/drawings/_rels/drawing57.xml.rels><?xml version="1.0" encoding="UTF-8" standalone="yes"?>
<Relationships xmlns="http://schemas.openxmlformats.org/package/2006/relationships"><Relationship Id="rId13" Type="http://schemas.openxmlformats.org/officeDocument/2006/relationships/diagramLayout" Target="../diagrams/layout53.xml"/><Relationship Id="rId18" Type="http://schemas.openxmlformats.org/officeDocument/2006/relationships/diagramLayout" Target="../diagrams/layout54.xml"/><Relationship Id="rId26" Type="http://schemas.microsoft.com/office/2007/relationships/diagramDrawing" Target="../diagrams/drawing55.xml"/><Relationship Id="rId39" Type="http://schemas.openxmlformats.org/officeDocument/2006/relationships/diagramQuickStyle" Target="../diagrams/quickStyle58.xml"/><Relationship Id="rId21" Type="http://schemas.microsoft.com/office/2007/relationships/diagramDrawing" Target="../diagrams/drawing54.xml"/><Relationship Id="rId34" Type="http://schemas.openxmlformats.org/officeDocument/2006/relationships/diagramQuickStyle" Target="../diagrams/quickStyle57.xml"/><Relationship Id="rId42" Type="http://schemas.openxmlformats.org/officeDocument/2006/relationships/diagramData" Target="../diagrams/data59.xml"/><Relationship Id="rId47" Type="http://schemas.openxmlformats.org/officeDocument/2006/relationships/diagramData" Target="../diagrams/data60.xml"/><Relationship Id="rId50" Type="http://schemas.openxmlformats.org/officeDocument/2006/relationships/diagramColors" Target="../diagrams/colors60.xml"/><Relationship Id="rId7" Type="http://schemas.openxmlformats.org/officeDocument/2006/relationships/diagramLayout" Target="../diagrams/layout52.xml"/><Relationship Id="rId2" Type="http://schemas.openxmlformats.org/officeDocument/2006/relationships/diagramLayout" Target="../diagrams/layout51.xml"/><Relationship Id="rId16" Type="http://schemas.microsoft.com/office/2007/relationships/diagramDrawing" Target="../diagrams/drawing53.xml"/><Relationship Id="rId29" Type="http://schemas.openxmlformats.org/officeDocument/2006/relationships/diagramQuickStyle" Target="../diagrams/quickStyle56.xml"/><Relationship Id="rId11" Type="http://schemas.openxmlformats.org/officeDocument/2006/relationships/hyperlink" Target="#INDICE!A1"/><Relationship Id="rId24" Type="http://schemas.openxmlformats.org/officeDocument/2006/relationships/diagramQuickStyle" Target="../diagrams/quickStyle55.xml"/><Relationship Id="rId32" Type="http://schemas.openxmlformats.org/officeDocument/2006/relationships/diagramData" Target="../diagrams/data57.xml"/><Relationship Id="rId37" Type="http://schemas.openxmlformats.org/officeDocument/2006/relationships/diagramData" Target="../diagrams/data58.xml"/><Relationship Id="rId40" Type="http://schemas.openxmlformats.org/officeDocument/2006/relationships/diagramColors" Target="../diagrams/colors58.xml"/><Relationship Id="rId45" Type="http://schemas.openxmlformats.org/officeDocument/2006/relationships/diagramColors" Target="../diagrams/colors59.xml"/><Relationship Id="rId5" Type="http://schemas.microsoft.com/office/2007/relationships/diagramDrawing" Target="../diagrams/drawing51.xml"/><Relationship Id="rId15" Type="http://schemas.openxmlformats.org/officeDocument/2006/relationships/diagramColors" Target="../diagrams/colors53.xml"/><Relationship Id="rId23" Type="http://schemas.openxmlformats.org/officeDocument/2006/relationships/diagramLayout" Target="../diagrams/layout55.xml"/><Relationship Id="rId28" Type="http://schemas.openxmlformats.org/officeDocument/2006/relationships/diagramLayout" Target="../diagrams/layout56.xml"/><Relationship Id="rId36" Type="http://schemas.microsoft.com/office/2007/relationships/diagramDrawing" Target="../diagrams/drawing57.xml"/><Relationship Id="rId49" Type="http://schemas.openxmlformats.org/officeDocument/2006/relationships/diagramQuickStyle" Target="../diagrams/quickStyle60.xml"/><Relationship Id="rId10" Type="http://schemas.microsoft.com/office/2007/relationships/diagramDrawing" Target="../diagrams/drawing52.xml"/><Relationship Id="rId19" Type="http://schemas.openxmlformats.org/officeDocument/2006/relationships/diagramQuickStyle" Target="../diagrams/quickStyle54.xml"/><Relationship Id="rId31" Type="http://schemas.microsoft.com/office/2007/relationships/diagramDrawing" Target="../diagrams/drawing56.xml"/><Relationship Id="rId44" Type="http://schemas.openxmlformats.org/officeDocument/2006/relationships/diagramQuickStyle" Target="../diagrams/quickStyle59.xml"/><Relationship Id="rId4" Type="http://schemas.openxmlformats.org/officeDocument/2006/relationships/diagramColors" Target="../diagrams/colors51.xml"/><Relationship Id="rId9" Type="http://schemas.openxmlformats.org/officeDocument/2006/relationships/diagramColors" Target="../diagrams/colors52.xml"/><Relationship Id="rId14" Type="http://schemas.openxmlformats.org/officeDocument/2006/relationships/diagramQuickStyle" Target="../diagrams/quickStyle53.xml"/><Relationship Id="rId22" Type="http://schemas.openxmlformats.org/officeDocument/2006/relationships/diagramData" Target="../diagrams/data55.xml"/><Relationship Id="rId27" Type="http://schemas.openxmlformats.org/officeDocument/2006/relationships/diagramData" Target="../diagrams/data56.xml"/><Relationship Id="rId30" Type="http://schemas.openxmlformats.org/officeDocument/2006/relationships/diagramColors" Target="../diagrams/colors56.xml"/><Relationship Id="rId35" Type="http://schemas.openxmlformats.org/officeDocument/2006/relationships/diagramColors" Target="../diagrams/colors57.xml"/><Relationship Id="rId43" Type="http://schemas.openxmlformats.org/officeDocument/2006/relationships/diagramLayout" Target="../diagrams/layout59.xml"/><Relationship Id="rId48" Type="http://schemas.openxmlformats.org/officeDocument/2006/relationships/diagramLayout" Target="../diagrams/layout60.xml"/><Relationship Id="rId8" Type="http://schemas.openxmlformats.org/officeDocument/2006/relationships/diagramQuickStyle" Target="../diagrams/quickStyle52.xml"/><Relationship Id="rId51" Type="http://schemas.microsoft.com/office/2007/relationships/diagramDrawing" Target="../diagrams/drawing60.xml"/><Relationship Id="rId3" Type="http://schemas.openxmlformats.org/officeDocument/2006/relationships/diagramQuickStyle" Target="../diagrams/quickStyle51.xml"/><Relationship Id="rId12" Type="http://schemas.openxmlformats.org/officeDocument/2006/relationships/diagramData" Target="../diagrams/data53.xml"/><Relationship Id="rId17" Type="http://schemas.openxmlformats.org/officeDocument/2006/relationships/diagramData" Target="../diagrams/data54.xml"/><Relationship Id="rId25" Type="http://schemas.openxmlformats.org/officeDocument/2006/relationships/diagramColors" Target="../diagrams/colors55.xml"/><Relationship Id="rId33" Type="http://schemas.openxmlformats.org/officeDocument/2006/relationships/diagramLayout" Target="../diagrams/layout57.xml"/><Relationship Id="rId38" Type="http://schemas.openxmlformats.org/officeDocument/2006/relationships/diagramLayout" Target="../diagrams/layout58.xml"/><Relationship Id="rId46" Type="http://schemas.microsoft.com/office/2007/relationships/diagramDrawing" Target="../diagrams/drawing59.xml"/><Relationship Id="rId20" Type="http://schemas.openxmlformats.org/officeDocument/2006/relationships/diagramColors" Target="../diagrams/colors54.xml"/><Relationship Id="rId41" Type="http://schemas.microsoft.com/office/2007/relationships/diagramDrawing" Target="../diagrams/drawing58.xml"/><Relationship Id="rId1" Type="http://schemas.openxmlformats.org/officeDocument/2006/relationships/diagramData" Target="../diagrams/data51.xml"/><Relationship Id="rId6" Type="http://schemas.openxmlformats.org/officeDocument/2006/relationships/diagramData" Target="../diagrams/data52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473076</xdr:colOff>
      <xdr:row>0</xdr:row>
      <xdr:rowOff>76200</xdr:rowOff>
    </xdr:from>
    <xdr:ext cx="8949955" cy="481414"/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E8BFFA00-72CF-73F5-75B5-4895EC3CF7ED}"/>
            </a:ext>
          </a:extLst>
        </xdr:cNvPr>
        <xdr:cNvSpPr/>
      </xdr:nvSpPr>
      <xdr:spPr>
        <a:xfrm>
          <a:off x="676276" y="76200"/>
          <a:ext cx="8798078" cy="481414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brightRoom" dir="t"/>
          </a:scene3d>
          <a:sp3d contourW="6350" prstMaterial="plastic">
            <a:bevelT w="20320" h="20320" prst="angle"/>
            <a:contourClr>
              <a:schemeClr val="accent1">
                <a:tint val="100000"/>
                <a:shade val="100000"/>
                <a:hueMod val="100000"/>
                <a:satMod val="100000"/>
              </a:schemeClr>
            </a:contourClr>
          </a:sp3d>
        </a:bodyPr>
        <a:lstStyle/>
        <a:p>
          <a:pPr algn="ctr" rtl="0">
            <a:defRPr sz="1000"/>
          </a:pPr>
          <a:r>
            <a:rPr lang="it-IT" sz="2400" b="1" i="0" u="none" strike="noStrike" baseline="0">
              <a:solidFill>
                <a:srgbClr val="000080"/>
              </a:solidFill>
              <a:latin typeface="Dosis"/>
            </a:rPr>
            <a:t>Annuario dello spettacolo 2019 - Indice  delle tavole </a:t>
          </a:r>
        </a:p>
      </xdr:txBody>
    </xdr:sp>
    <xdr:clientData/>
  </xdr:oneCellAnchor>
  <xdr:twoCellAnchor>
    <xdr:from>
      <xdr:col>0</xdr:col>
      <xdr:colOff>104777</xdr:colOff>
      <xdr:row>2</xdr:row>
      <xdr:rowOff>117472</xdr:rowOff>
    </xdr:from>
    <xdr:to>
      <xdr:col>0</xdr:col>
      <xdr:colOff>109539</xdr:colOff>
      <xdr:row>14</xdr:row>
      <xdr:rowOff>190506</xdr:rowOff>
    </xdr:to>
    <xdr:cxnSp macro="">
      <xdr:nvCxnSpPr>
        <xdr:cNvPr id="31" name="Connettore 1 30">
          <a:extLst>
            <a:ext uri="{FF2B5EF4-FFF2-40B4-BE49-F238E27FC236}">
              <a16:creationId xmlns:a16="http://schemas.microsoft.com/office/drawing/2014/main" id="{5C0AD01D-34C2-4EB9-7822-9555066398EA}"/>
            </a:ext>
          </a:extLst>
        </xdr:cNvPr>
        <xdr:cNvCxnSpPr/>
      </xdr:nvCxnSpPr>
      <xdr:spPr bwMode="auto">
        <a:xfrm rot="16200000" flipH="1">
          <a:off x="-1585914" y="2405063"/>
          <a:ext cx="3371855" cy="952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117475</xdr:colOff>
      <xdr:row>2</xdr:row>
      <xdr:rowOff>133350</xdr:rowOff>
    </xdr:from>
    <xdr:to>
      <xdr:col>0</xdr:col>
      <xdr:colOff>276808</xdr:colOff>
      <xdr:row>2</xdr:row>
      <xdr:rowOff>134938</xdr:rowOff>
    </xdr:to>
    <xdr:cxnSp macro="">
      <xdr:nvCxnSpPr>
        <xdr:cNvPr id="33" name="Connettore 1 32">
          <a:extLst>
            <a:ext uri="{FF2B5EF4-FFF2-40B4-BE49-F238E27FC236}">
              <a16:creationId xmlns:a16="http://schemas.microsoft.com/office/drawing/2014/main" id="{152B4C0F-53C2-A42D-CDDF-CD4A7A2DE2C2}"/>
            </a:ext>
          </a:extLst>
        </xdr:cNvPr>
        <xdr:cNvCxnSpPr/>
      </xdr:nvCxnSpPr>
      <xdr:spPr bwMode="auto">
        <a:xfrm>
          <a:off x="104775" y="6096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55</xdr:row>
      <xdr:rowOff>234949</xdr:rowOff>
    </xdr:from>
    <xdr:to>
      <xdr:col>0</xdr:col>
      <xdr:colOff>109538</xdr:colOff>
      <xdr:row>98</xdr:row>
      <xdr:rowOff>161926</xdr:rowOff>
    </xdr:to>
    <xdr:cxnSp macro="">
      <xdr:nvCxnSpPr>
        <xdr:cNvPr id="36" name="Connettore 1 35">
          <a:extLst>
            <a:ext uri="{FF2B5EF4-FFF2-40B4-BE49-F238E27FC236}">
              <a16:creationId xmlns:a16="http://schemas.microsoft.com/office/drawing/2014/main" id="{2095EAA9-5AC3-92A9-48D2-971C882D0F0D}"/>
            </a:ext>
          </a:extLst>
        </xdr:cNvPr>
        <xdr:cNvCxnSpPr/>
      </xdr:nvCxnSpPr>
      <xdr:spPr bwMode="auto">
        <a:xfrm rot="16200000" flipH="1">
          <a:off x="-5476875" y="22574249"/>
          <a:ext cx="11153775" cy="952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99</xdr:row>
      <xdr:rowOff>0</xdr:rowOff>
    </xdr:from>
    <xdr:to>
      <xdr:col>0</xdr:col>
      <xdr:colOff>124621</xdr:colOff>
      <xdr:row>99</xdr:row>
      <xdr:rowOff>0</xdr:rowOff>
    </xdr:to>
    <xdr:cxnSp macro="">
      <xdr:nvCxnSpPr>
        <xdr:cNvPr id="46" name="Connettore 1 45">
          <a:extLst>
            <a:ext uri="{FF2B5EF4-FFF2-40B4-BE49-F238E27FC236}">
              <a16:creationId xmlns:a16="http://schemas.microsoft.com/office/drawing/2014/main" id="{A99E7961-03BB-94F9-9DE4-F0AB207CB6BD}"/>
            </a:ext>
          </a:extLst>
        </xdr:cNvPr>
        <xdr:cNvCxnSpPr/>
      </xdr:nvCxnSpPr>
      <xdr:spPr bwMode="auto">
        <a:xfrm rot="5400000">
          <a:off x="-227806" y="2907029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117475</xdr:colOff>
      <xdr:row>14</xdr:row>
      <xdr:rowOff>209550</xdr:rowOff>
    </xdr:from>
    <xdr:to>
      <xdr:col>0</xdr:col>
      <xdr:colOff>276808</xdr:colOff>
      <xdr:row>14</xdr:row>
      <xdr:rowOff>211138</xdr:rowOff>
    </xdr:to>
    <xdr:cxnSp macro="">
      <xdr:nvCxnSpPr>
        <xdr:cNvPr id="19" name="Connettore 1 18">
          <a:extLst>
            <a:ext uri="{FF2B5EF4-FFF2-40B4-BE49-F238E27FC236}">
              <a16:creationId xmlns:a16="http://schemas.microsoft.com/office/drawing/2014/main" id="{D994036C-31B7-D991-D499-38E8C4F89717}"/>
            </a:ext>
          </a:extLst>
        </xdr:cNvPr>
        <xdr:cNvCxnSpPr/>
      </xdr:nvCxnSpPr>
      <xdr:spPr bwMode="auto">
        <a:xfrm>
          <a:off x="104775" y="41148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85724</xdr:colOff>
      <xdr:row>16</xdr:row>
      <xdr:rowOff>142875</xdr:rowOff>
    </xdr:from>
    <xdr:to>
      <xdr:col>0</xdr:col>
      <xdr:colOff>120016</xdr:colOff>
      <xdr:row>53</xdr:row>
      <xdr:rowOff>180975</xdr:rowOff>
    </xdr:to>
    <xdr:cxnSp macro="">
      <xdr:nvCxnSpPr>
        <xdr:cNvPr id="21" name="Connettore 1 20">
          <a:extLst>
            <a:ext uri="{FF2B5EF4-FFF2-40B4-BE49-F238E27FC236}">
              <a16:creationId xmlns:a16="http://schemas.microsoft.com/office/drawing/2014/main" id="{D598795B-4479-807F-DAB5-42386B438D0F}"/>
            </a:ext>
          </a:extLst>
        </xdr:cNvPr>
        <xdr:cNvCxnSpPr/>
      </xdr:nvCxnSpPr>
      <xdr:spPr bwMode="auto">
        <a:xfrm rot="16200000" flipH="1">
          <a:off x="-5805488" y="10415587"/>
          <a:ext cx="11791950" cy="2857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86993</xdr:colOff>
      <xdr:row>16</xdr:row>
      <xdr:rowOff>152403</xdr:rowOff>
    </xdr:from>
    <xdr:to>
      <xdr:col>0</xdr:col>
      <xdr:colOff>275325</xdr:colOff>
      <xdr:row>16</xdr:row>
      <xdr:rowOff>153991</xdr:rowOff>
    </xdr:to>
    <xdr:cxnSp macro="">
      <xdr:nvCxnSpPr>
        <xdr:cNvPr id="22" name="Connettore 1 21">
          <a:extLst>
            <a:ext uri="{FF2B5EF4-FFF2-40B4-BE49-F238E27FC236}">
              <a16:creationId xmlns:a16="http://schemas.microsoft.com/office/drawing/2014/main" id="{2B2C7C33-0B5B-526E-4C60-800197B590D7}"/>
            </a:ext>
          </a:extLst>
        </xdr:cNvPr>
        <xdr:cNvCxnSpPr/>
      </xdr:nvCxnSpPr>
      <xdr:spPr bwMode="auto">
        <a:xfrm>
          <a:off x="85723" y="4543428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86995</xdr:colOff>
      <xdr:row>53</xdr:row>
      <xdr:rowOff>193675</xdr:rowOff>
    </xdr:from>
    <xdr:to>
      <xdr:col>0</xdr:col>
      <xdr:colOff>275327</xdr:colOff>
      <xdr:row>53</xdr:row>
      <xdr:rowOff>195263</xdr:rowOff>
    </xdr:to>
    <xdr:cxnSp macro="">
      <xdr:nvCxnSpPr>
        <xdr:cNvPr id="34" name="Connettore 1 33">
          <a:extLst>
            <a:ext uri="{FF2B5EF4-FFF2-40B4-BE49-F238E27FC236}">
              <a16:creationId xmlns:a16="http://schemas.microsoft.com/office/drawing/2014/main" id="{58C9A121-39F8-E28C-7B73-674BED3AF3BB}"/>
            </a:ext>
          </a:extLst>
        </xdr:cNvPr>
        <xdr:cNvCxnSpPr/>
      </xdr:nvCxnSpPr>
      <xdr:spPr bwMode="auto">
        <a:xfrm>
          <a:off x="85725" y="1634490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55</xdr:row>
      <xdr:rowOff>257175</xdr:rowOff>
    </xdr:from>
    <xdr:to>
      <xdr:col>0</xdr:col>
      <xdr:colOff>287804</xdr:colOff>
      <xdr:row>55</xdr:row>
      <xdr:rowOff>258763</xdr:rowOff>
    </xdr:to>
    <xdr:cxnSp macro="">
      <xdr:nvCxnSpPr>
        <xdr:cNvPr id="38" name="Connettore 1 37">
          <a:extLst>
            <a:ext uri="{FF2B5EF4-FFF2-40B4-BE49-F238E27FC236}">
              <a16:creationId xmlns:a16="http://schemas.microsoft.com/office/drawing/2014/main" id="{8839B83A-0D7F-A8E7-37F1-FF61C0875BCF}"/>
            </a:ext>
          </a:extLst>
        </xdr:cNvPr>
        <xdr:cNvCxnSpPr/>
      </xdr:nvCxnSpPr>
      <xdr:spPr bwMode="auto">
        <a:xfrm>
          <a:off x="95250" y="170116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55</xdr:row>
      <xdr:rowOff>234949</xdr:rowOff>
    </xdr:from>
    <xdr:to>
      <xdr:col>0</xdr:col>
      <xdr:colOff>287804</xdr:colOff>
      <xdr:row>55</xdr:row>
      <xdr:rowOff>236537</xdr:rowOff>
    </xdr:to>
    <xdr:cxnSp macro="">
      <xdr:nvCxnSpPr>
        <xdr:cNvPr id="42" name="Connettore 1 41">
          <a:extLst>
            <a:ext uri="{FF2B5EF4-FFF2-40B4-BE49-F238E27FC236}">
              <a16:creationId xmlns:a16="http://schemas.microsoft.com/office/drawing/2014/main" id="{B86D7A22-89F2-CEDE-8D6F-23FB74E7DD10}"/>
            </a:ext>
          </a:extLst>
        </xdr:cNvPr>
        <xdr:cNvCxnSpPr/>
      </xdr:nvCxnSpPr>
      <xdr:spPr bwMode="auto">
        <a:xfrm>
          <a:off x="95250" y="17002124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98</xdr:row>
      <xdr:rowOff>180975</xdr:rowOff>
    </xdr:from>
    <xdr:to>
      <xdr:col>0</xdr:col>
      <xdr:colOff>287804</xdr:colOff>
      <xdr:row>98</xdr:row>
      <xdr:rowOff>182563</xdr:rowOff>
    </xdr:to>
    <xdr:cxnSp macro="">
      <xdr:nvCxnSpPr>
        <xdr:cNvPr id="45" name="Connettore 1 44">
          <a:extLst>
            <a:ext uri="{FF2B5EF4-FFF2-40B4-BE49-F238E27FC236}">
              <a16:creationId xmlns:a16="http://schemas.microsoft.com/office/drawing/2014/main" id="{0DBD4470-3906-6B54-53B5-A45EF7687685}"/>
            </a:ext>
          </a:extLst>
        </xdr:cNvPr>
        <xdr:cNvCxnSpPr/>
      </xdr:nvCxnSpPr>
      <xdr:spPr bwMode="auto">
        <a:xfrm>
          <a:off x="95250" y="28174950"/>
          <a:ext cx="152400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88900</xdr:colOff>
      <xdr:row>104</xdr:row>
      <xdr:rowOff>101600</xdr:rowOff>
    </xdr:from>
    <xdr:to>
      <xdr:col>1</xdr:col>
      <xdr:colOff>12700</xdr:colOff>
      <xdr:row>107</xdr:row>
      <xdr:rowOff>203200</xdr:rowOff>
    </xdr:to>
    <xdr:grpSp>
      <xdr:nvGrpSpPr>
        <xdr:cNvPr id="1064519" name="Gruppo 1">
          <a:extLst>
            <a:ext uri="{FF2B5EF4-FFF2-40B4-BE49-F238E27FC236}">
              <a16:creationId xmlns:a16="http://schemas.microsoft.com/office/drawing/2014/main" id="{D5F3A92D-0B3D-6AA7-EB6B-FC0DA53C8F8C}"/>
            </a:ext>
          </a:extLst>
        </xdr:cNvPr>
        <xdr:cNvGrpSpPr>
          <a:grpSpLocks/>
        </xdr:cNvGrpSpPr>
      </xdr:nvGrpSpPr>
      <xdr:grpSpPr bwMode="auto">
        <a:xfrm>
          <a:off x="88900" y="39789100"/>
          <a:ext cx="228600" cy="1244600"/>
          <a:chOff x="76200" y="33157317"/>
          <a:chExt cx="150607" cy="696121"/>
        </a:xfrm>
      </xdr:grpSpPr>
      <xdr:cxnSp macro="">
        <xdr:nvCxnSpPr>
          <xdr:cNvPr id="61" name="Connettore 1 60">
            <a:extLst>
              <a:ext uri="{FF2B5EF4-FFF2-40B4-BE49-F238E27FC236}">
                <a16:creationId xmlns:a16="http://schemas.microsoft.com/office/drawing/2014/main" id="{D32E01E0-5741-DB87-FF77-3946A3CA068F}"/>
              </a:ext>
            </a:extLst>
          </xdr:cNvPr>
          <xdr:cNvCxnSpPr/>
        </xdr:nvCxnSpPr>
        <xdr:spPr bwMode="auto">
          <a:xfrm rot="5400000">
            <a:off x="-256390" y="33498274"/>
            <a:ext cx="681914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Connettore 1 61">
            <a:extLst>
              <a:ext uri="{FF2B5EF4-FFF2-40B4-BE49-F238E27FC236}">
                <a16:creationId xmlns:a16="http://schemas.microsoft.com/office/drawing/2014/main" id="{0B718E87-E569-6A74-C077-747B57F8346B}"/>
              </a:ext>
            </a:extLst>
          </xdr:cNvPr>
          <xdr:cNvCxnSpPr/>
        </xdr:nvCxnSpPr>
        <xdr:spPr bwMode="auto">
          <a:xfrm>
            <a:off x="76200" y="33171524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3" name="Connettore 1 62">
            <a:extLst>
              <a:ext uri="{FF2B5EF4-FFF2-40B4-BE49-F238E27FC236}">
                <a16:creationId xmlns:a16="http://schemas.microsoft.com/office/drawing/2014/main" id="{F5277A60-5A0B-2D4E-2AEC-7558FDF61F81}"/>
              </a:ext>
            </a:extLst>
          </xdr:cNvPr>
          <xdr:cNvCxnSpPr/>
        </xdr:nvCxnSpPr>
        <xdr:spPr bwMode="auto">
          <a:xfrm>
            <a:off x="76200" y="33853438"/>
            <a:ext cx="150607" cy="0"/>
          </a:xfrm>
          <a:prstGeom prst="line">
            <a:avLst/>
          </a:prstGeom>
          <a:ln>
            <a:headEnd type="none" w="med" len="med"/>
            <a:tailEnd type="none" w="med" len="med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85725</xdr:colOff>
      <xdr:row>108</xdr:row>
      <xdr:rowOff>0</xdr:rowOff>
    </xdr:from>
    <xdr:to>
      <xdr:col>0</xdr:col>
      <xdr:colOff>86521</xdr:colOff>
      <xdr:row>108</xdr:row>
      <xdr:rowOff>0</xdr:rowOff>
    </xdr:to>
    <xdr:cxnSp macro="">
      <xdr:nvCxnSpPr>
        <xdr:cNvPr id="65" name="Connettore 1 64">
          <a:extLst>
            <a:ext uri="{FF2B5EF4-FFF2-40B4-BE49-F238E27FC236}">
              <a16:creationId xmlns:a16="http://schemas.microsoft.com/office/drawing/2014/main" id="{2D431CE1-017E-501B-9939-9272A1B2D55F}"/>
            </a:ext>
          </a:extLst>
        </xdr:cNvPr>
        <xdr:cNvCxnSpPr/>
      </xdr:nvCxnSpPr>
      <xdr:spPr bwMode="auto">
        <a:xfrm rot="5400000">
          <a:off x="-265906" y="31527748"/>
          <a:ext cx="685008" cy="796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100</xdr:row>
      <xdr:rowOff>142875</xdr:rowOff>
    </xdr:from>
    <xdr:to>
      <xdr:col>0</xdr:col>
      <xdr:colOff>272243</xdr:colOff>
      <xdr:row>100</xdr:row>
      <xdr:rowOff>144463</xdr:rowOff>
    </xdr:to>
    <xdr:cxnSp macro="">
      <xdr:nvCxnSpPr>
        <xdr:cNvPr id="23" name="Connettore 1 22">
          <a:extLst>
            <a:ext uri="{FF2B5EF4-FFF2-40B4-BE49-F238E27FC236}">
              <a16:creationId xmlns:a16="http://schemas.microsoft.com/office/drawing/2014/main" id="{2B8AC03D-33A1-A59B-14E4-AE30B03B166F}"/>
            </a:ext>
          </a:extLst>
        </xdr:cNvPr>
        <xdr:cNvCxnSpPr/>
      </xdr:nvCxnSpPr>
      <xdr:spPr bwMode="auto">
        <a:xfrm>
          <a:off x="85725" y="16964025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100</xdr:row>
      <xdr:rowOff>117475</xdr:rowOff>
    </xdr:from>
    <xdr:to>
      <xdr:col>0</xdr:col>
      <xdr:colOff>98428</xdr:colOff>
      <xdr:row>102</xdr:row>
      <xdr:rowOff>288925</xdr:rowOff>
    </xdr:to>
    <xdr:cxnSp macro="">
      <xdr:nvCxnSpPr>
        <xdr:cNvPr id="25" name="Connettore 1 24">
          <a:extLst>
            <a:ext uri="{FF2B5EF4-FFF2-40B4-BE49-F238E27FC236}">
              <a16:creationId xmlns:a16="http://schemas.microsoft.com/office/drawing/2014/main" id="{D0F0DE77-C3EE-A411-20EE-C5780239ECF4}"/>
            </a:ext>
          </a:extLst>
        </xdr:cNvPr>
        <xdr:cNvCxnSpPr/>
      </xdr:nvCxnSpPr>
      <xdr:spPr bwMode="auto">
        <a:xfrm flipH="1">
          <a:off x="85725" y="16944975"/>
          <a:ext cx="3" cy="80010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98425</xdr:colOff>
      <xdr:row>102</xdr:row>
      <xdr:rowOff>266699</xdr:rowOff>
    </xdr:from>
    <xdr:to>
      <xdr:col>0</xdr:col>
      <xdr:colOff>272243</xdr:colOff>
      <xdr:row>102</xdr:row>
      <xdr:rowOff>268287</xdr:rowOff>
    </xdr:to>
    <xdr:cxnSp macro="">
      <xdr:nvCxnSpPr>
        <xdr:cNvPr id="30" name="Connettore 1 29">
          <a:extLst>
            <a:ext uri="{FF2B5EF4-FFF2-40B4-BE49-F238E27FC236}">
              <a16:creationId xmlns:a16="http://schemas.microsoft.com/office/drawing/2014/main" id="{7E2EB0EC-8AF0-4C24-B767-30FF8742D036}"/>
            </a:ext>
          </a:extLst>
        </xdr:cNvPr>
        <xdr:cNvCxnSpPr/>
      </xdr:nvCxnSpPr>
      <xdr:spPr bwMode="auto">
        <a:xfrm>
          <a:off x="85725" y="17716499"/>
          <a:ext cx="150607" cy="1588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63182" name="Rectangle 1">
          <a:extLst>
            <a:ext uri="{FF2B5EF4-FFF2-40B4-BE49-F238E27FC236}">
              <a16:creationId xmlns:a16="http://schemas.microsoft.com/office/drawing/2014/main" id="{CF1DFA61-B127-4BA3-B643-36A3331D925C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35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901065</xdr:colOff>
      <xdr:row>1</xdr:row>
      <xdr:rowOff>3175</xdr:rowOff>
    </xdr:from>
    <xdr:to>
      <xdr:col>6</xdr:col>
      <xdr:colOff>870623</xdr:colOff>
      <xdr:row>1</xdr:row>
      <xdr:rowOff>333375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E83554-E184-56A7-13EC-C81B3474BF80}"/>
            </a:ext>
          </a:extLst>
        </xdr:cNvPr>
        <xdr:cNvSpPr/>
      </xdr:nvSpPr>
      <xdr:spPr bwMode="auto">
        <a:xfrm>
          <a:off x="5215890" y="361950"/>
          <a:ext cx="1036348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63184" name="Rectangle 1025">
          <a:extLst>
            <a:ext uri="{FF2B5EF4-FFF2-40B4-BE49-F238E27FC236}">
              <a16:creationId xmlns:a16="http://schemas.microsoft.com/office/drawing/2014/main" id="{21B9BACB-6D08-3BBB-9AC6-FF757D5636C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63185" name="Rectangle 1025">
          <a:extLst>
            <a:ext uri="{FF2B5EF4-FFF2-40B4-BE49-F238E27FC236}">
              <a16:creationId xmlns:a16="http://schemas.microsoft.com/office/drawing/2014/main" id="{33FD4C09-3AB7-DB9B-8A46-999A398E9A1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63186" name="Rectangle 1025">
          <a:extLst>
            <a:ext uri="{FF2B5EF4-FFF2-40B4-BE49-F238E27FC236}">
              <a16:creationId xmlns:a16="http://schemas.microsoft.com/office/drawing/2014/main" id="{0FE1302D-4B4C-BD33-EE54-7679E6DE5B4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1063187" name="Rectangle 1">
          <a:extLst>
            <a:ext uri="{FF2B5EF4-FFF2-40B4-BE49-F238E27FC236}">
              <a16:creationId xmlns:a16="http://schemas.microsoft.com/office/drawing/2014/main" id="{26B54275-F1ED-D73C-252A-787244239E0D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63500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063188" name="Rectangle 1025">
          <a:extLst>
            <a:ext uri="{FF2B5EF4-FFF2-40B4-BE49-F238E27FC236}">
              <a16:creationId xmlns:a16="http://schemas.microsoft.com/office/drawing/2014/main" id="{CA487D82-FBEE-17C3-0273-B6EC728FE247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063189" name="Rectangle 1025">
          <a:extLst>
            <a:ext uri="{FF2B5EF4-FFF2-40B4-BE49-F238E27FC236}">
              <a16:creationId xmlns:a16="http://schemas.microsoft.com/office/drawing/2014/main" id="{4328512A-3508-C208-1392-C678F00AE68A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0</xdr:colOff>
      <xdr:row>33</xdr:row>
      <xdr:rowOff>0</xdr:rowOff>
    </xdr:to>
    <xdr:sp macro="" textlink="">
      <xdr:nvSpPr>
        <xdr:cNvPr id="1063190" name="Rectangle 1025">
          <a:extLst>
            <a:ext uri="{FF2B5EF4-FFF2-40B4-BE49-F238E27FC236}">
              <a16:creationId xmlns:a16="http://schemas.microsoft.com/office/drawing/2014/main" id="{5113C33E-0505-26B4-5D3C-4D8F8A32E279}"/>
            </a:ext>
          </a:extLst>
        </xdr:cNvPr>
        <xdr:cNvSpPr>
          <a:spLocks noChangeArrowheads="1"/>
        </xdr:cNvSpPr>
      </xdr:nvSpPr>
      <xdr:spPr bwMode="auto">
        <a:xfrm>
          <a:off x="0" y="5816600"/>
          <a:ext cx="73279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17337" name="Rectangle 1">
          <a:extLst>
            <a:ext uri="{FF2B5EF4-FFF2-40B4-BE49-F238E27FC236}">
              <a16:creationId xmlns:a16="http://schemas.microsoft.com/office/drawing/2014/main" id="{19460CFF-1C9F-AD40-45D2-446B3F7522D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80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862965</xdr:colOff>
      <xdr:row>1</xdr:row>
      <xdr:rowOff>3175</xdr:rowOff>
    </xdr:from>
    <xdr:to>
      <xdr:col>6</xdr:col>
      <xdr:colOff>864277</xdr:colOff>
      <xdr:row>1</xdr:row>
      <xdr:rowOff>333375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3C3D57-7A3B-6160-1B78-2D346F2AD18A}"/>
            </a:ext>
          </a:extLst>
        </xdr:cNvPr>
        <xdr:cNvSpPr/>
      </xdr:nvSpPr>
      <xdr:spPr bwMode="auto">
        <a:xfrm>
          <a:off x="5520690" y="381000"/>
          <a:ext cx="1036348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7339" name="Rectangle 1025">
          <a:extLst>
            <a:ext uri="{FF2B5EF4-FFF2-40B4-BE49-F238E27FC236}">
              <a16:creationId xmlns:a16="http://schemas.microsoft.com/office/drawing/2014/main" id="{3D7FB492-583D-EF2C-0D0F-59BC90BD296C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85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7340" name="Rectangle 1025">
          <a:extLst>
            <a:ext uri="{FF2B5EF4-FFF2-40B4-BE49-F238E27FC236}">
              <a16:creationId xmlns:a16="http://schemas.microsoft.com/office/drawing/2014/main" id="{634464CA-683E-D3C1-A7EB-35DAF15DEFD2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85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7341" name="Rectangle 1025">
          <a:extLst>
            <a:ext uri="{FF2B5EF4-FFF2-40B4-BE49-F238E27FC236}">
              <a16:creationId xmlns:a16="http://schemas.microsoft.com/office/drawing/2014/main" id="{E527C208-EE2A-D82C-B28B-29699261590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85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088C09-5BFA-B703-2A0C-16B250F2805D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C1315-2976-55FC-5598-7EBFB686BF1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E632B5-4DDE-820A-C2B0-33A345799BEC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B1204A-6558-013F-88D5-C73CBB859FA7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ADAA4D-A6F7-115C-B851-75A41E15CE39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5EA1F2-C757-B1FF-C3C0-66B649C9A7AC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5AABF-B9BA-5748-91B9-8B288E764B17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647B8-BD2A-712B-02CF-9BC7E02A227D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993775</xdr:colOff>
      <xdr:row>1</xdr:row>
      <xdr:rowOff>100331</xdr:rowOff>
    </xdr:from>
    <xdr:to>
      <xdr:col>6</xdr:col>
      <xdr:colOff>1178563</xdr:colOff>
      <xdr:row>1</xdr:row>
      <xdr:rowOff>609616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F363B3-22EE-DF79-07D2-A6E93EC770FB}"/>
            </a:ext>
          </a:extLst>
        </xdr:cNvPr>
        <xdr:cNvSpPr/>
      </xdr:nvSpPr>
      <xdr:spPr bwMode="auto">
        <a:xfrm>
          <a:off x="7715250" y="735331"/>
          <a:ext cx="1375437" cy="502919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67618E-F6D5-766E-C229-00754B8355F4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F64B64-71CD-7AA0-3723-A6B26363DC07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8D4816-8B76-0D8E-F334-813D0C9B6A42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3F1066-27C4-5FCB-F597-8B379335300E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5A9AB3-6DE7-10D2-5FB0-DD094F74B91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44328B-051E-FD6A-CB43-4333D419945B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A3CC41-BCC6-DA29-691B-29CACA46E601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6FB408-917E-5905-BB23-AC92AE5DD81C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E2BFE3-0C67-BAEB-1022-F0CF54AA88B2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D91D0A-4BB2-EDF5-2DD3-ECEB6A626089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971389" name="Rectangle 7">
          <a:extLst>
            <a:ext uri="{FF2B5EF4-FFF2-40B4-BE49-F238E27FC236}">
              <a16:creationId xmlns:a16="http://schemas.microsoft.com/office/drawing/2014/main" id="{6B7BF488-206F-778B-617E-6D7AA70C47E4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7048500" cy="37338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1306195</xdr:colOff>
      <xdr:row>1</xdr:row>
      <xdr:rowOff>19050</xdr:rowOff>
    </xdr:from>
    <xdr:to>
      <xdr:col>6</xdr:col>
      <xdr:colOff>1090948</xdr:colOff>
      <xdr:row>1</xdr:row>
      <xdr:rowOff>342900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582E6-9C8F-2328-9899-2ABB0D968A46}"/>
            </a:ext>
          </a:extLst>
        </xdr:cNvPr>
        <xdr:cNvSpPr/>
      </xdr:nvSpPr>
      <xdr:spPr bwMode="auto">
        <a:xfrm>
          <a:off x="5627370" y="390525"/>
          <a:ext cx="1013525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971391" name="Rectangle 1025">
          <a:extLst>
            <a:ext uri="{FF2B5EF4-FFF2-40B4-BE49-F238E27FC236}">
              <a16:creationId xmlns:a16="http://schemas.microsoft.com/office/drawing/2014/main" id="{841D0AC1-C399-0C9C-8B1C-9A39E0FC341B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8178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971392" name="Rectangle 1025">
          <a:extLst>
            <a:ext uri="{FF2B5EF4-FFF2-40B4-BE49-F238E27FC236}">
              <a16:creationId xmlns:a16="http://schemas.microsoft.com/office/drawing/2014/main" id="{67AB3B31-0415-E204-FC91-2F5681AF5A5A}"/>
            </a:ext>
          </a:extLst>
        </xdr:cNvPr>
        <xdr:cNvSpPr>
          <a:spLocks noChangeArrowheads="1"/>
        </xdr:cNvSpPr>
      </xdr:nvSpPr>
      <xdr:spPr bwMode="auto">
        <a:xfrm>
          <a:off x="0" y="1016000"/>
          <a:ext cx="81788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D8D049-D1C5-7797-A22A-2D7A6AC2842F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9F6F9-87AF-656C-606A-8670BD4DD803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1D304-553E-49AE-1FFE-0E2D0CB84D96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13A021-7336-42CE-0D8D-8473070D93FB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3A9F1-28A3-1EB4-6D24-5B1463F3FBED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63FCF5-744A-E6FD-379B-6F7D992038A1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7147C-259F-93F2-69AE-1DE7A2B9446A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CA149-63D5-4C8D-DBE9-D2945A4A97B7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911727-C5C4-510F-4C5F-765A559FA619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1DB88B-CC57-EB2C-40C0-92AE4E6F526D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51971" name="Rectangle 1025">
          <a:extLst>
            <a:ext uri="{FF2B5EF4-FFF2-40B4-BE49-F238E27FC236}">
              <a16:creationId xmlns:a16="http://schemas.microsoft.com/office/drawing/2014/main" id="{D7966B33-79FC-C243-ED68-4A64909011F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0231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975360</xdr:colOff>
      <xdr:row>1</xdr:row>
      <xdr:rowOff>3175</xdr:rowOff>
    </xdr:from>
    <xdr:to>
      <xdr:col>6</xdr:col>
      <xdr:colOff>1008995</xdr:colOff>
      <xdr:row>1</xdr:row>
      <xdr:rowOff>333375</xdr:rowOff>
    </xdr:to>
    <xdr:sp macro="" textlink="">
      <xdr:nvSpPr>
        <xdr:cNvPr id="3" name="Freccia a destr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774E63-BFAB-E179-B447-468EE2BCC4FA}"/>
            </a:ext>
          </a:extLst>
        </xdr:cNvPr>
        <xdr:cNvSpPr/>
      </xdr:nvSpPr>
      <xdr:spPr bwMode="auto">
        <a:xfrm>
          <a:off x="6261735" y="400050"/>
          <a:ext cx="1078256" cy="323850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1973" name="Rectangle 1025">
          <a:extLst>
            <a:ext uri="{FF2B5EF4-FFF2-40B4-BE49-F238E27FC236}">
              <a16:creationId xmlns:a16="http://schemas.microsoft.com/office/drawing/2014/main" id="{8C74AB69-3EA3-A5C8-81E3-9B2D1F2FEE4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07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1974" name="Rectangle 1025">
          <a:extLst>
            <a:ext uri="{FF2B5EF4-FFF2-40B4-BE49-F238E27FC236}">
              <a16:creationId xmlns:a16="http://schemas.microsoft.com/office/drawing/2014/main" id="{45DED757-32A9-C9A1-0E82-1AC4ED6E284E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07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1975" name="Rectangle 1025">
          <a:extLst>
            <a:ext uri="{FF2B5EF4-FFF2-40B4-BE49-F238E27FC236}">
              <a16:creationId xmlns:a16="http://schemas.microsoft.com/office/drawing/2014/main" id="{E0157914-8503-DE90-D818-0A52B53F170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077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1221740</xdr:colOff>
      <xdr:row>1</xdr:row>
      <xdr:rowOff>47624</xdr:rowOff>
    </xdr:from>
    <xdr:to>
      <xdr:col>6</xdr:col>
      <xdr:colOff>1248405</xdr:colOff>
      <xdr:row>1</xdr:row>
      <xdr:rowOff>457200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235CFE-636A-C102-16DA-1884D7EC3206}"/>
            </a:ext>
          </a:extLst>
        </xdr:cNvPr>
        <xdr:cNvSpPr/>
      </xdr:nvSpPr>
      <xdr:spPr bwMode="auto">
        <a:xfrm>
          <a:off x="6873240" y="676274"/>
          <a:ext cx="1150647" cy="409576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347345</xdr:colOff>
      <xdr:row>1</xdr:row>
      <xdr:rowOff>66674</xdr:rowOff>
    </xdr:from>
    <xdr:to>
      <xdr:col>6</xdr:col>
      <xdr:colOff>363318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16056F-15BC-025B-AA8F-F95E100C71BD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347345</xdr:colOff>
      <xdr:row>1</xdr:row>
      <xdr:rowOff>66674</xdr:rowOff>
    </xdr:from>
    <xdr:to>
      <xdr:col>6</xdr:col>
      <xdr:colOff>363318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CDF13A-5A21-F8CB-0B2D-5AAE4E8BCCE2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347345</xdr:colOff>
      <xdr:row>1</xdr:row>
      <xdr:rowOff>66674</xdr:rowOff>
    </xdr:from>
    <xdr:to>
      <xdr:col>6</xdr:col>
      <xdr:colOff>363318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75165-B66F-35EA-24F4-2D3D185EE5C5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347345</xdr:colOff>
      <xdr:row>1</xdr:row>
      <xdr:rowOff>66674</xdr:rowOff>
    </xdr:from>
    <xdr:to>
      <xdr:col>6</xdr:col>
      <xdr:colOff>363318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F5A10-00A9-39B2-80AD-B2BE2D50CE82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347345</xdr:colOff>
      <xdr:row>1</xdr:row>
      <xdr:rowOff>66674</xdr:rowOff>
    </xdr:from>
    <xdr:to>
      <xdr:col>6</xdr:col>
      <xdr:colOff>363318</xdr:colOff>
      <xdr:row>2</xdr:row>
      <xdr:rowOff>180974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5EB27F-BDB5-65C9-E0DD-5F59C1BE7011}"/>
            </a:ext>
          </a:extLst>
        </xdr:cNvPr>
        <xdr:cNvSpPr/>
      </xdr:nvSpPr>
      <xdr:spPr bwMode="auto">
        <a:xfrm>
          <a:off x="4781550" y="438149"/>
          <a:ext cx="107632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1397000</xdr:colOff>
      <xdr:row>2</xdr:row>
      <xdr:rowOff>177800</xdr:rowOff>
    </xdr:from>
    <xdr:to>
      <xdr:col>6</xdr:col>
      <xdr:colOff>685800</xdr:colOff>
      <xdr:row>3</xdr:row>
      <xdr:rowOff>215900</xdr:rowOff>
    </xdr:to>
    <xdr:grpSp>
      <xdr:nvGrpSpPr>
        <xdr:cNvPr id="1075267" name="Gruppo 1">
          <a:extLst>
            <a:ext uri="{FF2B5EF4-FFF2-40B4-BE49-F238E27FC236}">
              <a16:creationId xmlns:a16="http://schemas.microsoft.com/office/drawing/2014/main" id="{1A6B82F3-D6FB-B901-B53C-8D6C7DA2C0D3}"/>
            </a:ext>
          </a:extLst>
        </xdr:cNvPr>
        <xdr:cNvGrpSpPr>
          <a:grpSpLocks/>
        </xdr:cNvGrpSpPr>
      </xdr:nvGrpSpPr>
      <xdr:grpSpPr bwMode="auto">
        <a:xfrm>
          <a:off x="4724400" y="1066800"/>
          <a:ext cx="3683000" cy="698500"/>
          <a:chOff x="6233447" y="1238250"/>
          <a:chExt cx="2830263" cy="704850"/>
        </a:xfrm>
      </xdr:grpSpPr>
      <xdr:grpSp>
        <xdr:nvGrpSpPr>
          <xdr:cNvPr id="1075278" name="Gruppo 24">
            <a:extLst>
              <a:ext uri="{FF2B5EF4-FFF2-40B4-BE49-F238E27FC236}">
                <a16:creationId xmlns:a16="http://schemas.microsoft.com/office/drawing/2014/main" id="{AB02F619-264D-ED4D-3A9D-FBC2CFABDBC6}"/>
              </a:ext>
            </a:extLst>
          </xdr:cNvPr>
          <xdr:cNvGrpSpPr>
            <a:grpSpLocks/>
          </xdr:cNvGrpSpPr>
        </xdr:nvGrpSpPr>
        <xdr:grpSpPr bwMode="auto">
          <a:xfrm>
            <a:off x="7183947" y="1638300"/>
            <a:ext cx="1879763" cy="304800"/>
            <a:chOff x="10000480" y="2011242"/>
            <a:chExt cx="2199726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1D461A2D-D30A-4B37-6A1C-9C3E6C91115D}"/>
                </a:ext>
              </a:extLst>
            </xdr:cNvPr>
            <xdr:cNvSpPr/>
          </xdr:nvSpPr>
          <xdr:spPr>
            <a:xfrm>
              <a:off x="11412175" y="2008301"/>
              <a:ext cx="788031" cy="326499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anchor="ctr"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AFA4FE3B-48C8-AB49-5F38-DAE14B71B04C}"/>
                </a:ext>
              </a:extLst>
            </xdr:cNvPr>
            <xdr:cNvSpPr/>
          </xdr:nvSpPr>
          <xdr:spPr>
            <a:xfrm>
              <a:off x="9996003" y="2049113"/>
              <a:ext cx="1530380" cy="108833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EDE28267-4C68-5E75-8BE2-B0BD4B75A8A0}"/>
              </a:ext>
            </a:extLst>
          </xdr:cNvPr>
          <xdr:cNvGraphicFramePr/>
        </xdr:nvGraphicFramePr>
        <xdr:xfrm>
          <a:off x="6233447" y="1238250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88900</xdr:colOff>
      <xdr:row>2</xdr:row>
      <xdr:rowOff>0</xdr:rowOff>
    </xdr:from>
    <xdr:to>
      <xdr:col>2</xdr:col>
      <xdr:colOff>1355572</xdr:colOff>
      <xdr:row>3</xdr:row>
      <xdr:rowOff>57150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8ADD94D6-E926-7246-9299-6B4344960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19050</xdr:colOff>
      <xdr:row>5</xdr:row>
      <xdr:rowOff>79375</xdr:rowOff>
    </xdr:from>
    <xdr:to>
      <xdr:col>2</xdr:col>
      <xdr:colOff>1152806</xdr:colOff>
      <xdr:row>5</xdr:row>
      <xdr:rowOff>289401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695D2ECB-D0D0-198A-C9C3-7733D8AEF10F}"/>
            </a:ext>
          </a:extLst>
        </xdr:cNvPr>
        <xdr:cNvSpPr/>
      </xdr:nvSpPr>
      <xdr:spPr>
        <a:xfrm>
          <a:off x="1238250" y="1381125"/>
          <a:ext cx="590550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9525</xdr:colOff>
      <xdr:row>13</xdr:row>
      <xdr:rowOff>41275</xdr:rowOff>
    </xdr:from>
    <xdr:to>
      <xdr:col>2</xdr:col>
      <xdr:colOff>1134778</xdr:colOff>
      <xdr:row>13</xdr:row>
      <xdr:rowOff>251301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8AC4B851-A53F-2B40-3B24-2FD5BAB54351}"/>
            </a:ext>
          </a:extLst>
        </xdr:cNvPr>
        <xdr:cNvSpPr/>
      </xdr:nvSpPr>
      <xdr:spPr>
        <a:xfrm>
          <a:off x="1228725" y="3705225"/>
          <a:ext cx="600075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17</xdr:row>
      <xdr:rowOff>95250</xdr:rowOff>
    </xdr:from>
    <xdr:to>
      <xdr:col>2</xdr:col>
      <xdr:colOff>1152806</xdr:colOff>
      <xdr:row>18</xdr:row>
      <xdr:rowOff>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AD4FA815-8E5F-3DB7-6CE0-10B78B9E7857}"/>
            </a:ext>
          </a:extLst>
        </xdr:cNvPr>
        <xdr:cNvSpPr/>
      </xdr:nvSpPr>
      <xdr:spPr>
        <a:xfrm>
          <a:off x="1238250" y="4933950"/>
          <a:ext cx="590550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38100</xdr:colOff>
      <xdr:row>22</xdr:row>
      <xdr:rowOff>95250</xdr:rowOff>
    </xdr:from>
    <xdr:to>
      <xdr:col>2</xdr:col>
      <xdr:colOff>1184595</xdr:colOff>
      <xdr:row>23</xdr:row>
      <xdr:rowOff>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73E5ECD7-4E9C-62B8-65AD-0457D822BEB1}"/>
            </a:ext>
          </a:extLst>
        </xdr:cNvPr>
        <xdr:cNvSpPr/>
      </xdr:nvSpPr>
      <xdr:spPr>
        <a:xfrm>
          <a:off x="1257300" y="6410325"/>
          <a:ext cx="571500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25</xdr:row>
      <xdr:rowOff>79375</xdr:rowOff>
    </xdr:from>
    <xdr:to>
      <xdr:col>2</xdr:col>
      <xdr:colOff>1152101</xdr:colOff>
      <xdr:row>25</xdr:row>
      <xdr:rowOff>289401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6303BE2E-200A-A88A-984C-DF6782F7A533}"/>
            </a:ext>
          </a:extLst>
        </xdr:cNvPr>
        <xdr:cNvSpPr/>
      </xdr:nvSpPr>
      <xdr:spPr>
        <a:xfrm>
          <a:off x="1247775" y="7286625"/>
          <a:ext cx="581025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28</xdr:row>
      <xdr:rowOff>79375</xdr:rowOff>
    </xdr:from>
    <xdr:to>
      <xdr:col>2</xdr:col>
      <xdr:colOff>1152806</xdr:colOff>
      <xdr:row>28</xdr:row>
      <xdr:rowOff>289401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B1EF5957-58E2-DA1C-2608-322373DAA1D2}"/>
            </a:ext>
          </a:extLst>
        </xdr:cNvPr>
        <xdr:cNvSpPr/>
      </xdr:nvSpPr>
      <xdr:spPr>
        <a:xfrm>
          <a:off x="1238250" y="8172450"/>
          <a:ext cx="590550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31</xdr:row>
      <xdr:rowOff>76200</xdr:rowOff>
    </xdr:from>
    <xdr:to>
      <xdr:col>2</xdr:col>
      <xdr:colOff>1152806</xdr:colOff>
      <xdr:row>31</xdr:row>
      <xdr:rowOff>269974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9A2388F6-8203-DF9A-C1C2-079996B2A32D}"/>
            </a:ext>
          </a:extLst>
        </xdr:cNvPr>
        <xdr:cNvSpPr/>
      </xdr:nvSpPr>
      <xdr:spPr>
        <a:xfrm>
          <a:off x="1238250" y="8972550"/>
          <a:ext cx="590550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9525</xdr:colOff>
      <xdr:row>33</xdr:row>
      <xdr:rowOff>76200</xdr:rowOff>
    </xdr:from>
    <xdr:to>
      <xdr:col>2</xdr:col>
      <xdr:colOff>1134778</xdr:colOff>
      <xdr:row>33</xdr:row>
      <xdr:rowOff>269974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11DC9759-D339-47E1-4C20-E9B6654E9BD9}"/>
            </a:ext>
          </a:extLst>
        </xdr:cNvPr>
        <xdr:cNvSpPr/>
      </xdr:nvSpPr>
      <xdr:spPr>
        <a:xfrm>
          <a:off x="1228725" y="9563100"/>
          <a:ext cx="600075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720725</xdr:colOff>
      <xdr:row>0</xdr:row>
      <xdr:rowOff>44450</xdr:rowOff>
    </xdr:from>
    <xdr:to>
      <xdr:col>7</xdr:col>
      <xdr:colOff>53678</xdr:colOff>
      <xdr:row>0</xdr:row>
      <xdr:rowOff>428676</xdr:rowOff>
    </xdr:to>
    <xdr:sp macro="" textlink="">
      <xdr:nvSpPr>
        <xdr:cNvPr id="17" name="Freccia a destra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F8807D8-7279-C1D9-0C26-737DA309F73B}"/>
            </a:ext>
          </a:extLst>
        </xdr:cNvPr>
        <xdr:cNvSpPr/>
      </xdr:nvSpPr>
      <xdr:spPr bwMode="auto">
        <a:xfrm>
          <a:off x="6334125" y="57150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1498600</xdr:colOff>
      <xdr:row>2</xdr:row>
      <xdr:rowOff>215900</xdr:rowOff>
    </xdr:from>
    <xdr:to>
      <xdr:col>7</xdr:col>
      <xdr:colOff>0</xdr:colOff>
      <xdr:row>3</xdr:row>
      <xdr:rowOff>203200</xdr:rowOff>
    </xdr:to>
    <xdr:grpSp>
      <xdr:nvGrpSpPr>
        <xdr:cNvPr id="1076291" name="Gruppo 1">
          <a:extLst>
            <a:ext uri="{FF2B5EF4-FFF2-40B4-BE49-F238E27FC236}">
              <a16:creationId xmlns:a16="http://schemas.microsoft.com/office/drawing/2014/main" id="{A6A1E4A7-3363-2AE1-9478-C4F26DA31A0F}"/>
            </a:ext>
          </a:extLst>
        </xdr:cNvPr>
        <xdr:cNvGrpSpPr>
          <a:grpSpLocks/>
        </xdr:cNvGrpSpPr>
      </xdr:nvGrpSpPr>
      <xdr:grpSpPr bwMode="auto">
        <a:xfrm>
          <a:off x="4749800" y="1104900"/>
          <a:ext cx="3594100" cy="647700"/>
          <a:chOff x="6323583" y="1285875"/>
          <a:chExt cx="2740132" cy="657226"/>
        </a:xfrm>
      </xdr:grpSpPr>
      <xdr:grpSp>
        <xdr:nvGrpSpPr>
          <xdr:cNvPr id="1076302" name="Gruppo 24">
            <a:extLst>
              <a:ext uri="{FF2B5EF4-FFF2-40B4-BE49-F238E27FC236}">
                <a16:creationId xmlns:a16="http://schemas.microsoft.com/office/drawing/2014/main" id="{79EAFE77-C18C-0972-7673-D134A94A0ED1}"/>
              </a:ext>
            </a:extLst>
          </xdr:cNvPr>
          <xdr:cNvGrpSpPr>
            <a:grpSpLocks/>
          </xdr:cNvGrpSpPr>
        </xdr:nvGrpSpPr>
        <xdr:grpSpPr bwMode="auto">
          <a:xfrm>
            <a:off x="7188657" y="1638301"/>
            <a:ext cx="1875053" cy="304800"/>
            <a:chOff x="10005989" y="2011243"/>
            <a:chExt cx="2194214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361283AA-C7E8-6B9A-551D-E0AF1C82BD78}"/>
                </a:ext>
              </a:extLst>
            </xdr:cNvPr>
            <xdr:cNvSpPr/>
          </xdr:nvSpPr>
          <xdr:spPr>
            <a:xfrm>
              <a:off x="11407072" y="2006484"/>
              <a:ext cx="793138" cy="328317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948FEEEB-1DE7-E3DC-9735-D9AA353834E6}"/>
                </a:ext>
              </a:extLst>
            </xdr:cNvPr>
            <xdr:cNvSpPr/>
          </xdr:nvSpPr>
          <xdr:spPr>
            <a:xfrm>
              <a:off x="10002085" y="2047524"/>
              <a:ext cx="1529623" cy="109439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A88829A9-8487-6F32-B7B3-BDAF2831B6B7}"/>
              </a:ext>
            </a:extLst>
          </xdr:cNvPr>
          <xdr:cNvGraphicFramePr/>
        </xdr:nvGraphicFramePr>
        <xdr:xfrm>
          <a:off x="6323583" y="128587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1</xdr:col>
      <xdr:colOff>9525</xdr:colOff>
      <xdr:row>2</xdr:row>
      <xdr:rowOff>38100</xdr:rowOff>
    </xdr:from>
    <xdr:to>
      <xdr:col>2</xdr:col>
      <xdr:colOff>1387735</xdr:colOff>
      <xdr:row>3</xdr:row>
      <xdr:rowOff>82661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223F4CE0-84B8-8AEF-4478-EE55D7477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41275</xdr:colOff>
      <xdr:row>5</xdr:row>
      <xdr:rowOff>41275</xdr:rowOff>
    </xdr:from>
    <xdr:to>
      <xdr:col>2</xdr:col>
      <xdr:colOff>1152101</xdr:colOff>
      <xdr:row>5</xdr:row>
      <xdr:rowOff>251301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1E04EFD6-1876-306F-C227-AB3EB56E5E08}"/>
            </a:ext>
          </a:extLst>
        </xdr:cNvPr>
        <xdr:cNvSpPr/>
      </xdr:nvSpPr>
      <xdr:spPr>
        <a:xfrm>
          <a:off x="1247775" y="1276350"/>
          <a:ext cx="5810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13</xdr:row>
      <xdr:rowOff>3175</xdr:rowOff>
    </xdr:from>
    <xdr:to>
      <xdr:col>2</xdr:col>
      <xdr:colOff>1152806</xdr:colOff>
      <xdr:row>13</xdr:row>
      <xdr:rowOff>213201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C85A6470-647D-37FE-C8B5-33A958BCF0CF}"/>
            </a:ext>
          </a:extLst>
        </xdr:cNvPr>
        <xdr:cNvSpPr/>
      </xdr:nvSpPr>
      <xdr:spPr>
        <a:xfrm>
          <a:off x="1238250" y="3600450"/>
          <a:ext cx="5905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17</xdr:row>
      <xdr:rowOff>57150</xdr:rowOff>
    </xdr:from>
    <xdr:to>
      <xdr:col>2</xdr:col>
      <xdr:colOff>1152101</xdr:colOff>
      <xdr:row>17</xdr:row>
      <xdr:rowOff>250924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8851E689-CCDF-F004-32C8-C041833FF304}"/>
            </a:ext>
          </a:extLst>
        </xdr:cNvPr>
        <xdr:cNvSpPr/>
      </xdr:nvSpPr>
      <xdr:spPr>
        <a:xfrm>
          <a:off x="1247775" y="4829175"/>
          <a:ext cx="581025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47625</xdr:colOff>
      <xdr:row>22</xdr:row>
      <xdr:rowOff>57150</xdr:rowOff>
    </xdr:from>
    <xdr:to>
      <xdr:col>2</xdr:col>
      <xdr:colOff>1172878</xdr:colOff>
      <xdr:row>22</xdr:row>
      <xdr:rowOff>250924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F932B12C-009B-32C0-D775-150A40560D8A}"/>
            </a:ext>
          </a:extLst>
        </xdr:cNvPr>
        <xdr:cNvSpPr/>
      </xdr:nvSpPr>
      <xdr:spPr>
        <a:xfrm>
          <a:off x="1266825" y="6305550"/>
          <a:ext cx="5619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38100</xdr:colOff>
      <xdr:row>25</xdr:row>
      <xdr:rowOff>41275</xdr:rowOff>
    </xdr:from>
    <xdr:to>
      <xdr:col>2</xdr:col>
      <xdr:colOff>1171856</xdr:colOff>
      <xdr:row>25</xdr:row>
      <xdr:rowOff>251301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178BB98A-5D92-3836-B2A3-4FFC2C09A482}"/>
            </a:ext>
          </a:extLst>
        </xdr:cNvPr>
        <xdr:cNvSpPr/>
      </xdr:nvSpPr>
      <xdr:spPr>
        <a:xfrm>
          <a:off x="1257300" y="7181850"/>
          <a:ext cx="5715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28</xdr:row>
      <xdr:rowOff>41275</xdr:rowOff>
    </xdr:from>
    <xdr:to>
      <xdr:col>2</xdr:col>
      <xdr:colOff>1152101</xdr:colOff>
      <xdr:row>28</xdr:row>
      <xdr:rowOff>251301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63F7255A-2089-55CD-FA7A-7B76E144E866}"/>
            </a:ext>
          </a:extLst>
        </xdr:cNvPr>
        <xdr:cNvSpPr/>
      </xdr:nvSpPr>
      <xdr:spPr>
        <a:xfrm>
          <a:off x="1247775" y="8067675"/>
          <a:ext cx="5810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31</xdr:row>
      <xdr:rowOff>38100</xdr:rowOff>
    </xdr:from>
    <xdr:to>
      <xdr:col>2</xdr:col>
      <xdr:colOff>1152101</xdr:colOff>
      <xdr:row>31</xdr:row>
      <xdr:rowOff>231874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14D63681-467D-7BDC-12B3-D611202EB3AB}"/>
            </a:ext>
          </a:extLst>
        </xdr:cNvPr>
        <xdr:cNvSpPr/>
      </xdr:nvSpPr>
      <xdr:spPr>
        <a:xfrm>
          <a:off x="1247775" y="8943975"/>
          <a:ext cx="581025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33</xdr:row>
      <xdr:rowOff>38100</xdr:rowOff>
    </xdr:from>
    <xdr:to>
      <xdr:col>2</xdr:col>
      <xdr:colOff>1152806</xdr:colOff>
      <xdr:row>33</xdr:row>
      <xdr:rowOff>231874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B927256D-63BB-7663-029B-12B471A31D81}"/>
            </a:ext>
          </a:extLst>
        </xdr:cNvPr>
        <xdr:cNvSpPr/>
      </xdr:nvSpPr>
      <xdr:spPr>
        <a:xfrm>
          <a:off x="1238250" y="9534525"/>
          <a:ext cx="5905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701675</xdr:colOff>
      <xdr:row>0</xdr:row>
      <xdr:rowOff>66675</xdr:rowOff>
    </xdr:from>
    <xdr:to>
      <xdr:col>7</xdr:col>
      <xdr:colOff>54067</xdr:colOff>
      <xdr:row>0</xdr:row>
      <xdr:rowOff>457200</xdr:rowOff>
    </xdr:to>
    <xdr:sp macro="" textlink="">
      <xdr:nvSpPr>
        <xdr:cNvPr id="16" name="Freccia a destra 1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A099B724-3B72-07B1-3D37-CB3B80BF762E}"/>
            </a:ext>
          </a:extLst>
        </xdr:cNvPr>
        <xdr:cNvSpPr/>
      </xdr:nvSpPr>
      <xdr:spPr bwMode="auto">
        <a:xfrm>
          <a:off x="6229350" y="66675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1968504</xdr:colOff>
      <xdr:row>2</xdr:row>
      <xdr:rowOff>219075</xdr:rowOff>
    </xdr:from>
    <xdr:to>
      <xdr:col>6</xdr:col>
      <xdr:colOff>702054</xdr:colOff>
      <xdr:row>3</xdr:row>
      <xdr:rowOff>177800</xdr:rowOff>
    </xdr:to>
    <xdr:grpSp>
      <xdr:nvGrpSpPr>
        <xdr:cNvPr id="37" name="Gruppo 1">
          <a:extLst>
            <a:ext uri="{FF2B5EF4-FFF2-40B4-BE49-F238E27FC236}">
              <a16:creationId xmlns:a16="http://schemas.microsoft.com/office/drawing/2014/main" id="{CAD4BA8E-A381-7897-3A0C-F1D46FC1327E}"/>
            </a:ext>
          </a:extLst>
        </xdr:cNvPr>
        <xdr:cNvGrpSpPr/>
      </xdr:nvGrpSpPr>
      <xdr:grpSpPr>
        <a:xfrm>
          <a:off x="5207004" y="1108075"/>
          <a:ext cx="3026150" cy="682625"/>
          <a:chOff x="6296542" y="1304925"/>
          <a:chExt cx="2266157" cy="682625"/>
        </a:xfrm>
        <a:solidFill>
          <a:schemeClr val="lt1">
            <a:hueOff val="0"/>
            <a:satOff val="0"/>
            <a:lumOff val="0"/>
          </a:schemeClr>
        </a:solidFill>
      </xdr:grpSpPr>
      <xdr:grpSp>
        <xdr:nvGrpSpPr>
          <xdr:cNvPr id="36" name="Gruppo 24">
            <a:extLst>
              <a:ext uri="{FF2B5EF4-FFF2-40B4-BE49-F238E27FC236}">
                <a16:creationId xmlns:a16="http://schemas.microsoft.com/office/drawing/2014/main" id="{D2E31B44-D991-4260-2658-7F0B29B75F88}"/>
              </a:ext>
            </a:extLst>
          </xdr:cNvPr>
          <xdr:cNvGrpSpPr/>
        </xdr:nvGrpSpPr>
        <xdr:grpSpPr>
          <a:xfrm>
            <a:off x="7366343" y="1682750"/>
            <a:ext cx="1746180" cy="304800"/>
            <a:chOff x="9518438" y="2044946"/>
            <a:chExt cx="1793716" cy="323559"/>
          </a:xfrm>
          <a:grpFill/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80C960EC-E4EC-67C9-BFBE-08B003BAEE8D}"/>
                </a:ext>
              </a:extLst>
            </xdr:cNvPr>
            <xdr:cNvSpPr/>
          </xdr:nvSpPr>
          <xdr:spPr>
            <a:xfrm>
              <a:off x="10736393" y="2044946"/>
              <a:ext cx="575761" cy="323559"/>
            </a:xfrm>
            <a:prstGeom prst="roundRect">
              <a:avLst>
                <a:gd name="adj" fmla="val 10000"/>
              </a:avLst>
            </a:prstGeom>
            <a:grpFill/>
            <a:ln>
              <a:solidFill>
                <a:schemeClr val="bg2">
                  <a:lumMod val="25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866308A8-CD74-75CD-3C5D-BF095A3A363E}"/>
                </a:ext>
              </a:extLst>
            </xdr:cNvPr>
            <xdr:cNvSpPr/>
          </xdr:nvSpPr>
          <xdr:spPr>
            <a:xfrm>
              <a:off x="9518438" y="2112354"/>
              <a:ext cx="1328679" cy="80890"/>
            </a:xfrm>
            <a:prstGeom prst="rightArrow">
              <a:avLst/>
            </a:prstGeom>
            <a:grpFill/>
            <a:ln>
              <a:solidFill>
                <a:schemeClr val="bg2">
                  <a:lumMod val="25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E1A4DB5E-EE45-FC7F-78D7-B9DA22CE00AB}"/>
              </a:ext>
            </a:extLst>
          </xdr:cNvPr>
          <xdr:cNvGraphicFramePr/>
        </xdr:nvGraphicFramePr>
        <xdr:xfrm>
          <a:off x="6296542" y="1304925"/>
          <a:ext cx="1982890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79375</xdr:colOff>
      <xdr:row>2</xdr:row>
      <xdr:rowOff>47625</xdr:rowOff>
    </xdr:from>
    <xdr:to>
      <xdr:col>2</xdr:col>
      <xdr:colOff>1364963</xdr:colOff>
      <xdr:row>3</xdr:row>
      <xdr:rowOff>3175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78FBA4B5-AF9E-89BC-B5C2-80776388E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41275</xdr:colOff>
      <xdr:row>5</xdr:row>
      <xdr:rowOff>41275</xdr:rowOff>
    </xdr:from>
    <xdr:to>
      <xdr:col>2</xdr:col>
      <xdr:colOff>1168119</xdr:colOff>
      <xdr:row>5</xdr:row>
      <xdr:rowOff>251301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3F1158F5-2A9B-9E0B-ED50-CB544872B6C6}"/>
            </a:ext>
          </a:extLst>
        </xdr:cNvPr>
        <xdr:cNvSpPr/>
      </xdr:nvSpPr>
      <xdr:spPr>
        <a:xfrm>
          <a:off x="1247775" y="1333500"/>
          <a:ext cx="5810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13</xdr:row>
      <xdr:rowOff>3175</xdr:rowOff>
    </xdr:from>
    <xdr:to>
      <xdr:col>2</xdr:col>
      <xdr:colOff>1145894</xdr:colOff>
      <xdr:row>13</xdr:row>
      <xdr:rowOff>213201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FC8C9B70-5EF6-91C4-B073-675E0E26FF65}"/>
            </a:ext>
          </a:extLst>
        </xdr:cNvPr>
        <xdr:cNvSpPr/>
      </xdr:nvSpPr>
      <xdr:spPr>
        <a:xfrm>
          <a:off x="1238250" y="3657600"/>
          <a:ext cx="5905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17</xdr:row>
      <xdr:rowOff>57150</xdr:rowOff>
    </xdr:from>
    <xdr:to>
      <xdr:col>2</xdr:col>
      <xdr:colOff>1168119</xdr:colOff>
      <xdr:row>17</xdr:row>
      <xdr:rowOff>250924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577EAD87-D95A-9FE5-3E04-E8E76BD22C06}"/>
            </a:ext>
          </a:extLst>
        </xdr:cNvPr>
        <xdr:cNvSpPr/>
      </xdr:nvSpPr>
      <xdr:spPr>
        <a:xfrm>
          <a:off x="1247775" y="4886325"/>
          <a:ext cx="581025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47625</xdr:colOff>
      <xdr:row>22</xdr:row>
      <xdr:rowOff>57150</xdr:rowOff>
    </xdr:from>
    <xdr:to>
      <xdr:col>2</xdr:col>
      <xdr:colOff>1174469</xdr:colOff>
      <xdr:row>22</xdr:row>
      <xdr:rowOff>250924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9491A4A1-2754-5C43-C723-4C5445BEA406}"/>
            </a:ext>
          </a:extLst>
        </xdr:cNvPr>
        <xdr:cNvSpPr/>
      </xdr:nvSpPr>
      <xdr:spPr>
        <a:xfrm>
          <a:off x="1266825" y="6362700"/>
          <a:ext cx="5619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38100</xdr:colOff>
      <xdr:row>25</xdr:row>
      <xdr:rowOff>41275</xdr:rowOff>
    </xdr:from>
    <xdr:to>
      <xdr:col>2</xdr:col>
      <xdr:colOff>1164944</xdr:colOff>
      <xdr:row>25</xdr:row>
      <xdr:rowOff>251301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742B36DA-2083-0010-656C-0104E80CC824}"/>
            </a:ext>
          </a:extLst>
        </xdr:cNvPr>
        <xdr:cNvSpPr/>
      </xdr:nvSpPr>
      <xdr:spPr>
        <a:xfrm>
          <a:off x="1257300" y="7239000"/>
          <a:ext cx="5715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41275</xdr:colOff>
      <xdr:row>28</xdr:row>
      <xdr:rowOff>41275</xdr:rowOff>
    </xdr:from>
    <xdr:to>
      <xdr:col>2</xdr:col>
      <xdr:colOff>1168119</xdr:colOff>
      <xdr:row>28</xdr:row>
      <xdr:rowOff>251301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1DEB8FB7-1C53-D209-B114-DD863F6F6FBA}"/>
            </a:ext>
          </a:extLst>
        </xdr:cNvPr>
        <xdr:cNvSpPr/>
      </xdr:nvSpPr>
      <xdr:spPr>
        <a:xfrm>
          <a:off x="1247775" y="8124825"/>
          <a:ext cx="5810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44450</xdr:colOff>
      <xdr:row>31</xdr:row>
      <xdr:rowOff>57150</xdr:rowOff>
    </xdr:from>
    <xdr:to>
      <xdr:col>2</xdr:col>
      <xdr:colOff>1221949</xdr:colOff>
      <xdr:row>31</xdr:row>
      <xdr:rowOff>241300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EE632E62-FC11-62F7-5E27-9425A1890358}"/>
            </a:ext>
          </a:extLst>
        </xdr:cNvPr>
        <xdr:cNvSpPr/>
      </xdr:nvSpPr>
      <xdr:spPr>
        <a:xfrm>
          <a:off x="2997200" y="9823450"/>
          <a:ext cx="1085850" cy="18415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19050</xdr:colOff>
      <xdr:row>33</xdr:row>
      <xdr:rowOff>38100</xdr:rowOff>
    </xdr:from>
    <xdr:to>
      <xdr:col>2</xdr:col>
      <xdr:colOff>1145894</xdr:colOff>
      <xdr:row>33</xdr:row>
      <xdr:rowOff>231874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F72F092A-C0C2-AD15-A80C-40312863CEC8}"/>
            </a:ext>
          </a:extLst>
        </xdr:cNvPr>
        <xdr:cNvSpPr/>
      </xdr:nvSpPr>
      <xdr:spPr>
        <a:xfrm>
          <a:off x="1238250" y="9591675"/>
          <a:ext cx="5905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739775</xdr:colOff>
      <xdr:row>0</xdr:row>
      <xdr:rowOff>66675</xdr:rowOff>
    </xdr:from>
    <xdr:to>
      <xdr:col>7</xdr:col>
      <xdr:colOff>54109</xdr:colOff>
      <xdr:row>0</xdr:row>
      <xdr:rowOff>457200</xdr:rowOff>
    </xdr:to>
    <xdr:sp macro="" textlink="">
      <xdr:nvSpPr>
        <xdr:cNvPr id="19" name="Freccia a destra 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B4921F3-34C8-2A03-BA79-EF899C2B2323}"/>
            </a:ext>
          </a:extLst>
        </xdr:cNvPr>
        <xdr:cNvSpPr/>
      </xdr:nvSpPr>
      <xdr:spPr bwMode="auto">
        <a:xfrm>
          <a:off x="6238875" y="66675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1498600</xdr:colOff>
      <xdr:row>2</xdr:row>
      <xdr:rowOff>215900</xdr:rowOff>
    </xdr:from>
    <xdr:to>
      <xdr:col>6</xdr:col>
      <xdr:colOff>584200</xdr:colOff>
      <xdr:row>3</xdr:row>
      <xdr:rowOff>203200</xdr:rowOff>
    </xdr:to>
    <xdr:grpSp>
      <xdr:nvGrpSpPr>
        <xdr:cNvPr id="1078339" name="Gruppo 1">
          <a:extLst>
            <a:ext uri="{FF2B5EF4-FFF2-40B4-BE49-F238E27FC236}">
              <a16:creationId xmlns:a16="http://schemas.microsoft.com/office/drawing/2014/main" id="{5C207021-3AFA-2F63-79DB-A672EC10C6CE}"/>
            </a:ext>
          </a:extLst>
        </xdr:cNvPr>
        <xdr:cNvGrpSpPr>
          <a:grpSpLocks/>
        </xdr:cNvGrpSpPr>
      </xdr:nvGrpSpPr>
      <xdr:grpSpPr bwMode="auto">
        <a:xfrm>
          <a:off x="4216400" y="1104900"/>
          <a:ext cx="4000500" cy="711200"/>
          <a:chOff x="6323583" y="1285875"/>
          <a:chExt cx="2675066" cy="647701"/>
        </a:xfrm>
      </xdr:grpSpPr>
      <xdr:grpSp>
        <xdr:nvGrpSpPr>
          <xdr:cNvPr id="1078350" name="Gruppo 24">
            <a:extLst>
              <a:ext uri="{FF2B5EF4-FFF2-40B4-BE49-F238E27FC236}">
                <a16:creationId xmlns:a16="http://schemas.microsoft.com/office/drawing/2014/main" id="{E1880574-3A1B-158F-B408-B00998D373EF}"/>
              </a:ext>
            </a:extLst>
          </xdr:cNvPr>
          <xdr:cNvGrpSpPr>
            <a:grpSpLocks/>
          </xdr:cNvGrpSpPr>
        </xdr:nvGrpSpPr>
        <xdr:grpSpPr bwMode="auto">
          <a:xfrm>
            <a:off x="7188656" y="1628776"/>
            <a:ext cx="1809993" cy="304800"/>
            <a:chOff x="10005989" y="2001132"/>
            <a:chExt cx="2118080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85B9F423-331E-7C77-5D83-D542CA2C2D40}"/>
                </a:ext>
              </a:extLst>
            </xdr:cNvPr>
            <xdr:cNvSpPr/>
          </xdr:nvSpPr>
          <xdr:spPr>
            <a:xfrm>
              <a:off x="11438362" y="2005465"/>
              <a:ext cx="685707" cy="319225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3">
                  <a:lumMod val="60000"/>
                  <a:lumOff val="40000"/>
                </a:schemeClr>
              </a:solidFill>
            </a:ln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anchor="ctr"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7F51AE5B-D888-5DB7-E9D4-30433AAB4616}"/>
                </a:ext>
              </a:extLst>
            </xdr:cNvPr>
            <xdr:cNvSpPr/>
          </xdr:nvSpPr>
          <xdr:spPr>
            <a:xfrm>
              <a:off x="9997384" y="2054577"/>
              <a:ext cx="1530418" cy="110501"/>
            </a:xfrm>
            <a:prstGeom prst="rightArrow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43938C0A-6DC2-22B7-48A2-F8855211ECDF}"/>
              </a:ext>
            </a:extLst>
          </xdr:cNvPr>
          <xdr:cNvGraphicFramePr/>
        </xdr:nvGraphicFramePr>
        <xdr:xfrm>
          <a:off x="6323583" y="1285875"/>
          <a:ext cx="2572099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2</xdr:col>
      <xdr:colOff>600075</xdr:colOff>
      <xdr:row>5</xdr:row>
      <xdr:rowOff>57150</xdr:rowOff>
    </xdr:from>
    <xdr:to>
      <xdr:col>2</xdr:col>
      <xdr:colOff>1726919</xdr:colOff>
      <xdr:row>5</xdr:row>
      <xdr:rowOff>250924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C39F239F-D4E9-84BC-B2E9-6D1A1A607486}"/>
            </a:ext>
          </a:extLst>
        </xdr:cNvPr>
        <xdr:cNvSpPr/>
      </xdr:nvSpPr>
      <xdr:spPr>
        <a:xfrm>
          <a:off x="1743075" y="1419225"/>
          <a:ext cx="857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574675</xdr:colOff>
      <xdr:row>13</xdr:row>
      <xdr:rowOff>19050</xdr:rowOff>
    </xdr:from>
    <xdr:to>
      <xdr:col>2</xdr:col>
      <xdr:colOff>1711952</xdr:colOff>
      <xdr:row>13</xdr:row>
      <xdr:rowOff>212824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48ED34F0-8B87-F776-74D6-B6F036E43CC2}"/>
            </a:ext>
          </a:extLst>
        </xdr:cNvPr>
        <xdr:cNvSpPr/>
      </xdr:nvSpPr>
      <xdr:spPr>
        <a:xfrm>
          <a:off x="1733550" y="3743325"/>
          <a:ext cx="952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600075</xdr:colOff>
      <xdr:row>17</xdr:row>
      <xdr:rowOff>66675</xdr:rowOff>
    </xdr:from>
    <xdr:to>
      <xdr:col>2</xdr:col>
      <xdr:colOff>1726919</xdr:colOff>
      <xdr:row>17</xdr:row>
      <xdr:rowOff>266700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42387310-1BCD-ED46-BDD8-83639B5E2DBC}"/>
            </a:ext>
          </a:extLst>
        </xdr:cNvPr>
        <xdr:cNvSpPr/>
      </xdr:nvSpPr>
      <xdr:spPr>
        <a:xfrm>
          <a:off x="1743075" y="4972050"/>
          <a:ext cx="85725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619125</xdr:colOff>
      <xdr:row>22</xdr:row>
      <xdr:rowOff>66675</xdr:rowOff>
    </xdr:from>
    <xdr:to>
      <xdr:col>2</xdr:col>
      <xdr:colOff>1745969</xdr:colOff>
      <xdr:row>22</xdr:row>
      <xdr:rowOff>266700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31333CD9-10F9-3CB0-5766-1808325E03DC}"/>
            </a:ext>
          </a:extLst>
        </xdr:cNvPr>
        <xdr:cNvSpPr/>
      </xdr:nvSpPr>
      <xdr:spPr>
        <a:xfrm>
          <a:off x="1762125" y="6448425"/>
          <a:ext cx="666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606425</xdr:colOff>
      <xdr:row>25</xdr:row>
      <xdr:rowOff>57150</xdr:rowOff>
    </xdr:from>
    <xdr:to>
      <xdr:col>2</xdr:col>
      <xdr:colOff>1743702</xdr:colOff>
      <xdr:row>25</xdr:row>
      <xdr:rowOff>250924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A39F47F8-7A34-95A4-A7D8-D4D16C6E95E0}"/>
            </a:ext>
          </a:extLst>
        </xdr:cNvPr>
        <xdr:cNvSpPr/>
      </xdr:nvSpPr>
      <xdr:spPr>
        <a:xfrm>
          <a:off x="1752600" y="7324725"/>
          <a:ext cx="762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600075</xdr:colOff>
      <xdr:row>28</xdr:row>
      <xdr:rowOff>57150</xdr:rowOff>
    </xdr:from>
    <xdr:to>
      <xdr:col>2</xdr:col>
      <xdr:colOff>1726919</xdr:colOff>
      <xdr:row>28</xdr:row>
      <xdr:rowOff>250924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74F78376-E03B-B61E-7B85-18F7A8AF2529}"/>
            </a:ext>
          </a:extLst>
        </xdr:cNvPr>
        <xdr:cNvSpPr/>
      </xdr:nvSpPr>
      <xdr:spPr>
        <a:xfrm>
          <a:off x="1743075" y="8210550"/>
          <a:ext cx="857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600075</xdr:colOff>
      <xdr:row>31</xdr:row>
      <xdr:rowOff>41275</xdr:rowOff>
    </xdr:from>
    <xdr:to>
      <xdr:col>2</xdr:col>
      <xdr:colOff>1726919</xdr:colOff>
      <xdr:row>31</xdr:row>
      <xdr:rowOff>251301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D4AAEC16-5819-794A-9612-A0053490E555}"/>
            </a:ext>
          </a:extLst>
        </xdr:cNvPr>
        <xdr:cNvSpPr/>
      </xdr:nvSpPr>
      <xdr:spPr>
        <a:xfrm>
          <a:off x="1743075" y="9086850"/>
          <a:ext cx="85725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574675</xdr:colOff>
      <xdr:row>33</xdr:row>
      <xdr:rowOff>41275</xdr:rowOff>
    </xdr:from>
    <xdr:to>
      <xdr:col>2</xdr:col>
      <xdr:colOff>1711952</xdr:colOff>
      <xdr:row>33</xdr:row>
      <xdr:rowOff>251301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B783DFEE-7629-5779-3BDA-BFAB88BB9996}"/>
            </a:ext>
          </a:extLst>
        </xdr:cNvPr>
        <xdr:cNvSpPr/>
      </xdr:nvSpPr>
      <xdr:spPr>
        <a:xfrm>
          <a:off x="1733550" y="9677400"/>
          <a:ext cx="952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0</xdr:col>
      <xdr:colOff>79375</xdr:colOff>
      <xdr:row>2</xdr:row>
      <xdr:rowOff>0</xdr:rowOff>
    </xdr:from>
    <xdr:to>
      <xdr:col>2</xdr:col>
      <xdr:colOff>1346125</xdr:colOff>
      <xdr:row>3</xdr:row>
      <xdr:rowOff>57150</xdr:rowOff>
    </xdr:to>
    <xdr:graphicFrame macro="">
      <xdr:nvGraphicFramePr>
        <xdr:cNvPr id="15" name="Diagramma 14">
          <a:extLst>
            <a:ext uri="{FF2B5EF4-FFF2-40B4-BE49-F238E27FC236}">
              <a16:creationId xmlns:a16="http://schemas.microsoft.com/office/drawing/2014/main" id="{37475613-BD77-8285-5C59-24A94D8B1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4</xdr:col>
      <xdr:colOff>993775</xdr:colOff>
      <xdr:row>0</xdr:row>
      <xdr:rowOff>66675</xdr:rowOff>
    </xdr:from>
    <xdr:to>
      <xdr:col>7</xdr:col>
      <xdr:colOff>54457</xdr:colOff>
      <xdr:row>0</xdr:row>
      <xdr:rowOff>457200</xdr:rowOff>
    </xdr:to>
    <xdr:sp macro="" textlink="">
      <xdr:nvSpPr>
        <xdr:cNvPr id="17" name="Freccia a destra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3466F7C-D37A-4327-CDD5-C179E468D45F}"/>
            </a:ext>
          </a:extLst>
        </xdr:cNvPr>
        <xdr:cNvSpPr/>
      </xdr:nvSpPr>
      <xdr:spPr bwMode="auto">
        <a:xfrm>
          <a:off x="6267450" y="66675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65773" name="Rectangle 1">
          <a:extLst>
            <a:ext uri="{FF2B5EF4-FFF2-40B4-BE49-F238E27FC236}">
              <a16:creationId xmlns:a16="http://schemas.microsoft.com/office/drawing/2014/main" id="{173C3912-F362-02F9-BB40-B0C85AAE43D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65774" name="Rectangle 1">
          <a:extLst>
            <a:ext uri="{FF2B5EF4-FFF2-40B4-BE49-F238E27FC236}">
              <a16:creationId xmlns:a16="http://schemas.microsoft.com/office/drawing/2014/main" id="{9545CC68-5856-EC64-8A1F-6DE603D0FB9A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065775" name="Rectangle 1">
          <a:extLst>
            <a:ext uri="{FF2B5EF4-FFF2-40B4-BE49-F238E27FC236}">
              <a16:creationId xmlns:a16="http://schemas.microsoft.com/office/drawing/2014/main" id="{E393FFBB-7DA2-124D-8B19-790DD7260935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065776" name="Rectangle 1">
          <a:extLst>
            <a:ext uri="{FF2B5EF4-FFF2-40B4-BE49-F238E27FC236}">
              <a16:creationId xmlns:a16="http://schemas.microsoft.com/office/drawing/2014/main" id="{0D6C293D-6904-AE5A-706A-1AE26A2F9FA6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6</xdr:col>
      <xdr:colOff>0</xdr:colOff>
      <xdr:row>80</xdr:row>
      <xdr:rowOff>0</xdr:rowOff>
    </xdr:to>
    <xdr:sp macro="" textlink="">
      <xdr:nvSpPr>
        <xdr:cNvPr id="1065777" name="Rectangle 1">
          <a:extLst>
            <a:ext uri="{FF2B5EF4-FFF2-40B4-BE49-F238E27FC236}">
              <a16:creationId xmlns:a16="http://schemas.microsoft.com/office/drawing/2014/main" id="{2E5C6453-7472-8057-4943-6A3114C86B09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6</xdr:col>
      <xdr:colOff>0</xdr:colOff>
      <xdr:row>96</xdr:row>
      <xdr:rowOff>0</xdr:rowOff>
    </xdr:to>
    <xdr:sp macro="" textlink="">
      <xdr:nvSpPr>
        <xdr:cNvPr id="1065778" name="Rectangle 1">
          <a:extLst>
            <a:ext uri="{FF2B5EF4-FFF2-40B4-BE49-F238E27FC236}">
              <a16:creationId xmlns:a16="http://schemas.microsoft.com/office/drawing/2014/main" id="{43EF300B-12F6-5ECC-0AED-6A0C4175E895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6</xdr:col>
      <xdr:colOff>0</xdr:colOff>
      <xdr:row>112</xdr:row>
      <xdr:rowOff>0</xdr:rowOff>
    </xdr:to>
    <xdr:sp macro="" textlink="">
      <xdr:nvSpPr>
        <xdr:cNvPr id="1065779" name="Rectangle 1">
          <a:extLst>
            <a:ext uri="{FF2B5EF4-FFF2-40B4-BE49-F238E27FC236}">
              <a16:creationId xmlns:a16="http://schemas.microsoft.com/office/drawing/2014/main" id="{DB54B672-9D7B-C1B6-EDB3-963499B00E0A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63373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65780" name="Rectangle 1025">
          <a:extLst>
            <a:ext uri="{FF2B5EF4-FFF2-40B4-BE49-F238E27FC236}">
              <a16:creationId xmlns:a16="http://schemas.microsoft.com/office/drawing/2014/main" id="{E76D53D5-6EE9-73A7-22FE-8730472FD97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65781" name="Rectangle 1025">
          <a:extLst>
            <a:ext uri="{FF2B5EF4-FFF2-40B4-BE49-F238E27FC236}">
              <a16:creationId xmlns:a16="http://schemas.microsoft.com/office/drawing/2014/main" id="{44523E8A-CAFB-9265-7F19-D384B44B9061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65782" name="Rectangle 1025">
          <a:extLst>
            <a:ext uri="{FF2B5EF4-FFF2-40B4-BE49-F238E27FC236}">
              <a16:creationId xmlns:a16="http://schemas.microsoft.com/office/drawing/2014/main" id="{D4CA7C8A-FF12-6D4D-4473-16EA7874D1D1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65783" name="Rectangle 1025">
          <a:extLst>
            <a:ext uri="{FF2B5EF4-FFF2-40B4-BE49-F238E27FC236}">
              <a16:creationId xmlns:a16="http://schemas.microsoft.com/office/drawing/2014/main" id="{CC471901-58F8-FA4C-1AF4-1B677B9655A8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7</xdr:col>
      <xdr:colOff>0</xdr:colOff>
      <xdr:row>80</xdr:row>
      <xdr:rowOff>0</xdr:rowOff>
    </xdr:to>
    <xdr:sp macro="" textlink="">
      <xdr:nvSpPr>
        <xdr:cNvPr id="1065784" name="Rectangle 1025">
          <a:extLst>
            <a:ext uri="{FF2B5EF4-FFF2-40B4-BE49-F238E27FC236}">
              <a16:creationId xmlns:a16="http://schemas.microsoft.com/office/drawing/2014/main" id="{95119E0B-FA44-3362-9A5F-157B8AB9D186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065785" name="Rectangle 1025">
          <a:extLst>
            <a:ext uri="{FF2B5EF4-FFF2-40B4-BE49-F238E27FC236}">
              <a16:creationId xmlns:a16="http://schemas.microsoft.com/office/drawing/2014/main" id="{C3352B81-7A93-13B9-CBA5-1E95C76A7502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7</xdr:col>
      <xdr:colOff>0</xdr:colOff>
      <xdr:row>112</xdr:row>
      <xdr:rowOff>0</xdr:rowOff>
    </xdr:to>
    <xdr:sp macro="" textlink="">
      <xdr:nvSpPr>
        <xdr:cNvPr id="1065786" name="Rectangle 1025">
          <a:extLst>
            <a:ext uri="{FF2B5EF4-FFF2-40B4-BE49-F238E27FC236}">
              <a16:creationId xmlns:a16="http://schemas.microsoft.com/office/drawing/2014/main" id="{537FD927-F1D0-312D-91D4-7F3609E3DAA3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1006475</xdr:colOff>
      <xdr:row>1</xdr:row>
      <xdr:rowOff>3174</xdr:rowOff>
    </xdr:from>
    <xdr:to>
      <xdr:col>6</xdr:col>
      <xdr:colOff>885893</xdr:colOff>
      <xdr:row>1</xdr:row>
      <xdr:rowOff>349633</xdr:rowOff>
    </xdr:to>
    <xdr:sp macro="" textlink="">
      <xdr:nvSpPr>
        <xdr:cNvPr id="17" name="Freccia a destra 1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01FD19-5B06-2A43-A7C0-63AFDDE1CB28}"/>
            </a:ext>
          </a:extLst>
        </xdr:cNvPr>
        <xdr:cNvSpPr/>
      </xdr:nvSpPr>
      <xdr:spPr bwMode="auto">
        <a:xfrm>
          <a:off x="5210175" y="504824"/>
          <a:ext cx="933461" cy="3524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65788" name="Rectangle 1025">
          <a:extLst>
            <a:ext uri="{FF2B5EF4-FFF2-40B4-BE49-F238E27FC236}">
              <a16:creationId xmlns:a16="http://schemas.microsoft.com/office/drawing/2014/main" id="{229D1D43-282B-F010-709A-8AEE0983E74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65789" name="Rectangle 1025">
          <a:extLst>
            <a:ext uri="{FF2B5EF4-FFF2-40B4-BE49-F238E27FC236}">
              <a16:creationId xmlns:a16="http://schemas.microsoft.com/office/drawing/2014/main" id="{F73B0752-363D-44C3-5DC1-62D4ABF0AB76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65790" name="Rectangle 1025">
          <a:extLst>
            <a:ext uri="{FF2B5EF4-FFF2-40B4-BE49-F238E27FC236}">
              <a16:creationId xmlns:a16="http://schemas.microsoft.com/office/drawing/2014/main" id="{BEC729E8-0BD0-444D-21F5-FD783E24E455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65791" name="Rectangle 1025">
          <a:extLst>
            <a:ext uri="{FF2B5EF4-FFF2-40B4-BE49-F238E27FC236}">
              <a16:creationId xmlns:a16="http://schemas.microsoft.com/office/drawing/2014/main" id="{E9F8A696-EE5C-8F5E-B09B-31E7BD4B09E3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7</xdr:col>
      <xdr:colOff>0</xdr:colOff>
      <xdr:row>80</xdr:row>
      <xdr:rowOff>0</xdr:rowOff>
    </xdr:to>
    <xdr:sp macro="" textlink="">
      <xdr:nvSpPr>
        <xdr:cNvPr id="1065792" name="Rectangle 1025">
          <a:extLst>
            <a:ext uri="{FF2B5EF4-FFF2-40B4-BE49-F238E27FC236}">
              <a16:creationId xmlns:a16="http://schemas.microsoft.com/office/drawing/2014/main" id="{C16EC44F-503C-A280-D19A-D49A88F03D5F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065793" name="Rectangle 1025">
          <a:extLst>
            <a:ext uri="{FF2B5EF4-FFF2-40B4-BE49-F238E27FC236}">
              <a16:creationId xmlns:a16="http://schemas.microsoft.com/office/drawing/2014/main" id="{6B0C1C86-D9AB-6E08-0C3D-EF67619C4B23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7</xdr:col>
      <xdr:colOff>0</xdr:colOff>
      <xdr:row>112</xdr:row>
      <xdr:rowOff>0</xdr:rowOff>
    </xdr:to>
    <xdr:sp macro="" textlink="">
      <xdr:nvSpPr>
        <xdr:cNvPr id="1065794" name="Rectangle 1025">
          <a:extLst>
            <a:ext uri="{FF2B5EF4-FFF2-40B4-BE49-F238E27FC236}">
              <a16:creationId xmlns:a16="http://schemas.microsoft.com/office/drawing/2014/main" id="{96771D0A-1AED-055F-CFC9-9D483A286D43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65795" name="Rectangle 1025">
          <a:extLst>
            <a:ext uri="{FF2B5EF4-FFF2-40B4-BE49-F238E27FC236}">
              <a16:creationId xmlns:a16="http://schemas.microsoft.com/office/drawing/2014/main" id="{3ADB42A6-3029-0EB2-9412-74A828E24F1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65796" name="Rectangle 1025">
          <a:extLst>
            <a:ext uri="{FF2B5EF4-FFF2-40B4-BE49-F238E27FC236}">
              <a16:creationId xmlns:a16="http://schemas.microsoft.com/office/drawing/2014/main" id="{DEDB3987-FAA9-A1B6-47EB-1E1ACB7FCF12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65797" name="Rectangle 1025">
          <a:extLst>
            <a:ext uri="{FF2B5EF4-FFF2-40B4-BE49-F238E27FC236}">
              <a16:creationId xmlns:a16="http://schemas.microsoft.com/office/drawing/2014/main" id="{616E748D-E6E2-E3C3-AC91-E91B4C41A7A6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65798" name="Rectangle 1025">
          <a:extLst>
            <a:ext uri="{FF2B5EF4-FFF2-40B4-BE49-F238E27FC236}">
              <a16:creationId xmlns:a16="http://schemas.microsoft.com/office/drawing/2014/main" id="{FDF23D3F-60AB-5F92-AE0F-D026672D234C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67</xdr:row>
      <xdr:rowOff>0</xdr:rowOff>
    </xdr:from>
    <xdr:to>
      <xdr:col>7</xdr:col>
      <xdr:colOff>0</xdr:colOff>
      <xdr:row>80</xdr:row>
      <xdr:rowOff>0</xdr:rowOff>
    </xdr:to>
    <xdr:sp macro="" textlink="">
      <xdr:nvSpPr>
        <xdr:cNvPr id="1065799" name="Rectangle 1025">
          <a:extLst>
            <a:ext uri="{FF2B5EF4-FFF2-40B4-BE49-F238E27FC236}">
              <a16:creationId xmlns:a16="http://schemas.microsoft.com/office/drawing/2014/main" id="{CD369D44-9B75-FEC5-526F-5FD01EDC5F99}"/>
            </a:ext>
          </a:extLst>
        </xdr:cNvPr>
        <xdr:cNvSpPr>
          <a:spLocks noChangeArrowheads="1"/>
        </xdr:cNvSpPr>
      </xdr:nvSpPr>
      <xdr:spPr bwMode="auto">
        <a:xfrm>
          <a:off x="0" y="183515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83</xdr:row>
      <xdr:rowOff>0</xdr:rowOff>
    </xdr:from>
    <xdr:to>
      <xdr:col>7</xdr:col>
      <xdr:colOff>0</xdr:colOff>
      <xdr:row>96</xdr:row>
      <xdr:rowOff>0</xdr:rowOff>
    </xdr:to>
    <xdr:sp macro="" textlink="">
      <xdr:nvSpPr>
        <xdr:cNvPr id="1065800" name="Rectangle 1025">
          <a:extLst>
            <a:ext uri="{FF2B5EF4-FFF2-40B4-BE49-F238E27FC236}">
              <a16:creationId xmlns:a16="http://schemas.microsoft.com/office/drawing/2014/main" id="{296E5544-8A79-4CC1-1356-76A988C0420B}"/>
            </a:ext>
          </a:extLst>
        </xdr:cNvPr>
        <xdr:cNvSpPr>
          <a:spLocks noChangeArrowheads="1"/>
        </xdr:cNvSpPr>
      </xdr:nvSpPr>
      <xdr:spPr bwMode="auto">
        <a:xfrm>
          <a:off x="0" y="226187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99</xdr:row>
      <xdr:rowOff>0</xdr:rowOff>
    </xdr:from>
    <xdr:to>
      <xdr:col>7</xdr:col>
      <xdr:colOff>0</xdr:colOff>
      <xdr:row>112</xdr:row>
      <xdr:rowOff>0</xdr:rowOff>
    </xdr:to>
    <xdr:sp macro="" textlink="">
      <xdr:nvSpPr>
        <xdr:cNvPr id="1065801" name="Rectangle 1025">
          <a:extLst>
            <a:ext uri="{FF2B5EF4-FFF2-40B4-BE49-F238E27FC236}">
              <a16:creationId xmlns:a16="http://schemas.microsoft.com/office/drawing/2014/main" id="{36108C31-2DD1-FCEA-74E5-555E38B83129}"/>
            </a:ext>
          </a:extLst>
        </xdr:cNvPr>
        <xdr:cNvSpPr>
          <a:spLocks noChangeArrowheads="1"/>
        </xdr:cNvSpPr>
      </xdr:nvSpPr>
      <xdr:spPr bwMode="auto">
        <a:xfrm>
          <a:off x="0" y="26885900"/>
          <a:ext cx="73152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1460500</xdr:colOff>
      <xdr:row>2</xdr:row>
      <xdr:rowOff>203200</xdr:rowOff>
    </xdr:from>
    <xdr:to>
      <xdr:col>6</xdr:col>
      <xdr:colOff>635000</xdr:colOff>
      <xdr:row>3</xdr:row>
      <xdr:rowOff>190500</xdr:rowOff>
    </xdr:to>
    <xdr:grpSp>
      <xdr:nvGrpSpPr>
        <xdr:cNvPr id="1079363" name="Gruppo 1">
          <a:extLst>
            <a:ext uri="{FF2B5EF4-FFF2-40B4-BE49-F238E27FC236}">
              <a16:creationId xmlns:a16="http://schemas.microsoft.com/office/drawing/2014/main" id="{A74168B1-BEAC-DD4A-D9A9-27F37286006F}"/>
            </a:ext>
          </a:extLst>
        </xdr:cNvPr>
        <xdr:cNvGrpSpPr>
          <a:grpSpLocks/>
        </xdr:cNvGrpSpPr>
      </xdr:nvGrpSpPr>
      <xdr:grpSpPr bwMode="auto">
        <a:xfrm>
          <a:off x="4152900" y="1092200"/>
          <a:ext cx="4038600" cy="647700"/>
          <a:chOff x="6323583" y="1285875"/>
          <a:chExt cx="2602767" cy="657226"/>
        </a:xfrm>
      </xdr:grpSpPr>
      <xdr:grpSp>
        <xdr:nvGrpSpPr>
          <xdr:cNvPr id="1079374" name="Gruppo 24">
            <a:extLst>
              <a:ext uri="{FF2B5EF4-FFF2-40B4-BE49-F238E27FC236}">
                <a16:creationId xmlns:a16="http://schemas.microsoft.com/office/drawing/2014/main" id="{0442DBA1-CC8E-7C97-EBBD-39A597DE4052}"/>
              </a:ext>
            </a:extLst>
          </xdr:cNvPr>
          <xdr:cNvGrpSpPr>
            <a:grpSpLocks/>
          </xdr:cNvGrpSpPr>
        </xdr:nvGrpSpPr>
        <xdr:grpSpPr bwMode="auto">
          <a:xfrm>
            <a:off x="7188658" y="1638301"/>
            <a:ext cx="1737692" cy="304800"/>
            <a:chOff x="10005989" y="2011243"/>
            <a:chExt cx="2033472" cy="323558"/>
          </a:xfrm>
        </xdr:grpSpPr>
        <xdr:sp macro="" textlink="">
          <xdr:nvSpPr>
            <xdr:cNvPr id="5" name="Rettangolo arrotondato 4">
              <a:extLst>
                <a:ext uri="{FF2B5EF4-FFF2-40B4-BE49-F238E27FC236}">
                  <a16:creationId xmlns:a16="http://schemas.microsoft.com/office/drawing/2014/main" id="{EBB8487B-6500-44BF-2185-D09C9520B15C}"/>
                </a:ext>
              </a:extLst>
            </xdr:cNvPr>
            <xdr:cNvSpPr/>
          </xdr:nvSpPr>
          <xdr:spPr>
            <a:xfrm>
              <a:off x="11407315" y="2006484"/>
              <a:ext cx="632146" cy="328317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6">
                  <a:lumMod val="60000"/>
                  <a:lumOff val="40000"/>
                </a:schemeClr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6" name="Freccia a destra 5">
              <a:extLst>
                <a:ext uri="{FF2B5EF4-FFF2-40B4-BE49-F238E27FC236}">
                  <a16:creationId xmlns:a16="http://schemas.microsoft.com/office/drawing/2014/main" id="{148EE2E6-5DA2-89F6-807A-5787CA5A375D}"/>
                </a:ext>
              </a:extLst>
            </xdr:cNvPr>
            <xdr:cNvSpPr/>
          </xdr:nvSpPr>
          <xdr:spPr>
            <a:xfrm>
              <a:off x="10008931" y="2047524"/>
              <a:ext cx="1522897" cy="109439"/>
            </a:xfrm>
            <a:prstGeom prst="rightArrow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D3D0418C-0910-1B92-A852-2926FB8B6AF7}"/>
              </a:ext>
            </a:extLst>
          </xdr:cNvPr>
          <xdr:cNvGraphicFramePr/>
        </xdr:nvGraphicFramePr>
        <xdr:xfrm>
          <a:off x="6323583" y="1285875"/>
          <a:ext cx="2500436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</xdr:grpSp>
    <xdr:clientData/>
  </xdr:twoCellAnchor>
  <xdr:twoCellAnchor>
    <xdr:from>
      <xdr:col>0</xdr:col>
      <xdr:colOff>57150</xdr:colOff>
      <xdr:row>2</xdr:row>
      <xdr:rowOff>38100</xdr:rowOff>
    </xdr:from>
    <xdr:to>
      <xdr:col>2</xdr:col>
      <xdr:colOff>1330363</xdr:colOff>
      <xdr:row>3</xdr:row>
      <xdr:rowOff>82661</xdr:rowOff>
    </xdr:to>
    <xdr:graphicFrame macro="">
      <xdr:nvGraphicFramePr>
        <xdr:cNvPr id="7" name="Diagramma 6">
          <a:extLst>
            <a:ext uri="{FF2B5EF4-FFF2-40B4-BE49-F238E27FC236}">
              <a16:creationId xmlns:a16="http://schemas.microsoft.com/office/drawing/2014/main" id="{A153FE79-76A4-BE8B-FC82-76C9F30EE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</xdr:col>
      <xdr:colOff>511175</xdr:colOff>
      <xdr:row>5</xdr:row>
      <xdr:rowOff>57150</xdr:rowOff>
    </xdr:from>
    <xdr:to>
      <xdr:col>2</xdr:col>
      <xdr:colOff>1622001</xdr:colOff>
      <xdr:row>5</xdr:row>
      <xdr:rowOff>250924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2108F183-F7F3-7F6A-48A1-805820BD5526}"/>
            </a:ext>
          </a:extLst>
        </xdr:cNvPr>
        <xdr:cNvSpPr/>
      </xdr:nvSpPr>
      <xdr:spPr>
        <a:xfrm>
          <a:off x="1666875" y="1285875"/>
          <a:ext cx="161925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13</xdr:row>
      <xdr:rowOff>19050</xdr:rowOff>
    </xdr:from>
    <xdr:to>
      <xdr:col>2</xdr:col>
      <xdr:colOff>1622706</xdr:colOff>
      <xdr:row>13</xdr:row>
      <xdr:rowOff>212824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C451A1F5-5031-151E-198E-FDC8AF249EF9}"/>
            </a:ext>
          </a:extLst>
        </xdr:cNvPr>
        <xdr:cNvSpPr/>
      </xdr:nvSpPr>
      <xdr:spPr>
        <a:xfrm>
          <a:off x="1657350" y="3609975"/>
          <a:ext cx="171450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431800</xdr:colOff>
      <xdr:row>17</xdr:row>
      <xdr:rowOff>79375</xdr:rowOff>
    </xdr:from>
    <xdr:to>
      <xdr:col>2</xdr:col>
      <xdr:colOff>1565556</xdr:colOff>
      <xdr:row>17</xdr:row>
      <xdr:rowOff>289401</xdr:rowOff>
    </xdr:to>
    <xdr:sp macro="" textlink="">
      <xdr:nvSpPr>
        <xdr:cNvPr id="10" name="Freccia a destra 9">
          <a:extLst>
            <a:ext uri="{FF2B5EF4-FFF2-40B4-BE49-F238E27FC236}">
              <a16:creationId xmlns:a16="http://schemas.microsoft.com/office/drawing/2014/main" id="{4B0B053B-24DC-D67D-52E1-A93D0D853A2A}"/>
            </a:ext>
          </a:extLst>
        </xdr:cNvPr>
        <xdr:cNvSpPr/>
      </xdr:nvSpPr>
      <xdr:spPr>
        <a:xfrm>
          <a:off x="1600200" y="4857750"/>
          <a:ext cx="228600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530225</xdr:colOff>
      <xdr:row>22</xdr:row>
      <xdr:rowOff>66675</xdr:rowOff>
    </xdr:from>
    <xdr:to>
      <xdr:col>2</xdr:col>
      <xdr:colOff>1655478</xdr:colOff>
      <xdr:row>22</xdr:row>
      <xdr:rowOff>266700</xdr:rowOff>
    </xdr:to>
    <xdr:sp macro="" textlink="">
      <xdr:nvSpPr>
        <xdr:cNvPr id="11" name="Freccia a destra 10">
          <a:extLst>
            <a:ext uri="{FF2B5EF4-FFF2-40B4-BE49-F238E27FC236}">
              <a16:creationId xmlns:a16="http://schemas.microsoft.com/office/drawing/2014/main" id="{E97144A1-4A66-D17A-CCFB-35F6E6C6A103}"/>
            </a:ext>
          </a:extLst>
        </xdr:cNvPr>
        <xdr:cNvSpPr/>
      </xdr:nvSpPr>
      <xdr:spPr>
        <a:xfrm>
          <a:off x="1685925" y="6315075"/>
          <a:ext cx="142875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520700</xdr:colOff>
      <xdr:row>25</xdr:row>
      <xdr:rowOff>57150</xdr:rowOff>
    </xdr:from>
    <xdr:to>
      <xdr:col>2</xdr:col>
      <xdr:colOff>1654456</xdr:colOff>
      <xdr:row>25</xdr:row>
      <xdr:rowOff>250924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012199E3-E43B-1F58-4482-B96E6A2618EF}"/>
            </a:ext>
          </a:extLst>
        </xdr:cNvPr>
        <xdr:cNvSpPr/>
      </xdr:nvSpPr>
      <xdr:spPr>
        <a:xfrm>
          <a:off x="1676400" y="7191375"/>
          <a:ext cx="152400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511175</xdr:colOff>
      <xdr:row>28</xdr:row>
      <xdr:rowOff>57150</xdr:rowOff>
    </xdr:from>
    <xdr:to>
      <xdr:col>2</xdr:col>
      <xdr:colOff>1622001</xdr:colOff>
      <xdr:row>28</xdr:row>
      <xdr:rowOff>250924</xdr:rowOff>
    </xdr:to>
    <xdr:sp macro="" textlink="">
      <xdr:nvSpPr>
        <xdr:cNvPr id="13" name="Freccia a destra 12">
          <a:extLst>
            <a:ext uri="{FF2B5EF4-FFF2-40B4-BE49-F238E27FC236}">
              <a16:creationId xmlns:a16="http://schemas.microsoft.com/office/drawing/2014/main" id="{63CC1D4E-B4AA-ADA7-0781-78372D539D95}"/>
            </a:ext>
          </a:extLst>
        </xdr:cNvPr>
        <xdr:cNvSpPr/>
      </xdr:nvSpPr>
      <xdr:spPr>
        <a:xfrm>
          <a:off x="1666875" y="8077200"/>
          <a:ext cx="161925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511175</xdr:colOff>
      <xdr:row>31</xdr:row>
      <xdr:rowOff>41275</xdr:rowOff>
    </xdr:from>
    <xdr:to>
      <xdr:col>2</xdr:col>
      <xdr:colOff>1622001</xdr:colOff>
      <xdr:row>31</xdr:row>
      <xdr:rowOff>251301</xdr:rowOff>
    </xdr:to>
    <xdr:sp macro="" textlink="">
      <xdr:nvSpPr>
        <xdr:cNvPr id="14" name="Freccia a destra 13">
          <a:extLst>
            <a:ext uri="{FF2B5EF4-FFF2-40B4-BE49-F238E27FC236}">
              <a16:creationId xmlns:a16="http://schemas.microsoft.com/office/drawing/2014/main" id="{7AB5F555-AADB-D4D8-1A79-D163E4E342A3}"/>
            </a:ext>
          </a:extLst>
        </xdr:cNvPr>
        <xdr:cNvSpPr/>
      </xdr:nvSpPr>
      <xdr:spPr>
        <a:xfrm>
          <a:off x="1666875" y="8953500"/>
          <a:ext cx="161925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33</xdr:row>
      <xdr:rowOff>41275</xdr:rowOff>
    </xdr:from>
    <xdr:to>
      <xdr:col>2</xdr:col>
      <xdr:colOff>1622706</xdr:colOff>
      <xdr:row>33</xdr:row>
      <xdr:rowOff>251301</xdr:rowOff>
    </xdr:to>
    <xdr:sp macro="" textlink="">
      <xdr:nvSpPr>
        <xdr:cNvPr id="15" name="Freccia a destra 14">
          <a:extLst>
            <a:ext uri="{FF2B5EF4-FFF2-40B4-BE49-F238E27FC236}">
              <a16:creationId xmlns:a16="http://schemas.microsoft.com/office/drawing/2014/main" id="{EE0F7D6C-6694-20EC-58C3-323D6AACF7B9}"/>
            </a:ext>
          </a:extLst>
        </xdr:cNvPr>
        <xdr:cNvSpPr/>
      </xdr:nvSpPr>
      <xdr:spPr>
        <a:xfrm>
          <a:off x="1657350" y="9544050"/>
          <a:ext cx="171450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4</xdr:col>
      <xdr:colOff>917575</xdr:colOff>
      <xdr:row>0</xdr:row>
      <xdr:rowOff>44450</xdr:rowOff>
    </xdr:from>
    <xdr:to>
      <xdr:col>7</xdr:col>
      <xdr:colOff>54567</xdr:colOff>
      <xdr:row>0</xdr:row>
      <xdr:rowOff>428676</xdr:rowOff>
    </xdr:to>
    <xdr:sp macro="" textlink="">
      <xdr:nvSpPr>
        <xdr:cNvPr id="17" name="Freccia a destra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265889-0E13-50EE-9651-8244500C4BC6}"/>
            </a:ext>
          </a:extLst>
        </xdr:cNvPr>
        <xdr:cNvSpPr/>
      </xdr:nvSpPr>
      <xdr:spPr bwMode="auto">
        <a:xfrm>
          <a:off x="6200775" y="57150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5</xdr:row>
      <xdr:rowOff>41275</xdr:rowOff>
    </xdr:from>
    <xdr:to>
      <xdr:col>2</xdr:col>
      <xdr:colOff>1615794</xdr:colOff>
      <xdr:row>5</xdr:row>
      <xdr:rowOff>251301</xdr:rowOff>
    </xdr:to>
    <xdr:sp macro="" textlink="">
      <xdr:nvSpPr>
        <xdr:cNvPr id="2" name="Freccia a destra 1">
          <a:extLst>
            <a:ext uri="{FF2B5EF4-FFF2-40B4-BE49-F238E27FC236}">
              <a16:creationId xmlns:a16="http://schemas.microsoft.com/office/drawing/2014/main" id="{709BF1AE-07BB-095B-9E17-891453F04871}"/>
            </a:ext>
          </a:extLst>
        </xdr:cNvPr>
        <xdr:cNvSpPr/>
      </xdr:nvSpPr>
      <xdr:spPr>
        <a:xfrm>
          <a:off x="1657350" y="1323975"/>
          <a:ext cx="171450" cy="200025"/>
        </a:xfrm>
        <a:prstGeom prst="rightArrow">
          <a:avLst/>
        </a:prstGeom>
        <a:solidFill>
          <a:srgbClr val="FFFF99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492125</xdr:colOff>
      <xdr:row>13</xdr:row>
      <xdr:rowOff>3175</xdr:rowOff>
    </xdr:from>
    <xdr:to>
      <xdr:col>2</xdr:col>
      <xdr:colOff>1618969</xdr:colOff>
      <xdr:row>13</xdr:row>
      <xdr:rowOff>213201</xdr:rowOff>
    </xdr:to>
    <xdr:sp macro="" textlink="">
      <xdr:nvSpPr>
        <xdr:cNvPr id="3" name="Freccia a destra 2">
          <a:extLst>
            <a:ext uri="{FF2B5EF4-FFF2-40B4-BE49-F238E27FC236}">
              <a16:creationId xmlns:a16="http://schemas.microsoft.com/office/drawing/2014/main" id="{46B71561-CB9A-AF74-EBDB-C445840B9108}"/>
            </a:ext>
          </a:extLst>
        </xdr:cNvPr>
        <xdr:cNvSpPr/>
      </xdr:nvSpPr>
      <xdr:spPr>
        <a:xfrm>
          <a:off x="1647825" y="3648075"/>
          <a:ext cx="180975" cy="200025"/>
        </a:xfrm>
        <a:prstGeom prst="rightArrow">
          <a:avLst/>
        </a:prstGeom>
        <a:solidFill>
          <a:srgbClr val="FFC0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17</xdr:row>
      <xdr:rowOff>57150</xdr:rowOff>
    </xdr:from>
    <xdr:to>
      <xdr:col>2</xdr:col>
      <xdr:colOff>1615794</xdr:colOff>
      <xdr:row>17</xdr:row>
      <xdr:rowOff>250924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670653BA-0263-0F02-A35F-58BC150D9789}"/>
            </a:ext>
          </a:extLst>
        </xdr:cNvPr>
        <xdr:cNvSpPr/>
      </xdr:nvSpPr>
      <xdr:spPr>
        <a:xfrm>
          <a:off x="1657350" y="4876800"/>
          <a:ext cx="171450" cy="200025"/>
        </a:xfrm>
        <a:prstGeom prst="rightArrow">
          <a:avLst/>
        </a:prstGeom>
        <a:solidFill>
          <a:srgbClr val="F79747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520700</xdr:colOff>
      <xdr:row>22</xdr:row>
      <xdr:rowOff>57150</xdr:rowOff>
    </xdr:from>
    <xdr:to>
      <xdr:col>2</xdr:col>
      <xdr:colOff>1647544</xdr:colOff>
      <xdr:row>22</xdr:row>
      <xdr:rowOff>250924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CCB3EFC6-696E-0359-0680-150354E8F5A3}"/>
            </a:ext>
          </a:extLst>
        </xdr:cNvPr>
        <xdr:cNvSpPr/>
      </xdr:nvSpPr>
      <xdr:spPr>
        <a:xfrm>
          <a:off x="1676400" y="6353175"/>
          <a:ext cx="152400" cy="20002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511175</xdr:colOff>
      <xdr:row>25</xdr:row>
      <xdr:rowOff>41275</xdr:rowOff>
    </xdr:from>
    <xdr:to>
      <xdr:col>2</xdr:col>
      <xdr:colOff>1638019</xdr:colOff>
      <xdr:row>25</xdr:row>
      <xdr:rowOff>251301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38569940-0B55-6123-F945-D4C6CF825AA0}"/>
            </a:ext>
          </a:extLst>
        </xdr:cNvPr>
        <xdr:cNvSpPr/>
      </xdr:nvSpPr>
      <xdr:spPr>
        <a:xfrm>
          <a:off x="1666875" y="7229475"/>
          <a:ext cx="161925" cy="200025"/>
        </a:xfrm>
        <a:prstGeom prst="rightArrow">
          <a:avLst/>
        </a:prstGeom>
        <a:solidFill>
          <a:srgbClr val="00FF00"/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28</xdr:row>
      <xdr:rowOff>41275</xdr:rowOff>
    </xdr:from>
    <xdr:to>
      <xdr:col>2</xdr:col>
      <xdr:colOff>1615794</xdr:colOff>
      <xdr:row>28</xdr:row>
      <xdr:rowOff>251301</xdr:rowOff>
    </xdr:to>
    <xdr:sp macro="" textlink="">
      <xdr:nvSpPr>
        <xdr:cNvPr id="7" name="Freccia a destra 6">
          <a:extLst>
            <a:ext uri="{FF2B5EF4-FFF2-40B4-BE49-F238E27FC236}">
              <a16:creationId xmlns:a16="http://schemas.microsoft.com/office/drawing/2014/main" id="{48FD8614-C2C3-C52D-91DD-5C368550CE8A}"/>
            </a:ext>
          </a:extLst>
        </xdr:cNvPr>
        <xdr:cNvSpPr/>
      </xdr:nvSpPr>
      <xdr:spPr>
        <a:xfrm>
          <a:off x="1657350" y="8115300"/>
          <a:ext cx="171450" cy="200025"/>
        </a:xfrm>
        <a:prstGeom prst="rightArrow">
          <a:avLst/>
        </a:prstGeom>
        <a:solidFill>
          <a:schemeClr val="accent4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488950</xdr:colOff>
      <xdr:row>31</xdr:row>
      <xdr:rowOff>38100</xdr:rowOff>
    </xdr:from>
    <xdr:to>
      <xdr:col>2</xdr:col>
      <xdr:colOff>1615794</xdr:colOff>
      <xdr:row>31</xdr:row>
      <xdr:rowOff>231874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68557B6C-AD69-49C7-22E5-4C6A689213CE}"/>
            </a:ext>
          </a:extLst>
        </xdr:cNvPr>
        <xdr:cNvSpPr/>
      </xdr:nvSpPr>
      <xdr:spPr>
        <a:xfrm>
          <a:off x="1657350" y="8991600"/>
          <a:ext cx="171450" cy="200025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2</xdr:col>
      <xdr:colOff>492125</xdr:colOff>
      <xdr:row>33</xdr:row>
      <xdr:rowOff>38100</xdr:rowOff>
    </xdr:from>
    <xdr:to>
      <xdr:col>2</xdr:col>
      <xdr:colOff>1618969</xdr:colOff>
      <xdr:row>33</xdr:row>
      <xdr:rowOff>231874</xdr:rowOff>
    </xdr:to>
    <xdr:sp macro="" textlink="">
      <xdr:nvSpPr>
        <xdr:cNvPr id="9" name="Freccia a destra 8">
          <a:extLst>
            <a:ext uri="{FF2B5EF4-FFF2-40B4-BE49-F238E27FC236}">
              <a16:creationId xmlns:a16="http://schemas.microsoft.com/office/drawing/2014/main" id="{61F25F8E-EB42-4EFD-435F-C7C5740B5189}"/>
            </a:ext>
          </a:extLst>
        </xdr:cNvPr>
        <xdr:cNvSpPr/>
      </xdr:nvSpPr>
      <xdr:spPr>
        <a:xfrm>
          <a:off x="1647825" y="9582150"/>
          <a:ext cx="180975" cy="200025"/>
        </a:xfrm>
        <a:prstGeom prst="rightArrow">
          <a:avLst/>
        </a:prstGeom>
        <a:solidFill>
          <a:schemeClr val="accent2">
            <a:lumMod val="75000"/>
          </a:schemeClr>
        </a:soli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it-IT" sz="1100"/>
        </a:p>
      </xdr:txBody>
    </xdr:sp>
    <xdr:clientData/>
  </xdr:twoCellAnchor>
  <xdr:twoCellAnchor>
    <xdr:from>
      <xdr:col>0</xdr:col>
      <xdr:colOff>63500</xdr:colOff>
      <xdr:row>2</xdr:row>
      <xdr:rowOff>50800</xdr:rowOff>
    </xdr:from>
    <xdr:to>
      <xdr:col>6</xdr:col>
      <xdr:colOff>571500</xdr:colOff>
      <xdr:row>3</xdr:row>
      <xdr:rowOff>203200</xdr:rowOff>
    </xdr:to>
    <xdr:grpSp>
      <xdr:nvGrpSpPr>
        <xdr:cNvPr id="1072344" name="Gruppo 15">
          <a:extLst>
            <a:ext uri="{FF2B5EF4-FFF2-40B4-BE49-F238E27FC236}">
              <a16:creationId xmlns:a16="http://schemas.microsoft.com/office/drawing/2014/main" id="{4605B56E-0BB9-C4CF-6E28-FD44962FC1B6}"/>
            </a:ext>
          </a:extLst>
        </xdr:cNvPr>
        <xdr:cNvGrpSpPr>
          <a:grpSpLocks/>
        </xdr:cNvGrpSpPr>
      </xdr:nvGrpSpPr>
      <xdr:grpSpPr bwMode="auto">
        <a:xfrm>
          <a:off x="63500" y="939800"/>
          <a:ext cx="8102600" cy="812800"/>
          <a:chOff x="57150" y="47625"/>
          <a:chExt cx="7077073" cy="819152"/>
        </a:xfrm>
      </xdr:grpSpPr>
      <xdr:grpSp>
        <xdr:nvGrpSpPr>
          <xdr:cNvPr id="1072346" name="Gruppo 1">
            <a:extLst>
              <a:ext uri="{FF2B5EF4-FFF2-40B4-BE49-F238E27FC236}">
                <a16:creationId xmlns:a16="http://schemas.microsoft.com/office/drawing/2014/main" id="{6A02930F-F458-4E12-EC51-7FF5F2DC3EE8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72348" name="Gruppo 24">
              <a:extLst>
                <a:ext uri="{FF2B5EF4-FFF2-40B4-BE49-F238E27FC236}">
                  <a16:creationId xmlns:a16="http://schemas.microsoft.com/office/drawing/2014/main" id="{320CE0EE-B283-B614-2422-56E03420B3E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15" name="Rettangolo arrotondato 14">
                <a:extLst>
                  <a:ext uri="{FF2B5EF4-FFF2-40B4-BE49-F238E27FC236}">
                    <a16:creationId xmlns:a16="http://schemas.microsoft.com/office/drawing/2014/main" id="{9976F982-3AB5-6739-FE6E-178A02385468}"/>
                  </a:ext>
                </a:extLst>
              </xdr:cNvPr>
              <xdr:cNvSpPr/>
            </xdr:nvSpPr>
            <xdr:spPr>
              <a:xfrm>
                <a:off x="11413313" y="1959802"/>
                <a:ext cx="703261" cy="374999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>
                  <a:lnSpc>
                    <a:spcPts val="700"/>
                  </a:lnSpc>
                </a:pPr>
                <a:r>
                  <a:rPr lang="it-IT" sz="800" b="1">
                    <a:solidFill>
                      <a:sysClr val="windowText" lastClr="000000"/>
                    </a:solidFill>
                    <a:latin typeface="Arial Narrow" panose="020B0606020202030204" pitchFamily="34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16" name="Freccia a destra 15">
                <a:extLst>
                  <a:ext uri="{FF2B5EF4-FFF2-40B4-BE49-F238E27FC236}">
                    <a16:creationId xmlns:a16="http://schemas.microsoft.com/office/drawing/2014/main" id="{1CF5F693-4F04-8974-E884-993010B70EB0}"/>
                  </a:ext>
                </a:extLst>
              </xdr:cNvPr>
              <xdr:cNvSpPr/>
            </xdr:nvSpPr>
            <xdr:spPr>
              <a:xfrm>
                <a:off x="9986699" y="2060763"/>
                <a:ext cx="1547174" cy="100961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14" name="Diagramma 13">
              <a:extLst>
                <a:ext uri="{FF2B5EF4-FFF2-40B4-BE49-F238E27FC236}">
                  <a16:creationId xmlns:a16="http://schemas.microsoft.com/office/drawing/2014/main" id="{9DB1E7D1-46B5-82C0-2371-C34FFAFC2A35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</xdr:grpSp>
      <xdr:graphicFrame macro="">
        <xdr:nvGraphicFramePr>
          <xdr:cNvPr id="12" name="Diagramma 11">
            <a:extLst>
              <a:ext uri="{FF2B5EF4-FFF2-40B4-BE49-F238E27FC236}">
                <a16:creationId xmlns:a16="http://schemas.microsoft.com/office/drawing/2014/main" id="{0C95506E-8D62-3808-B76B-1661361EB6BC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4</xdr:col>
      <xdr:colOff>866775</xdr:colOff>
      <xdr:row>0</xdr:row>
      <xdr:rowOff>44450</xdr:rowOff>
    </xdr:from>
    <xdr:to>
      <xdr:col>7</xdr:col>
      <xdr:colOff>54428</xdr:colOff>
      <xdr:row>0</xdr:row>
      <xdr:rowOff>428676</xdr:rowOff>
    </xdr:to>
    <xdr:sp macro="" textlink="">
      <xdr:nvSpPr>
        <xdr:cNvPr id="18" name="Freccia a destra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AA807E6-D1CB-CF3C-4CBB-642225514A17}"/>
            </a:ext>
          </a:extLst>
        </xdr:cNvPr>
        <xdr:cNvSpPr/>
      </xdr:nvSpPr>
      <xdr:spPr bwMode="auto">
        <a:xfrm>
          <a:off x="6200775" y="57150"/>
          <a:ext cx="1072190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3</xdr:row>
      <xdr:rowOff>76200</xdr:rowOff>
    </xdr:from>
    <xdr:to>
      <xdr:col>2</xdr:col>
      <xdr:colOff>1388075</xdr:colOff>
      <xdr:row>4</xdr:row>
      <xdr:rowOff>628650</xdr:rowOff>
    </xdr:to>
    <xdr:graphicFrame macro="">
      <xdr:nvGraphicFramePr>
        <xdr:cNvPr id="13" name="Diagramma 12">
          <a:extLst>
            <a:ext uri="{FF2B5EF4-FFF2-40B4-BE49-F238E27FC236}">
              <a16:creationId xmlns:a16="http://schemas.microsoft.com/office/drawing/2014/main" id="{FE684852-8F14-FCAF-0738-1A3412E3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9525</xdr:colOff>
      <xdr:row>47</xdr:row>
      <xdr:rowOff>76200</xdr:rowOff>
    </xdr:from>
    <xdr:to>
      <xdr:col>2</xdr:col>
      <xdr:colOff>1403248</xdr:colOff>
      <xdr:row>48</xdr:row>
      <xdr:rowOff>628650</xdr:rowOff>
    </xdr:to>
    <xdr:graphicFrame macro="">
      <xdr:nvGraphicFramePr>
        <xdr:cNvPr id="19" name="Diagramma 18">
          <a:extLst>
            <a:ext uri="{FF2B5EF4-FFF2-40B4-BE49-F238E27FC236}">
              <a16:creationId xmlns:a16="http://schemas.microsoft.com/office/drawing/2014/main" id="{1446DBC8-3A7A-9FA7-B678-22B0C05E2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9525</xdr:colOff>
      <xdr:row>91</xdr:row>
      <xdr:rowOff>76200</xdr:rowOff>
    </xdr:from>
    <xdr:to>
      <xdr:col>2</xdr:col>
      <xdr:colOff>1403248</xdr:colOff>
      <xdr:row>92</xdr:row>
      <xdr:rowOff>628650</xdr:rowOff>
    </xdr:to>
    <xdr:graphicFrame macro="">
      <xdr:nvGraphicFramePr>
        <xdr:cNvPr id="25" name="Diagramma 24">
          <a:extLst>
            <a:ext uri="{FF2B5EF4-FFF2-40B4-BE49-F238E27FC236}">
              <a16:creationId xmlns:a16="http://schemas.microsoft.com/office/drawing/2014/main" id="{15056EBD-1C79-86C0-5B03-D375C439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1</xdr:col>
      <xdr:colOff>9525</xdr:colOff>
      <xdr:row>135</xdr:row>
      <xdr:rowOff>76200</xdr:rowOff>
    </xdr:from>
    <xdr:to>
      <xdr:col>2</xdr:col>
      <xdr:colOff>1403248</xdr:colOff>
      <xdr:row>136</xdr:row>
      <xdr:rowOff>628650</xdr:rowOff>
    </xdr:to>
    <xdr:graphicFrame macro="">
      <xdr:nvGraphicFramePr>
        <xdr:cNvPr id="31" name="Diagramma 30">
          <a:extLst>
            <a:ext uri="{FF2B5EF4-FFF2-40B4-BE49-F238E27FC236}">
              <a16:creationId xmlns:a16="http://schemas.microsoft.com/office/drawing/2014/main" id="{AD2766D2-7F84-8603-D78F-8AE1C6A3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1</xdr:col>
      <xdr:colOff>9525</xdr:colOff>
      <xdr:row>197</xdr:row>
      <xdr:rowOff>76200</xdr:rowOff>
    </xdr:from>
    <xdr:to>
      <xdr:col>2</xdr:col>
      <xdr:colOff>1403248</xdr:colOff>
      <xdr:row>198</xdr:row>
      <xdr:rowOff>628650</xdr:rowOff>
    </xdr:to>
    <xdr:graphicFrame macro="">
      <xdr:nvGraphicFramePr>
        <xdr:cNvPr id="43" name="Diagramma 42">
          <a:extLst>
            <a:ext uri="{FF2B5EF4-FFF2-40B4-BE49-F238E27FC236}">
              <a16:creationId xmlns:a16="http://schemas.microsoft.com/office/drawing/2014/main" id="{4A3E58C4-4578-4832-31E1-8AED73409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</xdr:col>
      <xdr:colOff>1085850</xdr:colOff>
      <xdr:row>0</xdr:row>
      <xdr:rowOff>304800</xdr:rowOff>
    </xdr:from>
    <xdr:to>
      <xdr:col>7</xdr:col>
      <xdr:colOff>98704</xdr:colOff>
      <xdr:row>1</xdr:row>
      <xdr:rowOff>64887</xdr:rowOff>
    </xdr:to>
    <xdr:sp macro="" textlink="">
      <xdr:nvSpPr>
        <xdr:cNvPr id="56" name="Freccia a destra 5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5D3C820F-2537-C8DA-FB60-E219934818F6}"/>
            </a:ext>
          </a:extLst>
        </xdr:cNvPr>
        <xdr:cNvSpPr/>
      </xdr:nvSpPr>
      <xdr:spPr bwMode="auto">
        <a:xfrm>
          <a:off x="6153150" y="30480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3</xdr:col>
      <xdr:colOff>215900</xdr:colOff>
      <xdr:row>4</xdr:row>
      <xdr:rowOff>88900</xdr:rowOff>
    </xdr:from>
    <xdr:to>
      <xdr:col>6</xdr:col>
      <xdr:colOff>800100</xdr:colOff>
      <xdr:row>5</xdr:row>
      <xdr:rowOff>139700</xdr:rowOff>
    </xdr:to>
    <xdr:grpSp>
      <xdr:nvGrpSpPr>
        <xdr:cNvPr id="1066809" name="Gruppo 19">
          <a:extLst>
            <a:ext uri="{FF2B5EF4-FFF2-40B4-BE49-F238E27FC236}">
              <a16:creationId xmlns:a16="http://schemas.microsoft.com/office/drawing/2014/main" id="{59BEA7FA-D2D5-5465-2F48-A0FD6FA701E8}"/>
            </a:ext>
          </a:extLst>
        </xdr:cNvPr>
        <xdr:cNvGrpSpPr>
          <a:grpSpLocks/>
        </xdr:cNvGrpSpPr>
      </xdr:nvGrpSpPr>
      <xdr:grpSpPr bwMode="auto">
        <a:xfrm>
          <a:off x="4864100" y="1295400"/>
          <a:ext cx="3251200" cy="711200"/>
          <a:chOff x="6063765" y="1270119"/>
          <a:chExt cx="2330342" cy="665710"/>
        </a:xfrm>
      </xdr:grpSpPr>
      <xdr:grpSp>
        <xdr:nvGrpSpPr>
          <xdr:cNvPr id="1066830" name="Gruppo 24">
            <a:extLst>
              <a:ext uri="{FF2B5EF4-FFF2-40B4-BE49-F238E27FC236}">
                <a16:creationId xmlns:a16="http://schemas.microsoft.com/office/drawing/2014/main" id="{0D4550B8-31E9-B732-D033-85DC157C4F4A}"/>
              </a:ext>
            </a:extLst>
          </xdr:cNvPr>
          <xdr:cNvGrpSpPr>
            <a:grpSpLocks/>
          </xdr:cNvGrpSpPr>
        </xdr:nvGrpSpPr>
        <xdr:grpSpPr bwMode="auto">
          <a:xfrm>
            <a:off x="6765771" y="1632592"/>
            <a:ext cx="1628336" cy="303237"/>
            <a:chOff x="9511125" y="2005184"/>
            <a:chExt cx="1905503" cy="321899"/>
          </a:xfrm>
        </xdr:grpSpPr>
        <xdr:sp macro="" textlink="">
          <xdr:nvSpPr>
            <xdr:cNvPr id="45" name="Rettangolo arrotondato 16">
              <a:extLst>
                <a:ext uri="{FF2B5EF4-FFF2-40B4-BE49-F238E27FC236}">
                  <a16:creationId xmlns:a16="http://schemas.microsoft.com/office/drawing/2014/main" id="{FC7611CE-8BB6-C6B6-8E26-B2F01F4EF88F}"/>
                </a:ext>
              </a:extLst>
            </xdr:cNvPr>
            <xdr:cNvSpPr/>
          </xdr:nvSpPr>
          <xdr:spPr>
            <a:xfrm>
              <a:off x="10798792" y="1998982"/>
              <a:ext cx="617836" cy="328101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46" name="Freccia a destra 45">
              <a:extLst>
                <a:ext uri="{FF2B5EF4-FFF2-40B4-BE49-F238E27FC236}">
                  <a16:creationId xmlns:a16="http://schemas.microsoft.com/office/drawing/2014/main" id="{2ED7BA2C-AB9D-32CF-F22D-B366F91F3803}"/>
                </a:ext>
              </a:extLst>
            </xdr:cNvPr>
            <xdr:cNvSpPr/>
          </xdr:nvSpPr>
          <xdr:spPr>
            <a:xfrm>
              <a:off x="9509858" y="2036840"/>
              <a:ext cx="1427415" cy="13881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44" name="Diagramma 43">
            <a:extLst>
              <a:ext uri="{FF2B5EF4-FFF2-40B4-BE49-F238E27FC236}">
                <a16:creationId xmlns:a16="http://schemas.microsoft.com/office/drawing/2014/main" id="{27EB11D6-44E3-3212-D909-21D33097441E}"/>
              </a:ext>
            </a:extLst>
          </xdr:cNvPr>
          <xdr:cNvGraphicFramePr/>
        </xdr:nvGraphicFramePr>
        <xdr:xfrm>
          <a:off x="6063765" y="1270119"/>
          <a:ext cx="1843401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7" r:lo="rId28" r:qs="rId29" r:cs="rId30"/>
          </a:graphicData>
        </a:graphic>
      </xdr:graphicFrame>
    </xdr:grpSp>
    <xdr:clientData/>
  </xdr:twoCellAnchor>
  <xdr:twoCellAnchor>
    <xdr:from>
      <xdr:col>3</xdr:col>
      <xdr:colOff>190500</xdr:colOff>
      <xdr:row>48</xdr:row>
      <xdr:rowOff>88900</xdr:rowOff>
    </xdr:from>
    <xdr:to>
      <xdr:col>6</xdr:col>
      <xdr:colOff>787400</xdr:colOff>
      <xdr:row>49</xdr:row>
      <xdr:rowOff>139700</xdr:rowOff>
    </xdr:to>
    <xdr:grpSp>
      <xdr:nvGrpSpPr>
        <xdr:cNvPr id="1066810" name="Gruppo 19">
          <a:extLst>
            <a:ext uri="{FF2B5EF4-FFF2-40B4-BE49-F238E27FC236}">
              <a16:creationId xmlns:a16="http://schemas.microsoft.com/office/drawing/2014/main" id="{19593697-779F-ADA2-CE2E-B13F4A4B812D}"/>
            </a:ext>
          </a:extLst>
        </xdr:cNvPr>
        <xdr:cNvGrpSpPr>
          <a:grpSpLocks/>
        </xdr:cNvGrpSpPr>
      </xdr:nvGrpSpPr>
      <xdr:grpSpPr bwMode="auto">
        <a:xfrm>
          <a:off x="4838700" y="11912600"/>
          <a:ext cx="3263900" cy="711200"/>
          <a:chOff x="6063765" y="1270119"/>
          <a:chExt cx="2330342" cy="665710"/>
        </a:xfrm>
      </xdr:grpSpPr>
      <xdr:grpSp>
        <xdr:nvGrpSpPr>
          <xdr:cNvPr id="1066826" name="Gruppo 24">
            <a:extLst>
              <a:ext uri="{FF2B5EF4-FFF2-40B4-BE49-F238E27FC236}">
                <a16:creationId xmlns:a16="http://schemas.microsoft.com/office/drawing/2014/main" id="{2A50368E-1C07-5CF6-2C8C-EE2CDBC8E9E0}"/>
              </a:ext>
            </a:extLst>
          </xdr:cNvPr>
          <xdr:cNvGrpSpPr>
            <a:grpSpLocks/>
          </xdr:cNvGrpSpPr>
        </xdr:nvGrpSpPr>
        <xdr:grpSpPr bwMode="auto">
          <a:xfrm>
            <a:off x="6765771" y="1632592"/>
            <a:ext cx="1628336" cy="303237"/>
            <a:chOff x="9511125" y="2005184"/>
            <a:chExt cx="1905503" cy="321899"/>
          </a:xfrm>
        </xdr:grpSpPr>
        <xdr:sp macro="" textlink="">
          <xdr:nvSpPr>
            <xdr:cNvPr id="66" name="Rettangolo arrotondato 16">
              <a:extLst>
                <a:ext uri="{FF2B5EF4-FFF2-40B4-BE49-F238E27FC236}">
                  <a16:creationId xmlns:a16="http://schemas.microsoft.com/office/drawing/2014/main" id="{1C995712-2906-AA2E-0774-52114B82E28E}"/>
                </a:ext>
              </a:extLst>
            </xdr:cNvPr>
            <xdr:cNvSpPr/>
          </xdr:nvSpPr>
          <xdr:spPr>
            <a:xfrm>
              <a:off x="10801196" y="1998982"/>
              <a:ext cx="615432" cy="328101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67" name="Freccia a destra 66">
              <a:extLst>
                <a:ext uri="{FF2B5EF4-FFF2-40B4-BE49-F238E27FC236}">
                  <a16:creationId xmlns:a16="http://schemas.microsoft.com/office/drawing/2014/main" id="{D9E10E67-190F-A0D3-BA38-E8B956F0E105}"/>
                </a:ext>
              </a:extLst>
            </xdr:cNvPr>
            <xdr:cNvSpPr/>
          </xdr:nvSpPr>
          <xdr:spPr>
            <a:xfrm>
              <a:off x="9506666" y="2036840"/>
              <a:ext cx="1421861" cy="13881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65" name="Diagramma 64">
            <a:extLst>
              <a:ext uri="{FF2B5EF4-FFF2-40B4-BE49-F238E27FC236}">
                <a16:creationId xmlns:a16="http://schemas.microsoft.com/office/drawing/2014/main" id="{5FA7009F-1A57-DF6C-B977-C9D325DC0592}"/>
              </a:ext>
            </a:extLst>
          </xdr:cNvPr>
          <xdr:cNvGraphicFramePr/>
        </xdr:nvGraphicFramePr>
        <xdr:xfrm>
          <a:off x="6063765" y="1270119"/>
          <a:ext cx="1843401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2" r:lo="rId33" r:qs="rId34" r:cs="rId35"/>
          </a:graphicData>
        </a:graphic>
      </xdr:graphicFrame>
    </xdr:grpSp>
    <xdr:clientData/>
  </xdr:twoCellAnchor>
  <xdr:twoCellAnchor>
    <xdr:from>
      <xdr:col>3</xdr:col>
      <xdr:colOff>190500</xdr:colOff>
      <xdr:row>92</xdr:row>
      <xdr:rowOff>88900</xdr:rowOff>
    </xdr:from>
    <xdr:to>
      <xdr:col>6</xdr:col>
      <xdr:colOff>787400</xdr:colOff>
      <xdr:row>93</xdr:row>
      <xdr:rowOff>139700</xdr:rowOff>
    </xdr:to>
    <xdr:grpSp>
      <xdr:nvGrpSpPr>
        <xdr:cNvPr id="1066811" name="Gruppo 19">
          <a:extLst>
            <a:ext uri="{FF2B5EF4-FFF2-40B4-BE49-F238E27FC236}">
              <a16:creationId xmlns:a16="http://schemas.microsoft.com/office/drawing/2014/main" id="{036F7EF4-8AB6-AE5F-F3A5-854D536434B5}"/>
            </a:ext>
          </a:extLst>
        </xdr:cNvPr>
        <xdr:cNvGrpSpPr>
          <a:grpSpLocks/>
        </xdr:cNvGrpSpPr>
      </xdr:nvGrpSpPr>
      <xdr:grpSpPr bwMode="auto">
        <a:xfrm>
          <a:off x="4838700" y="22529800"/>
          <a:ext cx="3263900" cy="711200"/>
          <a:chOff x="6063765" y="1270119"/>
          <a:chExt cx="2330342" cy="665710"/>
        </a:xfrm>
      </xdr:grpSpPr>
      <xdr:grpSp>
        <xdr:nvGrpSpPr>
          <xdr:cNvPr id="1066822" name="Gruppo 24">
            <a:extLst>
              <a:ext uri="{FF2B5EF4-FFF2-40B4-BE49-F238E27FC236}">
                <a16:creationId xmlns:a16="http://schemas.microsoft.com/office/drawing/2014/main" id="{DB0777CB-30E9-50CF-E281-F2F3EF385924}"/>
              </a:ext>
            </a:extLst>
          </xdr:cNvPr>
          <xdr:cNvGrpSpPr>
            <a:grpSpLocks/>
          </xdr:cNvGrpSpPr>
        </xdr:nvGrpSpPr>
        <xdr:grpSpPr bwMode="auto">
          <a:xfrm>
            <a:off x="6765771" y="1632592"/>
            <a:ext cx="1628336" cy="303237"/>
            <a:chOff x="9511125" y="2005184"/>
            <a:chExt cx="1905503" cy="321899"/>
          </a:xfrm>
        </xdr:grpSpPr>
        <xdr:sp macro="" textlink="">
          <xdr:nvSpPr>
            <xdr:cNvPr id="71" name="Rettangolo arrotondato 16">
              <a:extLst>
                <a:ext uri="{FF2B5EF4-FFF2-40B4-BE49-F238E27FC236}">
                  <a16:creationId xmlns:a16="http://schemas.microsoft.com/office/drawing/2014/main" id="{686A236A-FB7A-E693-FD86-C2B93E9C2B03}"/>
                </a:ext>
              </a:extLst>
            </xdr:cNvPr>
            <xdr:cNvSpPr/>
          </xdr:nvSpPr>
          <xdr:spPr>
            <a:xfrm>
              <a:off x="10801196" y="1998982"/>
              <a:ext cx="615432" cy="328101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72" name="Freccia a destra 71">
              <a:extLst>
                <a:ext uri="{FF2B5EF4-FFF2-40B4-BE49-F238E27FC236}">
                  <a16:creationId xmlns:a16="http://schemas.microsoft.com/office/drawing/2014/main" id="{0CA3B2E3-E73D-918A-30AA-96EDACDF16BA}"/>
                </a:ext>
              </a:extLst>
            </xdr:cNvPr>
            <xdr:cNvSpPr/>
          </xdr:nvSpPr>
          <xdr:spPr>
            <a:xfrm>
              <a:off x="9506666" y="2036840"/>
              <a:ext cx="1421861" cy="13881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70" name="Diagramma 69">
            <a:extLst>
              <a:ext uri="{FF2B5EF4-FFF2-40B4-BE49-F238E27FC236}">
                <a16:creationId xmlns:a16="http://schemas.microsoft.com/office/drawing/2014/main" id="{06FE9570-CACA-C038-4512-DCEDE200E7D7}"/>
              </a:ext>
            </a:extLst>
          </xdr:cNvPr>
          <xdr:cNvGraphicFramePr/>
        </xdr:nvGraphicFramePr>
        <xdr:xfrm>
          <a:off x="6063765" y="1270119"/>
          <a:ext cx="1843401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7" r:lo="rId38" r:qs="rId39" r:cs="rId40"/>
          </a:graphicData>
        </a:graphic>
      </xdr:graphicFrame>
    </xdr:grpSp>
    <xdr:clientData/>
  </xdr:twoCellAnchor>
  <xdr:twoCellAnchor>
    <xdr:from>
      <xdr:col>3</xdr:col>
      <xdr:colOff>190500</xdr:colOff>
      <xdr:row>136</xdr:row>
      <xdr:rowOff>101600</xdr:rowOff>
    </xdr:from>
    <xdr:to>
      <xdr:col>6</xdr:col>
      <xdr:colOff>787400</xdr:colOff>
      <xdr:row>137</xdr:row>
      <xdr:rowOff>139700</xdr:rowOff>
    </xdr:to>
    <xdr:grpSp>
      <xdr:nvGrpSpPr>
        <xdr:cNvPr id="1066812" name="Gruppo 19">
          <a:extLst>
            <a:ext uri="{FF2B5EF4-FFF2-40B4-BE49-F238E27FC236}">
              <a16:creationId xmlns:a16="http://schemas.microsoft.com/office/drawing/2014/main" id="{D0E7FAB8-BD9C-E5E5-FD03-4F2DD49BABDB}"/>
            </a:ext>
          </a:extLst>
        </xdr:cNvPr>
        <xdr:cNvGrpSpPr>
          <a:grpSpLocks/>
        </xdr:cNvGrpSpPr>
      </xdr:nvGrpSpPr>
      <xdr:grpSpPr bwMode="auto">
        <a:xfrm>
          <a:off x="4838700" y="33286700"/>
          <a:ext cx="3263900" cy="698500"/>
          <a:chOff x="6063765" y="1270119"/>
          <a:chExt cx="2330342" cy="665710"/>
        </a:xfrm>
      </xdr:grpSpPr>
      <xdr:grpSp>
        <xdr:nvGrpSpPr>
          <xdr:cNvPr id="1066818" name="Gruppo 24">
            <a:extLst>
              <a:ext uri="{FF2B5EF4-FFF2-40B4-BE49-F238E27FC236}">
                <a16:creationId xmlns:a16="http://schemas.microsoft.com/office/drawing/2014/main" id="{AE31370B-7639-76FE-6D8E-13DD423A2784}"/>
              </a:ext>
            </a:extLst>
          </xdr:cNvPr>
          <xdr:cNvGrpSpPr>
            <a:grpSpLocks/>
          </xdr:cNvGrpSpPr>
        </xdr:nvGrpSpPr>
        <xdr:grpSpPr bwMode="auto">
          <a:xfrm>
            <a:off x="6765771" y="1632592"/>
            <a:ext cx="1628336" cy="303237"/>
            <a:chOff x="9511125" y="2005184"/>
            <a:chExt cx="1905503" cy="321899"/>
          </a:xfrm>
        </xdr:grpSpPr>
        <xdr:sp macro="" textlink="">
          <xdr:nvSpPr>
            <xdr:cNvPr id="76" name="Rettangolo arrotondato 16">
              <a:extLst>
                <a:ext uri="{FF2B5EF4-FFF2-40B4-BE49-F238E27FC236}">
                  <a16:creationId xmlns:a16="http://schemas.microsoft.com/office/drawing/2014/main" id="{09DFF480-B3D5-0E55-B4B6-B204E159CF4A}"/>
                </a:ext>
              </a:extLst>
            </xdr:cNvPr>
            <xdr:cNvSpPr/>
          </xdr:nvSpPr>
          <xdr:spPr>
            <a:xfrm>
              <a:off x="10801196" y="2005865"/>
              <a:ext cx="615432" cy="321218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77" name="Freccia a destra 76">
              <a:extLst>
                <a:ext uri="{FF2B5EF4-FFF2-40B4-BE49-F238E27FC236}">
                  <a16:creationId xmlns:a16="http://schemas.microsoft.com/office/drawing/2014/main" id="{963EF1E3-4594-7F11-1EF0-4689D2343027}"/>
                </a:ext>
              </a:extLst>
            </xdr:cNvPr>
            <xdr:cNvSpPr/>
          </xdr:nvSpPr>
          <xdr:spPr>
            <a:xfrm>
              <a:off x="9506666" y="2044411"/>
              <a:ext cx="1432472" cy="128487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75" name="Diagramma 74">
            <a:extLst>
              <a:ext uri="{FF2B5EF4-FFF2-40B4-BE49-F238E27FC236}">
                <a16:creationId xmlns:a16="http://schemas.microsoft.com/office/drawing/2014/main" id="{FE83512F-A80D-8141-6A9B-C9F32307AF26}"/>
              </a:ext>
            </a:extLst>
          </xdr:cNvPr>
          <xdr:cNvGraphicFramePr/>
        </xdr:nvGraphicFramePr>
        <xdr:xfrm>
          <a:off x="6063765" y="1270119"/>
          <a:ext cx="1843401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2" r:lo="rId43" r:qs="rId44" r:cs="rId45"/>
          </a:graphicData>
        </a:graphic>
      </xdr:graphicFrame>
    </xdr:grpSp>
    <xdr:clientData/>
  </xdr:twoCellAnchor>
  <xdr:twoCellAnchor>
    <xdr:from>
      <xdr:col>3</xdr:col>
      <xdr:colOff>203200</xdr:colOff>
      <xdr:row>198</xdr:row>
      <xdr:rowOff>88900</xdr:rowOff>
    </xdr:from>
    <xdr:to>
      <xdr:col>6</xdr:col>
      <xdr:colOff>787400</xdr:colOff>
      <xdr:row>199</xdr:row>
      <xdr:rowOff>139700</xdr:rowOff>
    </xdr:to>
    <xdr:grpSp>
      <xdr:nvGrpSpPr>
        <xdr:cNvPr id="1066813" name="Gruppo 19">
          <a:extLst>
            <a:ext uri="{FF2B5EF4-FFF2-40B4-BE49-F238E27FC236}">
              <a16:creationId xmlns:a16="http://schemas.microsoft.com/office/drawing/2014/main" id="{3BFDF0D2-4C96-95F3-0DC6-B7B30D5F7B7E}"/>
            </a:ext>
          </a:extLst>
        </xdr:cNvPr>
        <xdr:cNvGrpSpPr>
          <a:grpSpLocks/>
        </xdr:cNvGrpSpPr>
      </xdr:nvGrpSpPr>
      <xdr:grpSpPr bwMode="auto">
        <a:xfrm>
          <a:off x="4851400" y="46266100"/>
          <a:ext cx="3251200" cy="711200"/>
          <a:chOff x="6063765" y="1270119"/>
          <a:chExt cx="2325412" cy="665710"/>
        </a:xfrm>
      </xdr:grpSpPr>
      <xdr:grpSp>
        <xdr:nvGrpSpPr>
          <xdr:cNvPr id="1066814" name="Gruppo 24">
            <a:extLst>
              <a:ext uri="{FF2B5EF4-FFF2-40B4-BE49-F238E27FC236}">
                <a16:creationId xmlns:a16="http://schemas.microsoft.com/office/drawing/2014/main" id="{ED515F46-AF55-372E-1AD1-80ACAAF4237B}"/>
              </a:ext>
            </a:extLst>
          </xdr:cNvPr>
          <xdr:cNvGrpSpPr>
            <a:grpSpLocks/>
          </xdr:cNvGrpSpPr>
        </xdr:nvGrpSpPr>
        <xdr:grpSpPr bwMode="auto">
          <a:xfrm>
            <a:off x="6765773" y="1632592"/>
            <a:ext cx="1623404" cy="303237"/>
            <a:chOff x="9511125" y="2005184"/>
            <a:chExt cx="1899731" cy="321899"/>
          </a:xfrm>
        </xdr:grpSpPr>
        <xdr:sp macro="" textlink="">
          <xdr:nvSpPr>
            <xdr:cNvPr id="86" name="Rettangolo arrotondato 16">
              <a:extLst>
                <a:ext uri="{FF2B5EF4-FFF2-40B4-BE49-F238E27FC236}">
                  <a16:creationId xmlns:a16="http://schemas.microsoft.com/office/drawing/2014/main" id="{4962E013-7BD4-8E97-AB4C-76DA06C3C42C}"/>
                </a:ext>
              </a:extLst>
            </xdr:cNvPr>
            <xdr:cNvSpPr/>
          </xdr:nvSpPr>
          <xdr:spPr>
            <a:xfrm>
              <a:off x="10804957" y="1998982"/>
              <a:ext cx="605899" cy="328101"/>
            </a:xfrm>
            <a:prstGeom prst="roundRect">
              <a:avLst>
                <a:gd name="adj" fmla="val 10000"/>
              </a:avLst>
            </a:prstGeom>
            <a:ln>
              <a:solidFill>
                <a:schemeClr val="tx2">
                  <a:lumMod val="40000"/>
                  <a:lumOff val="60000"/>
                </a:schemeClr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/>
            <a:lstStyle/>
            <a:p>
              <a:pPr algn="ctr">
                <a:lnSpc>
                  <a:spcPts val="700"/>
                </a:lnSpc>
              </a:pPr>
              <a:r>
                <a:rPr lang="it-IT" sz="800" b="1">
                  <a:solidFill>
                    <a:sysClr val="windowText" lastClr="000000"/>
                  </a:solidFill>
                  <a:latin typeface="Arial Narrow" panose="020B0606020202030204" pitchFamily="34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87" name="Freccia a destra 86">
              <a:extLst>
                <a:ext uri="{FF2B5EF4-FFF2-40B4-BE49-F238E27FC236}">
                  <a16:creationId xmlns:a16="http://schemas.microsoft.com/office/drawing/2014/main" id="{97CE9D02-C4C9-1281-2115-9481A9BE93C5}"/>
                </a:ext>
              </a:extLst>
            </xdr:cNvPr>
            <xdr:cNvSpPr/>
          </xdr:nvSpPr>
          <xdr:spPr>
            <a:xfrm>
              <a:off x="9508120" y="2036840"/>
              <a:ext cx="1424394" cy="138812"/>
            </a:xfrm>
            <a:prstGeom prst="rightArrow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>
                <a:latin typeface="Dosis" panose="02010503020202060003" pitchFamily="2" charset="0"/>
              </a:endParaRPr>
            </a:p>
          </xdr:txBody>
        </xdr:sp>
      </xdr:grpSp>
      <xdr:graphicFrame macro="">
        <xdr:nvGraphicFramePr>
          <xdr:cNvPr id="85" name="Diagramma 84">
            <a:extLst>
              <a:ext uri="{FF2B5EF4-FFF2-40B4-BE49-F238E27FC236}">
                <a16:creationId xmlns:a16="http://schemas.microsoft.com/office/drawing/2014/main" id="{39561AB7-C2EB-199D-05D2-391A1F5047CD}"/>
              </a:ext>
            </a:extLst>
          </xdr:cNvPr>
          <xdr:cNvGraphicFramePr/>
        </xdr:nvGraphicFramePr>
        <xdr:xfrm>
          <a:off x="6063765" y="1270119"/>
          <a:ext cx="1843401" cy="610152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7" r:lo="rId48" r:qs="rId49" r:cs="rId50"/>
          </a:graphicData>
        </a:graphic>
      </xdr:graphicFrame>
    </xdr:grp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3</xdr:row>
      <xdr:rowOff>76200</xdr:rowOff>
    </xdr:from>
    <xdr:to>
      <xdr:col>2</xdr:col>
      <xdr:colOff>1388075</xdr:colOff>
      <xdr:row>4</xdr:row>
      <xdr:rowOff>628650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FCF72225-BDE1-CD48-AC26-0B1653AC3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9525</xdr:colOff>
      <xdr:row>4</xdr:row>
      <xdr:rowOff>161925</xdr:rowOff>
    </xdr:from>
    <xdr:to>
      <xdr:col>2</xdr:col>
      <xdr:colOff>1600250</xdr:colOff>
      <xdr:row>4</xdr:row>
      <xdr:rowOff>615525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CCDB892C-5785-87CD-3B54-076954EDDD66}"/>
            </a:ext>
          </a:extLst>
        </xdr:cNvPr>
        <xdr:cNvSpPr/>
      </xdr:nvSpPr>
      <xdr:spPr>
        <a:xfrm>
          <a:off x="7572375" y="952500"/>
          <a:ext cx="3105149" cy="453600"/>
        </a:xfrm>
        <a:prstGeom prst="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>
            <a:shade val="50000"/>
            <a:hueOff val="0"/>
            <a:satOff val="0"/>
            <a:lumOff val="0"/>
            <a:alphaOff val="0"/>
          </a:schemeClr>
        </a:lnRef>
        <a:fillRef idx="1">
          <a:schemeClr val="lt1">
            <a:alpha val="90000"/>
            <a:hueOff val="0"/>
            <a:satOff val="0"/>
            <a:lumOff val="0"/>
            <a:alphaOff val="0"/>
          </a:schemeClr>
        </a:fillRef>
        <a:effectRef idx="0">
          <a:schemeClr val="lt1">
            <a:alpha val="90000"/>
            <a:hueOff val="0"/>
            <a:satOff val="0"/>
            <a:lumOff val="0"/>
            <a:alphaOff val="0"/>
          </a:schemeClr>
        </a:effectRef>
        <a:fontRef idx="minor">
          <a:schemeClr val="dk1">
            <a:hueOff val="0"/>
            <a:satOff val="0"/>
            <a:lumOff val="0"/>
            <a:alphaOff val="0"/>
          </a:schemeClr>
        </a:fontRef>
      </xdr:style>
      <xdr:txBody>
        <a:bodyPr/>
        <a:lstStyle/>
        <a:p>
          <a:endParaRPr lang="en-GB"/>
        </a:p>
      </xdr:txBody>
    </xdr:sp>
    <xdr:clientData/>
  </xdr:twoCellAnchor>
  <xdr:twoCellAnchor>
    <xdr:from>
      <xdr:col>1</xdr:col>
      <xdr:colOff>238125</xdr:colOff>
      <xdr:row>3</xdr:row>
      <xdr:rowOff>104775</xdr:rowOff>
    </xdr:from>
    <xdr:to>
      <xdr:col>2</xdr:col>
      <xdr:colOff>1081445</xdr:colOff>
      <xdr:row>4</xdr:row>
      <xdr:rowOff>483758</xdr:rowOff>
    </xdr:to>
    <xdr:grpSp>
      <xdr:nvGrpSpPr>
        <xdr:cNvPr id="102" name="Gruppo 46">
          <a:extLst>
            <a:ext uri="{FF2B5EF4-FFF2-40B4-BE49-F238E27FC236}">
              <a16:creationId xmlns:a16="http://schemas.microsoft.com/office/drawing/2014/main" id="{E5AFC5EB-0FFB-E3BB-B930-A50EA745B607}"/>
            </a:ext>
          </a:extLst>
        </xdr:cNvPr>
        <xdr:cNvGrpSpPr/>
      </xdr:nvGrpSpPr>
      <xdr:grpSpPr>
        <a:xfrm>
          <a:off x="365125" y="1184275"/>
          <a:ext cx="2799120" cy="505983"/>
          <a:chOff x="146208" y="4436"/>
          <a:chExt cx="2449608" cy="531360"/>
        </a:xfrm>
        <a:scene3d>
          <a:camera prst="orthographicFront"/>
          <a:lightRig rig="flat" dir="t"/>
        </a:scene3d>
      </xdr:grpSpPr>
      <xdr:sp macro="" textlink="">
        <xdr:nvSpPr>
          <xdr:cNvPr id="5" name="Rettangolo arrotondato 4">
            <a:extLst>
              <a:ext uri="{FF2B5EF4-FFF2-40B4-BE49-F238E27FC236}">
                <a16:creationId xmlns:a16="http://schemas.microsoft.com/office/drawing/2014/main" id="{31CF9577-70DC-0480-6252-A6698386308E}"/>
              </a:ext>
            </a:extLst>
          </xdr:cNvPr>
          <xdr:cNvSpPr/>
        </xdr:nvSpPr>
        <xdr:spPr>
          <a:xfrm>
            <a:off x="187589" y="17857"/>
            <a:ext cx="2801201" cy="523426"/>
          </a:xfrm>
          <a:prstGeom prst="roundRect">
            <a:avLst/>
          </a:prstGeom>
          <a:sp3d prstMaterial="dkEdge">
            <a:bevelT w="8200" h="38100"/>
          </a:sp3d>
        </xdr:spPr>
        <xdr:style>
          <a:lnRef idx="0">
            <a:schemeClr val="lt1">
              <a:hueOff val="0"/>
              <a:satOff val="0"/>
              <a:lumOff val="0"/>
              <a:alphaOff val="0"/>
            </a:schemeClr>
          </a:lnRef>
          <a:fillRef idx="2">
            <a:schemeClr val="accent2">
              <a:shade val="50000"/>
              <a:hueOff val="0"/>
              <a:satOff val="0"/>
              <a:lumOff val="0"/>
              <a:alphaOff val="0"/>
            </a:schemeClr>
          </a:fillRef>
          <a:effectRef idx="1">
            <a:schemeClr val="accent2">
              <a:shade val="50000"/>
              <a:hueOff val="0"/>
              <a:satOff val="0"/>
              <a:lumOff val="0"/>
              <a:alphaOff val="0"/>
            </a:schemeClr>
          </a:effectRef>
          <a:fontRef idx="minor">
            <a:schemeClr val="dk1"/>
          </a:fontRef>
        </xdr:style>
        <xdr:txBody>
          <a:bodyPr/>
          <a:lstStyle/>
          <a:p>
            <a:endParaRPr lang="en-GB"/>
          </a:p>
        </xdr:txBody>
      </xdr:sp>
      <xdr:sp macro="" textlink="">
        <xdr:nvSpPr>
          <xdr:cNvPr id="6" name="Rettangolo 5">
            <a:extLst>
              <a:ext uri="{FF2B5EF4-FFF2-40B4-BE49-F238E27FC236}">
                <a16:creationId xmlns:a16="http://schemas.microsoft.com/office/drawing/2014/main" id="{360DA57E-CA12-169A-23EB-204AD08803C3}"/>
              </a:ext>
            </a:extLst>
          </xdr:cNvPr>
          <xdr:cNvSpPr/>
        </xdr:nvSpPr>
        <xdr:spPr>
          <a:xfrm>
            <a:off x="251253" y="31278"/>
            <a:ext cx="2737537" cy="496583"/>
          </a:xfrm>
          <a:prstGeom prst="rect">
            <a:avLst/>
          </a:prstGeom>
          <a:sp3d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spcFirstLastPara="0" vert="horz" wrap="square" lIns="92490" tIns="0" rIns="92490" bIns="0" numCol="1" spcCol="1270" anchor="ctr" anchorCtr="0">
            <a:noAutofit/>
          </a:bodyPr>
          <a:lstStyle/>
          <a:p>
            <a:pPr lvl="0" algn="l" defTabSz="622300">
              <a:lnSpc>
                <a:spcPct val="90000"/>
              </a:lnSpc>
              <a:spcBef>
                <a:spcPct val="0"/>
              </a:spcBef>
              <a:spcAft>
                <a:spcPct val="35000"/>
              </a:spcAft>
            </a:pPr>
            <a:r>
              <a:rPr lang="it-IT" sz="1400" b="0" i="1" u="sng" kern="1200">
                <a:latin typeface="Dosis" panose="02010503020202060003" pitchFamily="2" charset="0"/>
              </a:rPr>
              <a:t>Ingressi</a:t>
            </a:r>
          </a:p>
        </xdr:txBody>
      </xdr:sp>
    </xdr:grpSp>
    <xdr:clientData/>
  </xdr:twoCellAnchor>
  <xdr:twoCellAnchor>
    <xdr:from>
      <xdr:col>3</xdr:col>
      <xdr:colOff>558800</xdr:colOff>
      <xdr:row>4</xdr:row>
      <xdr:rowOff>25400</xdr:rowOff>
    </xdr:from>
    <xdr:to>
      <xdr:col>6</xdr:col>
      <xdr:colOff>749300</xdr:colOff>
      <xdr:row>5</xdr:row>
      <xdr:rowOff>165100</xdr:rowOff>
    </xdr:to>
    <xdr:grpSp>
      <xdr:nvGrpSpPr>
        <xdr:cNvPr id="1072100" name="Gruppo 7">
          <a:extLst>
            <a:ext uri="{FF2B5EF4-FFF2-40B4-BE49-F238E27FC236}">
              <a16:creationId xmlns:a16="http://schemas.microsoft.com/office/drawing/2014/main" id="{D0F0D387-F9C9-5D81-97BA-531B145E0855}"/>
            </a:ext>
          </a:extLst>
        </xdr:cNvPr>
        <xdr:cNvGrpSpPr>
          <a:grpSpLocks/>
        </xdr:cNvGrpSpPr>
      </xdr:nvGrpSpPr>
      <xdr:grpSpPr bwMode="auto">
        <a:xfrm>
          <a:off x="5207000" y="1231900"/>
          <a:ext cx="2857500" cy="800100"/>
          <a:chOff x="4787900" y="1238251"/>
          <a:chExt cx="2628900" cy="787399"/>
        </a:xfrm>
      </xdr:grpSpPr>
      <xdr:grpSp>
        <xdr:nvGrpSpPr>
          <xdr:cNvPr id="1080334" name="Gruppo 24">
            <a:extLst>
              <a:ext uri="{FF2B5EF4-FFF2-40B4-BE49-F238E27FC236}">
                <a16:creationId xmlns:a16="http://schemas.microsoft.com/office/drawing/2014/main" id="{563DB4A6-56E5-2575-32B6-34B4D41E6C64}"/>
              </a:ext>
            </a:extLst>
          </xdr:cNvPr>
          <xdr:cNvGrpSpPr>
            <a:grpSpLocks/>
          </xdr:cNvGrpSpPr>
        </xdr:nvGrpSpPr>
        <xdr:grpSpPr bwMode="auto">
          <a:xfrm>
            <a:off x="5099050" y="1670051"/>
            <a:ext cx="2317750" cy="355599"/>
            <a:chOff x="9203296" y="1976038"/>
            <a:chExt cx="4324336" cy="411188"/>
          </a:xfrm>
        </xdr:grpSpPr>
        <xdr:sp macro="" textlink="">
          <xdr:nvSpPr>
            <xdr:cNvPr id="12" name="Rettangolo arrotondato 11">
              <a:extLst>
                <a:ext uri="{FF2B5EF4-FFF2-40B4-BE49-F238E27FC236}">
                  <a16:creationId xmlns:a16="http://schemas.microsoft.com/office/drawing/2014/main" id="{7C20EF11-B2A1-2C1F-985B-F773F06DE6EA}"/>
                </a:ext>
              </a:extLst>
            </xdr:cNvPr>
            <xdr:cNvSpPr/>
          </xdr:nvSpPr>
          <xdr:spPr>
            <a:xfrm>
              <a:off x="12219668" y="1982564"/>
              <a:ext cx="1307964" cy="404662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/>
              <a:r>
                <a:rPr lang="it-IT" sz="800" b="1">
                  <a:solidFill>
                    <a:sysClr val="windowText" lastClr="000000"/>
                  </a:solidFill>
                  <a:latin typeface="Dosis" panose="02010503020202060003" pitchFamily="2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13" name="Freccia a destra 12">
              <a:extLst>
                <a:ext uri="{FF2B5EF4-FFF2-40B4-BE49-F238E27FC236}">
                  <a16:creationId xmlns:a16="http://schemas.microsoft.com/office/drawing/2014/main" id="{23E6D6A0-E8F8-24A1-0F0D-767C3A4828E5}"/>
                </a:ext>
              </a:extLst>
            </xdr:cNvPr>
            <xdr:cNvSpPr/>
          </xdr:nvSpPr>
          <xdr:spPr>
            <a:xfrm>
              <a:off x="9211351" y="2054825"/>
              <a:ext cx="3335308" cy="115618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14" name="Diagramma 13">
            <a:extLst>
              <a:ext uri="{FF2B5EF4-FFF2-40B4-BE49-F238E27FC236}">
                <a16:creationId xmlns:a16="http://schemas.microsoft.com/office/drawing/2014/main" id="{9F9BDD3F-7A60-7FAF-ABE7-85C19712F38E}"/>
              </a:ext>
            </a:extLst>
          </xdr:cNvPr>
          <xdr:cNvGraphicFramePr/>
        </xdr:nvGraphicFramePr>
        <xdr:xfrm>
          <a:off x="4787900" y="1238251"/>
          <a:ext cx="1892300" cy="698499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1</xdr:col>
      <xdr:colOff>0</xdr:colOff>
      <xdr:row>47</xdr:row>
      <xdr:rowOff>50800</xdr:rowOff>
    </xdr:from>
    <xdr:to>
      <xdr:col>2</xdr:col>
      <xdr:colOff>1587500</xdr:colOff>
      <xdr:row>48</xdr:row>
      <xdr:rowOff>635000</xdr:rowOff>
    </xdr:to>
    <xdr:grpSp>
      <xdr:nvGrpSpPr>
        <xdr:cNvPr id="1072101" name="Gruppo 8">
          <a:extLst>
            <a:ext uri="{FF2B5EF4-FFF2-40B4-BE49-F238E27FC236}">
              <a16:creationId xmlns:a16="http://schemas.microsoft.com/office/drawing/2014/main" id="{6EE2FE55-BDC2-9E07-DA57-C595FC3740F9}"/>
            </a:ext>
          </a:extLst>
        </xdr:cNvPr>
        <xdr:cNvGrpSpPr>
          <a:grpSpLocks/>
        </xdr:cNvGrpSpPr>
      </xdr:nvGrpSpPr>
      <xdr:grpSpPr bwMode="auto">
        <a:xfrm>
          <a:off x="127000" y="11747500"/>
          <a:ext cx="3543300" cy="711200"/>
          <a:chOff x="119944" y="11684000"/>
          <a:chExt cx="3253316" cy="712136"/>
        </a:xfrm>
      </xdr:grpSpPr>
      <xdr:sp macro="" textlink="">
        <xdr:nvSpPr>
          <xdr:cNvPr id="19" name="Rettangolo 18">
            <a:extLst>
              <a:ext uri="{FF2B5EF4-FFF2-40B4-BE49-F238E27FC236}">
                <a16:creationId xmlns:a16="http://schemas.microsoft.com/office/drawing/2014/main" id="{A15A8FDA-6209-F46A-EC73-328E01BE0C48}"/>
              </a:ext>
            </a:extLst>
          </xdr:cNvPr>
          <xdr:cNvSpPr/>
        </xdr:nvSpPr>
        <xdr:spPr>
          <a:xfrm>
            <a:off x="119944" y="11938334"/>
            <a:ext cx="3253316" cy="457802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>
              <a:shade val="5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en-GB"/>
          </a:p>
        </xdr:txBody>
      </xdr:sp>
      <xdr:grpSp>
        <xdr:nvGrpSpPr>
          <xdr:cNvPr id="101" name="Gruppo 86">
            <a:extLst>
              <a:ext uri="{FF2B5EF4-FFF2-40B4-BE49-F238E27FC236}">
                <a16:creationId xmlns:a16="http://schemas.microsoft.com/office/drawing/2014/main" id="{10265BFC-C6E9-FAD3-EC9B-17598F79DB9F}"/>
              </a:ext>
            </a:extLst>
          </xdr:cNvPr>
          <xdr:cNvGrpSpPr/>
        </xdr:nvGrpSpPr>
        <xdr:grpSpPr>
          <a:xfrm>
            <a:off x="283193" y="11684000"/>
            <a:ext cx="2565339" cy="508669"/>
            <a:chOff x="146208" y="4436"/>
            <a:chExt cx="2449608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21" name="Rettangolo arrotondato 20">
              <a:extLst>
                <a:ext uri="{FF2B5EF4-FFF2-40B4-BE49-F238E27FC236}">
                  <a16:creationId xmlns:a16="http://schemas.microsoft.com/office/drawing/2014/main" id="{574677B6-69C7-23DE-F605-1D78D7A13435}"/>
                </a:ext>
              </a:extLst>
            </xdr:cNvPr>
            <xdr:cNvSpPr/>
          </xdr:nvSpPr>
          <xdr:spPr>
            <a:xfrm>
              <a:off x="168477" y="97424"/>
              <a:ext cx="2560954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2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2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22" name="Rettangolo 21">
              <a:extLst>
                <a:ext uri="{FF2B5EF4-FFF2-40B4-BE49-F238E27FC236}">
                  <a16:creationId xmlns:a16="http://schemas.microsoft.com/office/drawing/2014/main" id="{7ADFAC57-A94E-CA5B-B8BC-FB56ADA66CA0}"/>
                </a:ext>
              </a:extLst>
            </xdr:cNvPr>
            <xdr:cNvSpPr/>
          </xdr:nvSpPr>
          <xdr:spPr>
            <a:xfrm>
              <a:off x="224150" y="110708"/>
              <a:ext cx="2505281" cy="491508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490" tIns="0" rIns="92490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Ingressi</a:t>
              </a:r>
            </a:p>
          </xdr:txBody>
        </xdr:sp>
      </xdr:grpSp>
    </xdr:grpSp>
    <xdr:clientData/>
  </xdr:twoCellAnchor>
  <xdr:twoCellAnchor>
    <xdr:from>
      <xdr:col>4</xdr:col>
      <xdr:colOff>1057275</xdr:colOff>
      <xdr:row>0</xdr:row>
      <xdr:rowOff>304800</xdr:rowOff>
    </xdr:from>
    <xdr:to>
      <xdr:col>7</xdr:col>
      <xdr:colOff>78935</xdr:colOff>
      <xdr:row>1</xdr:row>
      <xdr:rowOff>64887</xdr:rowOff>
    </xdr:to>
    <xdr:sp macro="" textlink="">
      <xdr:nvSpPr>
        <xdr:cNvPr id="103" name="Freccia a destra 10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DAD53F2-4BFA-7F71-8D8C-0BB13063F8DF}"/>
            </a:ext>
          </a:extLst>
        </xdr:cNvPr>
        <xdr:cNvSpPr/>
      </xdr:nvSpPr>
      <xdr:spPr bwMode="auto">
        <a:xfrm>
          <a:off x="6124575" y="30480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3</xdr:col>
      <xdr:colOff>558800</xdr:colOff>
      <xdr:row>48</xdr:row>
      <xdr:rowOff>25400</xdr:rowOff>
    </xdr:from>
    <xdr:to>
      <xdr:col>6</xdr:col>
      <xdr:colOff>749300</xdr:colOff>
      <xdr:row>49</xdr:row>
      <xdr:rowOff>165100</xdr:rowOff>
    </xdr:to>
    <xdr:grpSp>
      <xdr:nvGrpSpPr>
        <xdr:cNvPr id="1072103" name="Gruppo 124">
          <a:extLst>
            <a:ext uri="{FF2B5EF4-FFF2-40B4-BE49-F238E27FC236}">
              <a16:creationId xmlns:a16="http://schemas.microsoft.com/office/drawing/2014/main" id="{1E9DED74-C438-23D0-ABBE-3FDB3E959C48}"/>
            </a:ext>
          </a:extLst>
        </xdr:cNvPr>
        <xdr:cNvGrpSpPr>
          <a:grpSpLocks/>
        </xdr:cNvGrpSpPr>
      </xdr:nvGrpSpPr>
      <xdr:grpSpPr bwMode="auto">
        <a:xfrm>
          <a:off x="5207000" y="11849100"/>
          <a:ext cx="2857500" cy="800100"/>
          <a:chOff x="4787900" y="1238251"/>
          <a:chExt cx="2628900" cy="787399"/>
        </a:xfrm>
      </xdr:grpSpPr>
      <xdr:grpSp>
        <xdr:nvGrpSpPr>
          <xdr:cNvPr id="1080326" name="Gruppo 24">
            <a:extLst>
              <a:ext uri="{FF2B5EF4-FFF2-40B4-BE49-F238E27FC236}">
                <a16:creationId xmlns:a16="http://schemas.microsoft.com/office/drawing/2014/main" id="{2C5573B2-B631-780B-6C49-D9F49825989B}"/>
              </a:ext>
            </a:extLst>
          </xdr:cNvPr>
          <xdr:cNvGrpSpPr>
            <a:grpSpLocks/>
          </xdr:cNvGrpSpPr>
        </xdr:nvGrpSpPr>
        <xdr:grpSpPr bwMode="auto">
          <a:xfrm>
            <a:off x="5099050" y="1670051"/>
            <a:ext cx="2317750" cy="355599"/>
            <a:chOff x="9203296" y="1976038"/>
            <a:chExt cx="4324336" cy="411188"/>
          </a:xfrm>
        </xdr:grpSpPr>
        <xdr:sp macro="" textlink="">
          <xdr:nvSpPr>
            <xdr:cNvPr id="128" name="Rettangolo arrotondato 11">
              <a:extLst>
                <a:ext uri="{FF2B5EF4-FFF2-40B4-BE49-F238E27FC236}">
                  <a16:creationId xmlns:a16="http://schemas.microsoft.com/office/drawing/2014/main" id="{E743146C-D59A-B254-E848-482E3FAAD010}"/>
                </a:ext>
              </a:extLst>
            </xdr:cNvPr>
            <xdr:cNvSpPr/>
          </xdr:nvSpPr>
          <xdr:spPr>
            <a:xfrm>
              <a:off x="12219668" y="1982564"/>
              <a:ext cx="1307964" cy="404662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/>
              <a:r>
                <a:rPr lang="it-IT" sz="800" b="1">
                  <a:solidFill>
                    <a:sysClr val="windowText" lastClr="000000"/>
                  </a:solidFill>
                  <a:latin typeface="Dosis" panose="02010503020202060003" pitchFamily="2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129" name="Freccia a destra 128">
              <a:extLst>
                <a:ext uri="{FF2B5EF4-FFF2-40B4-BE49-F238E27FC236}">
                  <a16:creationId xmlns:a16="http://schemas.microsoft.com/office/drawing/2014/main" id="{7398FCBC-B3A0-4A9C-387A-C1A6E252B8D4}"/>
                </a:ext>
              </a:extLst>
            </xdr:cNvPr>
            <xdr:cNvSpPr/>
          </xdr:nvSpPr>
          <xdr:spPr>
            <a:xfrm>
              <a:off x="9211351" y="2054825"/>
              <a:ext cx="3335308" cy="115618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127" name="Diagramma 126">
            <a:extLst>
              <a:ext uri="{FF2B5EF4-FFF2-40B4-BE49-F238E27FC236}">
                <a16:creationId xmlns:a16="http://schemas.microsoft.com/office/drawing/2014/main" id="{4AECA6B7-BB70-E5DB-3602-6EAD83E94F44}"/>
              </a:ext>
            </a:extLst>
          </xdr:cNvPr>
          <xdr:cNvGraphicFramePr/>
        </xdr:nvGraphicFramePr>
        <xdr:xfrm>
          <a:off x="4787900" y="1238251"/>
          <a:ext cx="1892300" cy="698499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2" r:lo="rId13" r:qs="rId14" r:cs="rId15"/>
          </a:graphicData>
        </a:graphic>
      </xdr:graphicFrame>
    </xdr:grpSp>
    <xdr:clientData/>
  </xdr:twoCellAnchor>
  <xdr:twoCellAnchor>
    <xdr:from>
      <xdr:col>3</xdr:col>
      <xdr:colOff>609600</xdr:colOff>
      <xdr:row>92</xdr:row>
      <xdr:rowOff>25400</xdr:rowOff>
    </xdr:from>
    <xdr:to>
      <xdr:col>6</xdr:col>
      <xdr:colOff>787400</xdr:colOff>
      <xdr:row>93</xdr:row>
      <xdr:rowOff>152400</xdr:rowOff>
    </xdr:to>
    <xdr:grpSp>
      <xdr:nvGrpSpPr>
        <xdr:cNvPr id="1072104" name="Gruppo 134">
          <a:extLst>
            <a:ext uri="{FF2B5EF4-FFF2-40B4-BE49-F238E27FC236}">
              <a16:creationId xmlns:a16="http://schemas.microsoft.com/office/drawing/2014/main" id="{3786CFE2-E995-26E0-DC9C-F9AEDF410528}"/>
            </a:ext>
          </a:extLst>
        </xdr:cNvPr>
        <xdr:cNvGrpSpPr>
          <a:grpSpLocks/>
        </xdr:cNvGrpSpPr>
      </xdr:nvGrpSpPr>
      <xdr:grpSpPr bwMode="auto">
        <a:xfrm>
          <a:off x="5257800" y="22466300"/>
          <a:ext cx="2844800" cy="787400"/>
          <a:chOff x="4787900" y="1238251"/>
          <a:chExt cx="2628900" cy="787399"/>
        </a:xfrm>
      </xdr:grpSpPr>
      <xdr:grpSp>
        <xdr:nvGrpSpPr>
          <xdr:cNvPr id="1080322" name="Gruppo 24">
            <a:extLst>
              <a:ext uri="{FF2B5EF4-FFF2-40B4-BE49-F238E27FC236}">
                <a16:creationId xmlns:a16="http://schemas.microsoft.com/office/drawing/2014/main" id="{1200C508-AD4A-1934-01EC-43DDF69DEC41}"/>
              </a:ext>
            </a:extLst>
          </xdr:cNvPr>
          <xdr:cNvGrpSpPr>
            <a:grpSpLocks/>
          </xdr:cNvGrpSpPr>
        </xdr:nvGrpSpPr>
        <xdr:grpSpPr bwMode="auto">
          <a:xfrm>
            <a:off x="5099050" y="1670051"/>
            <a:ext cx="2317750" cy="355599"/>
            <a:chOff x="9203296" y="1976038"/>
            <a:chExt cx="4324336" cy="411188"/>
          </a:xfrm>
        </xdr:grpSpPr>
        <xdr:sp macro="" textlink="">
          <xdr:nvSpPr>
            <xdr:cNvPr id="138" name="Rettangolo arrotondato 11">
              <a:extLst>
                <a:ext uri="{FF2B5EF4-FFF2-40B4-BE49-F238E27FC236}">
                  <a16:creationId xmlns:a16="http://schemas.microsoft.com/office/drawing/2014/main" id="{48588797-8D7A-3C88-D5C2-2C8F2FC2D702}"/>
                </a:ext>
              </a:extLst>
            </xdr:cNvPr>
            <xdr:cNvSpPr/>
          </xdr:nvSpPr>
          <xdr:spPr>
            <a:xfrm>
              <a:off x="12235726" y="1976037"/>
              <a:ext cx="1291906" cy="411189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/>
              <a:r>
                <a:rPr lang="it-IT" sz="800" b="1">
                  <a:solidFill>
                    <a:sysClr val="windowText" lastClr="000000"/>
                  </a:solidFill>
                  <a:latin typeface="Dosis" panose="02010503020202060003" pitchFamily="2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139" name="Freccia a destra 138">
              <a:extLst>
                <a:ext uri="{FF2B5EF4-FFF2-40B4-BE49-F238E27FC236}">
                  <a16:creationId xmlns:a16="http://schemas.microsoft.com/office/drawing/2014/main" id="{EF46F370-2ED6-2542-BC58-DE55890C8D07}"/>
                </a:ext>
              </a:extLst>
            </xdr:cNvPr>
            <xdr:cNvSpPr/>
          </xdr:nvSpPr>
          <xdr:spPr>
            <a:xfrm>
              <a:off x="9213981" y="2049463"/>
              <a:ext cx="3328300" cy="117483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137" name="Diagramma 136">
            <a:extLst>
              <a:ext uri="{FF2B5EF4-FFF2-40B4-BE49-F238E27FC236}">
                <a16:creationId xmlns:a16="http://schemas.microsoft.com/office/drawing/2014/main" id="{E36B4B20-7220-D87F-D25A-3D2EB3BB6544}"/>
              </a:ext>
            </a:extLst>
          </xdr:cNvPr>
          <xdr:cNvGraphicFramePr/>
        </xdr:nvGraphicFramePr>
        <xdr:xfrm>
          <a:off x="4787900" y="1238251"/>
          <a:ext cx="1892300" cy="698499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7" r:lo="rId18" r:qs="rId19" r:cs="rId20"/>
          </a:graphicData>
        </a:graphic>
      </xdr:graphicFrame>
    </xdr:grpSp>
    <xdr:clientData/>
  </xdr:twoCellAnchor>
  <xdr:twoCellAnchor>
    <xdr:from>
      <xdr:col>3</xdr:col>
      <xdr:colOff>609600</xdr:colOff>
      <xdr:row>136</xdr:row>
      <xdr:rowOff>38100</xdr:rowOff>
    </xdr:from>
    <xdr:to>
      <xdr:col>6</xdr:col>
      <xdr:colOff>787400</xdr:colOff>
      <xdr:row>137</xdr:row>
      <xdr:rowOff>165100</xdr:rowOff>
    </xdr:to>
    <xdr:grpSp>
      <xdr:nvGrpSpPr>
        <xdr:cNvPr id="1072105" name="Gruppo 139">
          <a:extLst>
            <a:ext uri="{FF2B5EF4-FFF2-40B4-BE49-F238E27FC236}">
              <a16:creationId xmlns:a16="http://schemas.microsoft.com/office/drawing/2014/main" id="{D13076A4-41A7-8791-5094-260881D5E190}"/>
            </a:ext>
          </a:extLst>
        </xdr:cNvPr>
        <xdr:cNvGrpSpPr>
          <a:grpSpLocks/>
        </xdr:cNvGrpSpPr>
      </xdr:nvGrpSpPr>
      <xdr:grpSpPr bwMode="auto">
        <a:xfrm>
          <a:off x="5257800" y="33223200"/>
          <a:ext cx="2844800" cy="787400"/>
          <a:chOff x="4787900" y="1238251"/>
          <a:chExt cx="2628900" cy="787399"/>
        </a:xfrm>
      </xdr:grpSpPr>
      <xdr:grpSp>
        <xdr:nvGrpSpPr>
          <xdr:cNvPr id="1072126" name="Gruppo 24">
            <a:extLst>
              <a:ext uri="{FF2B5EF4-FFF2-40B4-BE49-F238E27FC236}">
                <a16:creationId xmlns:a16="http://schemas.microsoft.com/office/drawing/2014/main" id="{6A1536DD-60B2-73A6-5343-834D26DE264B}"/>
              </a:ext>
            </a:extLst>
          </xdr:cNvPr>
          <xdr:cNvGrpSpPr>
            <a:grpSpLocks/>
          </xdr:cNvGrpSpPr>
        </xdr:nvGrpSpPr>
        <xdr:grpSpPr bwMode="auto">
          <a:xfrm>
            <a:off x="5099050" y="1670051"/>
            <a:ext cx="2317750" cy="355599"/>
            <a:chOff x="9203296" y="1976038"/>
            <a:chExt cx="4324336" cy="411188"/>
          </a:xfrm>
        </xdr:grpSpPr>
        <xdr:sp macro="" textlink="">
          <xdr:nvSpPr>
            <xdr:cNvPr id="143" name="Rettangolo arrotondato 11">
              <a:extLst>
                <a:ext uri="{FF2B5EF4-FFF2-40B4-BE49-F238E27FC236}">
                  <a16:creationId xmlns:a16="http://schemas.microsoft.com/office/drawing/2014/main" id="{757C7406-1C88-1978-EDD6-1E6B592D7A28}"/>
                </a:ext>
              </a:extLst>
            </xdr:cNvPr>
            <xdr:cNvSpPr/>
          </xdr:nvSpPr>
          <xdr:spPr>
            <a:xfrm>
              <a:off x="12235726" y="1976037"/>
              <a:ext cx="1291906" cy="411189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/>
              <a:r>
                <a:rPr lang="it-IT" sz="800" b="1">
                  <a:solidFill>
                    <a:sysClr val="windowText" lastClr="000000"/>
                  </a:solidFill>
                  <a:latin typeface="Dosis" panose="02010503020202060003" pitchFamily="2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144" name="Freccia a destra 143">
              <a:extLst>
                <a:ext uri="{FF2B5EF4-FFF2-40B4-BE49-F238E27FC236}">
                  <a16:creationId xmlns:a16="http://schemas.microsoft.com/office/drawing/2014/main" id="{8754E7E9-2937-E53A-A91A-ACAE5260D4B8}"/>
                </a:ext>
              </a:extLst>
            </xdr:cNvPr>
            <xdr:cNvSpPr/>
          </xdr:nvSpPr>
          <xdr:spPr>
            <a:xfrm>
              <a:off x="9213981" y="2049463"/>
              <a:ext cx="3328300" cy="117483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142" name="Diagramma 141">
            <a:extLst>
              <a:ext uri="{FF2B5EF4-FFF2-40B4-BE49-F238E27FC236}">
                <a16:creationId xmlns:a16="http://schemas.microsoft.com/office/drawing/2014/main" id="{7D864B22-8793-B896-22BC-5AE9EDB9371C}"/>
              </a:ext>
            </a:extLst>
          </xdr:cNvPr>
          <xdr:cNvGraphicFramePr/>
        </xdr:nvGraphicFramePr>
        <xdr:xfrm>
          <a:off x="4787900" y="1238251"/>
          <a:ext cx="1892300" cy="698499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2" r:lo="rId23" r:qs="rId24" r:cs="rId25"/>
          </a:graphicData>
        </a:graphic>
      </xdr:graphicFrame>
    </xdr:grpSp>
    <xdr:clientData/>
  </xdr:twoCellAnchor>
  <xdr:twoCellAnchor>
    <xdr:from>
      <xdr:col>3</xdr:col>
      <xdr:colOff>596900</xdr:colOff>
      <xdr:row>198</xdr:row>
      <xdr:rowOff>12700</xdr:rowOff>
    </xdr:from>
    <xdr:to>
      <xdr:col>6</xdr:col>
      <xdr:colOff>774700</xdr:colOff>
      <xdr:row>199</xdr:row>
      <xdr:rowOff>139700</xdr:rowOff>
    </xdr:to>
    <xdr:grpSp>
      <xdr:nvGrpSpPr>
        <xdr:cNvPr id="1072106" name="Gruppo 149">
          <a:extLst>
            <a:ext uri="{FF2B5EF4-FFF2-40B4-BE49-F238E27FC236}">
              <a16:creationId xmlns:a16="http://schemas.microsoft.com/office/drawing/2014/main" id="{856610AA-79FA-7A5A-5680-F668E2A640FC}"/>
            </a:ext>
          </a:extLst>
        </xdr:cNvPr>
        <xdr:cNvGrpSpPr>
          <a:grpSpLocks/>
        </xdr:cNvGrpSpPr>
      </xdr:nvGrpSpPr>
      <xdr:grpSpPr bwMode="auto">
        <a:xfrm>
          <a:off x="5245100" y="46189900"/>
          <a:ext cx="2844800" cy="787400"/>
          <a:chOff x="4787900" y="1238251"/>
          <a:chExt cx="2628900" cy="787399"/>
        </a:xfrm>
      </xdr:grpSpPr>
      <xdr:grpSp>
        <xdr:nvGrpSpPr>
          <xdr:cNvPr id="1072122" name="Gruppo 24">
            <a:extLst>
              <a:ext uri="{FF2B5EF4-FFF2-40B4-BE49-F238E27FC236}">
                <a16:creationId xmlns:a16="http://schemas.microsoft.com/office/drawing/2014/main" id="{A87AB301-6D5E-27F9-7E79-CAC5CD1253DB}"/>
              </a:ext>
            </a:extLst>
          </xdr:cNvPr>
          <xdr:cNvGrpSpPr>
            <a:grpSpLocks/>
          </xdr:cNvGrpSpPr>
        </xdr:nvGrpSpPr>
        <xdr:grpSpPr bwMode="auto">
          <a:xfrm>
            <a:off x="5099050" y="1670051"/>
            <a:ext cx="2317750" cy="355599"/>
            <a:chOff x="9203296" y="1976038"/>
            <a:chExt cx="4324336" cy="411188"/>
          </a:xfrm>
        </xdr:grpSpPr>
        <xdr:sp macro="" textlink="">
          <xdr:nvSpPr>
            <xdr:cNvPr id="153" name="Rettangolo arrotondato 11">
              <a:extLst>
                <a:ext uri="{FF2B5EF4-FFF2-40B4-BE49-F238E27FC236}">
                  <a16:creationId xmlns:a16="http://schemas.microsoft.com/office/drawing/2014/main" id="{49D13950-DED9-2584-F25E-4CC1D7B10701}"/>
                </a:ext>
              </a:extLst>
            </xdr:cNvPr>
            <xdr:cNvSpPr/>
          </xdr:nvSpPr>
          <xdr:spPr>
            <a:xfrm>
              <a:off x="12235726" y="1976037"/>
              <a:ext cx="1291906" cy="411189"/>
            </a:xfrm>
            <a:prstGeom prst="roundRect">
              <a:avLst>
                <a:gd name="adj" fmla="val 10000"/>
              </a:avLst>
            </a:prstGeom>
            <a:ln>
              <a:solidFill>
                <a:schemeClr val="accent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/>
            <a:lstStyle/>
            <a:p>
              <a:pPr algn="ctr"/>
              <a:r>
                <a:rPr lang="it-IT" sz="800" b="1">
                  <a:solidFill>
                    <a:sysClr val="windowText" lastClr="000000"/>
                  </a:solidFill>
                  <a:latin typeface="Dosis" panose="02010503020202060003" pitchFamily="2" charset="0"/>
                  <a:cs typeface="Arial" pitchFamily="34" charset="0"/>
                </a:rPr>
                <a:t>Var % 2019/2018</a:t>
              </a:r>
            </a:p>
          </xdr:txBody>
        </xdr:sp>
        <xdr:sp macro="" textlink="">
          <xdr:nvSpPr>
            <xdr:cNvPr id="154" name="Freccia a destra 153">
              <a:extLst>
                <a:ext uri="{FF2B5EF4-FFF2-40B4-BE49-F238E27FC236}">
                  <a16:creationId xmlns:a16="http://schemas.microsoft.com/office/drawing/2014/main" id="{85B081C7-322B-171E-5E34-0028D8FCD132}"/>
                </a:ext>
              </a:extLst>
            </xdr:cNvPr>
            <xdr:cNvSpPr/>
          </xdr:nvSpPr>
          <xdr:spPr>
            <a:xfrm>
              <a:off x="9213981" y="2049463"/>
              <a:ext cx="3328300" cy="117483"/>
            </a:xfrm>
            <a:prstGeom prst="rightArrow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rtlCol="0" anchor="ctr"/>
            <a:lstStyle/>
            <a:p>
              <a:pPr algn="ctr"/>
              <a:endParaRPr lang="it-IT" sz="1100"/>
            </a:p>
          </xdr:txBody>
        </xdr:sp>
      </xdr:grpSp>
      <xdr:graphicFrame macro="">
        <xdr:nvGraphicFramePr>
          <xdr:cNvPr id="152" name="Diagramma 151">
            <a:extLst>
              <a:ext uri="{FF2B5EF4-FFF2-40B4-BE49-F238E27FC236}">
                <a16:creationId xmlns:a16="http://schemas.microsoft.com/office/drawing/2014/main" id="{FA17A815-2BDA-59F6-73FF-39AAE4A68E9F}"/>
              </a:ext>
            </a:extLst>
          </xdr:cNvPr>
          <xdr:cNvGraphicFramePr/>
        </xdr:nvGraphicFramePr>
        <xdr:xfrm>
          <a:off x="4787900" y="1238251"/>
          <a:ext cx="1892300" cy="698499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7" r:lo="rId28" r:qs="rId29" r:cs="rId30"/>
          </a:graphicData>
        </a:graphic>
      </xdr:graphicFrame>
    </xdr:grpSp>
    <xdr:clientData/>
  </xdr:twoCellAnchor>
  <xdr:twoCellAnchor>
    <xdr:from>
      <xdr:col>1</xdr:col>
      <xdr:colOff>0</xdr:colOff>
      <xdr:row>92</xdr:row>
      <xdr:rowOff>0</xdr:rowOff>
    </xdr:from>
    <xdr:to>
      <xdr:col>2</xdr:col>
      <xdr:colOff>1587500</xdr:colOff>
      <xdr:row>93</xdr:row>
      <xdr:rowOff>50800</xdr:rowOff>
    </xdr:to>
    <xdr:grpSp>
      <xdr:nvGrpSpPr>
        <xdr:cNvPr id="1072107" name="Gruppo 154">
          <a:extLst>
            <a:ext uri="{FF2B5EF4-FFF2-40B4-BE49-F238E27FC236}">
              <a16:creationId xmlns:a16="http://schemas.microsoft.com/office/drawing/2014/main" id="{A5B057CA-27F3-F8CD-A7F7-B9A741A6C5C8}"/>
            </a:ext>
          </a:extLst>
        </xdr:cNvPr>
        <xdr:cNvGrpSpPr>
          <a:grpSpLocks/>
        </xdr:cNvGrpSpPr>
      </xdr:nvGrpSpPr>
      <xdr:grpSpPr bwMode="auto">
        <a:xfrm>
          <a:off x="127000" y="22440900"/>
          <a:ext cx="3543300" cy="711200"/>
          <a:chOff x="119944" y="11684000"/>
          <a:chExt cx="3253316" cy="712136"/>
        </a:xfrm>
      </xdr:grpSpPr>
      <xdr:sp macro="" textlink="">
        <xdr:nvSpPr>
          <xdr:cNvPr id="156" name="Rettangolo 155">
            <a:extLst>
              <a:ext uri="{FF2B5EF4-FFF2-40B4-BE49-F238E27FC236}">
                <a16:creationId xmlns:a16="http://schemas.microsoft.com/office/drawing/2014/main" id="{7EB6B545-68E2-B738-BD29-53BEF447B0FC}"/>
              </a:ext>
            </a:extLst>
          </xdr:cNvPr>
          <xdr:cNvSpPr/>
        </xdr:nvSpPr>
        <xdr:spPr>
          <a:xfrm>
            <a:off x="119944" y="11938334"/>
            <a:ext cx="3253316" cy="457802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>
              <a:shade val="5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en-GB"/>
          </a:p>
        </xdr:txBody>
      </xdr:sp>
      <xdr:grpSp>
        <xdr:nvGrpSpPr>
          <xdr:cNvPr id="100" name="Gruppo 86">
            <a:extLst>
              <a:ext uri="{FF2B5EF4-FFF2-40B4-BE49-F238E27FC236}">
                <a16:creationId xmlns:a16="http://schemas.microsoft.com/office/drawing/2014/main" id="{144CB12A-1B0C-2931-E36F-292C6F9A748D}"/>
              </a:ext>
            </a:extLst>
          </xdr:cNvPr>
          <xdr:cNvGrpSpPr/>
        </xdr:nvGrpSpPr>
        <xdr:grpSpPr>
          <a:xfrm>
            <a:off x="283193" y="11684000"/>
            <a:ext cx="2565339" cy="495952"/>
            <a:chOff x="146208" y="4436"/>
            <a:chExt cx="2449608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158" name="Rettangolo arrotondato 20">
              <a:extLst>
                <a:ext uri="{FF2B5EF4-FFF2-40B4-BE49-F238E27FC236}">
                  <a16:creationId xmlns:a16="http://schemas.microsoft.com/office/drawing/2014/main" id="{C117FFAF-867C-B798-1298-A031BC472AF2}"/>
                </a:ext>
              </a:extLst>
            </xdr:cNvPr>
            <xdr:cNvSpPr/>
          </xdr:nvSpPr>
          <xdr:spPr>
            <a:xfrm>
              <a:off x="168477" y="99808"/>
              <a:ext cx="2560954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2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2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59" name="Rettangolo 158">
              <a:extLst>
                <a:ext uri="{FF2B5EF4-FFF2-40B4-BE49-F238E27FC236}">
                  <a16:creationId xmlns:a16="http://schemas.microsoft.com/office/drawing/2014/main" id="{EF78B6BD-974A-E373-F1AE-5B061847D0D7}"/>
                </a:ext>
              </a:extLst>
            </xdr:cNvPr>
            <xdr:cNvSpPr/>
          </xdr:nvSpPr>
          <xdr:spPr>
            <a:xfrm>
              <a:off x="224150" y="113433"/>
              <a:ext cx="2505281" cy="490486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490" tIns="0" rIns="92490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Ingressi</a:t>
              </a:r>
            </a:p>
          </xdr:txBody>
        </xdr:sp>
      </xdr:grpSp>
    </xdr:grpSp>
    <xdr:clientData/>
  </xdr:twoCellAnchor>
  <xdr:twoCellAnchor>
    <xdr:from>
      <xdr:col>1</xdr:col>
      <xdr:colOff>25400</xdr:colOff>
      <xdr:row>135</xdr:row>
      <xdr:rowOff>76200</xdr:rowOff>
    </xdr:from>
    <xdr:to>
      <xdr:col>2</xdr:col>
      <xdr:colOff>1612900</xdr:colOff>
      <xdr:row>136</xdr:row>
      <xdr:rowOff>660400</xdr:rowOff>
    </xdr:to>
    <xdr:grpSp>
      <xdr:nvGrpSpPr>
        <xdr:cNvPr id="1072108" name="Gruppo 164">
          <a:extLst>
            <a:ext uri="{FF2B5EF4-FFF2-40B4-BE49-F238E27FC236}">
              <a16:creationId xmlns:a16="http://schemas.microsoft.com/office/drawing/2014/main" id="{B6CCF721-1E91-42F6-E650-1F5ED6722E68}"/>
            </a:ext>
          </a:extLst>
        </xdr:cNvPr>
        <xdr:cNvGrpSpPr>
          <a:grpSpLocks/>
        </xdr:cNvGrpSpPr>
      </xdr:nvGrpSpPr>
      <xdr:grpSpPr bwMode="auto">
        <a:xfrm>
          <a:off x="152400" y="33134300"/>
          <a:ext cx="3543300" cy="711200"/>
          <a:chOff x="119944" y="11684000"/>
          <a:chExt cx="3253316" cy="712136"/>
        </a:xfrm>
      </xdr:grpSpPr>
      <xdr:sp macro="" textlink="">
        <xdr:nvSpPr>
          <xdr:cNvPr id="166" name="Rettangolo 165">
            <a:extLst>
              <a:ext uri="{FF2B5EF4-FFF2-40B4-BE49-F238E27FC236}">
                <a16:creationId xmlns:a16="http://schemas.microsoft.com/office/drawing/2014/main" id="{6F2155EB-5FCE-BAE9-4959-7D7E8823C94C}"/>
              </a:ext>
            </a:extLst>
          </xdr:cNvPr>
          <xdr:cNvSpPr/>
        </xdr:nvSpPr>
        <xdr:spPr>
          <a:xfrm>
            <a:off x="119944" y="11938334"/>
            <a:ext cx="3253316" cy="457802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>
              <a:shade val="5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en-GB"/>
          </a:p>
        </xdr:txBody>
      </xdr:sp>
      <xdr:grpSp>
        <xdr:nvGrpSpPr>
          <xdr:cNvPr id="99" name="Gruppo 86">
            <a:extLst>
              <a:ext uri="{FF2B5EF4-FFF2-40B4-BE49-F238E27FC236}">
                <a16:creationId xmlns:a16="http://schemas.microsoft.com/office/drawing/2014/main" id="{F088AF9B-81E4-F223-6B23-3A71B9F6E2E4}"/>
              </a:ext>
            </a:extLst>
          </xdr:cNvPr>
          <xdr:cNvGrpSpPr/>
        </xdr:nvGrpSpPr>
        <xdr:grpSpPr>
          <a:xfrm>
            <a:off x="283193" y="11684000"/>
            <a:ext cx="2565339" cy="495952"/>
            <a:chOff x="146208" y="4436"/>
            <a:chExt cx="2449608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168" name="Rettangolo arrotondato 20">
              <a:extLst>
                <a:ext uri="{FF2B5EF4-FFF2-40B4-BE49-F238E27FC236}">
                  <a16:creationId xmlns:a16="http://schemas.microsoft.com/office/drawing/2014/main" id="{88B8DA73-A96F-F974-93D3-59013DEE5663}"/>
                </a:ext>
              </a:extLst>
            </xdr:cNvPr>
            <xdr:cNvSpPr/>
          </xdr:nvSpPr>
          <xdr:spPr>
            <a:xfrm>
              <a:off x="168477" y="99808"/>
              <a:ext cx="2560954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2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2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69" name="Rettangolo 168">
              <a:extLst>
                <a:ext uri="{FF2B5EF4-FFF2-40B4-BE49-F238E27FC236}">
                  <a16:creationId xmlns:a16="http://schemas.microsoft.com/office/drawing/2014/main" id="{532BFA46-E741-8310-AB84-7AC4180AB290}"/>
                </a:ext>
              </a:extLst>
            </xdr:cNvPr>
            <xdr:cNvSpPr/>
          </xdr:nvSpPr>
          <xdr:spPr>
            <a:xfrm>
              <a:off x="224150" y="113433"/>
              <a:ext cx="2505281" cy="490486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490" tIns="0" rIns="92490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Ingressi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197</xdr:row>
      <xdr:rowOff>101600</xdr:rowOff>
    </xdr:from>
    <xdr:to>
      <xdr:col>2</xdr:col>
      <xdr:colOff>1587500</xdr:colOff>
      <xdr:row>199</xdr:row>
      <xdr:rowOff>12700</xdr:rowOff>
    </xdr:to>
    <xdr:grpSp>
      <xdr:nvGrpSpPr>
        <xdr:cNvPr id="1072109" name="Gruppo 174">
          <a:extLst>
            <a:ext uri="{FF2B5EF4-FFF2-40B4-BE49-F238E27FC236}">
              <a16:creationId xmlns:a16="http://schemas.microsoft.com/office/drawing/2014/main" id="{A3CD7B81-0674-CB75-D691-17B44984BAF2}"/>
            </a:ext>
          </a:extLst>
        </xdr:cNvPr>
        <xdr:cNvGrpSpPr>
          <a:grpSpLocks/>
        </xdr:cNvGrpSpPr>
      </xdr:nvGrpSpPr>
      <xdr:grpSpPr bwMode="auto">
        <a:xfrm>
          <a:off x="127000" y="46151800"/>
          <a:ext cx="3543300" cy="698500"/>
          <a:chOff x="119944" y="11684000"/>
          <a:chExt cx="3253316" cy="712136"/>
        </a:xfrm>
      </xdr:grpSpPr>
      <xdr:sp macro="" textlink="">
        <xdr:nvSpPr>
          <xdr:cNvPr id="176" name="Rettangolo 175">
            <a:extLst>
              <a:ext uri="{FF2B5EF4-FFF2-40B4-BE49-F238E27FC236}">
                <a16:creationId xmlns:a16="http://schemas.microsoft.com/office/drawing/2014/main" id="{F0722E42-D8EA-F716-E111-CB5894BBC161}"/>
              </a:ext>
            </a:extLst>
          </xdr:cNvPr>
          <xdr:cNvSpPr/>
        </xdr:nvSpPr>
        <xdr:spPr>
          <a:xfrm>
            <a:off x="119944" y="11942959"/>
            <a:ext cx="3253316" cy="453177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>
              <a:shade val="50000"/>
              <a:hueOff val="0"/>
              <a:satOff val="0"/>
              <a:lumOff val="0"/>
              <a:alphaOff val="0"/>
            </a:schemeClr>
          </a:lnRef>
          <a:fillRef idx="1">
            <a:schemeClr val="lt1">
              <a:alpha val="90000"/>
              <a:hueOff val="0"/>
              <a:satOff val="0"/>
              <a:lumOff val="0"/>
              <a:alphaOff val="0"/>
            </a:schemeClr>
          </a:fillRef>
          <a:effectRef idx="0">
            <a:schemeClr val="lt1">
              <a:alpha val="90000"/>
              <a:hueOff val="0"/>
              <a:satOff val="0"/>
              <a:lumOff val="0"/>
              <a:alphaOff val="0"/>
            </a:schemeClr>
          </a:effectRef>
          <a:fontRef idx="minor">
            <a:schemeClr val="dk1">
              <a:hueOff val="0"/>
              <a:satOff val="0"/>
              <a:lumOff val="0"/>
              <a:alphaOff val="0"/>
            </a:schemeClr>
          </a:fontRef>
        </xdr:style>
        <xdr:txBody>
          <a:bodyPr/>
          <a:lstStyle/>
          <a:p>
            <a:endParaRPr lang="en-GB"/>
          </a:p>
        </xdr:txBody>
      </xdr:sp>
      <xdr:grpSp>
        <xdr:nvGrpSpPr>
          <xdr:cNvPr id="98" name="Gruppo 86">
            <a:extLst>
              <a:ext uri="{FF2B5EF4-FFF2-40B4-BE49-F238E27FC236}">
                <a16:creationId xmlns:a16="http://schemas.microsoft.com/office/drawing/2014/main" id="{583CFAC3-3AC4-DDB0-D673-88463665799B}"/>
              </a:ext>
            </a:extLst>
          </xdr:cNvPr>
          <xdr:cNvGrpSpPr/>
        </xdr:nvGrpSpPr>
        <xdr:grpSpPr>
          <a:xfrm>
            <a:off x="283193" y="11684000"/>
            <a:ext cx="2565339" cy="504969"/>
            <a:chOff x="146208" y="4436"/>
            <a:chExt cx="2449608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178" name="Rettangolo arrotondato 20">
              <a:extLst>
                <a:ext uri="{FF2B5EF4-FFF2-40B4-BE49-F238E27FC236}">
                  <a16:creationId xmlns:a16="http://schemas.microsoft.com/office/drawing/2014/main" id="{7FE418E6-C69E-1038-499C-9284E487D9F6}"/>
                </a:ext>
              </a:extLst>
            </xdr:cNvPr>
            <xdr:cNvSpPr/>
          </xdr:nvSpPr>
          <xdr:spPr>
            <a:xfrm>
              <a:off x="168477" y="99808"/>
              <a:ext cx="2560954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2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2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79" name="Rettangolo 178">
              <a:extLst>
                <a:ext uri="{FF2B5EF4-FFF2-40B4-BE49-F238E27FC236}">
                  <a16:creationId xmlns:a16="http://schemas.microsoft.com/office/drawing/2014/main" id="{9899436A-D7B4-1FD6-CA40-EAD4446B71A4}"/>
                </a:ext>
              </a:extLst>
            </xdr:cNvPr>
            <xdr:cNvSpPr/>
          </xdr:nvSpPr>
          <xdr:spPr>
            <a:xfrm>
              <a:off x="224150" y="113433"/>
              <a:ext cx="2505281" cy="490486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490" tIns="0" rIns="92490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Ingressi</a:t>
              </a:r>
            </a:p>
          </xdr:txBody>
        </xdr:sp>
      </xdr:grpSp>
    </xdr:grp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3</xdr:row>
      <xdr:rowOff>76200</xdr:rowOff>
    </xdr:from>
    <xdr:to>
      <xdr:col>2</xdr:col>
      <xdr:colOff>1388075</xdr:colOff>
      <xdr:row>4</xdr:row>
      <xdr:rowOff>628650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322363C3-3724-BD40-8668-027C3D026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25400</xdr:colOff>
      <xdr:row>3</xdr:row>
      <xdr:rowOff>101600</xdr:rowOff>
    </xdr:from>
    <xdr:to>
      <xdr:col>6</xdr:col>
      <xdr:colOff>825500</xdr:colOff>
      <xdr:row>5</xdr:row>
      <xdr:rowOff>127000</xdr:rowOff>
    </xdr:to>
    <xdr:grpSp>
      <xdr:nvGrpSpPr>
        <xdr:cNvPr id="1073570" name="Gruppo 91">
          <a:extLst>
            <a:ext uri="{FF2B5EF4-FFF2-40B4-BE49-F238E27FC236}">
              <a16:creationId xmlns:a16="http://schemas.microsoft.com/office/drawing/2014/main" id="{D76B784E-A102-48E3-2237-BB3CA15B6F28}"/>
            </a:ext>
          </a:extLst>
        </xdr:cNvPr>
        <xdr:cNvGrpSpPr>
          <a:grpSpLocks/>
        </xdr:cNvGrpSpPr>
      </xdr:nvGrpSpPr>
      <xdr:grpSpPr bwMode="auto">
        <a:xfrm>
          <a:off x="152400" y="1181100"/>
          <a:ext cx="7988300" cy="812800"/>
          <a:chOff x="7610476" y="752475"/>
          <a:chExt cx="7010394" cy="809626"/>
        </a:xfrm>
      </xdr:grpSpPr>
      <xdr:grpSp>
        <xdr:nvGrpSpPr>
          <xdr:cNvPr id="1073616" name="Gruppo 90">
            <a:extLst>
              <a:ext uri="{FF2B5EF4-FFF2-40B4-BE49-F238E27FC236}">
                <a16:creationId xmlns:a16="http://schemas.microsoft.com/office/drawing/2014/main" id="{F41775CB-2792-F7FB-D039-FB5C9F77D3F3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10" name="Rettangolo 9">
              <a:extLst>
                <a:ext uri="{FF2B5EF4-FFF2-40B4-BE49-F238E27FC236}">
                  <a16:creationId xmlns:a16="http://schemas.microsoft.com/office/drawing/2014/main" id="{47D1FABE-F991-00EA-D963-094B50237565}"/>
                </a:ext>
              </a:extLst>
            </xdr:cNvPr>
            <xdr:cNvSpPr/>
          </xdr:nvSpPr>
          <xdr:spPr>
            <a:xfrm>
              <a:off x="7610476" y="853678"/>
              <a:ext cx="3220992" cy="594569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9" name="Gruppo 80">
              <a:extLst>
                <a:ext uri="{FF2B5EF4-FFF2-40B4-BE49-F238E27FC236}">
                  <a16:creationId xmlns:a16="http://schemas.microsoft.com/office/drawing/2014/main" id="{F0469FE1-C88D-6793-BA8E-193655349388}"/>
                </a:ext>
              </a:extLst>
            </xdr:cNvPr>
            <xdr:cNvGrpSpPr/>
          </xdr:nvGrpSpPr>
          <xdr:grpSpPr>
            <a:xfrm>
              <a:off x="7777656" y="752475"/>
              <a:ext cx="2797470" cy="455415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12" name="Rettangolo arrotondato 11">
                <a:extLst>
                  <a:ext uri="{FF2B5EF4-FFF2-40B4-BE49-F238E27FC236}">
                    <a16:creationId xmlns:a16="http://schemas.microsoft.com/office/drawing/2014/main" id="{352D15E8-1F6D-DC90-91E2-CFC9DA60B3CE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13" name="Rettangolo 12">
                <a:extLst>
                  <a:ext uri="{FF2B5EF4-FFF2-40B4-BE49-F238E27FC236}">
                    <a16:creationId xmlns:a16="http://schemas.microsoft.com/office/drawing/2014/main" id="{960D0962-C942-163D-CC8B-7AE66307E19A}"/>
                  </a:ext>
                </a:extLst>
              </xdr:cNvPr>
              <xdr:cNvSpPr/>
            </xdr:nvSpPr>
            <xdr:spPr>
              <a:xfrm>
                <a:off x="204683" y="26641"/>
                <a:ext cx="2407234" cy="404659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73617" name="Gruppo 88">
            <a:extLst>
              <a:ext uri="{FF2B5EF4-FFF2-40B4-BE49-F238E27FC236}">
                <a16:creationId xmlns:a16="http://schemas.microsoft.com/office/drawing/2014/main" id="{5AE5D583-8D8F-9DEC-47B6-BEAC5EB662D6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73618" name="Gruppo 87">
              <a:extLst>
                <a:ext uri="{FF2B5EF4-FFF2-40B4-BE49-F238E27FC236}">
                  <a16:creationId xmlns:a16="http://schemas.microsoft.com/office/drawing/2014/main" id="{9B65C743-53AD-A271-66F8-0EDF95C430A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8" name="Rettangolo arrotondato 7">
                <a:extLst>
                  <a:ext uri="{FF2B5EF4-FFF2-40B4-BE49-F238E27FC236}">
                    <a16:creationId xmlns:a16="http://schemas.microsoft.com/office/drawing/2014/main" id="{988A1327-7C22-0100-30A6-CE166B431603}"/>
                  </a:ext>
                </a:extLst>
              </xdr:cNvPr>
              <xdr:cNvSpPr/>
            </xdr:nvSpPr>
            <xdr:spPr>
              <a:xfrm>
                <a:off x="13907571" y="1258491"/>
                <a:ext cx="713299" cy="303610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9" name="Freccia a destra 8">
                <a:extLst>
                  <a:ext uri="{FF2B5EF4-FFF2-40B4-BE49-F238E27FC236}">
                    <a16:creationId xmlns:a16="http://schemas.microsoft.com/office/drawing/2014/main" id="{EEF8A22B-BF9B-EFE3-30DF-6759CBAC5E27}"/>
                  </a:ext>
                </a:extLst>
              </xdr:cNvPr>
              <xdr:cNvSpPr/>
            </xdr:nvSpPr>
            <xdr:spPr>
              <a:xfrm>
                <a:off x="12436391" y="1321743"/>
                <a:ext cx="1604924" cy="101203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7" name="Diagramma 6">
              <a:extLst>
                <a:ext uri="{FF2B5EF4-FFF2-40B4-BE49-F238E27FC236}">
                  <a16:creationId xmlns:a16="http://schemas.microsoft.com/office/drawing/2014/main" id="{2F70C205-52AF-8BF2-E391-99CF6B6CC188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6" r:lo="rId7" r:qs="rId8" r:cs="rId9"/>
            </a:graphicData>
          </a:graphic>
        </xdr:graphicFrame>
      </xdr:grpSp>
    </xdr:grpSp>
    <xdr:clientData/>
  </xdr:twoCellAnchor>
  <xdr:twoCellAnchor>
    <xdr:from>
      <xdr:col>4</xdr:col>
      <xdr:colOff>1136650</xdr:colOff>
      <xdr:row>0</xdr:row>
      <xdr:rowOff>311150</xdr:rowOff>
    </xdr:from>
    <xdr:to>
      <xdr:col>7</xdr:col>
      <xdr:colOff>79020</xdr:colOff>
      <xdr:row>1</xdr:row>
      <xdr:rowOff>77927</xdr:rowOff>
    </xdr:to>
    <xdr:sp macro="" textlink="">
      <xdr:nvSpPr>
        <xdr:cNvPr id="73" name="Freccia a destra 7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426476B-3200-B5F5-DB8A-056E0BC73FD9}"/>
            </a:ext>
          </a:extLst>
        </xdr:cNvPr>
        <xdr:cNvSpPr/>
      </xdr:nvSpPr>
      <xdr:spPr bwMode="auto">
        <a:xfrm>
          <a:off x="6191250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1</xdr:col>
      <xdr:colOff>0</xdr:colOff>
      <xdr:row>48</xdr:row>
      <xdr:rowOff>0</xdr:rowOff>
    </xdr:from>
    <xdr:to>
      <xdr:col>6</xdr:col>
      <xdr:colOff>800100</xdr:colOff>
      <xdr:row>49</xdr:row>
      <xdr:rowOff>165100</xdr:rowOff>
    </xdr:to>
    <xdr:grpSp>
      <xdr:nvGrpSpPr>
        <xdr:cNvPr id="1073572" name="Gruppo 91">
          <a:extLst>
            <a:ext uri="{FF2B5EF4-FFF2-40B4-BE49-F238E27FC236}">
              <a16:creationId xmlns:a16="http://schemas.microsoft.com/office/drawing/2014/main" id="{905E0490-2344-8E70-992F-8122BEEFE790}"/>
            </a:ext>
          </a:extLst>
        </xdr:cNvPr>
        <xdr:cNvGrpSpPr>
          <a:grpSpLocks/>
        </xdr:cNvGrpSpPr>
      </xdr:nvGrpSpPr>
      <xdr:grpSpPr bwMode="auto">
        <a:xfrm>
          <a:off x="127000" y="11823700"/>
          <a:ext cx="7988300" cy="825500"/>
          <a:chOff x="7610476" y="752475"/>
          <a:chExt cx="7010394" cy="809626"/>
        </a:xfrm>
      </xdr:grpSpPr>
      <xdr:grpSp>
        <xdr:nvGrpSpPr>
          <xdr:cNvPr id="1073606" name="Gruppo 90">
            <a:extLst>
              <a:ext uri="{FF2B5EF4-FFF2-40B4-BE49-F238E27FC236}">
                <a16:creationId xmlns:a16="http://schemas.microsoft.com/office/drawing/2014/main" id="{BBB5EACF-6052-8FB8-B448-259ABA1E124E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117" name="Rettangolo 116">
              <a:extLst>
                <a:ext uri="{FF2B5EF4-FFF2-40B4-BE49-F238E27FC236}">
                  <a16:creationId xmlns:a16="http://schemas.microsoft.com/office/drawing/2014/main" id="{D4671E8D-4A8D-D1A5-8D5E-24A5B5C1CE5A}"/>
                </a:ext>
              </a:extLst>
            </xdr:cNvPr>
            <xdr:cNvSpPr/>
          </xdr:nvSpPr>
          <xdr:spPr>
            <a:xfrm>
              <a:off x="7610476" y="852121"/>
              <a:ext cx="3220992" cy="585422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8" name="Gruppo 80">
              <a:extLst>
                <a:ext uri="{FF2B5EF4-FFF2-40B4-BE49-F238E27FC236}">
                  <a16:creationId xmlns:a16="http://schemas.microsoft.com/office/drawing/2014/main" id="{067EA675-D982-3409-7C6C-3880939980EC}"/>
                </a:ext>
              </a:extLst>
            </xdr:cNvPr>
            <xdr:cNvGrpSpPr/>
          </xdr:nvGrpSpPr>
          <xdr:grpSpPr>
            <a:xfrm>
              <a:off x="7777656" y="752475"/>
              <a:ext cx="2797470" cy="448408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119" name="Rettangolo arrotondato 11">
                <a:extLst>
                  <a:ext uri="{FF2B5EF4-FFF2-40B4-BE49-F238E27FC236}">
                    <a16:creationId xmlns:a16="http://schemas.microsoft.com/office/drawing/2014/main" id="{CE54A360-0546-B404-19AD-7DB5A908A344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120" name="Rettangolo 119">
                <a:extLst>
                  <a:ext uri="{FF2B5EF4-FFF2-40B4-BE49-F238E27FC236}">
                    <a16:creationId xmlns:a16="http://schemas.microsoft.com/office/drawing/2014/main" id="{E75D137E-E8A1-BEE1-43D9-5ED76E982B42}"/>
                  </a:ext>
                </a:extLst>
              </xdr:cNvPr>
              <xdr:cNvSpPr/>
            </xdr:nvSpPr>
            <xdr:spPr>
              <a:xfrm>
                <a:off x="204683" y="26641"/>
                <a:ext cx="2407234" cy="404659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73607" name="Gruppo 88">
            <a:extLst>
              <a:ext uri="{FF2B5EF4-FFF2-40B4-BE49-F238E27FC236}">
                <a16:creationId xmlns:a16="http://schemas.microsoft.com/office/drawing/2014/main" id="{6F8C7DFF-2803-605E-7C88-90E5D6FD44A1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73608" name="Gruppo 87">
              <a:extLst>
                <a:ext uri="{FF2B5EF4-FFF2-40B4-BE49-F238E27FC236}">
                  <a16:creationId xmlns:a16="http://schemas.microsoft.com/office/drawing/2014/main" id="{C360CDBF-EA79-32FB-EF45-C483802B5A2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115" name="Rettangolo arrotondato 7">
                <a:extLst>
                  <a:ext uri="{FF2B5EF4-FFF2-40B4-BE49-F238E27FC236}">
                    <a16:creationId xmlns:a16="http://schemas.microsoft.com/office/drawing/2014/main" id="{1092D9B5-7D94-1C38-8E4B-3F0064FA5BC7}"/>
                  </a:ext>
                </a:extLst>
              </xdr:cNvPr>
              <xdr:cNvSpPr/>
            </xdr:nvSpPr>
            <xdr:spPr>
              <a:xfrm>
                <a:off x="13907571" y="1263162"/>
                <a:ext cx="713299" cy="298939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116" name="Freccia a destra 115">
                <a:extLst>
                  <a:ext uri="{FF2B5EF4-FFF2-40B4-BE49-F238E27FC236}">
                    <a16:creationId xmlns:a16="http://schemas.microsoft.com/office/drawing/2014/main" id="{FEA9EEE9-B800-CE85-B5C6-58195E888334}"/>
                  </a:ext>
                </a:extLst>
              </xdr:cNvPr>
              <xdr:cNvSpPr/>
            </xdr:nvSpPr>
            <xdr:spPr>
              <a:xfrm>
                <a:off x="12436391" y="1325441"/>
                <a:ext cx="1604924" cy="99646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114" name="Diagramma 113">
              <a:extLst>
                <a:ext uri="{FF2B5EF4-FFF2-40B4-BE49-F238E27FC236}">
                  <a16:creationId xmlns:a16="http://schemas.microsoft.com/office/drawing/2014/main" id="{0D479F67-EAE8-E103-9353-05BB32AFE813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2" r:lo="rId13" r:qs="rId14" r:cs="rId15"/>
            </a:graphicData>
          </a:graphic>
        </xdr:graphicFrame>
      </xdr:grpSp>
    </xdr:grpSp>
    <xdr:clientData/>
  </xdr:twoCellAnchor>
  <xdr:twoCellAnchor>
    <xdr:from>
      <xdr:col>1</xdr:col>
      <xdr:colOff>0</xdr:colOff>
      <xdr:row>92</xdr:row>
      <xdr:rowOff>0</xdr:rowOff>
    </xdr:from>
    <xdr:to>
      <xdr:col>6</xdr:col>
      <xdr:colOff>800100</xdr:colOff>
      <xdr:row>93</xdr:row>
      <xdr:rowOff>165100</xdr:rowOff>
    </xdr:to>
    <xdr:grpSp>
      <xdr:nvGrpSpPr>
        <xdr:cNvPr id="1073573" name="Gruppo 91">
          <a:extLst>
            <a:ext uri="{FF2B5EF4-FFF2-40B4-BE49-F238E27FC236}">
              <a16:creationId xmlns:a16="http://schemas.microsoft.com/office/drawing/2014/main" id="{4A4A33D5-B2CC-3EF5-0BF8-2672C564E2E8}"/>
            </a:ext>
          </a:extLst>
        </xdr:cNvPr>
        <xdr:cNvGrpSpPr>
          <a:grpSpLocks/>
        </xdr:cNvGrpSpPr>
      </xdr:nvGrpSpPr>
      <xdr:grpSpPr bwMode="auto">
        <a:xfrm>
          <a:off x="127000" y="22440900"/>
          <a:ext cx="7988300" cy="825500"/>
          <a:chOff x="7610476" y="752475"/>
          <a:chExt cx="7010394" cy="809626"/>
        </a:xfrm>
      </xdr:grpSpPr>
      <xdr:grpSp>
        <xdr:nvGrpSpPr>
          <xdr:cNvPr id="1073596" name="Gruppo 90">
            <a:extLst>
              <a:ext uri="{FF2B5EF4-FFF2-40B4-BE49-F238E27FC236}">
                <a16:creationId xmlns:a16="http://schemas.microsoft.com/office/drawing/2014/main" id="{277F41B6-76B5-6023-ADE5-2B85C6FA7AE2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128" name="Rettangolo 127">
              <a:extLst>
                <a:ext uri="{FF2B5EF4-FFF2-40B4-BE49-F238E27FC236}">
                  <a16:creationId xmlns:a16="http://schemas.microsoft.com/office/drawing/2014/main" id="{994AAE7A-241C-7746-84AA-9C769D30BC1E}"/>
                </a:ext>
              </a:extLst>
            </xdr:cNvPr>
            <xdr:cNvSpPr/>
          </xdr:nvSpPr>
          <xdr:spPr>
            <a:xfrm>
              <a:off x="7610476" y="852121"/>
              <a:ext cx="3220992" cy="585422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7" name="Gruppo 80">
              <a:extLst>
                <a:ext uri="{FF2B5EF4-FFF2-40B4-BE49-F238E27FC236}">
                  <a16:creationId xmlns:a16="http://schemas.microsoft.com/office/drawing/2014/main" id="{44D351CB-8092-D692-AB59-C28D9C197118}"/>
                </a:ext>
              </a:extLst>
            </xdr:cNvPr>
            <xdr:cNvGrpSpPr/>
          </xdr:nvGrpSpPr>
          <xdr:grpSpPr>
            <a:xfrm>
              <a:off x="7777656" y="752475"/>
              <a:ext cx="2797470" cy="448408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130" name="Rettangolo arrotondato 11">
                <a:extLst>
                  <a:ext uri="{FF2B5EF4-FFF2-40B4-BE49-F238E27FC236}">
                    <a16:creationId xmlns:a16="http://schemas.microsoft.com/office/drawing/2014/main" id="{9B3F1C33-90D7-9AFD-3D7C-DBB22EFC621E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131" name="Rettangolo 130">
                <a:extLst>
                  <a:ext uri="{FF2B5EF4-FFF2-40B4-BE49-F238E27FC236}">
                    <a16:creationId xmlns:a16="http://schemas.microsoft.com/office/drawing/2014/main" id="{E2FCB8D8-C322-62FD-BFCB-276C910999A8}"/>
                  </a:ext>
                </a:extLst>
              </xdr:cNvPr>
              <xdr:cNvSpPr/>
            </xdr:nvSpPr>
            <xdr:spPr>
              <a:xfrm>
                <a:off x="204683" y="26641"/>
                <a:ext cx="2407234" cy="404659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73597" name="Gruppo 88">
            <a:extLst>
              <a:ext uri="{FF2B5EF4-FFF2-40B4-BE49-F238E27FC236}">
                <a16:creationId xmlns:a16="http://schemas.microsoft.com/office/drawing/2014/main" id="{9FEA7F45-BC30-A802-ED91-4E33D1F8CE2B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73598" name="Gruppo 87">
              <a:extLst>
                <a:ext uri="{FF2B5EF4-FFF2-40B4-BE49-F238E27FC236}">
                  <a16:creationId xmlns:a16="http://schemas.microsoft.com/office/drawing/2014/main" id="{E484546A-6746-FAAB-5B90-5F83A3FEDD3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126" name="Rettangolo arrotondato 7">
                <a:extLst>
                  <a:ext uri="{FF2B5EF4-FFF2-40B4-BE49-F238E27FC236}">
                    <a16:creationId xmlns:a16="http://schemas.microsoft.com/office/drawing/2014/main" id="{A5E64E68-6ECB-5776-F491-6591A0B35DC2}"/>
                  </a:ext>
                </a:extLst>
              </xdr:cNvPr>
              <xdr:cNvSpPr/>
            </xdr:nvSpPr>
            <xdr:spPr>
              <a:xfrm>
                <a:off x="13907571" y="1263162"/>
                <a:ext cx="713299" cy="298939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127" name="Freccia a destra 126">
                <a:extLst>
                  <a:ext uri="{FF2B5EF4-FFF2-40B4-BE49-F238E27FC236}">
                    <a16:creationId xmlns:a16="http://schemas.microsoft.com/office/drawing/2014/main" id="{3B7986DC-EB5F-F951-E39B-E3DE4B3E8175}"/>
                  </a:ext>
                </a:extLst>
              </xdr:cNvPr>
              <xdr:cNvSpPr/>
            </xdr:nvSpPr>
            <xdr:spPr>
              <a:xfrm>
                <a:off x="12436391" y="1325441"/>
                <a:ext cx="1604924" cy="99646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125" name="Diagramma 124">
              <a:extLst>
                <a:ext uri="{FF2B5EF4-FFF2-40B4-BE49-F238E27FC236}">
                  <a16:creationId xmlns:a16="http://schemas.microsoft.com/office/drawing/2014/main" id="{87BEF804-2672-DA15-AFE6-70819D29A3F3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7" r:lo="rId18" r:qs="rId19" r:cs="rId20"/>
            </a:graphicData>
          </a:graphic>
        </xdr:graphicFrame>
      </xdr:grpSp>
    </xdr:grpSp>
    <xdr:clientData/>
  </xdr:twoCellAnchor>
  <xdr:twoCellAnchor>
    <xdr:from>
      <xdr:col>1</xdr:col>
      <xdr:colOff>0</xdr:colOff>
      <xdr:row>136</xdr:row>
      <xdr:rowOff>0</xdr:rowOff>
    </xdr:from>
    <xdr:to>
      <xdr:col>6</xdr:col>
      <xdr:colOff>800100</xdr:colOff>
      <xdr:row>137</xdr:row>
      <xdr:rowOff>165100</xdr:rowOff>
    </xdr:to>
    <xdr:grpSp>
      <xdr:nvGrpSpPr>
        <xdr:cNvPr id="1073574" name="Gruppo 91">
          <a:extLst>
            <a:ext uri="{FF2B5EF4-FFF2-40B4-BE49-F238E27FC236}">
              <a16:creationId xmlns:a16="http://schemas.microsoft.com/office/drawing/2014/main" id="{B0991022-DF1B-1FC8-B356-18BB061916E3}"/>
            </a:ext>
          </a:extLst>
        </xdr:cNvPr>
        <xdr:cNvGrpSpPr>
          <a:grpSpLocks/>
        </xdr:cNvGrpSpPr>
      </xdr:nvGrpSpPr>
      <xdr:grpSpPr bwMode="auto">
        <a:xfrm>
          <a:off x="127000" y="33185100"/>
          <a:ext cx="7988300" cy="825500"/>
          <a:chOff x="7610476" y="752475"/>
          <a:chExt cx="7010394" cy="809626"/>
        </a:xfrm>
      </xdr:grpSpPr>
      <xdr:grpSp>
        <xdr:nvGrpSpPr>
          <xdr:cNvPr id="1073586" name="Gruppo 90">
            <a:extLst>
              <a:ext uri="{FF2B5EF4-FFF2-40B4-BE49-F238E27FC236}">
                <a16:creationId xmlns:a16="http://schemas.microsoft.com/office/drawing/2014/main" id="{67F0BEB7-727B-91CA-3ABA-A9A32A08A753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139" name="Rettangolo 138">
              <a:extLst>
                <a:ext uri="{FF2B5EF4-FFF2-40B4-BE49-F238E27FC236}">
                  <a16:creationId xmlns:a16="http://schemas.microsoft.com/office/drawing/2014/main" id="{2DB2DD19-6A9B-BE92-E36B-F19E99E7E704}"/>
                </a:ext>
              </a:extLst>
            </xdr:cNvPr>
            <xdr:cNvSpPr/>
          </xdr:nvSpPr>
          <xdr:spPr>
            <a:xfrm>
              <a:off x="7610476" y="852121"/>
              <a:ext cx="3220992" cy="585422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6" name="Gruppo 80">
              <a:extLst>
                <a:ext uri="{FF2B5EF4-FFF2-40B4-BE49-F238E27FC236}">
                  <a16:creationId xmlns:a16="http://schemas.microsoft.com/office/drawing/2014/main" id="{E9E908A3-559C-9B5F-4F62-958AC6664280}"/>
                </a:ext>
              </a:extLst>
            </xdr:cNvPr>
            <xdr:cNvGrpSpPr/>
          </xdr:nvGrpSpPr>
          <xdr:grpSpPr>
            <a:xfrm>
              <a:off x="7777656" y="752475"/>
              <a:ext cx="2797470" cy="448408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141" name="Rettangolo arrotondato 11">
                <a:extLst>
                  <a:ext uri="{FF2B5EF4-FFF2-40B4-BE49-F238E27FC236}">
                    <a16:creationId xmlns:a16="http://schemas.microsoft.com/office/drawing/2014/main" id="{B64AB048-1F13-633C-DA36-27B8BFE60C71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142" name="Rettangolo 141">
                <a:extLst>
                  <a:ext uri="{FF2B5EF4-FFF2-40B4-BE49-F238E27FC236}">
                    <a16:creationId xmlns:a16="http://schemas.microsoft.com/office/drawing/2014/main" id="{D2853207-E426-D38C-33ED-00DC91AB8E18}"/>
                  </a:ext>
                </a:extLst>
              </xdr:cNvPr>
              <xdr:cNvSpPr/>
            </xdr:nvSpPr>
            <xdr:spPr>
              <a:xfrm>
                <a:off x="204683" y="26641"/>
                <a:ext cx="2407234" cy="404659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73587" name="Gruppo 88">
            <a:extLst>
              <a:ext uri="{FF2B5EF4-FFF2-40B4-BE49-F238E27FC236}">
                <a16:creationId xmlns:a16="http://schemas.microsoft.com/office/drawing/2014/main" id="{4DE850FB-85A5-DC81-9695-1C377365F602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73588" name="Gruppo 87">
              <a:extLst>
                <a:ext uri="{FF2B5EF4-FFF2-40B4-BE49-F238E27FC236}">
                  <a16:creationId xmlns:a16="http://schemas.microsoft.com/office/drawing/2014/main" id="{341CF17A-23DF-73B4-6A7A-BEC555322BD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137" name="Rettangolo arrotondato 7">
                <a:extLst>
                  <a:ext uri="{FF2B5EF4-FFF2-40B4-BE49-F238E27FC236}">
                    <a16:creationId xmlns:a16="http://schemas.microsoft.com/office/drawing/2014/main" id="{FDA7341E-689E-41E5-E1B2-0CF93EF831CC}"/>
                  </a:ext>
                </a:extLst>
              </xdr:cNvPr>
              <xdr:cNvSpPr/>
            </xdr:nvSpPr>
            <xdr:spPr>
              <a:xfrm>
                <a:off x="13907571" y="1263162"/>
                <a:ext cx="713299" cy="298939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138" name="Freccia a destra 137">
                <a:extLst>
                  <a:ext uri="{FF2B5EF4-FFF2-40B4-BE49-F238E27FC236}">
                    <a16:creationId xmlns:a16="http://schemas.microsoft.com/office/drawing/2014/main" id="{EF68D0D9-D0A1-E5D8-4193-EF845227709F}"/>
                  </a:ext>
                </a:extLst>
              </xdr:cNvPr>
              <xdr:cNvSpPr/>
            </xdr:nvSpPr>
            <xdr:spPr>
              <a:xfrm>
                <a:off x="12436391" y="1325441"/>
                <a:ext cx="1604924" cy="99646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136" name="Diagramma 135">
              <a:extLst>
                <a:ext uri="{FF2B5EF4-FFF2-40B4-BE49-F238E27FC236}">
                  <a16:creationId xmlns:a16="http://schemas.microsoft.com/office/drawing/2014/main" id="{BE69E0B3-B0CA-F7AE-5BE3-2E4D486DAFE7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2" r:lo="rId23" r:qs="rId24" r:cs="rId25"/>
            </a:graphicData>
          </a:graphic>
        </xdr:graphicFrame>
      </xdr:grpSp>
    </xdr:grpSp>
    <xdr:clientData/>
  </xdr:twoCellAnchor>
  <xdr:twoCellAnchor>
    <xdr:from>
      <xdr:col>1</xdr:col>
      <xdr:colOff>0</xdr:colOff>
      <xdr:row>198</xdr:row>
      <xdr:rowOff>0</xdr:rowOff>
    </xdr:from>
    <xdr:to>
      <xdr:col>6</xdr:col>
      <xdr:colOff>800100</xdr:colOff>
      <xdr:row>199</xdr:row>
      <xdr:rowOff>165100</xdr:rowOff>
    </xdr:to>
    <xdr:grpSp>
      <xdr:nvGrpSpPr>
        <xdr:cNvPr id="1073575" name="Gruppo 91">
          <a:extLst>
            <a:ext uri="{FF2B5EF4-FFF2-40B4-BE49-F238E27FC236}">
              <a16:creationId xmlns:a16="http://schemas.microsoft.com/office/drawing/2014/main" id="{5EF3EC08-4156-2A0A-0EC2-E08370079EE4}"/>
            </a:ext>
          </a:extLst>
        </xdr:cNvPr>
        <xdr:cNvGrpSpPr>
          <a:grpSpLocks/>
        </xdr:cNvGrpSpPr>
      </xdr:nvGrpSpPr>
      <xdr:grpSpPr bwMode="auto">
        <a:xfrm>
          <a:off x="127000" y="48272700"/>
          <a:ext cx="7988300" cy="825500"/>
          <a:chOff x="7610476" y="752475"/>
          <a:chExt cx="7010394" cy="809626"/>
        </a:xfrm>
      </xdr:grpSpPr>
      <xdr:grpSp>
        <xdr:nvGrpSpPr>
          <xdr:cNvPr id="1073576" name="Gruppo 90">
            <a:extLst>
              <a:ext uri="{FF2B5EF4-FFF2-40B4-BE49-F238E27FC236}">
                <a16:creationId xmlns:a16="http://schemas.microsoft.com/office/drawing/2014/main" id="{9702403C-5E3D-6742-17A5-D663903617A7}"/>
              </a:ext>
            </a:extLst>
          </xdr:cNvPr>
          <xdr:cNvGrpSpPr>
            <a:grpSpLocks/>
          </xdr:cNvGrpSpPr>
        </xdr:nvGrpSpPr>
        <xdr:grpSpPr bwMode="auto">
          <a:xfrm>
            <a:off x="7610476" y="752475"/>
            <a:ext cx="3219449" cy="681567"/>
            <a:chOff x="7610476" y="752475"/>
            <a:chExt cx="3219449" cy="681567"/>
          </a:xfrm>
        </xdr:grpSpPr>
        <xdr:sp macro="" textlink="">
          <xdr:nvSpPr>
            <xdr:cNvPr id="150" name="Rettangolo 149">
              <a:extLst>
                <a:ext uri="{FF2B5EF4-FFF2-40B4-BE49-F238E27FC236}">
                  <a16:creationId xmlns:a16="http://schemas.microsoft.com/office/drawing/2014/main" id="{04277BC0-40FF-DD97-C415-A26FCEAE1803}"/>
                </a:ext>
              </a:extLst>
            </xdr:cNvPr>
            <xdr:cNvSpPr/>
          </xdr:nvSpPr>
          <xdr:spPr>
            <a:xfrm>
              <a:off x="7610476" y="852121"/>
              <a:ext cx="3220992" cy="585422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5" name="Gruppo 80">
              <a:extLst>
                <a:ext uri="{FF2B5EF4-FFF2-40B4-BE49-F238E27FC236}">
                  <a16:creationId xmlns:a16="http://schemas.microsoft.com/office/drawing/2014/main" id="{C9079CFF-F7F0-CB2B-AF7A-C40D5503AE50}"/>
                </a:ext>
              </a:extLst>
            </xdr:cNvPr>
            <xdr:cNvGrpSpPr/>
          </xdr:nvGrpSpPr>
          <xdr:grpSpPr>
            <a:xfrm>
              <a:off x="7777656" y="752475"/>
              <a:ext cx="2797470" cy="448408"/>
              <a:chOff x="175564" y="2116"/>
              <a:chExt cx="2436354" cy="441446"/>
            </a:xfrm>
            <a:scene3d>
              <a:camera prst="orthographicFront"/>
              <a:lightRig rig="flat" dir="t"/>
            </a:scene3d>
          </xdr:grpSpPr>
          <xdr:sp macro="" textlink="">
            <xdr:nvSpPr>
              <xdr:cNvPr id="152" name="Rettangolo arrotondato 11">
                <a:extLst>
                  <a:ext uri="{FF2B5EF4-FFF2-40B4-BE49-F238E27FC236}">
                    <a16:creationId xmlns:a16="http://schemas.microsoft.com/office/drawing/2014/main" id="{E6B68CA4-8C40-2C44-3309-97B31CE15647}"/>
                  </a:ext>
                </a:extLst>
              </xdr:cNvPr>
              <xdr:cNvSpPr/>
            </xdr:nvSpPr>
            <xdr:spPr>
              <a:xfrm>
                <a:off x="175563" y="2116"/>
                <a:ext cx="2106330" cy="441446"/>
              </a:xfrm>
              <a:prstGeom prst="roundRect">
                <a:avLst/>
              </a:prstGeom>
              <a:solidFill>
                <a:schemeClr val="bg2">
                  <a:lumMod val="90000"/>
                </a:schemeClr>
              </a:solidFill>
              <a:sp3d prstMaterial="dkEdge">
                <a:bevelT w="8200" h="38100"/>
              </a:sp3d>
            </xdr:spPr>
            <xdr:style>
              <a:lnRef idx="0">
                <a:schemeClr val="lt1">
                  <a:hueOff val="0"/>
                  <a:satOff val="0"/>
                  <a:lumOff val="0"/>
                  <a:alphaOff val="0"/>
                </a:schemeClr>
              </a:lnRef>
              <a:fillRef idx="2">
                <a:scrgbClr r="0" g="0" b="0"/>
              </a:fillRef>
              <a:effectRef idx="1">
                <a:schemeClr val="accent2">
                  <a:shade val="50000"/>
                  <a:hueOff val="0"/>
                  <a:satOff val="0"/>
                  <a:lumOff val="0"/>
                  <a:alphaOff val="0"/>
                </a:schemeClr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endParaRPr lang="en-GB"/>
              </a:p>
            </xdr:txBody>
          </xdr:sp>
          <xdr:sp macro="" textlink="">
            <xdr:nvSpPr>
              <xdr:cNvPr id="153" name="Rettangolo 152">
                <a:extLst>
                  <a:ext uri="{FF2B5EF4-FFF2-40B4-BE49-F238E27FC236}">
                    <a16:creationId xmlns:a16="http://schemas.microsoft.com/office/drawing/2014/main" id="{4B23F837-0E0C-8711-EEA6-450F8781FD22}"/>
                  </a:ext>
                </a:extLst>
              </xdr:cNvPr>
              <xdr:cNvSpPr/>
            </xdr:nvSpPr>
            <xdr:spPr>
              <a:xfrm>
                <a:off x="204683" y="26641"/>
                <a:ext cx="2407234" cy="404659"/>
              </a:xfrm>
              <a:prstGeom prst="rect">
                <a:avLst/>
              </a:prstGeom>
              <a:sp3d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spcFirstLastPara="0" vert="horz" wrap="square" lIns="92994" tIns="0" rIns="92994" bIns="0" numCol="1" spcCol="1270" anchor="ctr" anchorCtr="0">
                <a:noAutofit/>
              </a:bodyPr>
              <a:lstStyle/>
              <a:p>
                <a:pPr lvl="0" algn="l" defTabSz="622300">
                  <a:lnSpc>
                    <a:spcPct val="90000"/>
                  </a:lnSpc>
                  <a:spcBef>
                    <a:spcPct val="0"/>
                  </a:spcBef>
                  <a:spcAft>
                    <a:spcPct val="35000"/>
                  </a:spcAft>
                </a:pPr>
                <a:r>
                  <a:rPr lang="it-IT" sz="1400" b="0" i="1" u="sng" kern="1200">
                    <a:latin typeface="Dosis" panose="02010503020202060003" pitchFamily="2" charset="0"/>
                  </a:rPr>
                  <a:t>Presenze</a:t>
                </a:r>
              </a:p>
            </xdr:txBody>
          </xdr:sp>
        </xdr:grpSp>
      </xdr:grpSp>
      <xdr:grpSp>
        <xdr:nvGrpSpPr>
          <xdr:cNvPr id="1073577" name="Gruppo 88">
            <a:extLst>
              <a:ext uri="{FF2B5EF4-FFF2-40B4-BE49-F238E27FC236}">
                <a16:creationId xmlns:a16="http://schemas.microsoft.com/office/drawing/2014/main" id="{5DF5F2C4-8C79-7E73-52A0-AAB2308E43BF}"/>
              </a:ext>
            </a:extLst>
          </xdr:cNvPr>
          <xdr:cNvGrpSpPr>
            <a:grpSpLocks/>
          </xdr:cNvGrpSpPr>
        </xdr:nvGrpSpPr>
        <xdr:grpSpPr bwMode="auto">
          <a:xfrm>
            <a:off x="11163300" y="923925"/>
            <a:ext cx="3457570" cy="638176"/>
            <a:chOff x="11163300" y="923925"/>
            <a:chExt cx="3457570" cy="638176"/>
          </a:xfrm>
        </xdr:grpSpPr>
        <xdr:grpSp>
          <xdr:nvGrpSpPr>
            <xdr:cNvPr id="1073578" name="Gruppo 87">
              <a:extLst>
                <a:ext uri="{FF2B5EF4-FFF2-40B4-BE49-F238E27FC236}">
                  <a16:creationId xmlns:a16="http://schemas.microsoft.com/office/drawing/2014/main" id="{21456ED7-30CC-7B66-E12D-420FBDEBF2D8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2439650" y="1257301"/>
              <a:ext cx="2181220" cy="304800"/>
              <a:chOff x="12439650" y="1257301"/>
              <a:chExt cx="2181220" cy="304800"/>
            </a:xfrm>
          </xdr:grpSpPr>
          <xdr:sp macro="" textlink="">
            <xdr:nvSpPr>
              <xdr:cNvPr id="148" name="Rettangolo arrotondato 7">
                <a:extLst>
                  <a:ext uri="{FF2B5EF4-FFF2-40B4-BE49-F238E27FC236}">
                    <a16:creationId xmlns:a16="http://schemas.microsoft.com/office/drawing/2014/main" id="{775B72DE-D611-7D10-A3AF-BF3ACED545B0}"/>
                  </a:ext>
                </a:extLst>
              </xdr:cNvPr>
              <xdr:cNvSpPr/>
            </xdr:nvSpPr>
            <xdr:spPr>
              <a:xfrm>
                <a:off x="13907571" y="1263162"/>
                <a:ext cx="713299" cy="298939"/>
              </a:xfrm>
              <a:prstGeom prst="roundRect">
                <a:avLst>
                  <a:gd name="adj" fmla="val 10000"/>
                </a:avLst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149" name="Freccia a destra 148">
                <a:extLst>
                  <a:ext uri="{FF2B5EF4-FFF2-40B4-BE49-F238E27FC236}">
                    <a16:creationId xmlns:a16="http://schemas.microsoft.com/office/drawing/2014/main" id="{41CB1949-35CD-2583-B87E-F78103CE0451}"/>
                  </a:ext>
                </a:extLst>
              </xdr:cNvPr>
              <xdr:cNvSpPr/>
            </xdr:nvSpPr>
            <xdr:spPr>
              <a:xfrm>
                <a:off x="12436391" y="1325441"/>
                <a:ext cx="1604924" cy="99646"/>
              </a:xfrm>
              <a:prstGeom prst="rightArrow">
                <a:avLst/>
              </a:prstGeom>
              <a:solidFill>
                <a:schemeClr val="lt1">
                  <a:hueOff val="0"/>
                  <a:satOff val="0"/>
                  <a:lumOff val="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xdr:spPr>
            <xdr:style>
              <a:lnRef idx="2">
                <a:schemeClr val="accent2"/>
              </a:lnRef>
              <a:fillRef idx="1">
                <a:schemeClr val="lt1"/>
              </a:fillRef>
              <a:effectRef idx="0">
                <a:schemeClr val="accent2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>
                  <a:latin typeface="Dosis" panose="02010503020202060003" pitchFamily="2" charset="0"/>
                </a:endParaRPr>
              </a:p>
            </xdr:txBody>
          </xdr:sp>
        </xdr:grpSp>
        <xdr:graphicFrame macro="">
          <xdr:nvGraphicFramePr>
            <xdr:cNvPr id="147" name="Diagramma 146">
              <a:extLst>
                <a:ext uri="{FF2B5EF4-FFF2-40B4-BE49-F238E27FC236}">
                  <a16:creationId xmlns:a16="http://schemas.microsoft.com/office/drawing/2014/main" id="{BCAAF870-110D-5DFB-E3C3-498B595D5FFE}"/>
                </a:ext>
              </a:extLst>
            </xdr:cNvPr>
            <xdr:cNvGraphicFramePr/>
          </xdr:nvGraphicFramePr>
          <xdr:xfrm>
            <a:off x="11163300" y="923925"/>
            <a:ext cx="3146657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7" r:lo="rId28" r:qs="rId29" r:cs="rId30"/>
            </a:graphicData>
          </a:graphic>
        </xdr:graphicFrame>
      </xdr:grpSp>
    </xdr:grp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</xdr:colOff>
      <xdr:row>3</xdr:row>
      <xdr:rowOff>76200</xdr:rowOff>
    </xdr:from>
    <xdr:to>
      <xdr:col>2</xdr:col>
      <xdr:colOff>1388075</xdr:colOff>
      <xdr:row>4</xdr:row>
      <xdr:rowOff>628650</xdr:rowOff>
    </xdr:to>
    <xdr:graphicFrame macro="">
      <xdr:nvGraphicFramePr>
        <xdr:cNvPr id="2" name="Diagramma 1">
          <a:extLst>
            <a:ext uri="{FF2B5EF4-FFF2-40B4-BE49-F238E27FC236}">
              <a16:creationId xmlns:a16="http://schemas.microsoft.com/office/drawing/2014/main" id="{91D6982E-D376-7761-F920-41FF4A61F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3</xdr:row>
      <xdr:rowOff>63500</xdr:rowOff>
    </xdr:from>
    <xdr:to>
      <xdr:col>6</xdr:col>
      <xdr:colOff>863600</xdr:colOff>
      <xdr:row>5</xdr:row>
      <xdr:rowOff>139700</xdr:rowOff>
    </xdr:to>
    <xdr:grpSp>
      <xdr:nvGrpSpPr>
        <xdr:cNvPr id="1074538" name="Gruppo 70">
          <a:extLst>
            <a:ext uri="{FF2B5EF4-FFF2-40B4-BE49-F238E27FC236}">
              <a16:creationId xmlns:a16="http://schemas.microsoft.com/office/drawing/2014/main" id="{F38F6A46-4DA0-5567-BBB2-47323795243C}"/>
            </a:ext>
          </a:extLst>
        </xdr:cNvPr>
        <xdr:cNvGrpSpPr>
          <a:grpSpLocks/>
        </xdr:cNvGrpSpPr>
      </xdr:nvGrpSpPr>
      <xdr:grpSpPr bwMode="auto">
        <a:xfrm>
          <a:off x="127000" y="1143000"/>
          <a:ext cx="8051800" cy="863600"/>
          <a:chOff x="7610476" y="733425"/>
          <a:chExt cx="7067544" cy="857251"/>
        </a:xfrm>
      </xdr:grpSpPr>
      <xdr:grpSp>
        <xdr:nvGrpSpPr>
          <xdr:cNvPr id="1074584" name="Gruppo 2">
            <a:extLst>
              <a:ext uri="{FF2B5EF4-FFF2-40B4-BE49-F238E27FC236}">
                <a16:creationId xmlns:a16="http://schemas.microsoft.com/office/drawing/2014/main" id="{07F14DA3-8342-FA86-C326-86BBF787810E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8" name="Rettangolo 7">
              <a:extLst>
                <a:ext uri="{FF2B5EF4-FFF2-40B4-BE49-F238E27FC236}">
                  <a16:creationId xmlns:a16="http://schemas.microsoft.com/office/drawing/2014/main" id="{D94210F0-888C-24EC-ED19-9426F3B6F5AC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74589" name="Gruppo 4">
              <a:extLst>
                <a:ext uri="{FF2B5EF4-FFF2-40B4-BE49-F238E27FC236}">
                  <a16:creationId xmlns:a16="http://schemas.microsoft.com/office/drawing/2014/main" id="{F5B4FFF7-CFAC-E822-474C-0C5269BFDD5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74590" name="Gruppo 5">
                <a:extLst>
                  <a:ext uri="{FF2B5EF4-FFF2-40B4-BE49-F238E27FC236}">
                    <a16:creationId xmlns:a16="http://schemas.microsoft.com/office/drawing/2014/main" id="{CD76E033-BA2C-1E8F-AAF0-7695DAF33D2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12" name="Rettangolo arrotondato 11">
                  <a:extLst>
                    <a:ext uri="{FF2B5EF4-FFF2-40B4-BE49-F238E27FC236}">
                      <a16:creationId xmlns:a16="http://schemas.microsoft.com/office/drawing/2014/main" id="{75C86D80-9016-11B3-6B63-A99A2F8A6454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2019/2018</a:t>
                  </a:r>
                </a:p>
              </xdr:txBody>
            </xdr:sp>
            <xdr:sp macro="" textlink="">
              <xdr:nvSpPr>
                <xdr:cNvPr id="13" name="Freccia a destra 12">
                  <a:extLst>
                    <a:ext uri="{FF2B5EF4-FFF2-40B4-BE49-F238E27FC236}">
                      <a16:creationId xmlns:a16="http://schemas.microsoft.com/office/drawing/2014/main" id="{A94B31A3-C2EF-AEBE-D632-516AD8323F23}"/>
                    </a:ext>
                  </a:extLst>
                </xdr:cNvPr>
                <xdr:cNvSpPr/>
              </xdr:nvSpPr>
              <xdr:spPr>
                <a:xfrm>
                  <a:off x="12459659" y="1322575"/>
                  <a:ext cx="1582951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11" name="Diagramma 10">
                <a:extLst>
                  <a:ext uri="{FF2B5EF4-FFF2-40B4-BE49-F238E27FC236}">
                    <a16:creationId xmlns:a16="http://schemas.microsoft.com/office/drawing/2014/main" id="{2B172FDF-C221-CDF1-55C3-B2A79EB25C8F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6" r:lo="rId7" r:qs="rId8" r:cs="rId9"/>
              </a:graphicData>
            </a:graphic>
          </xdr:graphicFrame>
        </xdr:grpSp>
      </xdr:grpSp>
      <xdr:grpSp>
        <xdr:nvGrpSpPr>
          <xdr:cNvPr id="109" name="Gruppo 57">
            <a:extLst>
              <a:ext uri="{FF2B5EF4-FFF2-40B4-BE49-F238E27FC236}">
                <a16:creationId xmlns:a16="http://schemas.microsoft.com/office/drawing/2014/main" id="{8744020C-609C-D5D9-14DB-A2C65860B7DD}"/>
              </a:ext>
            </a:extLst>
          </xdr:cNvPr>
          <xdr:cNvGrpSpPr/>
        </xdr:nvGrpSpPr>
        <xdr:grpSpPr>
          <a:xfrm>
            <a:off x="7833427" y="733425"/>
            <a:ext cx="2441313" cy="529479"/>
            <a:chOff x="175101" y="2309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6" name="Rettangolo arrotondato 5">
              <a:extLst>
                <a:ext uri="{FF2B5EF4-FFF2-40B4-BE49-F238E27FC236}">
                  <a16:creationId xmlns:a16="http://schemas.microsoft.com/office/drawing/2014/main" id="{C8CCCA24-E665-6943-CEE1-D7D6812BC9AE}"/>
                </a:ext>
              </a:extLst>
            </xdr:cNvPr>
            <xdr:cNvSpPr/>
          </xdr:nvSpPr>
          <xdr:spPr>
            <a:xfrm>
              <a:off x="175101" y="2309"/>
              <a:ext cx="2451416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7" name="Rettangolo 6">
              <a:extLst>
                <a:ext uri="{FF2B5EF4-FFF2-40B4-BE49-F238E27FC236}">
                  <a16:creationId xmlns:a16="http://schemas.microsoft.com/office/drawing/2014/main" id="{2A180983-6DEE-6438-67AF-709DBD4A8BFD}"/>
                </a:ext>
              </a:extLst>
            </xdr:cNvPr>
            <xdr:cNvSpPr/>
          </xdr:nvSpPr>
          <xdr:spPr>
            <a:xfrm>
              <a:off x="208682" y="27612"/>
              <a:ext cx="2384254" cy="48075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4</xdr:col>
      <xdr:colOff>1133475</xdr:colOff>
      <xdr:row>0</xdr:row>
      <xdr:rowOff>311150</xdr:rowOff>
    </xdr:from>
    <xdr:to>
      <xdr:col>7</xdr:col>
      <xdr:colOff>51725</xdr:colOff>
      <xdr:row>1</xdr:row>
      <xdr:rowOff>77927</xdr:rowOff>
    </xdr:to>
    <xdr:sp macro="" textlink="">
      <xdr:nvSpPr>
        <xdr:cNvPr id="68" name="Freccia a destra 6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542558E-3BC4-4915-2CD7-6EA526CFEBB6}"/>
            </a:ext>
          </a:extLst>
        </xdr:cNvPr>
        <xdr:cNvSpPr/>
      </xdr:nvSpPr>
      <xdr:spPr bwMode="auto">
        <a:xfrm>
          <a:off x="6181725" y="3238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1</xdr:col>
      <xdr:colOff>12700</xdr:colOff>
      <xdr:row>47</xdr:row>
      <xdr:rowOff>88900</xdr:rowOff>
    </xdr:from>
    <xdr:to>
      <xdr:col>6</xdr:col>
      <xdr:colOff>876300</xdr:colOff>
      <xdr:row>49</xdr:row>
      <xdr:rowOff>127000</xdr:rowOff>
    </xdr:to>
    <xdr:grpSp>
      <xdr:nvGrpSpPr>
        <xdr:cNvPr id="1074540" name="Gruppo 70">
          <a:extLst>
            <a:ext uri="{FF2B5EF4-FFF2-40B4-BE49-F238E27FC236}">
              <a16:creationId xmlns:a16="http://schemas.microsoft.com/office/drawing/2014/main" id="{ECAF1D09-432D-C1EC-F734-7BB4E390C4E8}"/>
            </a:ext>
          </a:extLst>
        </xdr:cNvPr>
        <xdr:cNvGrpSpPr>
          <a:grpSpLocks/>
        </xdr:cNvGrpSpPr>
      </xdr:nvGrpSpPr>
      <xdr:grpSpPr bwMode="auto">
        <a:xfrm>
          <a:off x="139700" y="11785600"/>
          <a:ext cx="8051800" cy="825500"/>
          <a:chOff x="7610476" y="771245"/>
          <a:chExt cx="7067544" cy="819431"/>
        </a:xfrm>
      </xdr:grpSpPr>
      <xdr:grpSp>
        <xdr:nvGrpSpPr>
          <xdr:cNvPr id="1074574" name="Gruppo 2">
            <a:extLst>
              <a:ext uri="{FF2B5EF4-FFF2-40B4-BE49-F238E27FC236}">
                <a16:creationId xmlns:a16="http://schemas.microsoft.com/office/drawing/2014/main" id="{640FC973-0CE5-0991-36AA-D8B24DED6B77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130" name="Rettangolo 129">
              <a:extLst>
                <a:ext uri="{FF2B5EF4-FFF2-40B4-BE49-F238E27FC236}">
                  <a16:creationId xmlns:a16="http://schemas.microsoft.com/office/drawing/2014/main" id="{DECBDB8E-27A3-A4E6-9653-F2B838CEFB3F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74579" name="Gruppo 4">
              <a:extLst>
                <a:ext uri="{FF2B5EF4-FFF2-40B4-BE49-F238E27FC236}">
                  <a16:creationId xmlns:a16="http://schemas.microsoft.com/office/drawing/2014/main" id="{BDCA0C2B-7A5B-FA43-B7CB-1230881F041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74580" name="Gruppo 5">
                <a:extLst>
                  <a:ext uri="{FF2B5EF4-FFF2-40B4-BE49-F238E27FC236}">
                    <a16:creationId xmlns:a16="http://schemas.microsoft.com/office/drawing/2014/main" id="{BB428915-B1AE-61BE-89E4-5AAB5F23B838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134" name="Rettangolo arrotondato 11">
                  <a:extLst>
                    <a:ext uri="{FF2B5EF4-FFF2-40B4-BE49-F238E27FC236}">
                      <a16:creationId xmlns:a16="http://schemas.microsoft.com/office/drawing/2014/main" id="{F9E4C029-DCF8-26B6-75C3-A9ED6847B47A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2019/2018</a:t>
                  </a:r>
                </a:p>
              </xdr:txBody>
            </xdr:sp>
            <xdr:sp macro="" textlink="">
              <xdr:nvSpPr>
                <xdr:cNvPr id="135" name="Freccia a destra 134">
                  <a:extLst>
                    <a:ext uri="{FF2B5EF4-FFF2-40B4-BE49-F238E27FC236}">
                      <a16:creationId xmlns:a16="http://schemas.microsoft.com/office/drawing/2014/main" id="{3DC6F938-1A79-F4AC-0BCE-0E816B07C41C}"/>
                    </a:ext>
                  </a:extLst>
                </xdr:cNvPr>
                <xdr:cNvSpPr/>
              </xdr:nvSpPr>
              <xdr:spPr>
                <a:xfrm>
                  <a:off x="12459659" y="1309968"/>
                  <a:ext cx="1582951" cy="113460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133" name="Diagramma 132">
                <a:extLst>
                  <a:ext uri="{FF2B5EF4-FFF2-40B4-BE49-F238E27FC236}">
                    <a16:creationId xmlns:a16="http://schemas.microsoft.com/office/drawing/2014/main" id="{7E1AF7EC-CE6D-6DE8-C8A3-F67113A9EFD1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12" r:lo="rId13" r:qs="rId14" r:cs="rId15"/>
              </a:graphicData>
            </a:graphic>
          </xdr:graphicFrame>
        </xdr:grpSp>
      </xdr:grpSp>
      <xdr:grpSp>
        <xdr:nvGrpSpPr>
          <xdr:cNvPr id="108" name="Gruppo 57">
            <a:extLst>
              <a:ext uri="{FF2B5EF4-FFF2-40B4-BE49-F238E27FC236}">
                <a16:creationId xmlns:a16="http://schemas.microsoft.com/office/drawing/2014/main" id="{11549A17-8B8F-2822-D635-9FE64B4FB988}"/>
              </a:ext>
            </a:extLst>
          </xdr:cNvPr>
          <xdr:cNvGrpSpPr/>
        </xdr:nvGrpSpPr>
        <xdr:grpSpPr>
          <a:xfrm>
            <a:off x="7833427" y="771245"/>
            <a:ext cx="2441313" cy="529478"/>
            <a:chOff x="175101" y="39817"/>
            <a:chExt cx="2451417" cy="531360"/>
          </a:xfrm>
          <a:scene3d>
            <a:camera prst="orthographicFront"/>
            <a:lightRig rig="flat" dir="t"/>
          </a:scene3d>
        </xdr:grpSpPr>
        <xdr:sp macro="" textlink="">
          <xdr:nvSpPr>
            <xdr:cNvPr id="128" name="Rettangolo arrotondato 5">
              <a:extLst>
                <a:ext uri="{FF2B5EF4-FFF2-40B4-BE49-F238E27FC236}">
                  <a16:creationId xmlns:a16="http://schemas.microsoft.com/office/drawing/2014/main" id="{05267AB2-B52C-1A54-9D2F-F23ADBFAD5AA}"/>
                </a:ext>
              </a:extLst>
            </xdr:cNvPr>
            <xdr:cNvSpPr/>
          </xdr:nvSpPr>
          <xdr:spPr>
            <a:xfrm>
              <a:off x="175101" y="39817"/>
              <a:ext cx="2451416" cy="531360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29" name="Rettangolo 128">
              <a:extLst>
                <a:ext uri="{FF2B5EF4-FFF2-40B4-BE49-F238E27FC236}">
                  <a16:creationId xmlns:a16="http://schemas.microsoft.com/office/drawing/2014/main" id="{C3BC8DC2-58B6-C4AA-B071-C5BAB04F62D4}"/>
                </a:ext>
              </a:extLst>
            </xdr:cNvPr>
            <xdr:cNvSpPr/>
          </xdr:nvSpPr>
          <xdr:spPr>
            <a:xfrm>
              <a:off x="219876" y="52468"/>
              <a:ext cx="2395448" cy="468103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12700</xdr:colOff>
      <xdr:row>91</xdr:row>
      <xdr:rowOff>50800</xdr:rowOff>
    </xdr:from>
    <xdr:to>
      <xdr:col>6</xdr:col>
      <xdr:colOff>876300</xdr:colOff>
      <xdr:row>93</xdr:row>
      <xdr:rowOff>127000</xdr:rowOff>
    </xdr:to>
    <xdr:grpSp>
      <xdr:nvGrpSpPr>
        <xdr:cNvPr id="1074541" name="Gruppo 70">
          <a:extLst>
            <a:ext uri="{FF2B5EF4-FFF2-40B4-BE49-F238E27FC236}">
              <a16:creationId xmlns:a16="http://schemas.microsoft.com/office/drawing/2014/main" id="{E6DC3F25-39F1-5040-56B5-0A5D01207C5E}"/>
            </a:ext>
          </a:extLst>
        </xdr:cNvPr>
        <xdr:cNvGrpSpPr>
          <a:grpSpLocks/>
        </xdr:cNvGrpSpPr>
      </xdr:nvGrpSpPr>
      <xdr:grpSpPr bwMode="auto">
        <a:xfrm>
          <a:off x="139700" y="22364700"/>
          <a:ext cx="8051800" cy="863600"/>
          <a:chOff x="7610476" y="733425"/>
          <a:chExt cx="7067544" cy="857251"/>
        </a:xfrm>
      </xdr:grpSpPr>
      <xdr:grpSp>
        <xdr:nvGrpSpPr>
          <xdr:cNvPr id="1074564" name="Gruppo 2">
            <a:extLst>
              <a:ext uri="{FF2B5EF4-FFF2-40B4-BE49-F238E27FC236}">
                <a16:creationId xmlns:a16="http://schemas.microsoft.com/office/drawing/2014/main" id="{4C2449AB-7D8D-2AAD-54A8-61DC6F30DB0A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141" name="Rettangolo 140">
              <a:extLst>
                <a:ext uri="{FF2B5EF4-FFF2-40B4-BE49-F238E27FC236}">
                  <a16:creationId xmlns:a16="http://schemas.microsoft.com/office/drawing/2014/main" id="{637B284C-11BE-F61F-9CD0-D283E462C1BF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74569" name="Gruppo 4">
              <a:extLst>
                <a:ext uri="{FF2B5EF4-FFF2-40B4-BE49-F238E27FC236}">
                  <a16:creationId xmlns:a16="http://schemas.microsoft.com/office/drawing/2014/main" id="{3301ECC6-63C1-618B-EF5D-5E05A38A80D2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74570" name="Gruppo 5">
                <a:extLst>
                  <a:ext uri="{FF2B5EF4-FFF2-40B4-BE49-F238E27FC236}">
                    <a16:creationId xmlns:a16="http://schemas.microsoft.com/office/drawing/2014/main" id="{AA50B8A8-02F3-58B4-D274-FCFD86FFE72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145" name="Rettangolo arrotondato 11">
                  <a:extLst>
                    <a:ext uri="{FF2B5EF4-FFF2-40B4-BE49-F238E27FC236}">
                      <a16:creationId xmlns:a16="http://schemas.microsoft.com/office/drawing/2014/main" id="{439FDA35-EF1E-7F06-30D3-104693FF55D2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2019/2018</a:t>
                  </a:r>
                </a:p>
              </xdr:txBody>
            </xdr:sp>
            <xdr:sp macro="" textlink="">
              <xdr:nvSpPr>
                <xdr:cNvPr id="146" name="Freccia a destra 145">
                  <a:extLst>
                    <a:ext uri="{FF2B5EF4-FFF2-40B4-BE49-F238E27FC236}">
                      <a16:creationId xmlns:a16="http://schemas.microsoft.com/office/drawing/2014/main" id="{46544E60-0B3B-DE28-7031-E97249B64C3C}"/>
                    </a:ext>
                  </a:extLst>
                </xdr:cNvPr>
                <xdr:cNvSpPr/>
              </xdr:nvSpPr>
              <xdr:spPr>
                <a:xfrm>
                  <a:off x="12459659" y="1322575"/>
                  <a:ext cx="1582951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144" name="Diagramma 143">
                <a:extLst>
                  <a:ext uri="{FF2B5EF4-FFF2-40B4-BE49-F238E27FC236}">
                    <a16:creationId xmlns:a16="http://schemas.microsoft.com/office/drawing/2014/main" id="{0D6CE785-B89B-F822-1A5B-6DF30341A787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17" r:lo="rId18" r:qs="rId19" r:cs="rId20"/>
              </a:graphicData>
            </a:graphic>
          </xdr:graphicFrame>
        </xdr:grpSp>
      </xdr:grpSp>
      <xdr:grpSp>
        <xdr:nvGrpSpPr>
          <xdr:cNvPr id="107" name="Gruppo 57">
            <a:extLst>
              <a:ext uri="{FF2B5EF4-FFF2-40B4-BE49-F238E27FC236}">
                <a16:creationId xmlns:a16="http://schemas.microsoft.com/office/drawing/2014/main" id="{4594D333-4752-5DA8-4AAE-1D7BEEAE3182}"/>
              </a:ext>
            </a:extLst>
          </xdr:cNvPr>
          <xdr:cNvGrpSpPr/>
        </xdr:nvGrpSpPr>
        <xdr:grpSpPr>
          <a:xfrm>
            <a:off x="7833427" y="733425"/>
            <a:ext cx="2441313" cy="542085"/>
            <a:chOff x="175101" y="2309"/>
            <a:chExt cx="2451417" cy="537611"/>
          </a:xfrm>
          <a:scene3d>
            <a:camera prst="orthographicFront"/>
            <a:lightRig rig="flat" dir="t"/>
          </a:scene3d>
        </xdr:grpSpPr>
        <xdr:sp macro="" textlink="">
          <xdr:nvSpPr>
            <xdr:cNvPr id="139" name="Rettangolo arrotondato 5">
              <a:extLst>
                <a:ext uri="{FF2B5EF4-FFF2-40B4-BE49-F238E27FC236}">
                  <a16:creationId xmlns:a16="http://schemas.microsoft.com/office/drawing/2014/main" id="{760CA157-0FBC-9FFD-2528-C05EA6CC18CB}"/>
                </a:ext>
              </a:extLst>
            </xdr:cNvPr>
            <xdr:cNvSpPr/>
          </xdr:nvSpPr>
          <xdr:spPr>
            <a:xfrm>
              <a:off x="175101" y="2309"/>
              <a:ext cx="2451416" cy="525108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40" name="Rettangolo 139">
              <a:extLst>
                <a:ext uri="{FF2B5EF4-FFF2-40B4-BE49-F238E27FC236}">
                  <a16:creationId xmlns:a16="http://schemas.microsoft.com/office/drawing/2014/main" id="{43C8BA9D-1B4A-7C3F-7233-F961448C8765}"/>
                </a:ext>
              </a:extLst>
            </xdr:cNvPr>
            <xdr:cNvSpPr/>
          </xdr:nvSpPr>
          <xdr:spPr>
            <a:xfrm>
              <a:off x="208682" y="64822"/>
              <a:ext cx="2384254" cy="475098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135</xdr:row>
      <xdr:rowOff>76200</xdr:rowOff>
    </xdr:from>
    <xdr:to>
      <xdr:col>6</xdr:col>
      <xdr:colOff>863600</xdr:colOff>
      <xdr:row>137</xdr:row>
      <xdr:rowOff>203200</xdr:rowOff>
    </xdr:to>
    <xdr:grpSp>
      <xdr:nvGrpSpPr>
        <xdr:cNvPr id="1074542" name="Gruppo 70">
          <a:extLst>
            <a:ext uri="{FF2B5EF4-FFF2-40B4-BE49-F238E27FC236}">
              <a16:creationId xmlns:a16="http://schemas.microsoft.com/office/drawing/2014/main" id="{EC37D8AB-4AD4-CB2D-3A6D-85FFF8D03021}"/>
            </a:ext>
          </a:extLst>
        </xdr:cNvPr>
        <xdr:cNvGrpSpPr>
          <a:grpSpLocks/>
        </xdr:cNvGrpSpPr>
      </xdr:nvGrpSpPr>
      <xdr:grpSpPr bwMode="auto">
        <a:xfrm>
          <a:off x="127000" y="33134300"/>
          <a:ext cx="8051800" cy="914400"/>
          <a:chOff x="7610476" y="685800"/>
          <a:chExt cx="7067544" cy="904876"/>
        </a:xfrm>
      </xdr:grpSpPr>
      <xdr:grpSp>
        <xdr:nvGrpSpPr>
          <xdr:cNvPr id="1074554" name="Gruppo 2">
            <a:extLst>
              <a:ext uri="{FF2B5EF4-FFF2-40B4-BE49-F238E27FC236}">
                <a16:creationId xmlns:a16="http://schemas.microsoft.com/office/drawing/2014/main" id="{EB44668D-109A-02C8-96E8-29E0579C2E65}"/>
              </a:ext>
            </a:extLst>
          </xdr:cNvPr>
          <xdr:cNvGrpSpPr>
            <a:grpSpLocks/>
          </xdr:cNvGrpSpPr>
        </xdr:nvGrpSpPr>
        <xdr:grpSpPr bwMode="auto">
          <a:xfrm>
            <a:off x="7610476" y="838200"/>
            <a:ext cx="7067544" cy="752476"/>
            <a:chOff x="7610476" y="809625"/>
            <a:chExt cx="7067544" cy="752476"/>
          </a:xfrm>
        </xdr:grpSpPr>
        <xdr:sp macro="" textlink="">
          <xdr:nvSpPr>
            <xdr:cNvPr id="152" name="Rettangolo 151">
              <a:extLst>
                <a:ext uri="{FF2B5EF4-FFF2-40B4-BE49-F238E27FC236}">
                  <a16:creationId xmlns:a16="http://schemas.microsoft.com/office/drawing/2014/main" id="{C43F034B-C4F0-A6DF-49BE-F0AF12B4E47E}"/>
                </a:ext>
              </a:extLst>
            </xdr:cNvPr>
            <xdr:cNvSpPr/>
          </xdr:nvSpPr>
          <xdr:spPr>
            <a:xfrm>
              <a:off x="7610476" y="808038"/>
              <a:ext cx="3221641" cy="57811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74559" name="Gruppo 4">
              <a:extLst>
                <a:ext uri="{FF2B5EF4-FFF2-40B4-BE49-F238E27FC236}">
                  <a16:creationId xmlns:a16="http://schemas.microsoft.com/office/drawing/2014/main" id="{9F2557DE-FD7D-7816-EBDC-BF0BBCC021F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74560" name="Gruppo 5">
                <a:extLst>
                  <a:ext uri="{FF2B5EF4-FFF2-40B4-BE49-F238E27FC236}">
                    <a16:creationId xmlns:a16="http://schemas.microsoft.com/office/drawing/2014/main" id="{D6D4B378-AEC6-43B9-02FB-C2EBDC4D435C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156" name="Rettangolo arrotondato 11">
                  <a:extLst>
                    <a:ext uri="{FF2B5EF4-FFF2-40B4-BE49-F238E27FC236}">
                      <a16:creationId xmlns:a16="http://schemas.microsoft.com/office/drawing/2014/main" id="{42277484-841F-73D8-02F0-E57A0A62A549}"/>
                    </a:ext>
                  </a:extLst>
                </xdr:cNvPr>
                <xdr:cNvSpPr/>
              </xdr:nvSpPr>
              <xdr:spPr>
                <a:xfrm>
                  <a:off x="13964577" y="1260476"/>
                  <a:ext cx="713443" cy="301625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2019/2018</a:t>
                  </a:r>
                </a:p>
              </xdr:txBody>
            </xdr:sp>
            <xdr:sp macro="" textlink="">
              <xdr:nvSpPr>
                <xdr:cNvPr id="157" name="Freccia a destra 156">
                  <a:extLst>
                    <a:ext uri="{FF2B5EF4-FFF2-40B4-BE49-F238E27FC236}">
                      <a16:creationId xmlns:a16="http://schemas.microsoft.com/office/drawing/2014/main" id="{7A16512C-8965-6CFF-A186-622503A164BD}"/>
                    </a:ext>
                  </a:extLst>
                </xdr:cNvPr>
                <xdr:cNvSpPr/>
              </xdr:nvSpPr>
              <xdr:spPr>
                <a:xfrm>
                  <a:off x="12459659" y="1323314"/>
                  <a:ext cx="1582951" cy="100542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155" name="Diagramma 154">
                <a:extLst>
                  <a:ext uri="{FF2B5EF4-FFF2-40B4-BE49-F238E27FC236}">
                    <a16:creationId xmlns:a16="http://schemas.microsoft.com/office/drawing/2014/main" id="{3EF0F9BA-561C-48B5-FB8C-8E34BC014140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22" r:lo="rId23" r:qs="rId24" r:cs="rId25"/>
              </a:graphicData>
            </a:graphic>
          </xdr:graphicFrame>
        </xdr:grpSp>
      </xdr:grpSp>
      <xdr:grpSp>
        <xdr:nvGrpSpPr>
          <xdr:cNvPr id="106" name="Gruppo 57">
            <a:extLst>
              <a:ext uri="{FF2B5EF4-FFF2-40B4-BE49-F238E27FC236}">
                <a16:creationId xmlns:a16="http://schemas.microsoft.com/office/drawing/2014/main" id="{D49E6C41-FE88-DA9D-DAF6-0939F1D23AA4}"/>
              </a:ext>
            </a:extLst>
          </xdr:cNvPr>
          <xdr:cNvGrpSpPr/>
        </xdr:nvGrpSpPr>
        <xdr:grpSpPr>
          <a:xfrm>
            <a:off x="7833427" y="685800"/>
            <a:ext cx="2441313" cy="590683"/>
            <a:chOff x="175101" y="-44851"/>
            <a:chExt cx="2451417" cy="584771"/>
          </a:xfrm>
          <a:scene3d>
            <a:camera prst="orthographicFront"/>
            <a:lightRig rig="flat" dir="t"/>
          </a:scene3d>
        </xdr:grpSpPr>
        <xdr:sp macro="" textlink="">
          <xdr:nvSpPr>
            <xdr:cNvPr id="150" name="Rettangolo arrotondato 5">
              <a:extLst>
                <a:ext uri="{FF2B5EF4-FFF2-40B4-BE49-F238E27FC236}">
                  <a16:creationId xmlns:a16="http://schemas.microsoft.com/office/drawing/2014/main" id="{65386AB4-CA51-8281-002C-7E2BADD0CB4D}"/>
                </a:ext>
              </a:extLst>
            </xdr:cNvPr>
            <xdr:cNvSpPr/>
          </xdr:nvSpPr>
          <xdr:spPr>
            <a:xfrm>
              <a:off x="175101" y="-44851"/>
              <a:ext cx="2451416" cy="522561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51" name="Rettangolo 150">
              <a:extLst>
                <a:ext uri="{FF2B5EF4-FFF2-40B4-BE49-F238E27FC236}">
                  <a16:creationId xmlns:a16="http://schemas.microsoft.com/office/drawing/2014/main" id="{3209A867-3179-B2C1-09AC-895C087BC098}"/>
                </a:ext>
              </a:extLst>
            </xdr:cNvPr>
            <xdr:cNvSpPr/>
          </xdr:nvSpPr>
          <xdr:spPr>
            <a:xfrm>
              <a:off x="208682" y="67126"/>
              <a:ext cx="2384254" cy="472794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  <xdr:twoCellAnchor>
    <xdr:from>
      <xdr:col>1</xdr:col>
      <xdr:colOff>0</xdr:colOff>
      <xdr:row>198</xdr:row>
      <xdr:rowOff>0</xdr:rowOff>
    </xdr:from>
    <xdr:to>
      <xdr:col>6</xdr:col>
      <xdr:colOff>863600</xdr:colOff>
      <xdr:row>199</xdr:row>
      <xdr:rowOff>203200</xdr:rowOff>
    </xdr:to>
    <xdr:grpSp>
      <xdr:nvGrpSpPr>
        <xdr:cNvPr id="1074543" name="Gruppo 70">
          <a:extLst>
            <a:ext uri="{FF2B5EF4-FFF2-40B4-BE49-F238E27FC236}">
              <a16:creationId xmlns:a16="http://schemas.microsoft.com/office/drawing/2014/main" id="{464158B1-089D-9B79-842A-A498B0BDC12F}"/>
            </a:ext>
          </a:extLst>
        </xdr:cNvPr>
        <xdr:cNvGrpSpPr>
          <a:grpSpLocks/>
        </xdr:cNvGrpSpPr>
      </xdr:nvGrpSpPr>
      <xdr:grpSpPr bwMode="auto">
        <a:xfrm>
          <a:off x="127000" y="48272700"/>
          <a:ext cx="8051800" cy="863600"/>
          <a:chOff x="7610476" y="733425"/>
          <a:chExt cx="7067544" cy="857251"/>
        </a:xfrm>
      </xdr:grpSpPr>
      <xdr:grpSp>
        <xdr:nvGrpSpPr>
          <xdr:cNvPr id="1074544" name="Gruppo 2">
            <a:extLst>
              <a:ext uri="{FF2B5EF4-FFF2-40B4-BE49-F238E27FC236}">
                <a16:creationId xmlns:a16="http://schemas.microsoft.com/office/drawing/2014/main" id="{093F9124-5BBA-009D-0336-87117EE0F7A1}"/>
              </a:ext>
            </a:extLst>
          </xdr:cNvPr>
          <xdr:cNvGrpSpPr>
            <a:grpSpLocks/>
          </xdr:cNvGrpSpPr>
        </xdr:nvGrpSpPr>
        <xdr:grpSpPr bwMode="auto">
          <a:xfrm>
            <a:off x="7610476" y="883017"/>
            <a:ext cx="7067544" cy="707659"/>
            <a:chOff x="7610476" y="854442"/>
            <a:chExt cx="7067544" cy="707659"/>
          </a:xfrm>
        </xdr:grpSpPr>
        <xdr:sp macro="" textlink="">
          <xdr:nvSpPr>
            <xdr:cNvPr id="163" name="Rettangolo 162">
              <a:extLst>
                <a:ext uri="{FF2B5EF4-FFF2-40B4-BE49-F238E27FC236}">
                  <a16:creationId xmlns:a16="http://schemas.microsoft.com/office/drawing/2014/main" id="{DE036422-5644-F02C-DAD2-62739CC69F7D}"/>
                </a:ext>
              </a:extLst>
            </xdr:cNvPr>
            <xdr:cNvSpPr/>
          </xdr:nvSpPr>
          <xdr:spPr>
            <a:xfrm>
              <a:off x="7610476" y="856130"/>
              <a:ext cx="3221641" cy="579905"/>
            </a:xfrm>
            <a:prstGeom prst="rect">
              <a:avLst/>
            </a:prstGeom>
            <a:ln>
              <a:solidFill>
                <a:schemeClr val="bg2">
                  <a:lumMod val="25000"/>
                </a:schemeClr>
              </a:solidFill>
            </a:ln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rgbClr r="0" g="0" b="0"/>
            </a:lnRef>
            <a:fillRef idx="1">
              <a:schemeClr val="lt1">
                <a:alpha val="90000"/>
                <a:hueOff val="0"/>
                <a:satOff val="0"/>
                <a:lumOff val="0"/>
                <a:alphaOff val="0"/>
              </a:schemeClr>
            </a:fillRef>
            <a:effectRef idx="0">
              <a:schemeClr val="lt1">
                <a:alpha val="9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>
                <a:hueOff val="0"/>
                <a:satOff val="0"/>
                <a:lumOff val="0"/>
                <a:alphaOff val="0"/>
              </a:schemeClr>
            </a:fontRef>
          </xdr:style>
          <xdr:txBody>
            <a:bodyPr/>
            <a:lstStyle/>
            <a:p>
              <a:endParaRPr lang="en-GB"/>
            </a:p>
          </xdr:txBody>
        </xdr:sp>
        <xdr:grpSp>
          <xdr:nvGrpSpPr>
            <xdr:cNvPr id="1074549" name="Gruppo 4">
              <a:extLst>
                <a:ext uri="{FF2B5EF4-FFF2-40B4-BE49-F238E27FC236}">
                  <a16:creationId xmlns:a16="http://schemas.microsoft.com/office/drawing/2014/main" id="{1ED4EA80-8915-27DA-DAAA-02F5E2B3EB5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163300" y="923925"/>
              <a:ext cx="3514720" cy="638176"/>
              <a:chOff x="11163300" y="923925"/>
              <a:chExt cx="3514720" cy="638176"/>
            </a:xfrm>
          </xdr:grpSpPr>
          <xdr:grpSp>
            <xdr:nvGrpSpPr>
              <xdr:cNvPr id="1074550" name="Gruppo 5">
                <a:extLst>
                  <a:ext uri="{FF2B5EF4-FFF2-40B4-BE49-F238E27FC236}">
                    <a16:creationId xmlns:a16="http://schemas.microsoft.com/office/drawing/2014/main" id="{8BE046F2-E6B7-B045-ECD7-FC0FF9700FBB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2439650" y="1257301"/>
                <a:ext cx="2238370" cy="304800"/>
                <a:chOff x="12439650" y="1257301"/>
                <a:chExt cx="2238370" cy="304800"/>
              </a:xfrm>
            </xdr:grpSpPr>
            <xdr:sp macro="" textlink="">
              <xdr:nvSpPr>
                <xdr:cNvPr id="167" name="Rettangolo arrotondato 11">
                  <a:extLst>
                    <a:ext uri="{FF2B5EF4-FFF2-40B4-BE49-F238E27FC236}">
                      <a16:creationId xmlns:a16="http://schemas.microsoft.com/office/drawing/2014/main" id="{CEC5A1A5-7A5D-1A22-8081-6660C2064E57}"/>
                    </a:ext>
                  </a:extLst>
                </xdr:cNvPr>
                <xdr:cNvSpPr/>
              </xdr:nvSpPr>
              <xdr:spPr>
                <a:xfrm>
                  <a:off x="13964577" y="1259541"/>
                  <a:ext cx="713443" cy="302560"/>
                </a:xfrm>
                <a:prstGeom prst="roundRect">
                  <a:avLst>
                    <a:gd name="adj" fmla="val 10000"/>
                  </a:avLst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accent3">
                      <a:lumMod val="7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anchor="ctr"/>
                <a:lstStyle/>
                <a:p>
                  <a:pPr algn="ctr"/>
                  <a:r>
                    <a:rPr lang="it-IT" sz="800" b="1">
                      <a:solidFill>
                        <a:sysClr val="windowText" lastClr="000000"/>
                      </a:solidFill>
                      <a:latin typeface="Dosis" panose="02010503020202060003" pitchFamily="2" charset="0"/>
                      <a:cs typeface="Arial" pitchFamily="34" charset="0"/>
                    </a:rPr>
                    <a:t>Var % 2019/2018</a:t>
                  </a:r>
                </a:p>
              </xdr:txBody>
            </xdr:sp>
            <xdr:sp macro="" textlink="">
              <xdr:nvSpPr>
                <xdr:cNvPr id="168" name="Freccia a destra 167">
                  <a:extLst>
                    <a:ext uri="{FF2B5EF4-FFF2-40B4-BE49-F238E27FC236}">
                      <a16:creationId xmlns:a16="http://schemas.microsoft.com/office/drawing/2014/main" id="{CA36DF32-0078-0D15-F10F-041A8C2B6CE9}"/>
                    </a:ext>
                  </a:extLst>
                </xdr:cNvPr>
                <xdr:cNvSpPr/>
              </xdr:nvSpPr>
              <xdr:spPr>
                <a:xfrm>
                  <a:off x="12459659" y="1322575"/>
                  <a:ext cx="1582951" cy="100853"/>
                </a:xfrm>
                <a:prstGeom prst="rightArrow">
                  <a:avLst/>
                </a:prstGeom>
                <a:solidFill>
                  <a:schemeClr val="lt1">
                    <a:hueOff val="0"/>
                    <a:satOff val="0"/>
                    <a:lumOff val="0"/>
                  </a:schemeClr>
                </a:solidFill>
                <a:ln>
                  <a:solidFill>
                    <a:schemeClr val="bg2">
                      <a:lumMod val="25000"/>
                    </a:schemeClr>
                  </a:solidFill>
                </a:ln>
              </xdr:spPr>
              <xdr:style>
                <a:lnRef idx="2">
                  <a:schemeClr val="accent2"/>
                </a:lnRef>
                <a:fillRef idx="1">
                  <a:schemeClr val="lt1"/>
                </a:fillRef>
                <a:effectRef idx="0">
                  <a:schemeClr val="accent2"/>
                </a:effectRef>
                <a:fontRef idx="minor">
                  <a:schemeClr val="dk1"/>
                </a:fontRef>
              </xdr:style>
              <xdr:txBody>
                <a:bodyPr rtlCol="0" anchor="ctr"/>
                <a:lstStyle/>
                <a:p>
                  <a:pPr algn="ctr"/>
                  <a:endParaRPr lang="it-IT" sz="1100">
                    <a:latin typeface="Dosis" panose="02010503020202060003" pitchFamily="2" charset="0"/>
                  </a:endParaRPr>
                </a:p>
              </xdr:txBody>
            </xdr:sp>
          </xdr:grpSp>
          <xdr:graphicFrame macro="">
            <xdr:nvGraphicFramePr>
              <xdr:cNvPr id="166" name="Diagramma 165">
                <a:extLst>
                  <a:ext uri="{FF2B5EF4-FFF2-40B4-BE49-F238E27FC236}">
                    <a16:creationId xmlns:a16="http://schemas.microsoft.com/office/drawing/2014/main" id="{DC11A243-EC64-3043-52CA-001283C15341}"/>
                  </a:ext>
                </a:extLst>
              </xdr:cNvPr>
              <xdr:cNvGraphicFramePr/>
            </xdr:nvGraphicFramePr>
            <xdr:xfrm>
              <a:off x="11163300" y="923925"/>
              <a:ext cx="3146657" cy="610152"/>
            </xdr:xfrm>
            <a:graphic>
              <a:graphicData uri="http://schemas.openxmlformats.org/drawingml/2006/diagram">
                <dgm:relIds xmlns:dgm="http://schemas.openxmlformats.org/drawingml/2006/diagram" xmlns:r="http://schemas.openxmlformats.org/officeDocument/2006/relationships" r:dm="rId27" r:lo="rId28" r:qs="rId29" r:cs="rId30"/>
              </a:graphicData>
            </a:graphic>
          </xdr:graphicFrame>
        </xdr:grpSp>
      </xdr:grpSp>
      <xdr:grpSp>
        <xdr:nvGrpSpPr>
          <xdr:cNvPr id="105" name="Gruppo 57">
            <a:extLst>
              <a:ext uri="{FF2B5EF4-FFF2-40B4-BE49-F238E27FC236}">
                <a16:creationId xmlns:a16="http://schemas.microsoft.com/office/drawing/2014/main" id="{8F96AD83-15E2-22D6-B99B-6741ADB33D30}"/>
              </a:ext>
            </a:extLst>
          </xdr:cNvPr>
          <xdr:cNvGrpSpPr/>
        </xdr:nvGrpSpPr>
        <xdr:grpSpPr>
          <a:xfrm>
            <a:off x="7833427" y="733425"/>
            <a:ext cx="2441313" cy="542085"/>
            <a:chOff x="175101" y="2309"/>
            <a:chExt cx="2451417" cy="537611"/>
          </a:xfrm>
          <a:scene3d>
            <a:camera prst="orthographicFront"/>
            <a:lightRig rig="flat" dir="t"/>
          </a:scene3d>
        </xdr:grpSpPr>
        <xdr:sp macro="" textlink="">
          <xdr:nvSpPr>
            <xdr:cNvPr id="161" name="Rettangolo arrotondato 5">
              <a:extLst>
                <a:ext uri="{FF2B5EF4-FFF2-40B4-BE49-F238E27FC236}">
                  <a16:creationId xmlns:a16="http://schemas.microsoft.com/office/drawing/2014/main" id="{DD27384A-0921-D950-7560-8444358F4EF4}"/>
                </a:ext>
              </a:extLst>
            </xdr:cNvPr>
            <xdr:cNvSpPr/>
          </xdr:nvSpPr>
          <xdr:spPr>
            <a:xfrm>
              <a:off x="175101" y="2309"/>
              <a:ext cx="2451416" cy="525108"/>
            </a:xfrm>
            <a:prstGeom prst="roundRect">
              <a:avLst/>
            </a:prstGeom>
            <a:sp3d prstMaterial="dkEdge">
              <a:bevelT w="8200" h="38100"/>
            </a:sp3d>
          </xdr:spPr>
          <xdr:style>
            <a:lnRef idx="0">
              <a:schemeClr val="lt1">
                <a:hueOff val="0"/>
                <a:satOff val="0"/>
                <a:lumOff val="0"/>
                <a:alphaOff val="0"/>
              </a:schemeClr>
            </a:lnRef>
            <a:fillRef idx="2">
              <a:schemeClr val="accent3">
                <a:shade val="50000"/>
                <a:hueOff val="0"/>
                <a:satOff val="0"/>
                <a:lumOff val="0"/>
                <a:alphaOff val="0"/>
              </a:schemeClr>
            </a:fillRef>
            <a:effectRef idx="1">
              <a:schemeClr val="accent3">
                <a:shade val="50000"/>
                <a:hueOff val="0"/>
                <a:satOff val="0"/>
                <a:lumOff val="0"/>
                <a:alphaOff val="0"/>
              </a:schemeClr>
            </a:effectRef>
            <a:fontRef idx="minor">
              <a:schemeClr val="dk1"/>
            </a:fontRef>
          </xdr:style>
          <xdr:txBody>
            <a:bodyPr/>
            <a:lstStyle/>
            <a:p>
              <a:endParaRPr lang="en-GB"/>
            </a:p>
          </xdr:txBody>
        </xdr:sp>
        <xdr:sp macro="" textlink="">
          <xdr:nvSpPr>
            <xdr:cNvPr id="162" name="Rettangolo 161">
              <a:extLst>
                <a:ext uri="{FF2B5EF4-FFF2-40B4-BE49-F238E27FC236}">
                  <a16:creationId xmlns:a16="http://schemas.microsoft.com/office/drawing/2014/main" id="{D79E44F6-72AA-1733-D74F-250D4B282EE8}"/>
                </a:ext>
              </a:extLst>
            </xdr:cNvPr>
            <xdr:cNvSpPr/>
          </xdr:nvSpPr>
          <xdr:spPr>
            <a:xfrm>
              <a:off x="208682" y="64822"/>
              <a:ext cx="2384254" cy="475098"/>
            </a:xfrm>
            <a:prstGeom prst="rect">
              <a:avLst/>
            </a:prstGeom>
            <a:sp3d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spcFirstLastPara="0" vert="horz" wrap="square" lIns="92658" tIns="0" rIns="92658" bIns="0" numCol="1" spcCol="1270" anchor="ctr" anchorCtr="0">
              <a:noAutofit/>
            </a:bodyPr>
            <a:lstStyle/>
            <a:p>
              <a:pPr lvl="0" algn="l" defTabSz="622300">
                <a:lnSpc>
                  <a:spcPct val="90000"/>
                </a:lnSpc>
                <a:spcBef>
                  <a:spcPct val="0"/>
                </a:spcBef>
                <a:spcAft>
                  <a:spcPct val="35000"/>
                </a:spcAft>
              </a:pPr>
              <a:r>
                <a:rPr lang="it-IT" sz="1400" b="0" i="1" u="sng" kern="1200">
                  <a:latin typeface="Dosis" panose="02010503020202060003" pitchFamily="2" charset="0"/>
                </a:rPr>
                <a:t>Spesa al botteghino</a:t>
              </a:r>
            </a:p>
          </xdr:txBody>
        </xdr:sp>
      </xdr:grpSp>
    </xdr:grp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63500</xdr:rowOff>
    </xdr:from>
    <xdr:to>
      <xdr:col>7</xdr:col>
      <xdr:colOff>0</xdr:colOff>
      <xdr:row>5</xdr:row>
      <xdr:rowOff>152400</xdr:rowOff>
    </xdr:to>
    <xdr:grpSp>
      <xdr:nvGrpSpPr>
        <xdr:cNvPr id="1067949" name="Gruppo 69">
          <a:extLst>
            <a:ext uri="{FF2B5EF4-FFF2-40B4-BE49-F238E27FC236}">
              <a16:creationId xmlns:a16="http://schemas.microsoft.com/office/drawing/2014/main" id="{7529C24E-C80B-D30B-A252-D495B60BE311}"/>
            </a:ext>
          </a:extLst>
        </xdr:cNvPr>
        <xdr:cNvGrpSpPr>
          <a:grpSpLocks/>
        </xdr:cNvGrpSpPr>
      </xdr:nvGrpSpPr>
      <xdr:grpSpPr bwMode="auto">
        <a:xfrm>
          <a:off x="127000" y="914400"/>
          <a:ext cx="8077200" cy="1104900"/>
          <a:chOff x="15554325" y="590550"/>
          <a:chExt cx="7045680" cy="1104901"/>
        </a:xfrm>
      </xdr:grpSpPr>
      <xdr:grpSp>
        <xdr:nvGrpSpPr>
          <xdr:cNvPr id="1067979" name="Gruppo 63">
            <a:extLst>
              <a:ext uri="{FF2B5EF4-FFF2-40B4-BE49-F238E27FC236}">
                <a16:creationId xmlns:a16="http://schemas.microsoft.com/office/drawing/2014/main" id="{B154F4B5-A3B8-C181-C711-DEB4F2486E79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67981" name="Gruppo 24">
              <a:extLst>
                <a:ext uri="{FF2B5EF4-FFF2-40B4-BE49-F238E27FC236}">
                  <a16:creationId xmlns:a16="http://schemas.microsoft.com/office/drawing/2014/main" id="{F6C3FEE1-B4BF-3DC8-E9BC-77DBFCAFE89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7" name="Rettangolo arrotondato 6">
                <a:extLst>
                  <a:ext uri="{FF2B5EF4-FFF2-40B4-BE49-F238E27FC236}">
                    <a16:creationId xmlns:a16="http://schemas.microsoft.com/office/drawing/2014/main" id="{41738897-3EE2-63D6-51B6-DA41E82CF859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8" name="Freccia a destra 7">
                <a:extLst>
                  <a:ext uri="{FF2B5EF4-FFF2-40B4-BE49-F238E27FC236}">
                    <a16:creationId xmlns:a16="http://schemas.microsoft.com/office/drawing/2014/main" id="{07E73100-EC84-2645-5666-0C7AB291BC68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6" name="Diagramma 5">
              <a:extLst>
                <a:ext uri="{FF2B5EF4-FFF2-40B4-BE49-F238E27FC236}">
                  <a16:creationId xmlns:a16="http://schemas.microsoft.com/office/drawing/2014/main" id="{8AC7D34D-42E0-F5FB-D117-C3F6FCB38000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602087F0-F930-390D-7AAC-6595F58B21CB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4</xdr:col>
      <xdr:colOff>1133475</xdr:colOff>
      <xdr:row>0</xdr:row>
      <xdr:rowOff>295275</xdr:rowOff>
    </xdr:from>
    <xdr:to>
      <xdr:col>7</xdr:col>
      <xdr:colOff>51725</xdr:colOff>
      <xdr:row>1</xdr:row>
      <xdr:rowOff>55362</xdr:rowOff>
    </xdr:to>
    <xdr:sp macro="" textlink="">
      <xdr:nvSpPr>
        <xdr:cNvPr id="38" name="Freccia a destra 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2E3183A-86C1-1FF4-D4A0-686AA2EF6D09}"/>
            </a:ext>
          </a:extLst>
        </xdr:cNvPr>
        <xdr:cNvSpPr/>
      </xdr:nvSpPr>
      <xdr:spPr bwMode="auto">
        <a:xfrm>
          <a:off x="6181725" y="295275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114300</xdr:colOff>
      <xdr:row>46</xdr:row>
      <xdr:rowOff>50800</xdr:rowOff>
    </xdr:from>
    <xdr:to>
      <xdr:col>6</xdr:col>
      <xdr:colOff>876300</xdr:colOff>
      <xdr:row>49</xdr:row>
      <xdr:rowOff>139700</xdr:rowOff>
    </xdr:to>
    <xdr:grpSp>
      <xdr:nvGrpSpPr>
        <xdr:cNvPr id="1067951" name="Gruppo 69">
          <a:extLst>
            <a:ext uri="{FF2B5EF4-FFF2-40B4-BE49-F238E27FC236}">
              <a16:creationId xmlns:a16="http://schemas.microsoft.com/office/drawing/2014/main" id="{23555DC2-BA24-5198-7B08-D011DE0B9EEA}"/>
            </a:ext>
          </a:extLst>
        </xdr:cNvPr>
        <xdr:cNvGrpSpPr>
          <a:grpSpLocks/>
        </xdr:cNvGrpSpPr>
      </xdr:nvGrpSpPr>
      <xdr:grpSpPr bwMode="auto">
        <a:xfrm>
          <a:off x="114300" y="11518900"/>
          <a:ext cx="8077200" cy="1104900"/>
          <a:chOff x="15554325" y="590550"/>
          <a:chExt cx="7045680" cy="1104901"/>
        </a:xfrm>
      </xdr:grpSpPr>
      <xdr:grpSp>
        <xdr:nvGrpSpPr>
          <xdr:cNvPr id="1067973" name="Gruppo 63">
            <a:extLst>
              <a:ext uri="{FF2B5EF4-FFF2-40B4-BE49-F238E27FC236}">
                <a16:creationId xmlns:a16="http://schemas.microsoft.com/office/drawing/2014/main" id="{33726C57-F9C9-A130-2098-F2C7A3E23739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67975" name="Gruppo 24">
              <a:extLst>
                <a:ext uri="{FF2B5EF4-FFF2-40B4-BE49-F238E27FC236}">
                  <a16:creationId xmlns:a16="http://schemas.microsoft.com/office/drawing/2014/main" id="{788F507A-6888-6F14-D3F1-A17F9D971CF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51" name="Rettangolo arrotondato 6">
                <a:extLst>
                  <a:ext uri="{FF2B5EF4-FFF2-40B4-BE49-F238E27FC236}">
                    <a16:creationId xmlns:a16="http://schemas.microsoft.com/office/drawing/2014/main" id="{E308CB4A-D0D7-907F-6585-BE2FA5DF49CD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52" name="Freccia a destra 51">
                <a:extLst>
                  <a:ext uri="{FF2B5EF4-FFF2-40B4-BE49-F238E27FC236}">
                    <a16:creationId xmlns:a16="http://schemas.microsoft.com/office/drawing/2014/main" id="{D40C4610-AC20-5B28-187A-C2D8FA234C34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50" name="Diagramma 49">
              <a:extLst>
                <a:ext uri="{FF2B5EF4-FFF2-40B4-BE49-F238E27FC236}">
                  <a16:creationId xmlns:a16="http://schemas.microsoft.com/office/drawing/2014/main" id="{62738ADF-A6FA-882B-BD1D-3624E642AB62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2" r:lo="rId13" r:qs="rId14" r:cs="rId15"/>
            </a:graphicData>
          </a:graphic>
        </xdr:graphicFrame>
      </xdr:grpSp>
      <xdr:graphicFrame macro="">
        <xdr:nvGraphicFramePr>
          <xdr:cNvPr id="48" name="Diagramma 47">
            <a:extLst>
              <a:ext uri="{FF2B5EF4-FFF2-40B4-BE49-F238E27FC236}">
                <a16:creationId xmlns:a16="http://schemas.microsoft.com/office/drawing/2014/main" id="{2715A2A0-8EC9-7507-73DA-E92A58E6E55E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7" r:lo="rId18" r:qs="rId19" r:cs="rId20"/>
          </a:graphicData>
        </a:graphic>
      </xdr:graphicFrame>
    </xdr:grpSp>
    <xdr:clientData/>
  </xdr:twoCellAnchor>
  <xdr:twoCellAnchor>
    <xdr:from>
      <xdr:col>0</xdr:col>
      <xdr:colOff>114300</xdr:colOff>
      <xdr:row>90</xdr:row>
      <xdr:rowOff>12700</xdr:rowOff>
    </xdr:from>
    <xdr:to>
      <xdr:col>6</xdr:col>
      <xdr:colOff>876300</xdr:colOff>
      <xdr:row>93</xdr:row>
      <xdr:rowOff>101600</xdr:rowOff>
    </xdr:to>
    <xdr:grpSp>
      <xdr:nvGrpSpPr>
        <xdr:cNvPr id="1067952" name="Gruppo 69">
          <a:extLst>
            <a:ext uri="{FF2B5EF4-FFF2-40B4-BE49-F238E27FC236}">
              <a16:creationId xmlns:a16="http://schemas.microsoft.com/office/drawing/2014/main" id="{42B1309B-1193-D728-5DCA-097FFA5498B0}"/>
            </a:ext>
          </a:extLst>
        </xdr:cNvPr>
        <xdr:cNvGrpSpPr>
          <a:grpSpLocks/>
        </xdr:cNvGrpSpPr>
      </xdr:nvGrpSpPr>
      <xdr:grpSpPr bwMode="auto">
        <a:xfrm>
          <a:off x="114300" y="22098000"/>
          <a:ext cx="8077200" cy="1104900"/>
          <a:chOff x="15554325" y="590550"/>
          <a:chExt cx="7045680" cy="1104901"/>
        </a:xfrm>
      </xdr:grpSpPr>
      <xdr:grpSp>
        <xdr:nvGrpSpPr>
          <xdr:cNvPr id="1067967" name="Gruppo 63">
            <a:extLst>
              <a:ext uri="{FF2B5EF4-FFF2-40B4-BE49-F238E27FC236}">
                <a16:creationId xmlns:a16="http://schemas.microsoft.com/office/drawing/2014/main" id="{429E8541-C413-9776-D8BA-5EF3D8D0CBEB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67969" name="Gruppo 24">
              <a:extLst>
                <a:ext uri="{FF2B5EF4-FFF2-40B4-BE49-F238E27FC236}">
                  <a16:creationId xmlns:a16="http://schemas.microsoft.com/office/drawing/2014/main" id="{27E88705-0E5A-CF9F-091B-76B84CED977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58" name="Rettangolo arrotondato 6">
                <a:extLst>
                  <a:ext uri="{FF2B5EF4-FFF2-40B4-BE49-F238E27FC236}">
                    <a16:creationId xmlns:a16="http://schemas.microsoft.com/office/drawing/2014/main" id="{09A10021-EF9E-8662-490F-23C9DFEFDE6C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59" name="Freccia a destra 58">
                <a:extLst>
                  <a:ext uri="{FF2B5EF4-FFF2-40B4-BE49-F238E27FC236}">
                    <a16:creationId xmlns:a16="http://schemas.microsoft.com/office/drawing/2014/main" id="{9181B66F-4CC3-DC23-A797-01B52E6F809B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57" name="Diagramma 56">
              <a:extLst>
                <a:ext uri="{FF2B5EF4-FFF2-40B4-BE49-F238E27FC236}">
                  <a16:creationId xmlns:a16="http://schemas.microsoft.com/office/drawing/2014/main" id="{AA881528-45E0-A358-A884-E08AB7869A4E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2" r:lo="rId23" r:qs="rId24" r:cs="rId25"/>
            </a:graphicData>
          </a:graphic>
        </xdr:graphicFrame>
      </xdr:grpSp>
      <xdr:graphicFrame macro="">
        <xdr:nvGraphicFramePr>
          <xdr:cNvPr id="55" name="Diagramma 54">
            <a:extLst>
              <a:ext uri="{FF2B5EF4-FFF2-40B4-BE49-F238E27FC236}">
                <a16:creationId xmlns:a16="http://schemas.microsoft.com/office/drawing/2014/main" id="{904321D5-662D-69E4-4A86-DD02A864B4BF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7" r:lo="rId28" r:qs="rId29" r:cs="rId30"/>
          </a:graphicData>
        </a:graphic>
      </xdr:graphicFrame>
    </xdr:grpSp>
    <xdr:clientData/>
  </xdr:twoCellAnchor>
  <xdr:twoCellAnchor>
    <xdr:from>
      <xdr:col>1</xdr:col>
      <xdr:colOff>12700</xdr:colOff>
      <xdr:row>134</xdr:row>
      <xdr:rowOff>0</xdr:rowOff>
    </xdr:from>
    <xdr:to>
      <xdr:col>7</xdr:col>
      <xdr:colOff>12700</xdr:colOff>
      <xdr:row>137</xdr:row>
      <xdr:rowOff>88900</xdr:rowOff>
    </xdr:to>
    <xdr:grpSp>
      <xdr:nvGrpSpPr>
        <xdr:cNvPr id="1067953" name="Gruppo 69">
          <a:extLst>
            <a:ext uri="{FF2B5EF4-FFF2-40B4-BE49-F238E27FC236}">
              <a16:creationId xmlns:a16="http://schemas.microsoft.com/office/drawing/2014/main" id="{07D9ABCD-AB92-00F3-37F4-F719D627074C}"/>
            </a:ext>
          </a:extLst>
        </xdr:cNvPr>
        <xdr:cNvGrpSpPr>
          <a:grpSpLocks/>
        </xdr:cNvGrpSpPr>
      </xdr:nvGrpSpPr>
      <xdr:grpSpPr bwMode="auto">
        <a:xfrm>
          <a:off x="139700" y="32829500"/>
          <a:ext cx="8077200" cy="1104900"/>
          <a:chOff x="15554325" y="590550"/>
          <a:chExt cx="7045680" cy="1104901"/>
        </a:xfrm>
      </xdr:grpSpPr>
      <xdr:grpSp>
        <xdr:nvGrpSpPr>
          <xdr:cNvPr id="1067961" name="Gruppo 63">
            <a:extLst>
              <a:ext uri="{FF2B5EF4-FFF2-40B4-BE49-F238E27FC236}">
                <a16:creationId xmlns:a16="http://schemas.microsoft.com/office/drawing/2014/main" id="{4D3D107B-8D3D-8F65-5AA5-D4EE50B98C13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67963" name="Gruppo 24">
              <a:extLst>
                <a:ext uri="{FF2B5EF4-FFF2-40B4-BE49-F238E27FC236}">
                  <a16:creationId xmlns:a16="http://schemas.microsoft.com/office/drawing/2014/main" id="{197FA5E6-AB56-9299-2EFA-BDCC17D459F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72" name="Rettangolo arrotondato 6">
                <a:extLst>
                  <a:ext uri="{FF2B5EF4-FFF2-40B4-BE49-F238E27FC236}">
                    <a16:creationId xmlns:a16="http://schemas.microsoft.com/office/drawing/2014/main" id="{8CD6C7C9-0D12-DDD2-53BE-B9B718A53356}"/>
                  </a:ext>
                </a:extLst>
              </xdr:cNvPr>
              <xdr:cNvSpPr/>
            </xdr:nvSpPr>
            <xdr:spPr>
              <a:xfrm>
                <a:off x="11912346" y="2011243"/>
                <a:ext cx="788692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73" name="Freccia a destra 72">
                <a:extLst>
                  <a:ext uri="{FF2B5EF4-FFF2-40B4-BE49-F238E27FC236}">
                    <a16:creationId xmlns:a16="http://schemas.microsoft.com/office/drawing/2014/main" id="{FC568454-842B-5244-C1DA-F03FA0D423A9}"/>
                  </a:ext>
                </a:extLst>
              </xdr:cNvPr>
              <xdr:cNvSpPr/>
            </xdr:nvSpPr>
            <xdr:spPr>
              <a:xfrm>
                <a:off x="10492700" y="2051688"/>
                <a:ext cx="1521049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71" name="Diagramma 70">
              <a:extLst>
                <a:ext uri="{FF2B5EF4-FFF2-40B4-BE49-F238E27FC236}">
                  <a16:creationId xmlns:a16="http://schemas.microsoft.com/office/drawing/2014/main" id="{8689DB21-77D2-49E5-2980-EEC9A1B775F4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32" r:lo="rId33" r:qs="rId34" r:cs="rId35"/>
            </a:graphicData>
          </a:graphic>
        </xdr:graphicFrame>
      </xdr:grpSp>
      <xdr:graphicFrame macro="">
        <xdr:nvGraphicFramePr>
          <xdr:cNvPr id="69" name="Diagramma 68">
            <a:extLst>
              <a:ext uri="{FF2B5EF4-FFF2-40B4-BE49-F238E27FC236}">
                <a16:creationId xmlns:a16="http://schemas.microsoft.com/office/drawing/2014/main" id="{713102A0-43E3-211D-B48E-499DA511231D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7" r:lo="rId38" r:qs="rId39" r:cs="rId40"/>
          </a:graphicData>
        </a:graphic>
      </xdr:graphicFrame>
    </xdr:grpSp>
    <xdr:clientData/>
  </xdr:twoCellAnchor>
  <xdr:twoCellAnchor>
    <xdr:from>
      <xdr:col>0</xdr:col>
      <xdr:colOff>101600</xdr:colOff>
      <xdr:row>196</xdr:row>
      <xdr:rowOff>50800</xdr:rowOff>
    </xdr:from>
    <xdr:to>
      <xdr:col>6</xdr:col>
      <xdr:colOff>850900</xdr:colOff>
      <xdr:row>199</xdr:row>
      <xdr:rowOff>139700</xdr:rowOff>
    </xdr:to>
    <xdr:grpSp>
      <xdr:nvGrpSpPr>
        <xdr:cNvPr id="1067954" name="Gruppo 69">
          <a:extLst>
            <a:ext uri="{FF2B5EF4-FFF2-40B4-BE49-F238E27FC236}">
              <a16:creationId xmlns:a16="http://schemas.microsoft.com/office/drawing/2014/main" id="{183E632B-8BED-64C1-8A36-21FA5EB07F12}"/>
            </a:ext>
          </a:extLst>
        </xdr:cNvPr>
        <xdr:cNvGrpSpPr>
          <a:grpSpLocks/>
        </xdr:cNvGrpSpPr>
      </xdr:nvGrpSpPr>
      <xdr:grpSpPr bwMode="auto">
        <a:xfrm>
          <a:off x="101600" y="47967900"/>
          <a:ext cx="8064500" cy="1104900"/>
          <a:chOff x="15554325" y="590550"/>
          <a:chExt cx="7045680" cy="1104901"/>
        </a:xfrm>
      </xdr:grpSpPr>
      <xdr:grpSp>
        <xdr:nvGrpSpPr>
          <xdr:cNvPr id="1067955" name="Gruppo 63">
            <a:extLst>
              <a:ext uri="{FF2B5EF4-FFF2-40B4-BE49-F238E27FC236}">
                <a16:creationId xmlns:a16="http://schemas.microsoft.com/office/drawing/2014/main" id="{8CBFF48E-2FED-C13E-A34E-B528D764DF90}"/>
              </a:ext>
            </a:extLst>
          </xdr:cNvPr>
          <xdr:cNvGrpSpPr>
            <a:grpSpLocks/>
          </xdr:cNvGrpSpPr>
        </xdr:nvGrpSpPr>
        <xdr:grpSpPr bwMode="auto">
          <a:xfrm>
            <a:off x="19210452" y="1038225"/>
            <a:ext cx="3389553" cy="657226"/>
            <a:chOff x="6545820" y="1285875"/>
            <a:chExt cx="2945928" cy="657226"/>
          </a:xfrm>
        </xdr:grpSpPr>
        <xdr:grpSp>
          <xdr:nvGrpSpPr>
            <xdr:cNvPr id="1067957" name="Gruppo 24">
              <a:extLst>
                <a:ext uri="{FF2B5EF4-FFF2-40B4-BE49-F238E27FC236}">
                  <a16:creationId xmlns:a16="http://schemas.microsoft.com/office/drawing/2014/main" id="{1501FA1A-5AD5-16C4-5822-2DA82C05FCC6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608439" y="1638301"/>
              <a:ext cx="1883309" cy="304800"/>
              <a:chOff x="10497170" y="2011243"/>
              <a:chExt cx="2203868" cy="323558"/>
            </a:xfrm>
          </xdr:grpSpPr>
          <xdr:sp macro="" textlink="">
            <xdr:nvSpPr>
              <xdr:cNvPr id="86" name="Rettangolo arrotondato 6">
                <a:extLst>
                  <a:ext uri="{FF2B5EF4-FFF2-40B4-BE49-F238E27FC236}">
                    <a16:creationId xmlns:a16="http://schemas.microsoft.com/office/drawing/2014/main" id="{F3AEDF29-A985-F5DD-CFEB-609CEBBEA46D}"/>
                  </a:ext>
                </a:extLst>
              </xdr:cNvPr>
              <xdr:cNvSpPr/>
            </xdr:nvSpPr>
            <xdr:spPr>
              <a:xfrm>
                <a:off x="11911104" y="2011243"/>
                <a:ext cx="789934" cy="323558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87" name="Freccia a destra 86">
                <a:extLst>
                  <a:ext uri="{FF2B5EF4-FFF2-40B4-BE49-F238E27FC236}">
                    <a16:creationId xmlns:a16="http://schemas.microsoft.com/office/drawing/2014/main" id="{2F27B424-48DB-B527-085E-207D69B77C17}"/>
                  </a:ext>
                </a:extLst>
              </xdr:cNvPr>
              <xdr:cNvSpPr/>
            </xdr:nvSpPr>
            <xdr:spPr>
              <a:xfrm>
                <a:off x="10500507" y="2051688"/>
                <a:ext cx="1512160" cy="107853"/>
              </a:xfrm>
              <a:prstGeom prst="rightArrow">
                <a:avLst/>
              </a:prstGeom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85" name="Diagramma 84">
              <a:extLst>
                <a:ext uri="{FF2B5EF4-FFF2-40B4-BE49-F238E27FC236}">
                  <a16:creationId xmlns:a16="http://schemas.microsoft.com/office/drawing/2014/main" id="{6C1BDAA4-39AF-DBB6-2B5B-BBB732CF4C25}"/>
                </a:ext>
              </a:extLst>
            </xdr:cNvPr>
            <xdr:cNvGraphicFramePr/>
          </xdr:nvGraphicFramePr>
          <xdr:xfrm>
            <a:off x="6545820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42" r:lo="rId43" r:qs="rId44" r:cs="rId45"/>
            </a:graphicData>
          </a:graphic>
        </xdr:graphicFrame>
      </xdr:grpSp>
      <xdr:graphicFrame macro="">
        <xdr:nvGraphicFramePr>
          <xdr:cNvPr id="83" name="Diagramma 82">
            <a:extLst>
              <a:ext uri="{FF2B5EF4-FFF2-40B4-BE49-F238E27FC236}">
                <a16:creationId xmlns:a16="http://schemas.microsoft.com/office/drawing/2014/main" id="{DD3E6E89-4958-1182-A505-C31909E4909B}"/>
              </a:ext>
            </a:extLst>
          </xdr:cNvPr>
          <xdr:cNvGraphicFramePr/>
        </xdr:nvGraphicFramePr>
        <xdr:xfrm>
          <a:off x="15554325" y="590550"/>
          <a:ext cx="3495675" cy="10668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7" r:lo="rId48" r:qs="rId49" r:cs="rId50"/>
          </a:graphicData>
        </a:graphic>
      </xdr:graphicFrame>
    </xdr:grp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6</xdr:col>
      <xdr:colOff>876300</xdr:colOff>
      <xdr:row>5</xdr:row>
      <xdr:rowOff>190500</xdr:rowOff>
    </xdr:to>
    <xdr:grpSp>
      <xdr:nvGrpSpPr>
        <xdr:cNvPr id="1068980" name="Gruppo 36">
          <a:extLst>
            <a:ext uri="{FF2B5EF4-FFF2-40B4-BE49-F238E27FC236}">
              <a16:creationId xmlns:a16="http://schemas.microsoft.com/office/drawing/2014/main" id="{B03F2DD9-02BD-F772-B9A2-7A447CFF9387}"/>
            </a:ext>
          </a:extLst>
        </xdr:cNvPr>
        <xdr:cNvGrpSpPr>
          <a:grpSpLocks/>
        </xdr:cNvGrpSpPr>
      </xdr:nvGrpSpPr>
      <xdr:grpSpPr bwMode="auto">
        <a:xfrm>
          <a:off x="127000" y="1130300"/>
          <a:ext cx="8064500" cy="927100"/>
          <a:chOff x="57150" y="47625"/>
          <a:chExt cx="7077073" cy="819152"/>
        </a:xfrm>
      </xdr:grpSpPr>
      <xdr:grpSp>
        <xdr:nvGrpSpPr>
          <xdr:cNvPr id="1069010" name="Gruppo 37">
            <a:extLst>
              <a:ext uri="{FF2B5EF4-FFF2-40B4-BE49-F238E27FC236}">
                <a16:creationId xmlns:a16="http://schemas.microsoft.com/office/drawing/2014/main" id="{39CE7CF0-4752-210E-0443-E91FC05327DE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69012" name="Gruppo 24">
              <a:extLst>
                <a:ext uri="{FF2B5EF4-FFF2-40B4-BE49-F238E27FC236}">
                  <a16:creationId xmlns:a16="http://schemas.microsoft.com/office/drawing/2014/main" id="{BA386BD3-520D-7A01-F3E7-8126EEA7317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7" name="Rettangolo arrotondato 6">
                <a:extLst>
                  <a:ext uri="{FF2B5EF4-FFF2-40B4-BE49-F238E27FC236}">
                    <a16:creationId xmlns:a16="http://schemas.microsoft.com/office/drawing/2014/main" id="{67E4E4DC-1DC9-FEE0-F2B2-8F9335B9ACAE}"/>
                  </a:ext>
                </a:extLst>
              </xdr:cNvPr>
              <xdr:cNvSpPr/>
            </xdr:nvSpPr>
            <xdr:spPr>
              <a:xfrm>
                <a:off x="11420085" y="2043969"/>
                <a:ext cx="696489" cy="290832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8" name="Freccia a destra 7">
                <a:extLst>
                  <a:ext uri="{FF2B5EF4-FFF2-40B4-BE49-F238E27FC236}">
                    <a16:creationId xmlns:a16="http://schemas.microsoft.com/office/drawing/2014/main" id="{E121AFC1-87A0-3F8D-0D44-1BB1285A56C4}"/>
                  </a:ext>
                </a:extLst>
              </xdr:cNvPr>
              <xdr:cNvSpPr/>
            </xdr:nvSpPr>
            <xdr:spPr>
              <a:xfrm>
                <a:off x="9996824" y="2069259"/>
                <a:ext cx="1534295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6" name="Diagramma 5">
              <a:extLst>
                <a:ext uri="{FF2B5EF4-FFF2-40B4-BE49-F238E27FC236}">
                  <a16:creationId xmlns:a16="http://schemas.microsoft.com/office/drawing/2014/main" id="{CEB043AF-6DA0-07FF-462D-AFF6A6F1573A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" r:lo="rId2" r:qs="rId3" r:cs="rId4"/>
            </a:graphicData>
          </a:graphic>
        </xdr:graphicFrame>
      </xdr:grpSp>
      <xdr:graphicFrame macro="">
        <xdr:nvGraphicFramePr>
          <xdr:cNvPr id="4" name="Diagramma 3">
            <a:extLst>
              <a:ext uri="{FF2B5EF4-FFF2-40B4-BE49-F238E27FC236}">
                <a16:creationId xmlns:a16="http://schemas.microsoft.com/office/drawing/2014/main" id="{B9FB7762-6F3E-7907-E63C-F017476E50E2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6" r:lo="rId7" r:qs="rId8" r:cs="rId9"/>
          </a:graphicData>
        </a:graphic>
      </xdr:graphicFrame>
    </xdr:grpSp>
    <xdr:clientData/>
  </xdr:twoCellAnchor>
  <xdr:twoCellAnchor>
    <xdr:from>
      <xdr:col>4</xdr:col>
      <xdr:colOff>1174750</xdr:colOff>
      <xdr:row>0</xdr:row>
      <xdr:rowOff>273050</xdr:rowOff>
    </xdr:from>
    <xdr:to>
      <xdr:col>7</xdr:col>
      <xdr:colOff>117120</xdr:colOff>
      <xdr:row>1</xdr:row>
      <xdr:rowOff>45882</xdr:rowOff>
    </xdr:to>
    <xdr:sp macro="" textlink="">
      <xdr:nvSpPr>
        <xdr:cNvPr id="38" name="Freccia a destra 3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4A422E9-6391-9325-1E41-9485DBC3BF90}"/>
            </a:ext>
          </a:extLst>
        </xdr:cNvPr>
        <xdr:cNvSpPr/>
      </xdr:nvSpPr>
      <xdr:spPr bwMode="auto">
        <a:xfrm>
          <a:off x="6229350" y="285750"/>
          <a:ext cx="1070638" cy="388737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114300</xdr:colOff>
      <xdr:row>47</xdr:row>
      <xdr:rowOff>88900</xdr:rowOff>
    </xdr:from>
    <xdr:to>
      <xdr:col>6</xdr:col>
      <xdr:colOff>863600</xdr:colOff>
      <xdr:row>49</xdr:row>
      <xdr:rowOff>215900</xdr:rowOff>
    </xdr:to>
    <xdr:grpSp>
      <xdr:nvGrpSpPr>
        <xdr:cNvPr id="1068982" name="Gruppo 36">
          <a:extLst>
            <a:ext uri="{FF2B5EF4-FFF2-40B4-BE49-F238E27FC236}">
              <a16:creationId xmlns:a16="http://schemas.microsoft.com/office/drawing/2014/main" id="{2AD4271A-D8FD-1986-CD83-EBD74D1A9D79}"/>
            </a:ext>
          </a:extLst>
        </xdr:cNvPr>
        <xdr:cNvGrpSpPr>
          <a:grpSpLocks/>
        </xdr:cNvGrpSpPr>
      </xdr:nvGrpSpPr>
      <xdr:grpSpPr bwMode="auto">
        <a:xfrm>
          <a:off x="114300" y="11785600"/>
          <a:ext cx="8064500" cy="914400"/>
          <a:chOff x="57150" y="47625"/>
          <a:chExt cx="7077073" cy="819152"/>
        </a:xfrm>
      </xdr:grpSpPr>
      <xdr:grpSp>
        <xdr:nvGrpSpPr>
          <xdr:cNvPr id="1069004" name="Gruppo 37">
            <a:extLst>
              <a:ext uri="{FF2B5EF4-FFF2-40B4-BE49-F238E27FC236}">
                <a16:creationId xmlns:a16="http://schemas.microsoft.com/office/drawing/2014/main" id="{831DA35A-B38A-878C-33F9-2542B129C865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69006" name="Gruppo 24">
              <a:extLst>
                <a:ext uri="{FF2B5EF4-FFF2-40B4-BE49-F238E27FC236}">
                  <a16:creationId xmlns:a16="http://schemas.microsoft.com/office/drawing/2014/main" id="{344DD11B-F6E3-9721-F84D-63C558A1BC7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44" name="Rettangolo arrotondato 6">
                <a:extLst>
                  <a:ext uri="{FF2B5EF4-FFF2-40B4-BE49-F238E27FC236}">
                    <a16:creationId xmlns:a16="http://schemas.microsoft.com/office/drawing/2014/main" id="{DFBEC899-C224-8F12-A849-685B6941DD0A}"/>
                  </a:ext>
                </a:extLst>
              </xdr:cNvPr>
              <xdr:cNvSpPr/>
            </xdr:nvSpPr>
            <xdr:spPr>
              <a:xfrm>
                <a:off x="11420085" y="2052750"/>
                <a:ext cx="696489" cy="28205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45" name="Freccia a destra 44">
                <a:extLst>
                  <a:ext uri="{FF2B5EF4-FFF2-40B4-BE49-F238E27FC236}">
                    <a16:creationId xmlns:a16="http://schemas.microsoft.com/office/drawing/2014/main" id="{B3206DF0-973A-D0E8-0D84-9817BF9EF20C}"/>
                  </a:ext>
                </a:extLst>
              </xdr:cNvPr>
              <xdr:cNvSpPr/>
            </xdr:nvSpPr>
            <xdr:spPr>
              <a:xfrm>
                <a:off x="9996824" y="2065571"/>
                <a:ext cx="1534295" cy="11538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43" name="Diagramma 42">
              <a:extLst>
                <a:ext uri="{FF2B5EF4-FFF2-40B4-BE49-F238E27FC236}">
                  <a16:creationId xmlns:a16="http://schemas.microsoft.com/office/drawing/2014/main" id="{B7DD3920-0BDC-0B5A-8DAC-A74E7ABCB580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12" r:lo="rId13" r:qs="rId14" r:cs="rId15"/>
            </a:graphicData>
          </a:graphic>
        </xdr:graphicFrame>
      </xdr:grpSp>
      <xdr:graphicFrame macro="">
        <xdr:nvGraphicFramePr>
          <xdr:cNvPr id="41" name="Diagramma 40">
            <a:extLst>
              <a:ext uri="{FF2B5EF4-FFF2-40B4-BE49-F238E27FC236}">
                <a16:creationId xmlns:a16="http://schemas.microsoft.com/office/drawing/2014/main" id="{40E215ED-C81F-4435-9A0C-5603B12CF581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7" r:lo="rId18" r:qs="rId19" r:cs="rId20"/>
          </a:graphicData>
        </a:graphic>
      </xdr:graphicFrame>
    </xdr:grpSp>
    <xdr:clientData/>
  </xdr:twoCellAnchor>
  <xdr:twoCellAnchor>
    <xdr:from>
      <xdr:col>1</xdr:col>
      <xdr:colOff>25400</xdr:colOff>
      <xdr:row>91</xdr:row>
      <xdr:rowOff>50800</xdr:rowOff>
    </xdr:from>
    <xdr:to>
      <xdr:col>7</xdr:col>
      <xdr:colOff>12700</xdr:colOff>
      <xdr:row>93</xdr:row>
      <xdr:rowOff>177800</xdr:rowOff>
    </xdr:to>
    <xdr:grpSp>
      <xdr:nvGrpSpPr>
        <xdr:cNvPr id="1068983" name="Gruppo 36">
          <a:extLst>
            <a:ext uri="{FF2B5EF4-FFF2-40B4-BE49-F238E27FC236}">
              <a16:creationId xmlns:a16="http://schemas.microsoft.com/office/drawing/2014/main" id="{C664213E-390F-913B-C6F6-770CDE7A2140}"/>
            </a:ext>
          </a:extLst>
        </xdr:cNvPr>
        <xdr:cNvGrpSpPr>
          <a:grpSpLocks/>
        </xdr:cNvGrpSpPr>
      </xdr:nvGrpSpPr>
      <xdr:grpSpPr bwMode="auto">
        <a:xfrm>
          <a:off x="152400" y="22364700"/>
          <a:ext cx="8064500" cy="914400"/>
          <a:chOff x="57150" y="47625"/>
          <a:chExt cx="7077073" cy="819152"/>
        </a:xfrm>
      </xdr:grpSpPr>
      <xdr:grpSp>
        <xdr:nvGrpSpPr>
          <xdr:cNvPr id="1068998" name="Gruppo 37">
            <a:extLst>
              <a:ext uri="{FF2B5EF4-FFF2-40B4-BE49-F238E27FC236}">
                <a16:creationId xmlns:a16="http://schemas.microsoft.com/office/drawing/2014/main" id="{9B71A2E5-B822-0D06-7591-E5248536F68A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69000" name="Gruppo 24">
              <a:extLst>
                <a:ext uri="{FF2B5EF4-FFF2-40B4-BE49-F238E27FC236}">
                  <a16:creationId xmlns:a16="http://schemas.microsoft.com/office/drawing/2014/main" id="{AEAA924A-DC12-72DB-09C9-DE9DD2BC254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51" name="Rettangolo arrotondato 6">
                <a:extLst>
                  <a:ext uri="{FF2B5EF4-FFF2-40B4-BE49-F238E27FC236}">
                    <a16:creationId xmlns:a16="http://schemas.microsoft.com/office/drawing/2014/main" id="{9893505F-F5D4-08F0-CDBD-DFF5D44F5B27}"/>
                  </a:ext>
                </a:extLst>
              </xdr:cNvPr>
              <xdr:cNvSpPr/>
            </xdr:nvSpPr>
            <xdr:spPr>
              <a:xfrm>
                <a:off x="11420085" y="2052750"/>
                <a:ext cx="696489" cy="282051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52" name="Freccia a destra 51">
                <a:extLst>
                  <a:ext uri="{FF2B5EF4-FFF2-40B4-BE49-F238E27FC236}">
                    <a16:creationId xmlns:a16="http://schemas.microsoft.com/office/drawing/2014/main" id="{E68E8940-AB9D-1030-FDFA-EF88B478FD51}"/>
                  </a:ext>
                </a:extLst>
              </xdr:cNvPr>
              <xdr:cNvSpPr/>
            </xdr:nvSpPr>
            <xdr:spPr>
              <a:xfrm>
                <a:off x="9996824" y="2065571"/>
                <a:ext cx="1534295" cy="11538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50" name="Diagramma 49">
              <a:extLst>
                <a:ext uri="{FF2B5EF4-FFF2-40B4-BE49-F238E27FC236}">
                  <a16:creationId xmlns:a16="http://schemas.microsoft.com/office/drawing/2014/main" id="{280B30EA-1F25-2A49-63B1-A28ADFE6F2A4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22" r:lo="rId23" r:qs="rId24" r:cs="rId25"/>
            </a:graphicData>
          </a:graphic>
        </xdr:graphicFrame>
      </xdr:grpSp>
      <xdr:graphicFrame macro="">
        <xdr:nvGraphicFramePr>
          <xdr:cNvPr id="48" name="Diagramma 47">
            <a:extLst>
              <a:ext uri="{FF2B5EF4-FFF2-40B4-BE49-F238E27FC236}">
                <a16:creationId xmlns:a16="http://schemas.microsoft.com/office/drawing/2014/main" id="{0534CF3B-A9A1-620A-7A8C-68D37C06D255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27" r:lo="rId28" r:qs="rId29" r:cs="rId30"/>
          </a:graphicData>
        </a:graphic>
      </xdr:graphicFrame>
    </xdr:grpSp>
    <xdr:clientData/>
  </xdr:twoCellAnchor>
  <xdr:twoCellAnchor>
    <xdr:from>
      <xdr:col>0</xdr:col>
      <xdr:colOff>101600</xdr:colOff>
      <xdr:row>135</xdr:row>
      <xdr:rowOff>38100</xdr:rowOff>
    </xdr:from>
    <xdr:to>
      <xdr:col>6</xdr:col>
      <xdr:colOff>850900</xdr:colOff>
      <xdr:row>137</xdr:row>
      <xdr:rowOff>177800</xdr:rowOff>
    </xdr:to>
    <xdr:grpSp>
      <xdr:nvGrpSpPr>
        <xdr:cNvPr id="1068984" name="Gruppo 36">
          <a:extLst>
            <a:ext uri="{FF2B5EF4-FFF2-40B4-BE49-F238E27FC236}">
              <a16:creationId xmlns:a16="http://schemas.microsoft.com/office/drawing/2014/main" id="{266641CE-A351-6D5F-31A0-F06E0EDF8B8B}"/>
            </a:ext>
          </a:extLst>
        </xdr:cNvPr>
        <xdr:cNvGrpSpPr>
          <a:grpSpLocks/>
        </xdr:cNvGrpSpPr>
      </xdr:nvGrpSpPr>
      <xdr:grpSpPr bwMode="auto">
        <a:xfrm>
          <a:off x="101600" y="33096200"/>
          <a:ext cx="8064500" cy="927100"/>
          <a:chOff x="57150" y="47625"/>
          <a:chExt cx="7077073" cy="819152"/>
        </a:xfrm>
      </xdr:grpSpPr>
      <xdr:grpSp>
        <xdr:nvGrpSpPr>
          <xdr:cNvPr id="1068992" name="Gruppo 37">
            <a:extLst>
              <a:ext uri="{FF2B5EF4-FFF2-40B4-BE49-F238E27FC236}">
                <a16:creationId xmlns:a16="http://schemas.microsoft.com/office/drawing/2014/main" id="{4F375A89-A249-4440-3A8E-C2E604AE23E7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68994" name="Gruppo 24">
              <a:extLst>
                <a:ext uri="{FF2B5EF4-FFF2-40B4-BE49-F238E27FC236}">
                  <a16:creationId xmlns:a16="http://schemas.microsoft.com/office/drawing/2014/main" id="{A7F06121-B60E-9ECD-60EE-5FF707B41C59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58" name="Rettangolo arrotondato 6">
                <a:extLst>
                  <a:ext uri="{FF2B5EF4-FFF2-40B4-BE49-F238E27FC236}">
                    <a16:creationId xmlns:a16="http://schemas.microsoft.com/office/drawing/2014/main" id="{EE16BE3E-328A-DCAB-2494-CAD8E43DA6F6}"/>
                  </a:ext>
                </a:extLst>
              </xdr:cNvPr>
              <xdr:cNvSpPr/>
            </xdr:nvSpPr>
            <xdr:spPr>
              <a:xfrm>
                <a:off x="11420085" y="2043969"/>
                <a:ext cx="696489" cy="290832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59" name="Freccia a destra 58">
                <a:extLst>
                  <a:ext uri="{FF2B5EF4-FFF2-40B4-BE49-F238E27FC236}">
                    <a16:creationId xmlns:a16="http://schemas.microsoft.com/office/drawing/2014/main" id="{FF201A40-A41A-FF7B-A1E6-61534DF10732}"/>
                  </a:ext>
                </a:extLst>
              </xdr:cNvPr>
              <xdr:cNvSpPr/>
            </xdr:nvSpPr>
            <xdr:spPr>
              <a:xfrm>
                <a:off x="9996824" y="2069259"/>
                <a:ext cx="1534295" cy="113804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57" name="Diagramma 56">
              <a:extLst>
                <a:ext uri="{FF2B5EF4-FFF2-40B4-BE49-F238E27FC236}">
                  <a16:creationId xmlns:a16="http://schemas.microsoft.com/office/drawing/2014/main" id="{C6361E93-76DE-5094-27B0-AFC54689E9A5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32" r:lo="rId33" r:qs="rId34" r:cs="rId35"/>
            </a:graphicData>
          </a:graphic>
        </xdr:graphicFrame>
      </xdr:grpSp>
      <xdr:graphicFrame macro="">
        <xdr:nvGraphicFramePr>
          <xdr:cNvPr id="55" name="Diagramma 54">
            <a:extLst>
              <a:ext uri="{FF2B5EF4-FFF2-40B4-BE49-F238E27FC236}">
                <a16:creationId xmlns:a16="http://schemas.microsoft.com/office/drawing/2014/main" id="{AA9EB2CB-F4D3-3E6B-70D2-CB564B19DB57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37" r:lo="rId38" r:qs="rId39" r:cs="rId40"/>
          </a:graphicData>
        </a:graphic>
      </xdr:graphicFrame>
    </xdr:grpSp>
    <xdr:clientData/>
  </xdr:twoCellAnchor>
  <xdr:twoCellAnchor>
    <xdr:from>
      <xdr:col>1</xdr:col>
      <xdr:colOff>12700</xdr:colOff>
      <xdr:row>197</xdr:row>
      <xdr:rowOff>25400</xdr:rowOff>
    </xdr:from>
    <xdr:to>
      <xdr:col>7</xdr:col>
      <xdr:colOff>0</xdr:colOff>
      <xdr:row>199</xdr:row>
      <xdr:rowOff>177800</xdr:rowOff>
    </xdr:to>
    <xdr:grpSp>
      <xdr:nvGrpSpPr>
        <xdr:cNvPr id="1068985" name="Gruppo 36">
          <a:extLst>
            <a:ext uri="{FF2B5EF4-FFF2-40B4-BE49-F238E27FC236}">
              <a16:creationId xmlns:a16="http://schemas.microsoft.com/office/drawing/2014/main" id="{00683374-0A3C-9338-4594-C04052E01E11}"/>
            </a:ext>
          </a:extLst>
        </xdr:cNvPr>
        <xdr:cNvGrpSpPr>
          <a:grpSpLocks/>
        </xdr:cNvGrpSpPr>
      </xdr:nvGrpSpPr>
      <xdr:grpSpPr bwMode="auto">
        <a:xfrm>
          <a:off x="139700" y="44767500"/>
          <a:ext cx="8064500" cy="939800"/>
          <a:chOff x="57150" y="47625"/>
          <a:chExt cx="7077073" cy="819152"/>
        </a:xfrm>
      </xdr:grpSpPr>
      <xdr:grpSp>
        <xdr:nvGrpSpPr>
          <xdr:cNvPr id="1068986" name="Gruppo 37">
            <a:extLst>
              <a:ext uri="{FF2B5EF4-FFF2-40B4-BE49-F238E27FC236}">
                <a16:creationId xmlns:a16="http://schemas.microsoft.com/office/drawing/2014/main" id="{FF796116-EC5B-B00E-33EC-B7B62571D5CE}"/>
              </a:ext>
            </a:extLst>
          </xdr:cNvPr>
          <xdr:cNvGrpSpPr>
            <a:grpSpLocks/>
          </xdr:cNvGrpSpPr>
        </xdr:nvGrpSpPr>
        <xdr:grpSpPr bwMode="auto">
          <a:xfrm>
            <a:off x="3686174" y="247650"/>
            <a:ext cx="3448049" cy="619127"/>
            <a:chOff x="6323583" y="1285875"/>
            <a:chExt cx="2668660" cy="657227"/>
          </a:xfrm>
        </xdr:grpSpPr>
        <xdr:grpSp>
          <xdr:nvGrpSpPr>
            <xdr:cNvPr id="1068988" name="Gruppo 24">
              <a:extLst>
                <a:ext uri="{FF2B5EF4-FFF2-40B4-BE49-F238E27FC236}">
                  <a16:creationId xmlns:a16="http://schemas.microsoft.com/office/drawing/2014/main" id="{92AB73E5-B811-E693-304E-9925C7099F3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188655" y="1587747"/>
              <a:ext cx="1803588" cy="355355"/>
              <a:chOff x="10005989" y="1957577"/>
              <a:chExt cx="2110585" cy="377224"/>
            </a:xfrm>
          </xdr:grpSpPr>
          <xdr:sp macro="" textlink="">
            <xdr:nvSpPr>
              <xdr:cNvPr id="65" name="Rettangolo arrotondato 6">
                <a:extLst>
                  <a:ext uri="{FF2B5EF4-FFF2-40B4-BE49-F238E27FC236}">
                    <a16:creationId xmlns:a16="http://schemas.microsoft.com/office/drawing/2014/main" id="{E86C56FC-AED0-18F4-056A-B1E858CF5B40}"/>
                  </a:ext>
                </a:extLst>
              </xdr:cNvPr>
              <xdr:cNvSpPr/>
            </xdr:nvSpPr>
            <xdr:spPr>
              <a:xfrm>
                <a:off x="11420085" y="2047899"/>
                <a:ext cx="696489" cy="286902"/>
              </a:xfrm>
              <a:prstGeom prst="roundRect">
                <a:avLst>
                  <a:gd name="adj" fmla="val 10000"/>
                </a:avLst>
              </a:prstGeom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anchor="ctr"/>
              <a:lstStyle/>
              <a:p>
                <a:pPr algn="ctr"/>
                <a:r>
                  <a:rPr lang="it-IT" sz="800" b="1">
                    <a:solidFill>
                      <a:sysClr val="windowText" lastClr="000000"/>
                    </a:solidFill>
                    <a:latin typeface="Dosis" panose="02010503020202060003" pitchFamily="2" charset="0"/>
                    <a:cs typeface="Arial" pitchFamily="34" charset="0"/>
                  </a:rPr>
                  <a:t>Var % 2019/2018</a:t>
                </a:r>
              </a:p>
            </xdr:txBody>
          </xdr:sp>
          <xdr:sp macro="" textlink="">
            <xdr:nvSpPr>
              <xdr:cNvPr id="66" name="Freccia a destra 65">
                <a:extLst>
                  <a:ext uri="{FF2B5EF4-FFF2-40B4-BE49-F238E27FC236}">
                    <a16:creationId xmlns:a16="http://schemas.microsoft.com/office/drawing/2014/main" id="{980108C0-91EE-F77A-58BA-38F81F77748A}"/>
                  </a:ext>
                </a:extLst>
              </xdr:cNvPr>
              <xdr:cNvSpPr/>
            </xdr:nvSpPr>
            <xdr:spPr>
              <a:xfrm>
                <a:off x="9996824" y="2072847"/>
                <a:ext cx="1534295" cy="112266"/>
              </a:xfrm>
              <a:prstGeom prst="rightArrow">
                <a:avLst/>
              </a:prstGeom>
            </xdr:spPr>
            <xdr:style>
              <a:lnRef idx="2">
                <a:schemeClr val="accent4"/>
              </a:lnRef>
              <a:fillRef idx="1">
                <a:schemeClr val="lt1"/>
              </a:fillRef>
              <a:effectRef idx="0">
                <a:schemeClr val="accent4"/>
              </a:effectRef>
              <a:fontRef idx="minor">
                <a:schemeClr val="dk1"/>
              </a:fontRef>
            </xdr:style>
            <xdr:txBody>
              <a:bodyPr rtlCol="0" anchor="ctr"/>
              <a:lstStyle/>
              <a:p>
                <a:pPr algn="ctr"/>
                <a:endParaRPr lang="it-IT" sz="1100"/>
              </a:p>
            </xdr:txBody>
          </xdr:sp>
        </xdr:grpSp>
        <xdr:graphicFrame macro="">
          <xdr:nvGraphicFramePr>
            <xdr:cNvPr id="64" name="Diagramma 63">
              <a:extLst>
                <a:ext uri="{FF2B5EF4-FFF2-40B4-BE49-F238E27FC236}">
                  <a16:creationId xmlns:a16="http://schemas.microsoft.com/office/drawing/2014/main" id="{A4F38C16-04E8-916D-DE1C-07BF7C7A6A51}"/>
                </a:ext>
              </a:extLst>
            </xdr:cNvPr>
            <xdr:cNvGraphicFramePr/>
          </xdr:nvGraphicFramePr>
          <xdr:xfrm>
            <a:off x="6323583" y="1285875"/>
            <a:ext cx="2572099" cy="610152"/>
          </xdr:xfrm>
          <a:graphic>
            <a:graphicData uri="http://schemas.openxmlformats.org/drawingml/2006/diagram">
              <dgm:relIds xmlns:dgm="http://schemas.openxmlformats.org/drawingml/2006/diagram" xmlns:r="http://schemas.openxmlformats.org/officeDocument/2006/relationships" r:dm="rId42" r:lo="rId43" r:qs="rId44" r:cs="rId45"/>
            </a:graphicData>
          </a:graphic>
        </xdr:graphicFrame>
      </xdr:grpSp>
      <xdr:graphicFrame macro="">
        <xdr:nvGraphicFramePr>
          <xdr:cNvPr id="62" name="Diagramma 61">
            <a:extLst>
              <a:ext uri="{FF2B5EF4-FFF2-40B4-BE49-F238E27FC236}">
                <a16:creationId xmlns:a16="http://schemas.microsoft.com/office/drawing/2014/main" id="{8CA93BAA-42F6-3010-2447-6E19C19CE2D7}"/>
              </a:ext>
            </a:extLst>
          </xdr:cNvPr>
          <xdr:cNvGraphicFramePr/>
        </xdr:nvGraphicFramePr>
        <xdr:xfrm>
          <a:off x="57150" y="47625"/>
          <a:ext cx="3495675" cy="7239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47" r:lo="rId48" r:qs="rId49" r:cs="rId50"/>
          </a:graphicData>
        </a:graphic>
      </xdr:graphicFrame>
    </xdr:grp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396875</xdr:colOff>
      <xdr:row>0</xdr:row>
      <xdr:rowOff>114300</xdr:rowOff>
    </xdr:from>
    <xdr:to>
      <xdr:col>6</xdr:col>
      <xdr:colOff>276327</xdr:colOff>
      <xdr:row>0</xdr:row>
      <xdr:rowOff>498526</xdr:rowOff>
    </xdr:to>
    <xdr:sp macro="" textlink="">
      <xdr:nvSpPr>
        <xdr:cNvPr id="5" name="Freccia a destra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9E8D0A-664C-5926-4D8A-856341D8FA7F}"/>
            </a:ext>
          </a:extLst>
        </xdr:cNvPr>
        <xdr:cNvSpPr/>
      </xdr:nvSpPr>
      <xdr:spPr bwMode="auto">
        <a:xfrm>
          <a:off x="5753100" y="114300"/>
          <a:ext cx="1362075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170815</xdr:colOff>
      <xdr:row>0</xdr:row>
      <xdr:rowOff>155575</xdr:rowOff>
    </xdr:from>
    <xdr:to>
      <xdr:col>13</xdr:col>
      <xdr:colOff>577722</xdr:colOff>
      <xdr:row>0</xdr:row>
      <xdr:rowOff>457269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FD30CB-76F2-DA30-08F1-D73D58446155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0420" name="Rectangle 1">
          <a:extLst>
            <a:ext uri="{FF2B5EF4-FFF2-40B4-BE49-F238E27FC236}">
              <a16:creationId xmlns:a16="http://schemas.microsoft.com/office/drawing/2014/main" id="{F0D002E5-B70A-2B66-E601-382D3F31ACB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45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050421" name="Rectangle 1">
          <a:extLst>
            <a:ext uri="{FF2B5EF4-FFF2-40B4-BE49-F238E27FC236}">
              <a16:creationId xmlns:a16="http://schemas.microsoft.com/office/drawing/2014/main" id="{C5E44C4B-228E-FF94-319E-94D7D2E7FA17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45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0422" name="Rectangle 1025">
          <a:extLst>
            <a:ext uri="{FF2B5EF4-FFF2-40B4-BE49-F238E27FC236}">
              <a16:creationId xmlns:a16="http://schemas.microsoft.com/office/drawing/2014/main" id="{2AF25EA1-A106-F6F7-DB4F-1B6CFC85EFC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50423" name="Rectangle 1025">
          <a:extLst>
            <a:ext uri="{FF2B5EF4-FFF2-40B4-BE49-F238E27FC236}">
              <a16:creationId xmlns:a16="http://schemas.microsoft.com/office/drawing/2014/main" id="{C1081BB1-518C-413E-E781-F2B8748279F9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50424" name="Rectangle 1025">
          <a:extLst>
            <a:ext uri="{FF2B5EF4-FFF2-40B4-BE49-F238E27FC236}">
              <a16:creationId xmlns:a16="http://schemas.microsoft.com/office/drawing/2014/main" id="{FE542B50-BC08-B8F6-CDA6-F009889E73D4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0425" name="Rectangle 1025">
          <a:extLst>
            <a:ext uri="{FF2B5EF4-FFF2-40B4-BE49-F238E27FC236}">
              <a16:creationId xmlns:a16="http://schemas.microsoft.com/office/drawing/2014/main" id="{58A03F5D-294F-CC1A-A1CB-9541C528D2FA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50426" name="Rectangle 1025">
          <a:extLst>
            <a:ext uri="{FF2B5EF4-FFF2-40B4-BE49-F238E27FC236}">
              <a16:creationId xmlns:a16="http://schemas.microsoft.com/office/drawing/2014/main" id="{B25279CD-7E68-F63B-797D-4F4CCEFFB19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50427" name="Rectangle 1025">
          <a:extLst>
            <a:ext uri="{FF2B5EF4-FFF2-40B4-BE49-F238E27FC236}">
              <a16:creationId xmlns:a16="http://schemas.microsoft.com/office/drawing/2014/main" id="{4388AB8C-7F82-B402-215E-91B9B019F06B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0428" name="Rectangle 1025">
          <a:extLst>
            <a:ext uri="{FF2B5EF4-FFF2-40B4-BE49-F238E27FC236}">
              <a16:creationId xmlns:a16="http://schemas.microsoft.com/office/drawing/2014/main" id="{D94F895D-DE89-4E8B-937F-666453A3F3AD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50429" name="Rectangle 1025">
          <a:extLst>
            <a:ext uri="{FF2B5EF4-FFF2-40B4-BE49-F238E27FC236}">
              <a16:creationId xmlns:a16="http://schemas.microsoft.com/office/drawing/2014/main" id="{1F179E53-2621-72C6-A011-261B2C73587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50430" name="Rectangle 1025">
          <a:extLst>
            <a:ext uri="{FF2B5EF4-FFF2-40B4-BE49-F238E27FC236}">
              <a16:creationId xmlns:a16="http://schemas.microsoft.com/office/drawing/2014/main" id="{19326149-4D20-1769-0706-5001754270CD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429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1006475</xdr:colOff>
      <xdr:row>1</xdr:row>
      <xdr:rowOff>3175</xdr:rowOff>
    </xdr:from>
    <xdr:to>
      <xdr:col>6</xdr:col>
      <xdr:colOff>885893</xdr:colOff>
      <xdr:row>1</xdr:row>
      <xdr:rowOff>349634</xdr:rowOff>
    </xdr:to>
    <xdr:sp macro="" textlink="">
      <xdr:nvSpPr>
        <xdr:cNvPr id="14" name="Freccia a destra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05021-50DD-624D-F767-30D382B0862E}"/>
            </a:ext>
          </a:extLst>
        </xdr:cNvPr>
        <xdr:cNvSpPr/>
      </xdr:nvSpPr>
      <xdr:spPr bwMode="auto">
        <a:xfrm>
          <a:off x="5295900" y="371475"/>
          <a:ext cx="933461" cy="3524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170815</xdr:colOff>
      <xdr:row>0</xdr:row>
      <xdr:rowOff>155575</xdr:rowOff>
    </xdr:from>
    <xdr:to>
      <xdr:col>13</xdr:col>
      <xdr:colOff>577722</xdr:colOff>
      <xdr:row>0</xdr:row>
      <xdr:rowOff>457269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A3F5D3-F63C-3165-9FAE-DB948E9FF797}"/>
            </a:ext>
          </a:extLst>
        </xdr:cNvPr>
        <xdr:cNvSpPr/>
      </xdr:nvSpPr>
      <xdr:spPr bwMode="auto">
        <a:xfrm>
          <a:off x="7911465" y="161925"/>
          <a:ext cx="1403985" cy="2952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59681" name="Rectangle 1">
          <a:extLst>
            <a:ext uri="{FF2B5EF4-FFF2-40B4-BE49-F238E27FC236}">
              <a16:creationId xmlns:a16="http://schemas.microsoft.com/office/drawing/2014/main" id="{E07CB55D-7EBF-2FDA-2805-4E8BD38FE275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9682" name="Rectangle 1">
          <a:extLst>
            <a:ext uri="{FF2B5EF4-FFF2-40B4-BE49-F238E27FC236}">
              <a16:creationId xmlns:a16="http://schemas.microsoft.com/office/drawing/2014/main" id="{0903FCE0-1F7B-C9F0-8D46-1A470EF5502B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48</xdr:row>
      <xdr:rowOff>0</xdr:rowOff>
    </xdr:to>
    <xdr:sp macro="" textlink="">
      <xdr:nvSpPr>
        <xdr:cNvPr id="1059683" name="Rectangle 1">
          <a:extLst>
            <a:ext uri="{FF2B5EF4-FFF2-40B4-BE49-F238E27FC236}">
              <a16:creationId xmlns:a16="http://schemas.microsoft.com/office/drawing/2014/main" id="{F97BE0DB-E57C-9AD9-75DE-C9F993F3F45A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6</xdr:col>
      <xdr:colOff>0</xdr:colOff>
      <xdr:row>64</xdr:row>
      <xdr:rowOff>0</xdr:rowOff>
    </xdr:to>
    <xdr:sp macro="" textlink="">
      <xdr:nvSpPr>
        <xdr:cNvPr id="1059684" name="Rectangle 1">
          <a:extLst>
            <a:ext uri="{FF2B5EF4-FFF2-40B4-BE49-F238E27FC236}">
              <a16:creationId xmlns:a16="http://schemas.microsoft.com/office/drawing/2014/main" id="{A41345CD-1843-9899-3498-D4149A0B04D6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6629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946785</xdr:colOff>
      <xdr:row>1</xdr:row>
      <xdr:rowOff>3175</xdr:rowOff>
    </xdr:from>
    <xdr:to>
      <xdr:col>6</xdr:col>
      <xdr:colOff>968977</xdr:colOff>
      <xdr:row>1</xdr:row>
      <xdr:rowOff>342961</xdr:rowOff>
    </xdr:to>
    <xdr:sp macro="" textlink="">
      <xdr:nvSpPr>
        <xdr:cNvPr id="8" name="Freccia a destra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486D5-8BB9-4111-0761-8820B08C4C01}"/>
            </a:ext>
          </a:extLst>
        </xdr:cNvPr>
        <xdr:cNvSpPr/>
      </xdr:nvSpPr>
      <xdr:spPr bwMode="auto">
        <a:xfrm>
          <a:off x="5509260" y="390525"/>
          <a:ext cx="1047750" cy="33337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9686" name="Rectangle 1025">
          <a:extLst>
            <a:ext uri="{FF2B5EF4-FFF2-40B4-BE49-F238E27FC236}">
              <a16:creationId xmlns:a16="http://schemas.microsoft.com/office/drawing/2014/main" id="{A2067499-3770-5F71-B6A1-9FDE2BB3410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59687" name="Rectangle 1025">
          <a:extLst>
            <a:ext uri="{FF2B5EF4-FFF2-40B4-BE49-F238E27FC236}">
              <a16:creationId xmlns:a16="http://schemas.microsoft.com/office/drawing/2014/main" id="{9DD23E52-6E21-122A-1BA3-D22494AE3006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59688" name="Rectangle 1025">
          <a:extLst>
            <a:ext uri="{FF2B5EF4-FFF2-40B4-BE49-F238E27FC236}">
              <a16:creationId xmlns:a16="http://schemas.microsoft.com/office/drawing/2014/main" id="{287C8754-99E6-4197-F566-08AF53F120E0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59689" name="Rectangle 1025">
          <a:extLst>
            <a:ext uri="{FF2B5EF4-FFF2-40B4-BE49-F238E27FC236}">
              <a16:creationId xmlns:a16="http://schemas.microsoft.com/office/drawing/2014/main" id="{A7B3308B-26C5-770E-73D9-884FF505D0DB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9690" name="Rectangle 1025">
          <a:extLst>
            <a:ext uri="{FF2B5EF4-FFF2-40B4-BE49-F238E27FC236}">
              <a16:creationId xmlns:a16="http://schemas.microsoft.com/office/drawing/2014/main" id="{BD7C30F8-37AB-7089-7ED3-1DF03EF44AB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59691" name="Rectangle 1025">
          <a:extLst>
            <a:ext uri="{FF2B5EF4-FFF2-40B4-BE49-F238E27FC236}">
              <a16:creationId xmlns:a16="http://schemas.microsoft.com/office/drawing/2014/main" id="{EA800FB8-4DD9-F6DC-C127-A14DF324B64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59692" name="Rectangle 1025">
          <a:extLst>
            <a:ext uri="{FF2B5EF4-FFF2-40B4-BE49-F238E27FC236}">
              <a16:creationId xmlns:a16="http://schemas.microsoft.com/office/drawing/2014/main" id="{20F079B6-73E0-0BD0-7051-EEB17E256716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59693" name="Rectangle 1025">
          <a:extLst>
            <a:ext uri="{FF2B5EF4-FFF2-40B4-BE49-F238E27FC236}">
              <a16:creationId xmlns:a16="http://schemas.microsoft.com/office/drawing/2014/main" id="{5AB7733B-09CF-AC2C-C0E3-B379B1F97AEC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59694" name="Rectangle 1025">
          <a:extLst>
            <a:ext uri="{FF2B5EF4-FFF2-40B4-BE49-F238E27FC236}">
              <a16:creationId xmlns:a16="http://schemas.microsoft.com/office/drawing/2014/main" id="{7B0AA88B-59C6-761F-550B-C9C0DD2A97A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59695" name="Rectangle 1025">
          <a:extLst>
            <a:ext uri="{FF2B5EF4-FFF2-40B4-BE49-F238E27FC236}">
              <a16:creationId xmlns:a16="http://schemas.microsoft.com/office/drawing/2014/main" id="{E2A0AE74-2F29-EB10-0E9D-7C518E24166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35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059696" name="Rectangle 1025">
          <a:extLst>
            <a:ext uri="{FF2B5EF4-FFF2-40B4-BE49-F238E27FC236}">
              <a16:creationId xmlns:a16="http://schemas.microsoft.com/office/drawing/2014/main" id="{949E552A-46D0-615C-F62F-98E0E9F07AD9}"/>
            </a:ext>
          </a:extLst>
        </xdr:cNvPr>
        <xdr:cNvSpPr>
          <a:spLocks noChangeArrowheads="1"/>
        </xdr:cNvSpPr>
      </xdr:nvSpPr>
      <xdr:spPr bwMode="auto">
        <a:xfrm>
          <a:off x="0" y="98171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0</xdr:rowOff>
    </xdr:from>
    <xdr:to>
      <xdr:col>7</xdr:col>
      <xdr:colOff>0</xdr:colOff>
      <xdr:row>64</xdr:row>
      <xdr:rowOff>0</xdr:rowOff>
    </xdr:to>
    <xdr:sp macro="" textlink="">
      <xdr:nvSpPr>
        <xdr:cNvPr id="1059697" name="Rectangle 1025">
          <a:extLst>
            <a:ext uri="{FF2B5EF4-FFF2-40B4-BE49-F238E27FC236}">
              <a16:creationId xmlns:a16="http://schemas.microsoft.com/office/drawing/2014/main" id="{073A62CF-917E-8D18-783E-2F9B8153C981}"/>
            </a:ext>
          </a:extLst>
        </xdr:cNvPr>
        <xdr:cNvSpPr>
          <a:spLocks noChangeArrowheads="1"/>
        </xdr:cNvSpPr>
      </xdr:nvSpPr>
      <xdr:spPr bwMode="auto">
        <a:xfrm>
          <a:off x="0" y="14084300"/>
          <a:ext cx="77216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878840</xdr:colOff>
      <xdr:row>1</xdr:row>
      <xdr:rowOff>5080</xdr:rowOff>
    </xdr:from>
    <xdr:to>
      <xdr:col>6</xdr:col>
      <xdr:colOff>870576</xdr:colOff>
      <xdr:row>1</xdr:row>
      <xdr:rowOff>343017</xdr:rowOff>
    </xdr:to>
    <xdr:sp macro="" textlink="">
      <xdr:nvSpPr>
        <xdr:cNvPr id="2" name="Freccia a destr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E46DAE-4015-5B81-6970-F62EA3891140}"/>
            </a:ext>
          </a:extLst>
        </xdr:cNvPr>
        <xdr:cNvSpPr/>
      </xdr:nvSpPr>
      <xdr:spPr bwMode="auto">
        <a:xfrm>
          <a:off x="6206490" y="401955"/>
          <a:ext cx="1045862" cy="331561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43984" name="Rectangle 1025">
          <a:extLst>
            <a:ext uri="{FF2B5EF4-FFF2-40B4-BE49-F238E27FC236}">
              <a16:creationId xmlns:a16="http://schemas.microsoft.com/office/drawing/2014/main" id="{0A807A73-4390-6A5A-805D-FBFFC6336EEF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43985" name="Rectangle 1025">
          <a:extLst>
            <a:ext uri="{FF2B5EF4-FFF2-40B4-BE49-F238E27FC236}">
              <a16:creationId xmlns:a16="http://schemas.microsoft.com/office/drawing/2014/main" id="{3D5662B9-2ADF-47EB-4597-1B0CE1AA1532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43986" name="Rectangle 1025">
          <a:extLst>
            <a:ext uri="{FF2B5EF4-FFF2-40B4-BE49-F238E27FC236}">
              <a16:creationId xmlns:a16="http://schemas.microsoft.com/office/drawing/2014/main" id="{72B6A1F4-6A80-AC72-CA7E-1819D12DCA9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43987" name="Rectangle 1025">
          <a:extLst>
            <a:ext uri="{FF2B5EF4-FFF2-40B4-BE49-F238E27FC236}">
              <a16:creationId xmlns:a16="http://schemas.microsoft.com/office/drawing/2014/main" id="{75A4C708-E188-9875-AC87-EB1570D29A65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43988" name="Rectangle 1025">
          <a:extLst>
            <a:ext uri="{FF2B5EF4-FFF2-40B4-BE49-F238E27FC236}">
              <a16:creationId xmlns:a16="http://schemas.microsoft.com/office/drawing/2014/main" id="{62B55CC3-B3C2-3361-6B45-A6F248E8B24B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43989" name="Rectangle 1025">
          <a:extLst>
            <a:ext uri="{FF2B5EF4-FFF2-40B4-BE49-F238E27FC236}">
              <a16:creationId xmlns:a16="http://schemas.microsoft.com/office/drawing/2014/main" id="{51426DE4-4F9D-55FD-32F3-93FD29159F5C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8318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0</xdr:colOff>
      <xdr:row>16</xdr:row>
      <xdr:rowOff>0</xdr:rowOff>
    </xdr:to>
    <xdr:sp macro="" textlink="">
      <xdr:nvSpPr>
        <xdr:cNvPr id="1016775" name="Rectangle 1">
          <a:extLst>
            <a:ext uri="{FF2B5EF4-FFF2-40B4-BE49-F238E27FC236}">
              <a16:creationId xmlns:a16="http://schemas.microsoft.com/office/drawing/2014/main" id="{2C00F522-E135-0272-C5AF-CB1DCCB453C7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6286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16776" name="Rectangle 1">
          <a:extLst>
            <a:ext uri="{FF2B5EF4-FFF2-40B4-BE49-F238E27FC236}">
              <a16:creationId xmlns:a16="http://schemas.microsoft.com/office/drawing/2014/main" id="{4A18E5C4-D802-F898-3B07-066175DCE5A7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62865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901065</xdr:colOff>
      <xdr:row>1</xdr:row>
      <xdr:rowOff>3175</xdr:rowOff>
    </xdr:from>
    <xdr:to>
      <xdr:col>6</xdr:col>
      <xdr:colOff>870623</xdr:colOff>
      <xdr:row>2</xdr:row>
      <xdr:rowOff>6698</xdr:rowOff>
    </xdr:to>
    <xdr:sp macro="" textlink="">
      <xdr:nvSpPr>
        <xdr:cNvPr id="4" name="Freccia a destra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05F470-C51D-28F4-067E-E995499FEE85}"/>
            </a:ext>
          </a:extLst>
        </xdr:cNvPr>
        <xdr:cNvSpPr/>
      </xdr:nvSpPr>
      <xdr:spPr bwMode="auto">
        <a:xfrm>
          <a:off x="5701665" y="400050"/>
          <a:ext cx="1036348" cy="390525"/>
        </a:xfrm>
        <a:prstGeom prst="rightArrow">
          <a:avLst/>
        </a:prstGeom>
        <a:ln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it-IT" sz="1100"/>
            <a:t>INDICE</a:t>
          </a:r>
        </a:p>
      </xdr:txBody>
    </xdr:sp>
    <xdr:clientData fPrintsWithSheet="0"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778" name="Rectangle 1025">
          <a:extLst>
            <a:ext uri="{FF2B5EF4-FFF2-40B4-BE49-F238E27FC236}">
              <a16:creationId xmlns:a16="http://schemas.microsoft.com/office/drawing/2014/main" id="{4AD2BE2A-2777-BB1B-BDA0-BB7F1464C7E6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6779" name="Rectangle 1025">
          <a:extLst>
            <a:ext uri="{FF2B5EF4-FFF2-40B4-BE49-F238E27FC236}">
              <a16:creationId xmlns:a16="http://schemas.microsoft.com/office/drawing/2014/main" id="{EC350859-38FE-C6C8-66BA-C08B4B609733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780" name="Rectangle 1025">
          <a:extLst>
            <a:ext uri="{FF2B5EF4-FFF2-40B4-BE49-F238E27FC236}">
              <a16:creationId xmlns:a16="http://schemas.microsoft.com/office/drawing/2014/main" id="{159EFC04-859F-8064-C4B6-B9EBA0264D29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6781" name="Rectangle 1025">
          <a:extLst>
            <a:ext uri="{FF2B5EF4-FFF2-40B4-BE49-F238E27FC236}">
              <a16:creationId xmlns:a16="http://schemas.microsoft.com/office/drawing/2014/main" id="{716F810D-4790-3E77-8F58-389928C00F1E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1016782" name="Rectangle 1025">
          <a:extLst>
            <a:ext uri="{FF2B5EF4-FFF2-40B4-BE49-F238E27FC236}">
              <a16:creationId xmlns:a16="http://schemas.microsoft.com/office/drawing/2014/main" id="{C1C1EC6B-4A20-1C9C-BD4E-1F78D649D0B8}"/>
            </a:ext>
          </a:extLst>
        </xdr:cNvPr>
        <xdr:cNvSpPr>
          <a:spLocks noChangeArrowheads="1"/>
        </xdr:cNvSpPr>
      </xdr:nvSpPr>
      <xdr:spPr bwMode="auto">
        <a:xfrm>
          <a:off x="0" y="12827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19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1016783" name="Rectangle 1025">
          <a:extLst>
            <a:ext uri="{FF2B5EF4-FFF2-40B4-BE49-F238E27FC236}">
              <a16:creationId xmlns:a16="http://schemas.microsoft.com/office/drawing/2014/main" id="{6908B4BB-B2F2-838B-C2A1-A7DC2149D1FD}"/>
            </a:ext>
          </a:extLst>
        </xdr:cNvPr>
        <xdr:cNvSpPr>
          <a:spLocks noChangeArrowheads="1"/>
        </xdr:cNvSpPr>
      </xdr:nvSpPr>
      <xdr:spPr bwMode="auto">
        <a:xfrm>
          <a:off x="0" y="5549900"/>
          <a:ext cx="7264400" cy="3467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tabColor indexed="12"/>
    <pageSetUpPr fitToPage="1"/>
  </sheetPr>
  <dimension ref="A1:L109"/>
  <sheetViews>
    <sheetView tabSelected="1" zoomScaleNormal="100" workbookViewId="0"/>
  </sheetViews>
  <sheetFormatPr baseColWidth="10" defaultColWidth="9.1640625" defaultRowHeight="18.75" customHeight="1" x14ac:dyDescent="0.15"/>
  <cols>
    <col min="1" max="1" width="4" style="396" customWidth="1"/>
    <col min="2" max="2" width="54.33203125" style="406" customWidth="1"/>
    <col min="3" max="3" width="13.33203125" style="396" customWidth="1"/>
    <col min="4" max="8" width="9.1640625" style="396"/>
    <col min="9" max="9" width="27.83203125" style="396" customWidth="1"/>
    <col min="10" max="10" width="4.5" style="392" customWidth="1"/>
    <col min="11" max="11" width="9.1640625" style="392"/>
    <col min="12" max="16384" width="9.1640625" style="396"/>
  </cols>
  <sheetData>
    <row r="1" spans="1:12" s="390" customFormat="1" ht="53.25" customHeight="1" x14ac:dyDescent="0.45">
      <c r="B1" s="645"/>
      <c r="C1" s="646"/>
      <c r="D1" s="646"/>
      <c r="E1" s="646"/>
      <c r="F1" s="646"/>
      <c r="G1" s="646"/>
      <c r="H1" s="646"/>
      <c r="I1" s="646"/>
      <c r="J1" s="647"/>
      <c r="K1" s="391"/>
    </row>
    <row r="2" spans="1:12" s="392" customFormat="1" ht="12" customHeight="1" thickBot="1" x14ac:dyDescent="0.2">
      <c r="B2" s="393"/>
      <c r="C2" s="394"/>
      <c r="D2" s="394"/>
      <c r="E2" s="394"/>
      <c r="F2" s="394"/>
      <c r="G2" s="394"/>
      <c r="H2" s="394"/>
      <c r="I2" s="394"/>
      <c r="J2" s="395"/>
      <c r="K2" s="395"/>
    </row>
    <row r="3" spans="1:12" ht="30" customHeight="1" thickTop="1" thickBot="1" x14ac:dyDescent="0.2">
      <c r="B3" s="640" t="s">
        <v>194</v>
      </c>
      <c r="C3" s="641"/>
      <c r="D3" s="641"/>
      <c r="E3" s="641"/>
      <c r="F3" s="641"/>
      <c r="G3" s="641"/>
      <c r="H3" s="641"/>
      <c r="I3" s="641"/>
      <c r="J3" s="642"/>
      <c r="K3" s="395"/>
    </row>
    <row r="4" spans="1:12" s="408" customFormat="1" ht="30" customHeight="1" thickTop="1" thickBot="1" x14ac:dyDescent="0.2">
      <c r="A4" s="639" t="s">
        <v>195</v>
      </c>
      <c r="B4" s="639"/>
      <c r="C4" s="639"/>
      <c r="D4" s="639"/>
      <c r="E4" s="639"/>
      <c r="F4" s="639"/>
      <c r="G4" s="639"/>
      <c r="H4" s="639"/>
      <c r="I4" s="639"/>
      <c r="J4" s="639"/>
      <c r="K4" s="407"/>
    </row>
    <row r="5" spans="1:12" s="392" customFormat="1" ht="30" customHeight="1" thickTop="1" thickBot="1" x14ac:dyDescent="0.2">
      <c r="B5" s="411" t="s">
        <v>413</v>
      </c>
      <c r="C5" s="643" t="s">
        <v>235</v>
      </c>
      <c r="D5" s="643"/>
      <c r="E5" s="643"/>
      <c r="F5" s="643"/>
      <c r="G5" s="643"/>
      <c r="H5" s="643"/>
      <c r="I5" s="643"/>
      <c r="J5" s="644"/>
      <c r="K5" s="397"/>
      <c r="L5" s="397"/>
    </row>
    <row r="6" spans="1:12" s="410" customFormat="1" ht="30" customHeight="1" thickTop="1" thickBot="1" x14ac:dyDescent="0.2">
      <c r="A6" s="639" t="s">
        <v>196</v>
      </c>
      <c r="B6" s="639"/>
      <c r="C6" s="639"/>
      <c r="D6" s="639"/>
      <c r="E6" s="639"/>
      <c r="F6" s="639"/>
      <c r="G6" s="639"/>
      <c r="H6" s="639"/>
      <c r="I6" s="639"/>
      <c r="J6" s="639"/>
      <c r="K6" s="409"/>
      <c r="L6" s="409"/>
    </row>
    <row r="7" spans="1:12" s="392" customFormat="1" ht="30" customHeight="1" thickTop="1" thickBot="1" x14ac:dyDescent="0.2">
      <c r="A7" s="398"/>
      <c r="B7" s="411" t="s">
        <v>414</v>
      </c>
      <c r="C7" s="643" t="s">
        <v>236</v>
      </c>
      <c r="D7" s="643"/>
      <c r="E7" s="643"/>
      <c r="F7" s="643"/>
      <c r="G7" s="643"/>
      <c r="H7" s="643"/>
      <c r="I7" s="643"/>
      <c r="J7" s="644"/>
      <c r="K7" s="397"/>
    </row>
    <row r="8" spans="1:12" s="392" customFormat="1" ht="30" customHeight="1" thickTop="1" thickBot="1" x14ac:dyDescent="0.2">
      <c r="A8" s="398"/>
      <c r="B8" s="411" t="s">
        <v>419</v>
      </c>
      <c r="C8" s="643" t="s">
        <v>236</v>
      </c>
      <c r="D8" s="643"/>
      <c r="E8" s="643"/>
      <c r="F8" s="643"/>
      <c r="G8" s="643"/>
      <c r="H8" s="643"/>
      <c r="I8" s="643"/>
      <c r="J8" s="644"/>
      <c r="K8" s="397"/>
    </row>
    <row r="9" spans="1:12" s="392" customFormat="1" ht="30" customHeight="1" thickTop="1" thickBot="1" x14ac:dyDescent="0.2">
      <c r="B9" s="411" t="s">
        <v>368</v>
      </c>
      <c r="C9" s="643" t="s">
        <v>236</v>
      </c>
      <c r="D9" s="643"/>
      <c r="E9" s="643"/>
      <c r="F9" s="643"/>
      <c r="G9" s="643"/>
      <c r="H9" s="643"/>
      <c r="I9" s="643"/>
      <c r="J9" s="644"/>
      <c r="K9" s="397"/>
    </row>
    <row r="10" spans="1:12" s="392" customFormat="1" ht="30" customHeight="1" thickTop="1" thickBot="1" x14ac:dyDescent="0.2">
      <c r="B10" s="411" t="s">
        <v>369</v>
      </c>
      <c r="C10" s="643" t="s">
        <v>236</v>
      </c>
      <c r="D10" s="643"/>
      <c r="E10" s="643"/>
      <c r="F10" s="643"/>
      <c r="G10" s="643"/>
      <c r="H10" s="643"/>
      <c r="I10" s="643"/>
      <c r="J10" s="644"/>
      <c r="K10" s="397"/>
    </row>
    <row r="11" spans="1:12" s="392" customFormat="1" ht="30" customHeight="1" thickTop="1" thickBot="1" x14ac:dyDescent="0.2">
      <c r="B11" s="411" t="s">
        <v>367</v>
      </c>
      <c r="C11" s="643" t="s">
        <v>236</v>
      </c>
      <c r="D11" s="643"/>
      <c r="E11" s="643"/>
      <c r="F11" s="643"/>
      <c r="G11" s="643"/>
      <c r="H11" s="643"/>
      <c r="I11" s="643"/>
      <c r="J11" s="644"/>
      <c r="K11" s="397"/>
    </row>
    <row r="12" spans="1:12" s="392" customFormat="1" ht="30" customHeight="1" thickTop="1" thickBot="1" x14ac:dyDescent="0.2">
      <c r="B12" s="411" t="s">
        <v>370</v>
      </c>
      <c r="C12" s="643" t="s">
        <v>236</v>
      </c>
      <c r="D12" s="643"/>
      <c r="E12" s="643"/>
      <c r="F12" s="643"/>
      <c r="G12" s="643"/>
      <c r="H12" s="643"/>
      <c r="I12" s="643"/>
      <c r="J12" s="644"/>
      <c r="K12" s="397"/>
    </row>
    <row r="13" spans="1:12" s="392" customFormat="1" ht="30" customHeight="1" thickTop="1" thickBot="1" x14ac:dyDescent="0.2">
      <c r="B13" s="411" t="s">
        <v>371</v>
      </c>
      <c r="C13" s="643" t="s">
        <v>236</v>
      </c>
      <c r="D13" s="643"/>
      <c r="E13" s="643"/>
      <c r="F13" s="643"/>
      <c r="G13" s="643"/>
      <c r="H13" s="643"/>
      <c r="I13" s="643"/>
      <c r="J13" s="644"/>
      <c r="K13" s="397"/>
    </row>
    <row r="14" spans="1:12" s="392" customFormat="1" ht="30" customHeight="1" thickTop="1" thickBot="1" x14ac:dyDescent="0.2">
      <c r="B14" s="411" t="s">
        <v>372</v>
      </c>
      <c r="C14" s="643" t="s">
        <v>236</v>
      </c>
      <c r="D14" s="643"/>
      <c r="E14" s="643"/>
      <c r="F14" s="643"/>
      <c r="G14" s="643"/>
      <c r="H14" s="643"/>
      <c r="I14" s="643"/>
      <c r="J14" s="644"/>
      <c r="K14" s="397"/>
    </row>
    <row r="15" spans="1:12" s="392" customFormat="1" ht="30" customHeight="1" thickTop="1" thickBot="1" x14ac:dyDescent="0.2">
      <c r="B15" s="411" t="s">
        <v>373</v>
      </c>
      <c r="C15" s="643" t="s">
        <v>236</v>
      </c>
      <c r="D15" s="643"/>
      <c r="E15" s="643"/>
      <c r="F15" s="643"/>
      <c r="G15" s="643"/>
      <c r="H15" s="643"/>
      <c r="I15" s="643"/>
      <c r="J15" s="644"/>
      <c r="K15" s="397"/>
    </row>
    <row r="16" spans="1:12" ht="30" customHeight="1" thickTop="1" thickBot="1" x14ac:dyDescent="0.2">
      <c r="B16" s="399"/>
      <c r="C16" s="400"/>
      <c r="D16" s="400"/>
      <c r="E16" s="400"/>
      <c r="F16" s="400"/>
      <c r="G16" s="400"/>
      <c r="H16" s="400"/>
      <c r="I16" s="400"/>
      <c r="J16" s="400"/>
    </row>
    <row r="17" spans="1:11" ht="30" customHeight="1" thickTop="1" thickBot="1" x14ac:dyDescent="0.2">
      <c r="B17" s="640" t="s">
        <v>193</v>
      </c>
      <c r="C17" s="641"/>
      <c r="D17" s="641"/>
      <c r="E17" s="641"/>
      <c r="F17" s="641"/>
      <c r="G17" s="641"/>
      <c r="H17" s="641"/>
      <c r="I17" s="641"/>
      <c r="J17" s="642"/>
    </row>
    <row r="18" spans="1:11" s="408" customFormat="1" ht="30" customHeight="1" thickTop="1" thickBot="1" x14ac:dyDescent="0.2">
      <c r="A18" s="639" t="s">
        <v>197</v>
      </c>
      <c r="B18" s="639"/>
      <c r="C18" s="639"/>
      <c r="D18" s="639"/>
      <c r="E18" s="639"/>
      <c r="F18" s="639"/>
      <c r="G18" s="639"/>
      <c r="H18" s="639"/>
      <c r="I18" s="639"/>
      <c r="J18" s="639"/>
      <c r="K18" s="410"/>
    </row>
    <row r="19" spans="1:11" ht="30" customHeight="1" thickTop="1" thickBot="1" x14ac:dyDescent="0.2">
      <c r="B19" s="411" t="s">
        <v>435</v>
      </c>
      <c r="C19" s="643" t="s">
        <v>244</v>
      </c>
      <c r="D19" s="643"/>
      <c r="E19" s="643"/>
      <c r="F19" s="643"/>
      <c r="G19" s="643"/>
      <c r="H19" s="643"/>
      <c r="I19" s="643"/>
      <c r="J19" s="644"/>
    </row>
    <row r="20" spans="1:11" s="408" customFormat="1" ht="30" customHeight="1" thickTop="1" thickBot="1" x14ac:dyDescent="0.2">
      <c r="A20" s="639" t="s">
        <v>234</v>
      </c>
      <c r="B20" s="639"/>
      <c r="C20" s="639"/>
      <c r="D20" s="639"/>
      <c r="E20" s="639"/>
      <c r="F20" s="639"/>
      <c r="G20" s="639"/>
      <c r="H20" s="639"/>
      <c r="I20" s="639"/>
      <c r="J20" s="639"/>
      <c r="K20" s="410"/>
    </row>
    <row r="21" spans="1:11" ht="30" customHeight="1" thickTop="1" thickBot="1" x14ac:dyDescent="0.2">
      <c r="B21" s="411" t="s">
        <v>383</v>
      </c>
      <c r="C21" s="643" t="s">
        <v>244</v>
      </c>
      <c r="D21" s="643"/>
      <c r="E21" s="643"/>
      <c r="F21" s="643"/>
      <c r="G21" s="643"/>
      <c r="H21" s="643"/>
      <c r="I21" s="643"/>
      <c r="J21" s="644"/>
    </row>
    <row r="22" spans="1:11" ht="30" customHeight="1" thickTop="1" thickBot="1" x14ac:dyDescent="0.2">
      <c r="B22" s="411" t="s">
        <v>384</v>
      </c>
      <c r="C22" s="643" t="s">
        <v>244</v>
      </c>
      <c r="D22" s="643"/>
      <c r="E22" s="643"/>
      <c r="F22" s="643"/>
      <c r="G22" s="643"/>
      <c r="H22" s="643"/>
      <c r="I22" s="643"/>
      <c r="J22" s="644"/>
    </row>
    <row r="23" spans="1:11" ht="30" customHeight="1" thickTop="1" thickBot="1" x14ac:dyDescent="0.2">
      <c r="B23" s="411" t="s">
        <v>374</v>
      </c>
      <c r="C23" s="643" t="s">
        <v>244</v>
      </c>
      <c r="D23" s="643"/>
      <c r="E23" s="643"/>
      <c r="F23" s="643"/>
      <c r="G23" s="643"/>
      <c r="H23" s="643"/>
      <c r="I23" s="643"/>
      <c r="J23" s="644"/>
    </row>
    <row r="24" spans="1:11" ht="30" customHeight="1" thickTop="1" thickBot="1" x14ac:dyDescent="0.2">
      <c r="B24" s="411" t="s">
        <v>375</v>
      </c>
      <c r="C24" s="643" t="s">
        <v>244</v>
      </c>
      <c r="D24" s="643"/>
      <c r="E24" s="643"/>
      <c r="F24" s="643"/>
      <c r="G24" s="643"/>
      <c r="H24" s="643"/>
      <c r="I24" s="643"/>
      <c r="J24" s="644"/>
    </row>
    <row r="25" spans="1:11" ht="30" customHeight="1" thickTop="1" thickBot="1" x14ac:dyDescent="0.2">
      <c r="B25" s="411" t="s">
        <v>376</v>
      </c>
      <c r="C25" s="643" t="s">
        <v>244</v>
      </c>
      <c r="D25" s="643"/>
      <c r="E25" s="643"/>
      <c r="F25" s="643"/>
      <c r="G25" s="643"/>
      <c r="H25" s="643"/>
      <c r="I25" s="643"/>
      <c r="J25" s="644"/>
    </row>
    <row r="26" spans="1:11" ht="30" customHeight="1" thickTop="1" thickBot="1" x14ac:dyDescent="0.2">
      <c r="B26" s="411" t="s">
        <v>377</v>
      </c>
      <c r="C26" s="643" t="s">
        <v>244</v>
      </c>
      <c r="D26" s="643"/>
      <c r="E26" s="643"/>
      <c r="F26" s="643"/>
      <c r="G26" s="643"/>
      <c r="H26" s="643"/>
      <c r="I26" s="643"/>
      <c r="J26" s="644"/>
    </row>
    <row r="27" spans="1:11" ht="30" customHeight="1" thickTop="1" thickBot="1" x14ac:dyDescent="0.2">
      <c r="B27" s="411" t="s">
        <v>378</v>
      </c>
      <c r="C27" s="643" t="s">
        <v>244</v>
      </c>
      <c r="D27" s="643"/>
      <c r="E27" s="643"/>
      <c r="F27" s="643"/>
      <c r="G27" s="643"/>
      <c r="H27" s="643"/>
      <c r="I27" s="643"/>
      <c r="J27" s="644"/>
    </row>
    <row r="28" spans="1:11" ht="30" customHeight="1" thickTop="1" thickBot="1" x14ac:dyDescent="0.2">
      <c r="B28" s="411" t="s">
        <v>379</v>
      </c>
      <c r="C28" s="643" t="s">
        <v>244</v>
      </c>
      <c r="D28" s="643"/>
      <c r="E28" s="643"/>
      <c r="F28" s="643"/>
      <c r="G28" s="643"/>
      <c r="H28" s="643"/>
      <c r="I28" s="643"/>
      <c r="J28" s="644"/>
    </row>
    <row r="29" spans="1:11" ht="30" customHeight="1" thickTop="1" thickBot="1" x14ac:dyDescent="0.2">
      <c r="B29" s="411" t="s">
        <v>380</v>
      </c>
      <c r="C29" s="643" t="s">
        <v>244</v>
      </c>
      <c r="D29" s="643"/>
      <c r="E29" s="643"/>
      <c r="F29" s="643"/>
      <c r="G29" s="643"/>
      <c r="H29" s="643"/>
      <c r="I29" s="643"/>
      <c r="J29" s="644"/>
    </row>
    <row r="30" spans="1:11" ht="30" customHeight="1" thickTop="1" thickBot="1" x14ac:dyDescent="0.2">
      <c r="B30" s="412" t="s">
        <v>385</v>
      </c>
      <c r="C30" s="643" t="s">
        <v>244</v>
      </c>
      <c r="D30" s="643"/>
      <c r="E30" s="643"/>
      <c r="F30" s="643"/>
      <c r="G30" s="643"/>
      <c r="H30" s="643"/>
      <c r="I30" s="643"/>
      <c r="J30" s="644"/>
    </row>
    <row r="31" spans="1:11" ht="30" customHeight="1" thickTop="1" thickBot="1" x14ac:dyDescent="0.2">
      <c r="B31" s="412" t="s">
        <v>382</v>
      </c>
      <c r="C31" s="643" t="s">
        <v>244</v>
      </c>
      <c r="D31" s="643"/>
      <c r="E31" s="643"/>
      <c r="F31" s="643"/>
      <c r="G31" s="643"/>
      <c r="H31" s="643"/>
      <c r="I31" s="643"/>
      <c r="J31" s="644"/>
    </row>
    <row r="32" spans="1:11" ht="30" customHeight="1" thickTop="1" thickBot="1" x14ac:dyDescent="0.2">
      <c r="B32" s="412" t="s">
        <v>381</v>
      </c>
      <c r="C32" s="643" t="s">
        <v>244</v>
      </c>
      <c r="D32" s="643"/>
      <c r="E32" s="643"/>
      <c r="F32" s="643"/>
      <c r="G32" s="643"/>
      <c r="H32" s="643"/>
      <c r="I32" s="643"/>
      <c r="J32" s="644"/>
    </row>
    <row r="33" spans="2:10" ht="30" customHeight="1" thickTop="1" thickBot="1" x14ac:dyDescent="0.2">
      <c r="B33" s="412" t="s">
        <v>386</v>
      </c>
      <c r="C33" s="643" t="s">
        <v>244</v>
      </c>
      <c r="D33" s="643"/>
      <c r="E33" s="643"/>
      <c r="F33" s="643"/>
      <c r="G33" s="643"/>
      <c r="H33" s="643"/>
      <c r="I33" s="643"/>
      <c r="J33" s="644"/>
    </row>
    <row r="34" spans="2:10" ht="30" customHeight="1" thickTop="1" thickBot="1" x14ac:dyDescent="0.2">
      <c r="B34" s="412" t="s">
        <v>387</v>
      </c>
      <c r="C34" s="643" t="s">
        <v>244</v>
      </c>
      <c r="D34" s="643"/>
      <c r="E34" s="643"/>
      <c r="F34" s="643"/>
      <c r="G34" s="643"/>
      <c r="H34" s="643"/>
      <c r="I34" s="643"/>
      <c r="J34" s="644"/>
    </row>
    <row r="35" spans="2:10" ht="30" customHeight="1" thickTop="1" thickBot="1" x14ac:dyDescent="0.2">
      <c r="B35" s="412" t="s">
        <v>388</v>
      </c>
      <c r="C35" s="643" t="s">
        <v>244</v>
      </c>
      <c r="D35" s="643"/>
      <c r="E35" s="643"/>
      <c r="F35" s="643"/>
      <c r="G35" s="643"/>
      <c r="H35" s="643"/>
      <c r="I35" s="643"/>
      <c r="J35" s="644"/>
    </row>
    <row r="36" spans="2:10" ht="30" customHeight="1" thickTop="1" thickBot="1" x14ac:dyDescent="0.2">
      <c r="B36" s="412" t="s">
        <v>389</v>
      </c>
      <c r="C36" s="643" t="s">
        <v>244</v>
      </c>
      <c r="D36" s="643"/>
      <c r="E36" s="643"/>
      <c r="F36" s="643"/>
      <c r="G36" s="643"/>
      <c r="H36" s="643"/>
      <c r="I36" s="643"/>
      <c r="J36" s="644"/>
    </row>
    <row r="37" spans="2:10" ht="30" customHeight="1" thickTop="1" thickBot="1" x14ac:dyDescent="0.2">
      <c r="B37" s="412" t="s">
        <v>390</v>
      </c>
      <c r="C37" s="643" t="s">
        <v>244</v>
      </c>
      <c r="D37" s="643"/>
      <c r="E37" s="643"/>
      <c r="F37" s="643"/>
      <c r="G37" s="643"/>
      <c r="H37" s="643"/>
      <c r="I37" s="643"/>
      <c r="J37" s="644"/>
    </row>
    <row r="38" spans="2:10" ht="30" customHeight="1" thickTop="1" thickBot="1" x14ac:dyDescent="0.2">
      <c r="B38" s="412" t="s">
        <v>391</v>
      </c>
      <c r="C38" s="643" t="s">
        <v>244</v>
      </c>
      <c r="D38" s="643"/>
      <c r="E38" s="643"/>
      <c r="F38" s="643"/>
      <c r="G38" s="643"/>
      <c r="H38" s="643"/>
      <c r="I38" s="643"/>
      <c r="J38" s="644"/>
    </row>
    <row r="39" spans="2:10" ht="30" customHeight="1" thickTop="1" thickBot="1" x14ac:dyDescent="0.2">
      <c r="B39" s="411" t="s">
        <v>392</v>
      </c>
      <c r="C39" s="643" t="s">
        <v>244</v>
      </c>
      <c r="D39" s="643"/>
      <c r="E39" s="643"/>
      <c r="F39" s="643"/>
      <c r="G39" s="643"/>
      <c r="H39" s="643"/>
      <c r="I39" s="643"/>
      <c r="J39" s="644"/>
    </row>
    <row r="40" spans="2:10" ht="30" customHeight="1" thickTop="1" thickBot="1" x14ac:dyDescent="0.2">
      <c r="B40" s="411" t="s">
        <v>393</v>
      </c>
      <c r="C40" s="643" t="s">
        <v>244</v>
      </c>
      <c r="D40" s="643"/>
      <c r="E40" s="643"/>
      <c r="F40" s="643"/>
      <c r="G40" s="643"/>
      <c r="H40" s="643"/>
      <c r="I40" s="643"/>
      <c r="J40" s="644"/>
    </row>
    <row r="41" spans="2:10" ht="30" customHeight="1" thickTop="1" thickBot="1" x14ac:dyDescent="0.2">
      <c r="B41" s="411" t="s">
        <v>394</v>
      </c>
      <c r="C41" s="643" t="s">
        <v>244</v>
      </c>
      <c r="D41" s="643"/>
      <c r="E41" s="643"/>
      <c r="F41" s="643"/>
      <c r="G41" s="643"/>
      <c r="H41" s="643"/>
      <c r="I41" s="643"/>
      <c r="J41" s="644"/>
    </row>
    <row r="42" spans="2:10" ht="30" customHeight="1" thickTop="1" thickBot="1" x14ac:dyDescent="0.2">
      <c r="B42" s="412" t="s">
        <v>397</v>
      </c>
      <c r="C42" s="643" t="s">
        <v>244</v>
      </c>
      <c r="D42" s="643"/>
      <c r="E42" s="643"/>
      <c r="F42" s="643"/>
      <c r="G42" s="643"/>
      <c r="H42" s="643"/>
      <c r="I42" s="643"/>
      <c r="J42" s="644"/>
    </row>
    <row r="43" spans="2:10" ht="30" customHeight="1" thickTop="1" thickBot="1" x14ac:dyDescent="0.2">
      <c r="B43" s="411" t="s">
        <v>395</v>
      </c>
      <c r="C43" s="643" t="s">
        <v>244</v>
      </c>
      <c r="D43" s="643"/>
      <c r="E43" s="643"/>
      <c r="F43" s="643"/>
      <c r="G43" s="643"/>
      <c r="H43" s="643"/>
      <c r="I43" s="643"/>
      <c r="J43" s="644"/>
    </row>
    <row r="44" spans="2:10" ht="30" customHeight="1" thickTop="1" thickBot="1" x14ac:dyDescent="0.2">
      <c r="B44" s="411" t="s">
        <v>396</v>
      </c>
      <c r="C44" s="643" t="s">
        <v>244</v>
      </c>
      <c r="D44" s="643"/>
      <c r="E44" s="643"/>
      <c r="F44" s="643"/>
      <c r="G44" s="643"/>
      <c r="H44" s="643"/>
      <c r="I44" s="643"/>
      <c r="J44" s="644"/>
    </row>
    <row r="45" spans="2:10" ht="30" customHeight="1" thickTop="1" thickBot="1" x14ac:dyDescent="0.2">
      <c r="B45" s="411" t="s">
        <v>398</v>
      </c>
      <c r="C45" s="643" t="s">
        <v>244</v>
      </c>
      <c r="D45" s="643"/>
      <c r="E45" s="643"/>
      <c r="F45" s="643"/>
      <c r="G45" s="643"/>
      <c r="H45" s="643"/>
      <c r="I45" s="643"/>
      <c r="J45" s="644"/>
    </row>
    <row r="46" spans="2:10" ht="30" customHeight="1" thickTop="1" thickBot="1" x14ac:dyDescent="0.2">
      <c r="B46" s="411" t="s">
        <v>399</v>
      </c>
      <c r="C46" s="643" t="s">
        <v>244</v>
      </c>
      <c r="D46" s="643"/>
      <c r="E46" s="643"/>
      <c r="F46" s="643"/>
      <c r="G46" s="643"/>
      <c r="H46" s="643"/>
      <c r="I46" s="643"/>
      <c r="J46" s="644"/>
    </row>
    <row r="47" spans="2:10" ht="30" customHeight="1" thickTop="1" thickBot="1" x14ac:dyDescent="0.2">
      <c r="B47" s="411" t="s">
        <v>400</v>
      </c>
      <c r="C47" s="643" t="s">
        <v>244</v>
      </c>
      <c r="D47" s="643"/>
      <c r="E47" s="643"/>
      <c r="F47" s="643"/>
      <c r="G47" s="643"/>
      <c r="H47" s="643"/>
      <c r="I47" s="643"/>
      <c r="J47" s="644"/>
    </row>
    <row r="48" spans="2:10" ht="30" customHeight="1" thickTop="1" thickBot="1" x14ac:dyDescent="0.2">
      <c r="B48" s="411" t="s">
        <v>401</v>
      </c>
      <c r="C48" s="643" t="s">
        <v>244</v>
      </c>
      <c r="D48" s="643"/>
      <c r="E48" s="643"/>
      <c r="F48" s="643"/>
      <c r="G48" s="643"/>
      <c r="H48" s="643"/>
      <c r="I48" s="643"/>
      <c r="J48" s="644"/>
    </row>
    <row r="49" spans="1:11" s="408" customFormat="1" ht="30" customHeight="1" thickTop="1" thickBot="1" x14ac:dyDescent="0.2">
      <c r="A49" s="639" t="s">
        <v>237</v>
      </c>
      <c r="B49" s="639"/>
      <c r="C49" s="639"/>
      <c r="D49" s="639"/>
      <c r="E49" s="639"/>
      <c r="F49" s="639"/>
      <c r="G49" s="639"/>
      <c r="H49" s="639"/>
      <c r="I49" s="639"/>
      <c r="J49" s="639"/>
      <c r="K49" s="410"/>
    </row>
    <row r="50" spans="1:11" ht="30" customHeight="1" thickTop="1" thickBot="1" x14ac:dyDescent="0.2">
      <c r="B50" s="411" t="s">
        <v>259</v>
      </c>
      <c r="C50" s="643" t="s">
        <v>200</v>
      </c>
      <c r="D50" s="643"/>
      <c r="E50" s="643"/>
      <c r="F50" s="643"/>
      <c r="G50" s="643"/>
      <c r="H50" s="643"/>
      <c r="I50" s="643"/>
      <c r="J50" s="644"/>
    </row>
    <row r="51" spans="1:11" ht="30" customHeight="1" thickTop="1" thickBot="1" x14ac:dyDescent="0.2">
      <c r="B51" s="411" t="s">
        <v>260</v>
      </c>
      <c r="C51" s="643" t="s">
        <v>200</v>
      </c>
      <c r="D51" s="643"/>
      <c r="E51" s="643"/>
      <c r="F51" s="643"/>
      <c r="G51" s="643"/>
      <c r="H51" s="643"/>
      <c r="I51" s="643"/>
      <c r="J51" s="644"/>
    </row>
    <row r="52" spans="1:11" ht="30" customHeight="1" thickTop="1" thickBot="1" x14ac:dyDescent="0.2">
      <c r="B52" s="411" t="s">
        <v>261</v>
      </c>
      <c r="C52" s="643" t="s">
        <v>200</v>
      </c>
      <c r="D52" s="643"/>
      <c r="E52" s="643"/>
      <c r="F52" s="643"/>
      <c r="G52" s="643"/>
      <c r="H52" s="643"/>
      <c r="I52" s="643"/>
      <c r="J52" s="644"/>
    </row>
    <row r="53" spans="1:11" ht="30" customHeight="1" thickTop="1" thickBot="1" x14ac:dyDescent="0.2">
      <c r="B53" s="411" t="s">
        <v>262</v>
      </c>
      <c r="C53" s="643" t="s">
        <v>200</v>
      </c>
      <c r="D53" s="643"/>
      <c r="E53" s="643"/>
      <c r="F53" s="643"/>
      <c r="G53" s="643"/>
      <c r="H53" s="643"/>
      <c r="I53" s="643"/>
      <c r="J53" s="644"/>
    </row>
    <row r="54" spans="1:11" ht="30" customHeight="1" thickTop="1" thickBot="1" x14ac:dyDescent="0.2">
      <c r="B54" s="411" t="s">
        <v>263</v>
      </c>
      <c r="C54" s="643" t="s">
        <v>200</v>
      </c>
      <c r="D54" s="643"/>
      <c r="E54" s="643"/>
      <c r="F54" s="643"/>
      <c r="G54" s="643"/>
      <c r="H54" s="643"/>
      <c r="I54" s="643"/>
      <c r="J54" s="644"/>
    </row>
    <row r="55" spans="1:11" s="392" customFormat="1" ht="30" customHeight="1" thickTop="1" thickBot="1" x14ac:dyDescent="0.2">
      <c r="B55" s="401"/>
      <c r="C55" s="402"/>
      <c r="D55" s="402"/>
      <c r="E55" s="402"/>
      <c r="F55" s="402"/>
      <c r="G55" s="402"/>
      <c r="H55" s="402"/>
      <c r="I55" s="402"/>
      <c r="J55" s="402"/>
    </row>
    <row r="56" spans="1:11" ht="30" customHeight="1" thickTop="1" thickBot="1" x14ac:dyDescent="0.2">
      <c r="B56" s="640" t="s">
        <v>314</v>
      </c>
      <c r="C56" s="641"/>
      <c r="D56" s="641"/>
      <c r="E56" s="641"/>
      <c r="F56" s="641"/>
      <c r="G56" s="641"/>
      <c r="H56" s="641"/>
      <c r="I56" s="641"/>
      <c r="J56" s="642"/>
    </row>
    <row r="57" spans="1:11" s="408" customFormat="1" ht="30" customHeight="1" thickTop="1" thickBot="1" x14ac:dyDescent="0.2">
      <c r="A57" s="639" t="s">
        <v>243</v>
      </c>
      <c r="B57" s="639"/>
      <c r="C57" s="639"/>
      <c r="D57" s="639"/>
      <c r="E57" s="639"/>
      <c r="F57" s="639"/>
      <c r="G57" s="639"/>
      <c r="H57" s="639"/>
      <c r="I57" s="639"/>
      <c r="J57" s="639"/>
      <c r="K57" s="410"/>
    </row>
    <row r="58" spans="1:11" ht="30" customHeight="1" thickTop="1" thickBot="1" x14ac:dyDescent="0.2">
      <c r="B58" s="411" t="s">
        <v>277</v>
      </c>
      <c r="C58" s="643" t="s">
        <v>205</v>
      </c>
      <c r="D58" s="643"/>
      <c r="E58" s="643"/>
      <c r="F58" s="643"/>
      <c r="G58" s="643"/>
      <c r="H58" s="643"/>
      <c r="I58" s="643"/>
      <c r="J58" s="644"/>
    </row>
    <row r="59" spans="1:11" ht="30" customHeight="1" thickTop="1" thickBot="1" x14ac:dyDescent="0.2">
      <c r="B59" s="411" t="s">
        <v>278</v>
      </c>
      <c r="C59" s="643" t="s">
        <v>205</v>
      </c>
      <c r="D59" s="643"/>
      <c r="E59" s="643"/>
      <c r="F59" s="643"/>
      <c r="G59" s="643"/>
      <c r="H59" s="643"/>
      <c r="I59" s="643"/>
      <c r="J59" s="644"/>
    </row>
    <row r="60" spans="1:11" ht="30" customHeight="1" thickTop="1" thickBot="1" x14ac:dyDescent="0.2">
      <c r="B60" s="411" t="s">
        <v>279</v>
      </c>
      <c r="C60" s="643" t="s">
        <v>205</v>
      </c>
      <c r="D60" s="643"/>
      <c r="E60" s="643"/>
      <c r="F60" s="643"/>
      <c r="G60" s="643"/>
      <c r="H60" s="643"/>
      <c r="I60" s="643"/>
      <c r="J60" s="644"/>
    </row>
    <row r="61" spans="1:11" ht="30" customHeight="1" thickTop="1" thickBot="1" x14ac:dyDescent="0.2">
      <c r="B61" s="411" t="s">
        <v>280</v>
      </c>
      <c r="C61" s="643" t="s">
        <v>205</v>
      </c>
      <c r="D61" s="643"/>
      <c r="E61" s="643"/>
      <c r="F61" s="643"/>
      <c r="G61" s="643"/>
      <c r="H61" s="643"/>
      <c r="I61" s="643"/>
      <c r="J61" s="644"/>
    </row>
    <row r="62" spans="1:11" ht="30" customHeight="1" thickTop="1" thickBot="1" x14ac:dyDescent="0.2">
      <c r="B62" s="411" t="s">
        <v>281</v>
      </c>
      <c r="C62" s="643" t="s">
        <v>205</v>
      </c>
      <c r="D62" s="643"/>
      <c r="E62" s="643"/>
      <c r="F62" s="643"/>
      <c r="G62" s="643"/>
      <c r="H62" s="643"/>
      <c r="I62" s="643"/>
      <c r="J62" s="644"/>
    </row>
    <row r="63" spans="1:11" ht="30" customHeight="1" thickTop="1" thickBot="1" x14ac:dyDescent="0.2">
      <c r="B63" s="411" t="s">
        <v>282</v>
      </c>
      <c r="C63" s="643" t="s">
        <v>205</v>
      </c>
      <c r="D63" s="643"/>
      <c r="E63" s="643"/>
      <c r="F63" s="643"/>
      <c r="G63" s="643"/>
      <c r="H63" s="643"/>
      <c r="I63" s="643"/>
      <c r="J63" s="644"/>
    </row>
    <row r="64" spans="1:11" s="408" customFormat="1" ht="30" customHeight="1" thickTop="1" thickBot="1" x14ac:dyDescent="0.2">
      <c r="A64" s="639" t="s">
        <v>238</v>
      </c>
      <c r="B64" s="639"/>
      <c r="C64" s="639"/>
      <c r="D64" s="639"/>
      <c r="E64" s="639"/>
      <c r="F64" s="639"/>
      <c r="G64" s="639"/>
      <c r="H64" s="639"/>
      <c r="I64" s="639"/>
      <c r="J64" s="639"/>
      <c r="K64" s="410"/>
    </row>
    <row r="65" spans="1:11" ht="30" customHeight="1" thickTop="1" thickBot="1" x14ac:dyDescent="0.2">
      <c r="B65" s="412" t="s">
        <v>283</v>
      </c>
      <c r="C65" s="643" t="s">
        <v>245</v>
      </c>
      <c r="D65" s="643"/>
      <c r="E65" s="643"/>
      <c r="F65" s="643"/>
      <c r="G65" s="643"/>
      <c r="H65" s="643"/>
      <c r="I65" s="643"/>
      <c r="J65" s="644"/>
    </row>
    <row r="66" spans="1:11" ht="30" customHeight="1" thickTop="1" thickBot="1" x14ac:dyDescent="0.2">
      <c r="B66" s="412" t="s">
        <v>284</v>
      </c>
      <c r="C66" s="643" t="s">
        <v>245</v>
      </c>
      <c r="D66" s="643"/>
      <c r="E66" s="643"/>
      <c r="F66" s="643"/>
      <c r="G66" s="643"/>
      <c r="H66" s="643"/>
      <c r="I66" s="643"/>
      <c r="J66" s="644"/>
    </row>
    <row r="67" spans="1:11" ht="30" customHeight="1" thickTop="1" thickBot="1" x14ac:dyDescent="0.2">
      <c r="B67" s="412" t="s">
        <v>285</v>
      </c>
      <c r="C67" s="643" t="s">
        <v>245</v>
      </c>
      <c r="D67" s="643"/>
      <c r="E67" s="643"/>
      <c r="F67" s="643"/>
      <c r="G67" s="643"/>
      <c r="H67" s="643"/>
      <c r="I67" s="643"/>
      <c r="J67" s="644"/>
    </row>
    <row r="68" spans="1:11" ht="30" customHeight="1" thickTop="1" thickBot="1" x14ac:dyDescent="0.2">
      <c r="B68" s="412" t="s">
        <v>286</v>
      </c>
      <c r="C68" s="643" t="s">
        <v>245</v>
      </c>
      <c r="D68" s="643"/>
      <c r="E68" s="643"/>
      <c r="F68" s="643"/>
      <c r="G68" s="643"/>
      <c r="H68" s="643"/>
      <c r="I68" s="643"/>
      <c r="J68" s="644"/>
    </row>
    <row r="69" spans="1:11" ht="30" customHeight="1" thickTop="1" thickBot="1" x14ac:dyDescent="0.2">
      <c r="B69" s="412" t="s">
        <v>287</v>
      </c>
      <c r="C69" s="643" t="s">
        <v>245</v>
      </c>
      <c r="D69" s="643"/>
      <c r="E69" s="643"/>
      <c r="F69" s="643"/>
      <c r="G69" s="643"/>
      <c r="H69" s="643"/>
      <c r="I69" s="643"/>
      <c r="J69" s="644"/>
    </row>
    <row r="70" spans="1:11" s="408" customFormat="1" ht="30" customHeight="1" thickTop="1" thickBot="1" x14ac:dyDescent="0.2">
      <c r="A70" s="639" t="s">
        <v>239</v>
      </c>
      <c r="B70" s="639"/>
      <c r="C70" s="639"/>
      <c r="D70" s="639"/>
      <c r="E70" s="639"/>
      <c r="F70" s="639"/>
      <c r="G70" s="639"/>
      <c r="H70" s="639"/>
      <c r="I70" s="639"/>
      <c r="J70" s="639"/>
      <c r="K70" s="410"/>
    </row>
    <row r="71" spans="1:11" ht="30" customHeight="1" thickTop="1" thickBot="1" x14ac:dyDescent="0.2">
      <c r="B71" s="412" t="s">
        <v>288</v>
      </c>
      <c r="C71" s="643" t="s">
        <v>245</v>
      </c>
      <c r="D71" s="643"/>
      <c r="E71" s="643"/>
      <c r="F71" s="643"/>
      <c r="G71" s="643"/>
      <c r="H71" s="643"/>
      <c r="I71" s="643"/>
      <c r="J71" s="644"/>
    </row>
    <row r="72" spans="1:11" ht="30" customHeight="1" thickTop="1" thickBot="1" x14ac:dyDescent="0.2">
      <c r="B72" s="412" t="s">
        <v>289</v>
      </c>
      <c r="C72" s="643" t="s">
        <v>245</v>
      </c>
      <c r="D72" s="643"/>
      <c r="E72" s="643"/>
      <c r="F72" s="643"/>
      <c r="G72" s="643"/>
      <c r="H72" s="643"/>
      <c r="I72" s="643"/>
      <c r="J72" s="644"/>
    </row>
    <row r="73" spans="1:11" ht="30" customHeight="1" thickTop="1" thickBot="1" x14ac:dyDescent="0.2">
      <c r="B73" s="412" t="s">
        <v>290</v>
      </c>
      <c r="C73" s="643" t="s">
        <v>245</v>
      </c>
      <c r="D73" s="643"/>
      <c r="E73" s="643"/>
      <c r="F73" s="643"/>
      <c r="G73" s="643"/>
      <c r="H73" s="643"/>
      <c r="I73" s="643"/>
      <c r="J73" s="644"/>
    </row>
    <row r="74" spans="1:11" ht="30" customHeight="1" thickTop="1" thickBot="1" x14ac:dyDescent="0.2">
      <c r="B74" s="412" t="s">
        <v>291</v>
      </c>
      <c r="C74" s="643" t="s">
        <v>245</v>
      </c>
      <c r="D74" s="643"/>
      <c r="E74" s="643"/>
      <c r="F74" s="643"/>
      <c r="G74" s="643"/>
      <c r="H74" s="643"/>
      <c r="I74" s="643"/>
      <c r="J74" s="644"/>
    </row>
    <row r="75" spans="1:11" ht="30" customHeight="1" thickTop="1" thickBot="1" x14ac:dyDescent="0.2">
      <c r="B75" s="412" t="s">
        <v>292</v>
      </c>
      <c r="C75" s="643" t="s">
        <v>245</v>
      </c>
      <c r="D75" s="643"/>
      <c r="E75" s="643"/>
      <c r="F75" s="643"/>
      <c r="G75" s="643"/>
      <c r="H75" s="643"/>
      <c r="I75" s="643"/>
      <c r="J75" s="644"/>
    </row>
    <row r="76" spans="1:11" s="408" customFormat="1" ht="30" customHeight="1" thickTop="1" thickBot="1" x14ac:dyDescent="0.2">
      <c r="A76" s="639" t="s">
        <v>249</v>
      </c>
      <c r="B76" s="639"/>
      <c r="C76" s="639"/>
      <c r="D76" s="639"/>
      <c r="E76" s="639"/>
      <c r="F76" s="639"/>
      <c r="G76" s="639"/>
      <c r="H76" s="639"/>
      <c r="I76" s="639"/>
      <c r="J76" s="639"/>
      <c r="K76" s="410"/>
    </row>
    <row r="77" spans="1:11" ht="30" customHeight="1" thickTop="1" thickBot="1" x14ac:dyDescent="0.2">
      <c r="B77" s="412" t="s">
        <v>293</v>
      </c>
      <c r="C77" s="643" t="s">
        <v>245</v>
      </c>
      <c r="D77" s="643"/>
      <c r="E77" s="643"/>
      <c r="F77" s="643"/>
      <c r="G77" s="643"/>
      <c r="H77" s="643"/>
      <c r="I77" s="643"/>
      <c r="J77" s="644"/>
    </row>
    <row r="78" spans="1:11" ht="30" customHeight="1" thickTop="1" thickBot="1" x14ac:dyDescent="0.2">
      <c r="B78" s="412" t="s">
        <v>294</v>
      </c>
      <c r="C78" s="643" t="s">
        <v>245</v>
      </c>
      <c r="D78" s="643"/>
      <c r="E78" s="643"/>
      <c r="F78" s="643"/>
      <c r="G78" s="643"/>
      <c r="H78" s="643"/>
      <c r="I78" s="643"/>
      <c r="J78" s="644"/>
    </row>
    <row r="79" spans="1:11" ht="30" customHeight="1" thickTop="1" thickBot="1" x14ac:dyDescent="0.2">
      <c r="B79" s="412" t="s">
        <v>295</v>
      </c>
      <c r="C79" s="643" t="s">
        <v>245</v>
      </c>
      <c r="D79" s="643"/>
      <c r="E79" s="643"/>
      <c r="F79" s="643"/>
      <c r="G79" s="643"/>
      <c r="H79" s="643"/>
      <c r="I79" s="643"/>
      <c r="J79" s="644"/>
    </row>
    <row r="80" spans="1:11" ht="30" customHeight="1" thickTop="1" thickBot="1" x14ac:dyDescent="0.2">
      <c r="B80" s="412" t="s">
        <v>296</v>
      </c>
      <c r="C80" s="643" t="s">
        <v>245</v>
      </c>
      <c r="D80" s="643"/>
      <c r="E80" s="643"/>
      <c r="F80" s="643"/>
      <c r="G80" s="643"/>
      <c r="H80" s="643"/>
      <c r="I80" s="643"/>
      <c r="J80" s="644"/>
    </row>
    <row r="81" spans="1:11" ht="30" customHeight="1" thickTop="1" thickBot="1" x14ac:dyDescent="0.2">
      <c r="B81" s="412" t="s">
        <v>297</v>
      </c>
      <c r="C81" s="643" t="s">
        <v>245</v>
      </c>
      <c r="D81" s="643"/>
      <c r="E81" s="643"/>
      <c r="F81" s="643"/>
      <c r="G81" s="643"/>
      <c r="H81" s="643"/>
      <c r="I81" s="643"/>
      <c r="J81" s="644"/>
    </row>
    <row r="82" spans="1:11" s="408" customFormat="1" ht="30" customHeight="1" thickTop="1" thickBot="1" x14ac:dyDescent="0.2">
      <c r="A82" s="639" t="s">
        <v>240</v>
      </c>
      <c r="B82" s="639"/>
      <c r="C82" s="639"/>
      <c r="D82" s="639"/>
      <c r="E82" s="639"/>
      <c r="F82" s="639"/>
      <c r="G82" s="639"/>
      <c r="H82" s="639"/>
      <c r="I82" s="639"/>
      <c r="J82" s="639"/>
      <c r="K82" s="410"/>
    </row>
    <row r="83" spans="1:11" ht="30" customHeight="1" thickTop="1" thickBot="1" x14ac:dyDescent="0.2">
      <c r="B83" s="412" t="s">
        <v>298</v>
      </c>
      <c r="C83" s="643" t="s">
        <v>245</v>
      </c>
      <c r="D83" s="643"/>
      <c r="E83" s="643"/>
      <c r="F83" s="643"/>
      <c r="G83" s="643"/>
      <c r="H83" s="643"/>
      <c r="I83" s="643"/>
      <c r="J83" s="644"/>
    </row>
    <row r="84" spans="1:11" ht="30" customHeight="1" thickTop="1" thickBot="1" x14ac:dyDescent="0.2">
      <c r="B84" s="412" t="s">
        <v>299</v>
      </c>
      <c r="C84" s="643" t="s">
        <v>245</v>
      </c>
      <c r="D84" s="643"/>
      <c r="E84" s="643"/>
      <c r="F84" s="643"/>
      <c r="G84" s="643"/>
      <c r="H84" s="643"/>
      <c r="I84" s="643"/>
      <c r="J84" s="644"/>
    </row>
    <row r="85" spans="1:11" ht="30" customHeight="1" thickTop="1" thickBot="1" x14ac:dyDescent="0.2">
      <c r="B85" s="412" t="s">
        <v>300</v>
      </c>
      <c r="C85" s="643" t="s">
        <v>245</v>
      </c>
      <c r="D85" s="643"/>
      <c r="E85" s="643"/>
      <c r="F85" s="643"/>
      <c r="G85" s="643"/>
      <c r="H85" s="643"/>
      <c r="I85" s="643"/>
      <c r="J85" s="644"/>
    </row>
    <row r="86" spans="1:11" ht="30" customHeight="1" thickTop="1" thickBot="1" x14ac:dyDescent="0.2">
      <c r="B86" s="412" t="s">
        <v>301</v>
      </c>
      <c r="C86" s="643" t="s">
        <v>245</v>
      </c>
      <c r="D86" s="643"/>
      <c r="E86" s="643"/>
      <c r="F86" s="643"/>
      <c r="G86" s="643"/>
      <c r="H86" s="643"/>
      <c r="I86" s="643"/>
      <c r="J86" s="644"/>
    </row>
    <row r="87" spans="1:11" ht="30" customHeight="1" thickTop="1" thickBot="1" x14ac:dyDescent="0.2">
      <c r="B87" s="412" t="s">
        <v>302</v>
      </c>
      <c r="C87" s="643" t="s">
        <v>245</v>
      </c>
      <c r="D87" s="643"/>
      <c r="E87" s="643"/>
      <c r="F87" s="643"/>
      <c r="G87" s="643"/>
      <c r="H87" s="643"/>
      <c r="I87" s="643"/>
      <c r="J87" s="644"/>
    </row>
    <row r="88" spans="1:11" s="408" customFormat="1" ht="30" customHeight="1" thickTop="1" thickBot="1" x14ac:dyDescent="0.2">
      <c r="A88" s="639" t="s">
        <v>241</v>
      </c>
      <c r="B88" s="639"/>
      <c r="C88" s="639"/>
      <c r="D88" s="639"/>
      <c r="E88" s="639"/>
      <c r="F88" s="639"/>
      <c r="G88" s="639"/>
      <c r="H88" s="639"/>
      <c r="I88" s="639"/>
      <c r="J88" s="639"/>
      <c r="K88" s="410"/>
    </row>
    <row r="89" spans="1:11" ht="30" customHeight="1" thickTop="1" thickBot="1" x14ac:dyDescent="0.2">
      <c r="B89" s="412" t="s">
        <v>303</v>
      </c>
      <c r="C89" s="643" t="s">
        <v>245</v>
      </c>
      <c r="D89" s="643"/>
      <c r="E89" s="643"/>
      <c r="F89" s="643"/>
      <c r="G89" s="643"/>
      <c r="H89" s="643"/>
      <c r="I89" s="643"/>
      <c r="J89" s="644"/>
    </row>
    <row r="90" spans="1:11" ht="30" customHeight="1" thickTop="1" thickBot="1" x14ac:dyDescent="0.2">
      <c r="B90" s="412" t="s">
        <v>304</v>
      </c>
      <c r="C90" s="643" t="s">
        <v>245</v>
      </c>
      <c r="D90" s="643"/>
      <c r="E90" s="643"/>
      <c r="F90" s="643"/>
      <c r="G90" s="643"/>
      <c r="H90" s="643"/>
      <c r="I90" s="643"/>
      <c r="J90" s="644"/>
    </row>
    <row r="91" spans="1:11" ht="30" customHeight="1" thickTop="1" thickBot="1" x14ac:dyDescent="0.2">
      <c r="B91" s="412" t="s">
        <v>305</v>
      </c>
      <c r="C91" s="643" t="s">
        <v>245</v>
      </c>
      <c r="D91" s="643"/>
      <c r="E91" s="643"/>
      <c r="F91" s="643"/>
      <c r="G91" s="643"/>
      <c r="H91" s="643"/>
      <c r="I91" s="643"/>
      <c r="J91" s="644"/>
    </row>
    <row r="92" spans="1:11" ht="30" customHeight="1" thickTop="1" thickBot="1" x14ac:dyDescent="0.2">
      <c r="B92" s="412" t="s">
        <v>306</v>
      </c>
      <c r="C92" s="643" t="s">
        <v>245</v>
      </c>
      <c r="D92" s="643"/>
      <c r="E92" s="643"/>
      <c r="F92" s="643"/>
      <c r="G92" s="643"/>
      <c r="H92" s="643"/>
      <c r="I92" s="643"/>
      <c r="J92" s="644"/>
    </row>
    <row r="93" spans="1:11" ht="30" customHeight="1" thickTop="1" thickBot="1" x14ac:dyDescent="0.2">
      <c r="B93" s="412" t="s">
        <v>307</v>
      </c>
      <c r="C93" s="643" t="s">
        <v>245</v>
      </c>
      <c r="D93" s="643"/>
      <c r="E93" s="643"/>
      <c r="F93" s="643"/>
      <c r="G93" s="643"/>
      <c r="H93" s="643"/>
      <c r="I93" s="643"/>
      <c r="J93" s="644"/>
    </row>
    <row r="94" spans="1:11" s="408" customFormat="1" ht="30" customHeight="1" thickTop="1" thickBot="1" x14ac:dyDescent="0.2">
      <c r="A94" s="639" t="s">
        <v>242</v>
      </c>
      <c r="B94" s="639"/>
      <c r="C94" s="639"/>
      <c r="D94" s="639"/>
      <c r="E94" s="639"/>
      <c r="F94" s="639"/>
      <c r="G94" s="639"/>
      <c r="H94" s="639"/>
      <c r="I94" s="639"/>
      <c r="J94" s="639"/>
      <c r="K94" s="410"/>
    </row>
    <row r="95" spans="1:11" ht="30" customHeight="1" thickTop="1" thickBot="1" x14ac:dyDescent="0.2">
      <c r="B95" s="411" t="s">
        <v>308</v>
      </c>
      <c r="C95" s="643" t="s">
        <v>245</v>
      </c>
      <c r="D95" s="643"/>
      <c r="E95" s="643"/>
      <c r="F95" s="643"/>
      <c r="G95" s="643"/>
      <c r="H95" s="643"/>
      <c r="I95" s="643"/>
      <c r="J95" s="644"/>
    </row>
    <row r="96" spans="1:11" ht="30" customHeight="1" thickTop="1" thickBot="1" x14ac:dyDescent="0.2">
      <c r="B96" s="411" t="s">
        <v>309</v>
      </c>
      <c r="C96" s="643" t="s">
        <v>245</v>
      </c>
      <c r="D96" s="643"/>
      <c r="E96" s="643"/>
      <c r="F96" s="643"/>
      <c r="G96" s="643"/>
      <c r="H96" s="643"/>
      <c r="I96" s="643"/>
      <c r="J96" s="644"/>
    </row>
    <row r="97" spans="1:10" ht="30" customHeight="1" thickTop="1" thickBot="1" x14ac:dyDescent="0.2">
      <c r="B97" s="411" t="s">
        <v>310</v>
      </c>
      <c r="C97" s="643" t="s">
        <v>245</v>
      </c>
      <c r="D97" s="643"/>
      <c r="E97" s="643"/>
      <c r="F97" s="643"/>
      <c r="G97" s="643"/>
      <c r="H97" s="643"/>
      <c r="I97" s="643"/>
      <c r="J97" s="644"/>
    </row>
    <row r="98" spans="1:10" ht="30" customHeight="1" thickTop="1" thickBot="1" x14ac:dyDescent="0.2">
      <c r="B98" s="411" t="s">
        <v>311</v>
      </c>
      <c r="C98" s="643" t="s">
        <v>245</v>
      </c>
      <c r="D98" s="643"/>
      <c r="E98" s="643"/>
      <c r="F98" s="643"/>
      <c r="G98" s="643"/>
      <c r="H98" s="643"/>
      <c r="I98" s="643"/>
      <c r="J98" s="644"/>
    </row>
    <row r="99" spans="1:10" ht="30" customHeight="1" thickTop="1" thickBot="1" x14ac:dyDescent="0.2">
      <c r="B99" s="411" t="s">
        <v>312</v>
      </c>
      <c r="C99" s="643" t="s">
        <v>245</v>
      </c>
      <c r="D99" s="643"/>
      <c r="E99" s="643"/>
      <c r="F99" s="643"/>
      <c r="G99" s="643"/>
      <c r="H99" s="643"/>
      <c r="I99" s="643"/>
      <c r="J99" s="644"/>
    </row>
    <row r="100" spans="1:10" ht="30" customHeight="1" thickTop="1" thickBot="1" x14ac:dyDescent="0.2">
      <c r="B100" s="401"/>
      <c r="C100" s="402"/>
      <c r="D100" s="402"/>
      <c r="E100" s="402"/>
      <c r="F100" s="402"/>
      <c r="G100" s="402"/>
      <c r="H100" s="402"/>
      <c r="I100" s="402"/>
      <c r="J100" s="402"/>
    </row>
    <row r="101" spans="1:10" ht="30" customHeight="1" thickTop="1" thickBot="1" x14ac:dyDescent="0.2">
      <c r="B101" s="640" t="s">
        <v>315</v>
      </c>
      <c r="C101" s="641"/>
      <c r="D101" s="641"/>
      <c r="E101" s="641"/>
      <c r="F101" s="641"/>
      <c r="G101" s="641"/>
      <c r="H101" s="641"/>
      <c r="I101" s="641"/>
      <c r="J101" s="642"/>
    </row>
    <row r="102" spans="1:10" ht="30" customHeight="1" thickTop="1" thickBot="1" x14ac:dyDescent="0.2">
      <c r="A102" s="648"/>
      <c r="B102" s="648"/>
      <c r="C102" s="648"/>
      <c r="D102" s="648"/>
      <c r="E102" s="648"/>
      <c r="F102" s="648"/>
      <c r="G102" s="648"/>
      <c r="H102" s="648"/>
      <c r="I102" s="648"/>
      <c r="J102" s="648"/>
    </row>
    <row r="103" spans="1:10" ht="30" customHeight="1" thickTop="1" thickBot="1" x14ac:dyDescent="0.2">
      <c r="B103" s="411" t="s">
        <v>271</v>
      </c>
      <c r="C103" s="643" t="s">
        <v>258</v>
      </c>
      <c r="D103" s="643"/>
      <c r="E103" s="643"/>
      <c r="F103" s="643"/>
      <c r="G103" s="643"/>
      <c r="H103" s="643"/>
      <c r="I103" s="643"/>
      <c r="J103" s="644"/>
    </row>
    <row r="104" spans="1:10" s="392" customFormat="1" ht="30" customHeight="1" thickTop="1" thickBot="1" x14ac:dyDescent="0.2">
      <c r="B104" s="403"/>
      <c r="C104" s="404"/>
      <c r="D104" s="404"/>
      <c r="E104" s="404"/>
      <c r="F104" s="404"/>
      <c r="G104" s="404"/>
      <c r="H104" s="404"/>
      <c r="I104" s="404"/>
      <c r="J104" s="404"/>
    </row>
    <row r="105" spans="1:10" ht="30" customHeight="1" thickTop="1" thickBot="1" x14ac:dyDescent="0.2">
      <c r="B105" s="640" t="s">
        <v>476</v>
      </c>
      <c r="C105" s="641"/>
      <c r="D105" s="641"/>
      <c r="E105" s="641"/>
      <c r="F105" s="641"/>
      <c r="G105" s="641"/>
      <c r="H105" s="641"/>
      <c r="I105" s="641"/>
      <c r="J105" s="642"/>
    </row>
    <row r="106" spans="1:10" ht="30" customHeight="1" thickTop="1" thickBot="1" x14ac:dyDescent="0.2">
      <c r="B106" s="399"/>
      <c r="C106" s="405"/>
      <c r="D106" s="405"/>
      <c r="E106" s="405"/>
      <c r="F106" s="405"/>
      <c r="G106" s="405"/>
      <c r="H106" s="405"/>
      <c r="I106" s="405"/>
      <c r="J106" s="405"/>
    </row>
    <row r="107" spans="1:10" ht="30" customHeight="1" thickTop="1" thickBot="1" x14ac:dyDescent="0.2">
      <c r="B107" s="411" t="s">
        <v>313</v>
      </c>
      <c r="C107" s="643" t="s">
        <v>268</v>
      </c>
      <c r="D107" s="643"/>
      <c r="E107" s="643"/>
      <c r="F107" s="643"/>
      <c r="G107" s="643"/>
      <c r="H107" s="643"/>
      <c r="I107" s="643"/>
      <c r="J107" s="644"/>
    </row>
    <row r="108" spans="1:10" ht="30" customHeight="1" thickTop="1" thickBot="1" x14ac:dyDescent="0.2">
      <c r="B108" s="411" t="s">
        <v>320</v>
      </c>
      <c r="C108" s="643" t="s">
        <v>268</v>
      </c>
      <c r="D108" s="643"/>
      <c r="E108" s="643"/>
      <c r="F108" s="643"/>
      <c r="G108" s="643"/>
      <c r="H108" s="643"/>
      <c r="I108" s="643"/>
      <c r="J108" s="644"/>
    </row>
    <row r="109" spans="1:10" ht="18.75" customHeight="1" thickTop="1" x14ac:dyDescent="0.15"/>
  </sheetData>
  <mergeCells count="102">
    <mergeCell ref="C37:J37"/>
    <mergeCell ref="C29:J29"/>
    <mergeCell ref="C28:J28"/>
    <mergeCell ref="C27:J27"/>
    <mergeCell ref="C22:J22"/>
    <mergeCell ref="C33:J33"/>
    <mergeCell ref="C32:J32"/>
    <mergeCell ref="C31:J31"/>
    <mergeCell ref="C36:J36"/>
    <mergeCell ref="C34:J34"/>
    <mergeCell ref="C86:J86"/>
    <mergeCell ref="C95:J95"/>
    <mergeCell ref="C38:J38"/>
    <mergeCell ref="C66:J66"/>
    <mergeCell ref="C75:J75"/>
    <mergeCell ref="C71:J71"/>
    <mergeCell ref="C83:J83"/>
    <mergeCell ref="C67:J67"/>
    <mergeCell ref="C68:J68"/>
    <mergeCell ref="C69:J69"/>
    <mergeCell ref="C79:J79"/>
    <mergeCell ref="C80:J80"/>
    <mergeCell ref="C77:J77"/>
    <mergeCell ref="C72:J72"/>
    <mergeCell ref="C73:J73"/>
    <mergeCell ref="A76:J76"/>
    <mergeCell ref="A102:J102"/>
    <mergeCell ref="C107:J107"/>
    <mergeCell ref="C91:J91"/>
    <mergeCell ref="A94:J94"/>
    <mergeCell ref="B105:J105"/>
    <mergeCell ref="C99:J99"/>
    <mergeCell ref="C97:J97"/>
    <mergeCell ref="C93:J93"/>
    <mergeCell ref="C96:J96"/>
    <mergeCell ref="C98:J98"/>
    <mergeCell ref="C40:J40"/>
    <mergeCell ref="C41:J41"/>
    <mergeCell ref="C60:J60"/>
    <mergeCell ref="C51:J51"/>
    <mergeCell ref="C62:J62"/>
    <mergeCell ref="C59:J59"/>
    <mergeCell ref="C42:J42"/>
    <mergeCell ref="C43:J43"/>
    <mergeCell ref="C44:J44"/>
    <mergeCell ref="C61:J61"/>
    <mergeCell ref="C81:J81"/>
    <mergeCell ref="C87:J87"/>
    <mergeCell ref="C92:J92"/>
    <mergeCell ref="A88:J88"/>
    <mergeCell ref="C74:J74"/>
    <mergeCell ref="C84:J84"/>
    <mergeCell ref="C85:J85"/>
    <mergeCell ref="C78:J78"/>
    <mergeCell ref="A82:J82"/>
    <mergeCell ref="C89:J89"/>
    <mergeCell ref="C35:J35"/>
    <mergeCell ref="C39:J39"/>
    <mergeCell ref="B1:J1"/>
    <mergeCell ref="C45:J45"/>
    <mergeCell ref="B3:J3"/>
    <mergeCell ref="A4:J4"/>
    <mergeCell ref="A6:J6"/>
    <mergeCell ref="C14:J14"/>
    <mergeCell ref="C5:J5"/>
    <mergeCell ref="C7:J7"/>
    <mergeCell ref="C8:J8"/>
    <mergeCell ref="C9:J9"/>
    <mergeCell ref="A20:J20"/>
    <mergeCell ref="C11:J11"/>
    <mergeCell ref="C12:J12"/>
    <mergeCell ref="C13:J13"/>
    <mergeCell ref="B17:J17"/>
    <mergeCell ref="A18:J18"/>
    <mergeCell ref="C10:J10"/>
    <mergeCell ref="C25:J25"/>
    <mergeCell ref="C15:J15"/>
    <mergeCell ref="C30:J30"/>
    <mergeCell ref="C23:J23"/>
    <mergeCell ref="C19:J19"/>
    <mergeCell ref="C24:J24"/>
    <mergeCell ref="C21:J21"/>
    <mergeCell ref="C26:J26"/>
    <mergeCell ref="C108:J108"/>
    <mergeCell ref="C54:J54"/>
    <mergeCell ref="C58:J58"/>
    <mergeCell ref="C65:J65"/>
    <mergeCell ref="C103:J103"/>
    <mergeCell ref="A64:J64"/>
    <mergeCell ref="A70:J70"/>
    <mergeCell ref="C90:J90"/>
    <mergeCell ref="B101:J101"/>
    <mergeCell ref="C63:J63"/>
    <mergeCell ref="A49:J49"/>
    <mergeCell ref="B56:J56"/>
    <mergeCell ref="A57:J57"/>
    <mergeCell ref="C46:J46"/>
    <mergeCell ref="C47:J47"/>
    <mergeCell ref="C48:J48"/>
    <mergeCell ref="C53:J53"/>
    <mergeCell ref="C50:J50"/>
    <mergeCell ref="C52:J52"/>
  </mergeCells>
  <phoneticPr fontId="6" type="noConversion"/>
  <hyperlinks>
    <hyperlink ref="B7" location="'TAVOLA 9'!A1" display="TAV. 9 Tutti gli Aggregati."/>
    <hyperlink ref="B8" location="'TAVOLA 10'!A1" display="TAV.10  A - Spettacolo Cinematografico."/>
    <hyperlink ref="B5" location="'TAVOLA 1'!A1" display="TAV. 1 Territorio Nazionale. "/>
    <hyperlink ref="B9" location="'TAVOLA 11-17'!A1" display="TAV.11-17  B  Attività Teatrale."/>
    <hyperlink ref="B10" location="'TAVOLA 18-20'!A1" display="TAV.18-20  C  Attività Concertistica."/>
    <hyperlink ref="B11" location="'TAVOLA 21-24'!A1" display="TAV.21-24  D  Attività Sportiva"/>
    <hyperlink ref="B12" location="'TAVOLA 25-26'!A1" display="TAV.25-26  E  Attività di Ballo e Concertini."/>
    <hyperlink ref="B14" location="'TAVOLA 29-30'!A1" display="TAV.29-30  G  Mostre ed Esposizioni"/>
    <hyperlink ref="B15" location="'TAVOLA 31'!A1" display="TAV.31  H  Attività con Pluralità di Genere."/>
    <hyperlink ref="B19" location="'TAVOLA 34'!A1" display="TAV. 34 Tutte le Attività - tutte le Macroaree"/>
    <hyperlink ref="B21" location="'TAVOLA 40'!A1" display="TAV. 40 A Attività cinematografica"/>
    <hyperlink ref="B22" location="'TAVOLA 41'!A1" display="TAV. 41 B Attività teatrale"/>
    <hyperlink ref="B23" location="'TAVOLA 42'!A1" display="TAV. 42 B1 - Teatro"/>
    <hyperlink ref="B24" location="'TAVOLA 43'!A1" display="TAV. 43 B2 - Lirica"/>
    <hyperlink ref="B25" location="'TAVOLA 44'!A1" display="TAV. 44 B3 - Rivista e Commedia Musicale"/>
    <hyperlink ref="B26" location="'TAVOLA 45'!A1" display="TAV. 45 B4 - balletto"/>
    <hyperlink ref="B27" location="'TAVOLA 46'!A1" display="TAV. 46 B5 - Burattini e Marionette"/>
    <hyperlink ref="B28" location="'TAVOLA 47'!A1" display="TAV. 47 B6 - Arte Varia"/>
    <hyperlink ref="B29" location="'TAVOLA 48'!A1" display="TAV. 48   Circo"/>
    <hyperlink ref="B39" location="'TAVOLA 58'!A1" display="TAV. 58 E - Attività di ballo e Concertini"/>
    <hyperlink ref="B40" location="'TAVOLA 59'!A1" display="TAV. 59 E1 - Ballo"/>
    <hyperlink ref="B41" location="'TAVOLA 60'!A1" display="TAV. 60 E2 - Concertini"/>
    <hyperlink ref="B38" location="'TAVOLA 57'!A1" display="TAV. 57    D4 - Altri sport"/>
    <hyperlink ref="B43" location="'TAVOLA 62'!A1" display="TAV. 62 F1 - Attrazioni viaggianti"/>
    <hyperlink ref="B44" location="'TAVOLA 63'!A1" display="TAV. 63 F2 - Parchi da divertimento"/>
    <hyperlink ref="B45" location="'TAVOLA 64'!A1" display="TAV. 64 G Mostre ed Esposizioni"/>
    <hyperlink ref="B48" location="'TAVOLA 67'!A1" display="TAV. 67 H1 - Manifestazioni all'aperto"/>
    <hyperlink ref="B50" location="'TAVOLA 68'!A1" display="TAV. 68 Nord-ovest: Tutte le Regioni"/>
    <hyperlink ref="B65" location="'TAVOLE 98-99-100-101-102'!A3" display="TAV. 98 Nord-ovest"/>
    <hyperlink ref="B107" location="'TAVOLA 144'!A1" display="TAV. 144 Numero dei luohi di spettacolo nelle Regioni"/>
    <hyperlink ref="B51" location="'TAVOLA 72'!A1" display="TAV. 72 Nord-est: Tutte le Regioni"/>
    <hyperlink ref="B52" location="'TAVOLA 77'!A1" display="TAV. 77 Centro: Tutte le Regioni"/>
    <hyperlink ref="B53" location="'TAVOLA 82'!A1" display="TAV. 82 Sud: Tutte le Regioni"/>
    <hyperlink ref="B54" location="'TAVOLA 89'!A1" display="TAV. 89 Isole: Tutte le Regioni"/>
    <hyperlink ref="B59" location="'TAVOLA 93'!A1" display="TAV. 93 Ingressi"/>
    <hyperlink ref="B61" location="'TAVOLA 95'!A1" display="TAV. 95 Spesa al botteghino"/>
    <hyperlink ref="B62" location="'TAVOLA 96'!A1" display="TAV. 96 Spesa del pubblico"/>
    <hyperlink ref="B63" location="'TAVOLA 97'!A1" display="TAV. 97 Volume d'affari"/>
    <hyperlink ref="B66" location="'TAVOLE 98-99-100-101-102'!A74" display="TAV. 99 Nord-est"/>
    <hyperlink ref="B67" location="'TAVOLE 98-99-100-101-102'!A118" display="TAV. 100 Centro"/>
    <hyperlink ref="B68" location="'TAVOLE 98-99-100-101-102'!A167" display="TAV. 101 Sud"/>
    <hyperlink ref="B69" location="'TAVOLE 98-99-100-101-102'!A220" display="TAV. 102 Isole"/>
    <hyperlink ref="B71" location="'TAVOLE 103-104-105-106-107'!A3" display="TAV. 103 Nord-ovest"/>
    <hyperlink ref="B72" location="'TAVOLE 103-104-105-106-107'!A74" display="TAV. 104 Nord-est"/>
    <hyperlink ref="B73" location="'TAVOLE 103-104-105-106-107'!A118" display="TAV. 105 Centro"/>
    <hyperlink ref="B74" location="'TAVOLE 103-104-105-106-107'!A167" display="TAV. 106 Sud"/>
    <hyperlink ref="B75" location="'TAVOLE 103-104-105-106-107'!A220" display="TAV. 107 Isole"/>
    <hyperlink ref="B77" location="'TAVOLE 108-109-110-111-112'!A3" display="TAV. 108 Nord-ovest"/>
    <hyperlink ref="B78" location="'TAVOLE 108-109-110-111-112'!A74" display="TAV. 109 Nord-est"/>
    <hyperlink ref="B79" location="'TAVOLE 108-109-110-111-112'!A118" display="TAV. 110 Centro"/>
    <hyperlink ref="B80" location="'TAVOLE 108-109-110-111-112'!A162" display="TAV. 111 Sud"/>
    <hyperlink ref="B81" location="'TAVOLE 108-109-110-111-112'!A220" display="TAV. 112 Isole"/>
    <hyperlink ref="B89" location="'TAVOLE 118-119-120-121-122'!A3" display="TAV. 118 Nord-ovest"/>
    <hyperlink ref="B90" location="'TAVOLE 118-119-120-121-122'!A74" display="TAV. 119 Nord-est"/>
    <hyperlink ref="B91" location="'TAVOLE 118-119-120-121-122'!A118" display="TAV. 120 Centro"/>
    <hyperlink ref="B92" location="'TAVOLE 118-119-120-121-122'!A162" display="TAV. 121 Sud"/>
    <hyperlink ref="B93" location="'TAVOLE 118-119-120-121-122'!A220" display="TAV. 122 Isole"/>
    <hyperlink ref="B95" location="'TAVOLE 123-124-125-126-127'!A3" display="TAV. 123 Nord-ovest"/>
    <hyperlink ref="B96" location="'TAVOLE 123-124-125-126-127'!A74" display="TAV. 124 Nord-est"/>
    <hyperlink ref="B97" location="'TAVOLE 123-124-125-126-127'!A118" display="TAV. 125 Centro"/>
    <hyperlink ref="B98" location="'TAVOLE 123-124-125-126-127'!A170" display="TAV. 126 Sud"/>
    <hyperlink ref="B99" location="'TAVOLE 123-124-125-126-127'!A220" display="TAV. 127 Isole"/>
    <hyperlink ref="B13" location="'TAVOLA 27-28'!A1" display="TAV.27-28  F  Attrazioni dello Spettacolo viaggiante."/>
    <hyperlink ref="B60" location="'TAVOLA 94'!A1" display="TAV. 94 Presenze"/>
    <hyperlink ref="B83" location="'TAVOLE 113-114-115-116-117'!A3" display="TAV. 113 Nord-ovest"/>
    <hyperlink ref="B84" location="'TAVOLE 113-114-115-116-117'!A74" display="TAV. 114 Nord-est"/>
    <hyperlink ref="B85" location="'TAVOLE 113-114-115-116-117'!A118" display="TAV. 115 Centro"/>
    <hyperlink ref="B86" location="'TAVOLE 113-114-115-116-117'!A162" display="TAV. 116 Sud"/>
    <hyperlink ref="B87" location="'TAVOLE 113-114-115-116-117'!A220" display="TAV. 117 Isole"/>
    <hyperlink ref="B103" location="'TAVOLA 141'!A1" display="TAV. 141"/>
    <hyperlink ref="B58" location="'TAVOLA 92'!A1" display="TAV. 92 Numero di spettacoli"/>
    <hyperlink ref="B46" location="'TAVOLA 65'!A1" display="TAV. 65 G1 Fiere"/>
    <hyperlink ref="B47" location="'TAVOLA 66'!A1" display="TAV. 66 G2 Mostre"/>
    <hyperlink ref="B108" location="'TAVOLA 145'!A1" display="TAV. 145 Numero degli organizzatori di spettacolo nelle Regioni"/>
    <hyperlink ref="B30" location="'TAVOLA 49'!A1" display="TAV. 49  C Attività concertistica"/>
    <hyperlink ref="B34" location="'TAVOLA 53'!A1" display="TAV. 53  D Attività sportiva"/>
    <hyperlink ref="B42" location="'TAVOLA 61'!A1" display="TAV. 61  F Attrazioni dello Spettacolo Viaggiante"/>
    <hyperlink ref="B31" location="'TAVOLA 50'!A1" display="TAV. 50    C1 - Concerti classici"/>
    <hyperlink ref="B32" location="'TAVOLA 51'!A1" display="TAV. 51    C2 - Concerti di Musica leggera"/>
    <hyperlink ref="B33" location="'TAVOLA 52'!A1" display="TAV. 52    C3 - Concerti Jazz"/>
    <hyperlink ref="B35" location="'TAVOLA 54'!A1" display="TAV. 54    D1 - Sport calcio"/>
    <hyperlink ref="B36" location="'TAVOLA 55'!A1" display="TAV. 55    D2 - Sport di squadra non calcio"/>
    <hyperlink ref="B37" location="'TAVOLA 56'!A1" display="TAV. 56    D3 - Sport individuali"/>
  </hyperlinks>
  <pageMargins left="0.28999999999999998" right="0.25" top="0.74803149606299213" bottom="0.74803149606299213" header="0.31496062992125984" footer="0.31496062992125984"/>
  <pageSetup paperSize="9" scale="67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>
    <tabColor rgb="FFFF0000"/>
  </sheetPr>
  <dimension ref="A1:L34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4.83203125" style="6" bestFit="1" customWidth="1"/>
    <col min="3" max="3" width="9.83203125" style="6" bestFit="1" customWidth="1"/>
    <col min="4" max="4" width="7.83203125" style="6" bestFit="1" customWidth="1"/>
    <col min="5" max="5" width="16.5" style="6" bestFit="1" customWidth="1"/>
    <col min="6" max="6" width="15.6640625" style="6" bestFit="1" customWidth="1"/>
    <col min="7" max="7" width="12.83203125" style="6" bestFit="1" customWidth="1"/>
    <col min="8" max="8" width="1.6640625" style="6" customWidth="1"/>
    <col min="9" max="16384" width="9.1640625" style="6"/>
  </cols>
  <sheetData>
    <row r="1" spans="1:7" ht="50" customHeight="1" x14ac:dyDescent="0.15">
      <c r="A1" s="665" t="s">
        <v>416</v>
      </c>
      <c r="B1" s="666"/>
      <c r="C1" s="649" t="s">
        <v>236</v>
      </c>
      <c r="D1" s="649"/>
      <c r="E1" s="649"/>
      <c r="F1" s="649"/>
      <c r="G1" s="649"/>
    </row>
    <row r="2" spans="1:7" ht="30" customHeight="1" x14ac:dyDescent="0.15"/>
    <row r="3" spans="1:7" ht="21" customHeight="1" x14ac:dyDescent="0.15">
      <c r="A3" s="654" t="s">
        <v>264</v>
      </c>
      <c r="B3" s="655"/>
      <c r="C3" s="655"/>
      <c r="D3" s="655"/>
      <c r="F3" s="7" t="s">
        <v>65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354</v>
      </c>
      <c r="C5" s="414">
        <v>769735</v>
      </c>
      <c r="D5" s="414">
        <v>1650</v>
      </c>
      <c r="E5" s="413">
        <v>3905282.8100000005</v>
      </c>
      <c r="F5" s="413">
        <v>48237042.140000001</v>
      </c>
      <c r="G5" s="413">
        <v>48566558.759999998</v>
      </c>
    </row>
    <row r="6" spans="1:7" ht="21" customHeight="1" x14ac:dyDescent="0.15">
      <c r="A6" s="9" t="s">
        <v>16</v>
      </c>
      <c r="B6" s="414">
        <v>334</v>
      </c>
      <c r="C6" s="414">
        <v>938264</v>
      </c>
      <c r="D6" s="414">
        <v>1852</v>
      </c>
      <c r="E6" s="413">
        <v>5998874.0299999993</v>
      </c>
      <c r="F6" s="413">
        <v>15417167.460000001</v>
      </c>
      <c r="G6" s="413">
        <v>16229105.310000001</v>
      </c>
    </row>
    <row r="7" spans="1:7" ht="21" customHeight="1" x14ac:dyDescent="0.15">
      <c r="A7" s="9" t="s">
        <v>17</v>
      </c>
      <c r="B7" s="414">
        <v>483</v>
      </c>
      <c r="C7" s="414">
        <v>1707173</v>
      </c>
      <c r="D7" s="414">
        <v>4315</v>
      </c>
      <c r="E7" s="413">
        <v>11520050.42</v>
      </c>
      <c r="F7" s="413">
        <v>53990749.629999995</v>
      </c>
      <c r="G7" s="413">
        <v>55605876.889999993</v>
      </c>
    </row>
    <row r="8" spans="1:7" ht="21" customHeight="1" x14ac:dyDescent="0.15">
      <c r="A8" s="9" t="s">
        <v>18</v>
      </c>
      <c r="B8" s="414">
        <v>398</v>
      </c>
      <c r="C8" s="414">
        <v>1755401</v>
      </c>
      <c r="D8" s="414">
        <v>23650</v>
      </c>
      <c r="E8" s="413">
        <v>15753149.300000001</v>
      </c>
      <c r="F8" s="413">
        <v>19263830.600000001</v>
      </c>
      <c r="G8" s="413">
        <v>19612403.580000002</v>
      </c>
    </row>
    <row r="9" spans="1:7" ht="21" customHeight="1" x14ac:dyDescent="0.15">
      <c r="A9" s="9" t="s">
        <v>19</v>
      </c>
      <c r="B9" s="414">
        <v>314</v>
      </c>
      <c r="C9" s="414">
        <v>1030206</v>
      </c>
      <c r="D9" s="414">
        <v>561</v>
      </c>
      <c r="E9" s="413">
        <v>4706590.5999999996</v>
      </c>
      <c r="F9" s="413">
        <v>14621090.819999998</v>
      </c>
      <c r="G9" s="413">
        <v>15504591.24</v>
      </c>
    </row>
    <row r="10" spans="1:7" ht="21" customHeight="1" x14ac:dyDescent="0.15">
      <c r="A10" s="9" t="s">
        <v>20</v>
      </c>
      <c r="B10" s="414">
        <v>167</v>
      </c>
      <c r="C10" s="414">
        <v>234128</v>
      </c>
      <c r="D10" s="414">
        <v>642</v>
      </c>
      <c r="E10" s="413">
        <v>1379820.8599999999</v>
      </c>
      <c r="F10" s="413">
        <v>3702227.8200000003</v>
      </c>
      <c r="G10" s="413">
        <v>3803647.2100000004</v>
      </c>
    </row>
    <row r="11" spans="1:7" ht="21" customHeight="1" x14ac:dyDescent="0.15">
      <c r="A11" s="9" t="s">
        <v>21</v>
      </c>
      <c r="B11" s="414">
        <v>144</v>
      </c>
      <c r="C11" s="414">
        <v>50991</v>
      </c>
      <c r="D11" s="414">
        <v>674</v>
      </c>
      <c r="E11" s="413">
        <v>600537.15</v>
      </c>
      <c r="F11" s="413">
        <v>13686985.07</v>
      </c>
      <c r="G11" s="413">
        <v>14197555.970000001</v>
      </c>
    </row>
    <row r="12" spans="1:7" ht="21" customHeight="1" x14ac:dyDescent="0.15">
      <c r="A12" s="9" t="s">
        <v>22</v>
      </c>
      <c r="B12" s="414">
        <v>170</v>
      </c>
      <c r="C12" s="414">
        <v>47396</v>
      </c>
      <c r="D12" s="414">
        <v>15725</v>
      </c>
      <c r="E12" s="413">
        <v>630380.57999999984</v>
      </c>
      <c r="F12" s="413">
        <v>3296929.4999999995</v>
      </c>
      <c r="G12" s="413">
        <v>3546356.3000000003</v>
      </c>
    </row>
    <row r="13" spans="1:7" ht="21" customHeight="1" x14ac:dyDescent="0.15">
      <c r="A13" s="9" t="s">
        <v>23</v>
      </c>
      <c r="B13" s="414">
        <v>378</v>
      </c>
      <c r="C13" s="414">
        <v>996161</v>
      </c>
      <c r="D13" s="414">
        <v>1363</v>
      </c>
      <c r="E13" s="413">
        <v>6734941.96</v>
      </c>
      <c r="F13" s="413">
        <v>11430369.360000001</v>
      </c>
      <c r="G13" s="413">
        <v>11731277.08</v>
      </c>
    </row>
    <row r="14" spans="1:7" ht="21" customHeight="1" x14ac:dyDescent="0.15">
      <c r="A14" s="9" t="s">
        <v>24</v>
      </c>
      <c r="B14" s="414">
        <v>466</v>
      </c>
      <c r="C14" s="414">
        <v>1367226</v>
      </c>
      <c r="D14" s="414">
        <v>6302</v>
      </c>
      <c r="E14" s="413">
        <v>6484559.3300000001</v>
      </c>
      <c r="F14" s="413">
        <v>17561975.260000002</v>
      </c>
      <c r="G14" s="413">
        <v>17981222.220000003</v>
      </c>
    </row>
    <row r="15" spans="1:7" ht="21" customHeight="1" x14ac:dyDescent="0.15">
      <c r="A15" s="9" t="s">
        <v>25</v>
      </c>
      <c r="B15" s="414">
        <v>520</v>
      </c>
      <c r="C15" s="414">
        <v>1607783</v>
      </c>
      <c r="D15" s="414">
        <v>5374</v>
      </c>
      <c r="E15" s="413">
        <v>8708981.8599999994</v>
      </c>
      <c r="F15" s="413">
        <v>11992283.770000001</v>
      </c>
      <c r="G15" s="413">
        <v>13048533.289999999</v>
      </c>
    </row>
    <row r="16" spans="1:7" ht="21" customHeight="1" x14ac:dyDescent="0.15">
      <c r="A16" s="9" t="s">
        <v>26</v>
      </c>
      <c r="B16" s="414">
        <v>421</v>
      </c>
      <c r="C16" s="414">
        <v>421276</v>
      </c>
      <c r="D16" s="414">
        <v>2342</v>
      </c>
      <c r="E16" s="413">
        <v>2724289.5399999996</v>
      </c>
      <c r="F16" s="413">
        <v>5170623.2200000007</v>
      </c>
      <c r="G16" s="413">
        <v>5254907.6100000013</v>
      </c>
    </row>
    <row r="17" spans="1:12" ht="21" customHeight="1" x14ac:dyDescent="0.15">
      <c r="A17" s="4" t="s">
        <v>13</v>
      </c>
      <c r="B17" s="415">
        <f t="shared" ref="B17:G17" si="0">SUM(B5:B16)</f>
        <v>4149</v>
      </c>
      <c r="C17" s="415">
        <f t="shared" si="0"/>
        <v>10925740</v>
      </c>
      <c r="D17" s="415">
        <f t="shared" si="0"/>
        <v>64450</v>
      </c>
      <c r="E17" s="15">
        <f t="shared" si="0"/>
        <v>69147458.439999998</v>
      </c>
      <c r="F17" s="15">
        <f t="shared" si="0"/>
        <v>218371274.64999998</v>
      </c>
      <c r="G17" s="15">
        <f t="shared" si="0"/>
        <v>225082035.46000004</v>
      </c>
    </row>
    <row r="18" spans="1:12" ht="21" customHeight="1" x14ac:dyDescent="0.15"/>
    <row r="19" spans="1:12" ht="21" customHeight="1" x14ac:dyDescent="0.15">
      <c r="L19" s="6" t="s">
        <v>269</v>
      </c>
    </row>
    <row r="20" spans="1:12" ht="21" customHeight="1" x14ac:dyDescent="0.15">
      <c r="A20" s="654" t="s">
        <v>265</v>
      </c>
      <c r="B20" s="655"/>
      <c r="C20" s="655"/>
      <c r="D20" s="655"/>
      <c r="F20" s="7" t="s">
        <v>266</v>
      </c>
    </row>
    <row r="21" spans="1:12" ht="21" customHeight="1" x14ac:dyDescent="0.15">
      <c r="A21" s="615" t="s">
        <v>14</v>
      </c>
      <c r="B21" s="596" t="s">
        <v>11</v>
      </c>
      <c r="C21" s="596" t="s">
        <v>2</v>
      </c>
      <c r="D21" s="596" t="s">
        <v>198</v>
      </c>
      <c r="E21" s="596" t="s">
        <v>1</v>
      </c>
      <c r="F21" s="596" t="s">
        <v>0</v>
      </c>
      <c r="G21" s="596" t="s">
        <v>10</v>
      </c>
    </row>
    <row r="22" spans="1:12" ht="21" customHeight="1" x14ac:dyDescent="0.15">
      <c r="A22" s="9" t="s">
        <v>15</v>
      </c>
      <c r="B22" s="414">
        <v>5672</v>
      </c>
      <c r="C22" s="414">
        <v>1380656</v>
      </c>
      <c r="D22" s="414">
        <v>5584</v>
      </c>
      <c r="E22" s="413">
        <v>11813833.619999999</v>
      </c>
      <c r="F22" s="413">
        <v>14180840.659999998</v>
      </c>
      <c r="G22" s="413">
        <v>15116239.969999999</v>
      </c>
    </row>
    <row r="23" spans="1:12" ht="21" customHeight="1" x14ac:dyDescent="0.15">
      <c r="A23" s="9" t="s">
        <v>16</v>
      </c>
      <c r="B23" s="414">
        <v>4595</v>
      </c>
      <c r="C23" s="414">
        <v>965850</v>
      </c>
      <c r="D23" s="414">
        <v>4585</v>
      </c>
      <c r="E23" s="413">
        <v>7274032.3300000001</v>
      </c>
      <c r="F23" s="413">
        <v>8449771.8399999999</v>
      </c>
      <c r="G23" s="413">
        <v>9655165.0899999999</v>
      </c>
    </row>
    <row r="24" spans="1:12" ht="21" customHeight="1" x14ac:dyDescent="0.15">
      <c r="A24" s="9" t="s">
        <v>17</v>
      </c>
      <c r="B24" s="414">
        <v>5664</v>
      </c>
      <c r="C24" s="414">
        <v>1276602</v>
      </c>
      <c r="D24" s="414">
        <v>9978</v>
      </c>
      <c r="E24" s="413">
        <v>9589450.9300000016</v>
      </c>
      <c r="F24" s="413">
        <v>11367804.069999998</v>
      </c>
      <c r="G24" s="413">
        <v>12267418.759999998</v>
      </c>
    </row>
    <row r="25" spans="1:12" ht="21" customHeight="1" x14ac:dyDescent="0.15">
      <c r="A25" s="9" t="s">
        <v>18</v>
      </c>
      <c r="B25" s="414">
        <v>6542</v>
      </c>
      <c r="C25" s="414">
        <v>1534065</v>
      </c>
      <c r="D25" s="414">
        <v>16504</v>
      </c>
      <c r="E25" s="413">
        <v>11284977.890000002</v>
      </c>
      <c r="F25" s="413">
        <v>13670477.369999999</v>
      </c>
      <c r="G25" s="413">
        <v>14576758.899999999</v>
      </c>
    </row>
    <row r="26" spans="1:12" ht="21" customHeight="1" x14ac:dyDescent="0.15">
      <c r="A26" s="9" t="s">
        <v>19</v>
      </c>
      <c r="B26" s="414">
        <v>7207</v>
      </c>
      <c r="C26" s="414">
        <v>1448914</v>
      </c>
      <c r="D26" s="414">
        <v>21827</v>
      </c>
      <c r="E26" s="413">
        <v>11141219.139999999</v>
      </c>
      <c r="F26" s="413">
        <v>12408551.810000001</v>
      </c>
      <c r="G26" s="413">
        <v>13333305.23</v>
      </c>
    </row>
    <row r="27" spans="1:12" ht="21" customHeight="1" x14ac:dyDescent="0.15">
      <c r="A27" s="9" t="s">
        <v>20</v>
      </c>
      <c r="B27" s="414">
        <v>7000</v>
      </c>
      <c r="C27" s="414">
        <v>1228244</v>
      </c>
      <c r="D27" s="414">
        <v>19429</v>
      </c>
      <c r="E27" s="413">
        <v>10232257.720000001</v>
      </c>
      <c r="F27" s="413">
        <v>11509409.4</v>
      </c>
      <c r="G27" s="413">
        <v>12060657.23</v>
      </c>
    </row>
    <row r="28" spans="1:12" ht="21" customHeight="1" x14ac:dyDescent="0.15">
      <c r="A28" s="9" t="s">
        <v>21</v>
      </c>
      <c r="B28" s="414">
        <v>6657</v>
      </c>
      <c r="C28" s="414">
        <v>1003806</v>
      </c>
      <c r="D28" s="414">
        <v>45764</v>
      </c>
      <c r="E28" s="413">
        <v>8200711.4900000002</v>
      </c>
      <c r="F28" s="413">
        <v>10959081.599999998</v>
      </c>
      <c r="G28" s="413">
        <v>11518579.419999998</v>
      </c>
    </row>
    <row r="29" spans="1:12" ht="21" customHeight="1" x14ac:dyDescent="0.15">
      <c r="A29" s="9" t="s">
        <v>22</v>
      </c>
      <c r="B29" s="414">
        <v>6252</v>
      </c>
      <c r="C29" s="414">
        <v>1113195</v>
      </c>
      <c r="D29" s="414">
        <v>35223</v>
      </c>
      <c r="E29" s="413">
        <v>9395619.1700000018</v>
      </c>
      <c r="F29" s="413">
        <v>11108020.560000001</v>
      </c>
      <c r="G29" s="413">
        <v>11677936.9</v>
      </c>
    </row>
    <row r="30" spans="1:12" ht="21" customHeight="1" x14ac:dyDescent="0.15">
      <c r="A30" s="9" t="s">
        <v>23</v>
      </c>
      <c r="B30" s="414">
        <v>5406</v>
      </c>
      <c r="C30" s="414">
        <v>1075787</v>
      </c>
      <c r="D30" s="414">
        <v>4998</v>
      </c>
      <c r="E30" s="413">
        <v>9269593.4100000001</v>
      </c>
      <c r="F30" s="413">
        <v>11080789.449999999</v>
      </c>
      <c r="G30" s="413">
        <v>12278015.109999998</v>
      </c>
    </row>
    <row r="31" spans="1:12" ht="21" customHeight="1" x14ac:dyDescent="0.15">
      <c r="A31" s="9" t="s">
        <v>24</v>
      </c>
      <c r="B31" s="414">
        <v>5890</v>
      </c>
      <c r="C31" s="414">
        <v>1691186</v>
      </c>
      <c r="D31" s="414">
        <v>2032</v>
      </c>
      <c r="E31" s="413">
        <v>17840947.27</v>
      </c>
      <c r="F31" s="413">
        <v>19151444.870000001</v>
      </c>
      <c r="G31" s="413">
        <v>19897888.580000002</v>
      </c>
    </row>
    <row r="32" spans="1:12" ht="21" customHeight="1" x14ac:dyDescent="0.15">
      <c r="A32" s="9" t="s">
        <v>25</v>
      </c>
      <c r="B32" s="414">
        <v>5945</v>
      </c>
      <c r="C32" s="414">
        <v>1488763</v>
      </c>
      <c r="D32" s="414">
        <v>1314</v>
      </c>
      <c r="E32" s="413">
        <v>11958786.24</v>
      </c>
      <c r="F32" s="413">
        <v>13093025.940000001</v>
      </c>
      <c r="G32" s="413">
        <v>13867733.620000001</v>
      </c>
    </row>
    <row r="33" spans="1:7" ht="21" customHeight="1" x14ac:dyDescent="0.15">
      <c r="A33" s="9" t="s">
        <v>26</v>
      </c>
      <c r="B33" s="414">
        <v>6699</v>
      </c>
      <c r="C33" s="414">
        <v>1226315</v>
      </c>
      <c r="D33" s="414">
        <v>4552</v>
      </c>
      <c r="E33" s="413">
        <v>9000328.5100000016</v>
      </c>
      <c r="F33" s="413">
        <v>9289486.4800000004</v>
      </c>
      <c r="G33" s="413">
        <v>9934991.7699999996</v>
      </c>
    </row>
    <row r="34" spans="1:7" ht="21" customHeight="1" x14ac:dyDescent="0.15">
      <c r="A34" s="4" t="s">
        <v>13</v>
      </c>
      <c r="B34" s="415">
        <f t="shared" ref="B34:G34" si="1">SUM(B22:B33)</f>
        <v>73529</v>
      </c>
      <c r="C34" s="415">
        <f t="shared" si="1"/>
        <v>15433383</v>
      </c>
      <c r="D34" s="415">
        <f t="shared" si="1"/>
        <v>171790</v>
      </c>
      <c r="E34" s="15">
        <f t="shared" si="1"/>
        <v>127001757.72</v>
      </c>
      <c r="F34" s="15">
        <f t="shared" si="1"/>
        <v>146268704.05000001</v>
      </c>
      <c r="G34" s="15">
        <f t="shared" si="1"/>
        <v>156184690.58000001</v>
      </c>
    </row>
  </sheetData>
  <mergeCells count="4">
    <mergeCell ref="A3:D3"/>
    <mergeCell ref="C1:G1"/>
    <mergeCell ref="A20:D20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1">
    <tabColor rgb="FFFF0000"/>
  </sheetPr>
  <dimension ref="A1:G17"/>
  <sheetViews>
    <sheetView zoomScaleNormal="100"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5.5" style="6" customWidth="1"/>
    <col min="3" max="3" width="11.1640625" style="6" bestFit="1" customWidth="1"/>
    <col min="4" max="4" width="12" style="6" bestFit="1" customWidth="1"/>
    <col min="5" max="5" width="16.1640625" style="6" bestFit="1" customWidth="1"/>
    <col min="6" max="6" width="15.83203125" style="6" bestFit="1" customWidth="1"/>
    <col min="7" max="7" width="12.83203125" style="6" bestFit="1" customWidth="1"/>
    <col min="8" max="16384" width="9.1640625" style="6"/>
  </cols>
  <sheetData>
    <row r="1" spans="1:7" ht="50" customHeight="1" x14ac:dyDescent="0.15">
      <c r="A1" s="667" t="s">
        <v>415</v>
      </c>
      <c r="B1" s="667"/>
      <c r="C1" s="649" t="s">
        <v>236</v>
      </c>
      <c r="D1" s="649"/>
      <c r="E1" s="649"/>
      <c r="F1" s="649"/>
      <c r="G1" s="649"/>
    </row>
    <row r="2" spans="1:7" ht="30" customHeight="1" x14ac:dyDescent="0.15"/>
    <row r="3" spans="1:7" ht="21" customHeight="1" x14ac:dyDescent="0.15">
      <c r="A3" s="654" t="s">
        <v>31</v>
      </c>
      <c r="B3" s="655"/>
      <c r="C3" s="655"/>
      <c r="D3" s="655"/>
      <c r="F3" s="7" t="s">
        <v>267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418</v>
      </c>
      <c r="C5" s="414">
        <v>18500</v>
      </c>
      <c r="D5" s="414">
        <v>100337</v>
      </c>
      <c r="E5" s="413">
        <v>275651.52</v>
      </c>
      <c r="F5" s="413">
        <v>1572749.4800000002</v>
      </c>
      <c r="G5" s="413">
        <v>2060605.9700000004</v>
      </c>
    </row>
    <row r="6" spans="1:7" ht="21" customHeight="1" x14ac:dyDescent="0.15">
      <c r="A6" s="9" t="s">
        <v>16</v>
      </c>
      <c r="B6" s="414">
        <v>495</v>
      </c>
      <c r="C6" s="414">
        <v>292833</v>
      </c>
      <c r="D6" s="414">
        <v>187870</v>
      </c>
      <c r="E6" s="413">
        <v>2955822.38</v>
      </c>
      <c r="F6" s="413">
        <v>3926600.8899999992</v>
      </c>
      <c r="G6" s="413">
        <v>4406338.3000000007</v>
      </c>
    </row>
    <row r="7" spans="1:7" ht="21" customHeight="1" x14ac:dyDescent="0.15">
      <c r="A7" s="9" t="s">
        <v>17</v>
      </c>
      <c r="B7" s="414">
        <v>857</v>
      </c>
      <c r="C7" s="414">
        <v>339716</v>
      </c>
      <c r="D7" s="414">
        <v>294784</v>
      </c>
      <c r="E7" s="413">
        <v>2789243.42</v>
      </c>
      <c r="F7" s="413">
        <v>4988328.2200000016</v>
      </c>
      <c r="G7" s="413">
        <v>5582792.4200000009</v>
      </c>
    </row>
    <row r="8" spans="1:7" ht="21" customHeight="1" x14ac:dyDescent="0.15">
      <c r="A8" s="9" t="s">
        <v>18</v>
      </c>
      <c r="B8" s="414">
        <v>1308</v>
      </c>
      <c r="C8" s="414">
        <v>48128</v>
      </c>
      <c r="D8" s="414">
        <v>262312</v>
      </c>
      <c r="E8" s="413">
        <v>449239.1</v>
      </c>
      <c r="F8" s="413">
        <v>4198072.5499999989</v>
      </c>
      <c r="G8" s="413">
        <v>5732383.8399999999</v>
      </c>
    </row>
    <row r="9" spans="1:7" ht="21" customHeight="1" x14ac:dyDescent="0.15">
      <c r="A9" s="9" t="s">
        <v>19</v>
      </c>
      <c r="B9" s="414">
        <v>3031</v>
      </c>
      <c r="C9" s="414">
        <v>62070</v>
      </c>
      <c r="D9" s="414">
        <v>682493</v>
      </c>
      <c r="E9" s="413">
        <v>668988.30000000005</v>
      </c>
      <c r="F9" s="413">
        <v>8648609.5999999996</v>
      </c>
      <c r="G9" s="413">
        <v>9778056.9100000001</v>
      </c>
    </row>
    <row r="10" spans="1:7" ht="21" customHeight="1" x14ac:dyDescent="0.15">
      <c r="A10" s="9" t="s">
        <v>20</v>
      </c>
      <c r="B10" s="414">
        <v>10204</v>
      </c>
      <c r="C10" s="414">
        <v>266741</v>
      </c>
      <c r="D10" s="414">
        <v>2685118</v>
      </c>
      <c r="E10" s="413">
        <v>3566315.92</v>
      </c>
      <c r="F10" s="413">
        <v>30768164.310000006</v>
      </c>
      <c r="G10" s="413">
        <v>34596597.43</v>
      </c>
    </row>
    <row r="11" spans="1:7" ht="21" customHeight="1" x14ac:dyDescent="0.15">
      <c r="A11" s="9" t="s">
        <v>21</v>
      </c>
      <c r="B11" s="414">
        <v>12539</v>
      </c>
      <c r="C11" s="414">
        <v>167319</v>
      </c>
      <c r="D11" s="414">
        <v>3496856</v>
      </c>
      <c r="E11" s="413">
        <v>1132827.5</v>
      </c>
      <c r="F11" s="413">
        <v>32643629.66</v>
      </c>
      <c r="G11" s="413">
        <v>36119136.309999995</v>
      </c>
    </row>
    <row r="12" spans="1:7" ht="21" customHeight="1" x14ac:dyDescent="0.15">
      <c r="A12" s="9" t="s">
        <v>22</v>
      </c>
      <c r="B12" s="414">
        <v>14561</v>
      </c>
      <c r="C12" s="414">
        <v>316448</v>
      </c>
      <c r="D12" s="414">
        <v>4551042</v>
      </c>
      <c r="E12" s="413">
        <v>2319523.5</v>
      </c>
      <c r="F12" s="413">
        <v>47606641.470000006</v>
      </c>
      <c r="G12" s="413">
        <v>50556512.629999995</v>
      </c>
    </row>
    <row r="13" spans="1:7" ht="21" customHeight="1" x14ac:dyDescent="0.15">
      <c r="A13" s="9" t="s">
        <v>23</v>
      </c>
      <c r="B13" s="414">
        <v>5817</v>
      </c>
      <c r="C13" s="414">
        <v>166920</v>
      </c>
      <c r="D13" s="414">
        <v>1416552</v>
      </c>
      <c r="E13" s="413">
        <v>1423961.45</v>
      </c>
      <c r="F13" s="413">
        <v>18388177.189999998</v>
      </c>
      <c r="G13" s="413">
        <v>20246365.109999996</v>
      </c>
    </row>
    <row r="14" spans="1:7" ht="21" customHeight="1" x14ac:dyDescent="0.15">
      <c r="A14" s="9" t="s">
        <v>24</v>
      </c>
      <c r="B14" s="414">
        <v>2173</v>
      </c>
      <c r="C14" s="414">
        <v>166182</v>
      </c>
      <c r="D14" s="414">
        <v>858402</v>
      </c>
      <c r="E14" s="413">
        <v>2010895.43</v>
      </c>
      <c r="F14" s="413">
        <v>11778593.390000002</v>
      </c>
      <c r="G14" s="413">
        <v>12717131.119999999</v>
      </c>
    </row>
    <row r="15" spans="1:7" ht="21" customHeight="1" x14ac:dyDescent="0.15">
      <c r="A15" s="9" t="s">
        <v>25</v>
      </c>
      <c r="B15" s="414">
        <v>853</v>
      </c>
      <c r="C15" s="414">
        <v>2949</v>
      </c>
      <c r="D15" s="414">
        <v>185394</v>
      </c>
      <c r="E15" s="413">
        <v>170969</v>
      </c>
      <c r="F15" s="413">
        <v>2822461.1999999997</v>
      </c>
      <c r="G15" s="413">
        <v>4384569.1000000006</v>
      </c>
    </row>
    <row r="16" spans="1:7" ht="21" customHeight="1" x14ac:dyDescent="0.15">
      <c r="A16" s="9" t="s">
        <v>26</v>
      </c>
      <c r="B16" s="414">
        <v>642</v>
      </c>
      <c r="C16" s="414">
        <v>20742</v>
      </c>
      <c r="D16" s="414">
        <v>110058</v>
      </c>
      <c r="E16" s="413">
        <v>1120146</v>
      </c>
      <c r="F16" s="413">
        <v>2349272.17</v>
      </c>
      <c r="G16" s="413">
        <v>2909194.8800000004</v>
      </c>
    </row>
    <row r="17" spans="1:7" ht="21" customHeight="1" x14ac:dyDescent="0.15">
      <c r="A17" s="4" t="s">
        <v>13</v>
      </c>
      <c r="B17" s="415">
        <f t="shared" ref="B17:G17" si="0">SUM(B5:B16)</f>
        <v>52898</v>
      </c>
      <c r="C17" s="415">
        <f t="shared" si="0"/>
        <v>1868548</v>
      </c>
      <c r="D17" s="415">
        <f t="shared" si="0"/>
        <v>14831218</v>
      </c>
      <c r="E17" s="15">
        <f t="shared" si="0"/>
        <v>18883583.52</v>
      </c>
      <c r="F17" s="15">
        <f t="shared" si="0"/>
        <v>169691300.13</v>
      </c>
      <c r="G17" s="15">
        <f t="shared" si="0"/>
        <v>189089684.01999998</v>
      </c>
    </row>
  </sheetData>
  <mergeCells count="3">
    <mergeCell ref="A3:D3"/>
    <mergeCell ref="A1:B1"/>
    <mergeCell ref="C1:G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2">
    <tabColor rgb="FFFF0000"/>
  </sheetPr>
  <dimension ref="A1:R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18" ht="50" customHeight="1" x14ac:dyDescent="0.15">
      <c r="A1" s="669" t="s">
        <v>434</v>
      </c>
      <c r="B1" s="669"/>
      <c r="C1" s="668" t="s">
        <v>199</v>
      </c>
      <c r="D1" s="668"/>
      <c r="E1" s="668"/>
      <c r="F1" s="668"/>
      <c r="G1" s="668"/>
    </row>
    <row r="2" spans="1:18" ht="40" customHeight="1" x14ac:dyDescent="0.15"/>
    <row r="3" spans="1:18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18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18" ht="20" customHeight="1" x14ac:dyDescent="0.15">
      <c r="A5" s="10" t="s">
        <v>68</v>
      </c>
      <c r="B5" s="414">
        <v>130057</v>
      </c>
      <c r="C5" s="414">
        <v>6222697</v>
      </c>
      <c r="D5" s="414">
        <v>1713560</v>
      </c>
      <c r="E5" s="413">
        <v>61699117.530000001</v>
      </c>
      <c r="F5" s="413">
        <v>191514585.51999998</v>
      </c>
      <c r="G5" s="413">
        <v>231698967.14000008</v>
      </c>
    </row>
    <row r="6" spans="1:18" ht="20" customHeight="1" x14ac:dyDescent="0.15">
      <c r="A6" s="10" t="s">
        <v>69</v>
      </c>
      <c r="B6" s="414">
        <v>776853</v>
      </c>
      <c r="C6" s="414">
        <v>51515144</v>
      </c>
      <c r="D6" s="414">
        <v>9883779</v>
      </c>
      <c r="E6" s="413">
        <v>661609748.16999948</v>
      </c>
      <c r="F6" s="413">
        <v>1236872435.4799993</v>
      </c>
      <c r="G6" s="413">
        <v>1706307022.089999</v>
      </c>
    </row>
    <row r="7" spans="1:18" ht="20" customHeight="1" x14ac:dyDescent="0.15">
      <c r="A7" s="10" t="s">
        <v>70</v>
      </c>
      <c r="B7" s="414">
        <v>333854</v>
      </c>
      <c r="C7" s="414">
        <v>19816045</v>
      </c>
      <c r="D7" s="414">
        <v>5204688</v>
      </c>
      <c r="E7" s="413">
        <v>236410762.69999999</v>
      </c>
      <c r="F7" s="413">
        <v>367642451.5199998</v>
      </c>
      <c r="G7" s="413">
        <v>704105012.49000013</v>
      </c>
    </row>
    <row r="8" spans="1:18" ht="20" customHeight="1" x14ac:dyDescent="0.15">
      <c r="A8" s="10" t="s">
        <v>71</v>
      </c>
      <c r="B8" s="414">
        <v>11276</v>
      </c>
      <c r="C8" s="414">
        <v>423704</v>
      </c>
      <c r="D8" s="414">
        <v>297618</v>
      </c>
      <c r="E8" s="413">
        <v>3131349.62</v>
      </c>
      <c r="F8" s="413">
        <v>8318049.8399999999</v>
      </c>
      <c r="G8" s="413">
        <v>8497971.8899999987</v>
      </c>
    </row>
    <row r="9" spans="1:18" ht="20" customHeight="1" x14ac:dyDescent="0.15">
      <c r="A9" s="598" t="s">
        <v>13</v>
      </c>
      <c r="B9" s="384">
        <f t="shared" ref="B9:G9" si="0">SUM(B5:B8)</f>
        <v>1252040</v>
      </c>
      <c r="C9" s="384">
        <f t="shared" si="0"/>
        <v>77977590</v>
      </c>
      <c r="D9" s="384">
        <f t="shared" si="0"/>
        <v>17099645</v>
      </c>
      <c r="E9" s="383">
        <f t="shared" si="0"/>
        <v>962850978.01999938</v>
      </c>
      <c r="F9" s="383">
        <f t="shared" si="0"/>
        <v>1804347522.3599989</v>
      </c>
      <c r="G9" s="383">
        <f t="shared" si="0"/>
        <v>2650608973.6099992</v>
      </c>
      <c r="K9" s="28"/>
      <c r="L9" s="28"/>
      <c r="M9" s="28"/>
      <c r="N9" s="28"/>
      <c r="O9" s="28"/>
      <c r="P9" s="28"/>
      <c r="Q9" s="28"/>
      <c r="R9" s="28"/>
    </row>
    <row r="10" spans="1:18" ht="20" customHeight="1" x14ac:dyDescent="0.15"/>
    <row r="11" spans="1:18" s="28" customFormat="1" ht="20" customHeight="1" x14ac:dyDescent="0.15">
      <c r="A11" s="601" t="s">
        <v>72</v>
      </c>
      <c r="B11" s="416"/>
      <c r="C11" s="416"/>
      <c r="D11" s="416"/>
      <c r="E11" s="416"/>
      <c r="F11" s="416"/>
      <c r="K11" s="27"/>
      <c r="L11" s="27"/>
      <c r="M11" s="27"/>
      <c r="N11" s="27"/>
      <c r="O11" s="27"/>
      <c r="P11" s="27"/>
      <c r="Q11" s="27"/>
      <c r="R11" s="27"/>
    </row>
    <row r="12" spans="1:18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18" ht="20" customHeight="1" x14ac:dyDescent="0.15">
      <c r="A13" s="10" t="s">
        <v>73</v>
      </c>
      <c r="B13" s="414">
        <v>379454</v>
      </c>
      <c r="C13" s="414">
        <v>27448053</v>
      </c>
      <c r="D13" s="414">
        <v>5716993</v>
      </c>
      <c r="E13" s="413">
        <v>293421264.62999988</v>
      </c>
      <c r="F13" s="413">
        <v>510221953.24999976</v>
      </c>
      <c r="G13" s="413">
        <v>793309477.58000064</v>
      </c>
    </row>
    <row r="14" spans="1:18" ht="20" customHeight="1" x14ac:dyDescent="0.15">
      <c r="A14" s="10" t="s">
        <v>74</v>
      </c>
      <c r="B14" s="414">
        <v>118371</v>
      </c>
      <c r="C14" s="414">
        <v>5466573</v>
      </c>
      <c r="D14" s="414">
        <v>1739340</v>
      </c>
      <c r="E14" s="413">
        <v>54729233.26000002</v>
      </c>
      <c r="F14" s="413">
        <v>105305962.80000006</v>
      </c>
      <c r="G14" s="413">
        <v>148498866.27999994</v>
      </c>
    </row>
    <row r="15" spans="1:18" ht="20" customHeight="1" x14ac:dyDescent="0.15">
      <c r="A15" s="10" t="s">
        <v>75</v>
      </c>
      <c r="B15" s="414">
        <v>60962</v>
      </c>
      <c r="C15" s="414">
        <v>3449567</v>
      </c>
      <c r="D15" s="414">
        <v>3198701</v>
      </c>
      <c r="E15" s="413">
        <v>37703944.890000008</v>
      </c>
      <c r="F15" s="413">
        <v>90880590.520000041</v>
      </c>
      <c r="G15" s="413">
        <v>113028030.41999996</v>
      </c>
    </row>
    <row r="16" spans="1:18" ht="20" customHeight="1" x14ac:dyDescent="0.15">
      <c r="A16" s="10" t="s">
        <v>76</v>
      </c>
      <c r="B16" s="414">
        <v>323974</v>
      </c>
      <c r="C16" s="414">
        <v>24317930</v>
      </c>
      <c r="D16" s="414">
        <v>6164718</v>
      </c>
      <c r="E16" s="413">
        <v>329773857.8700003</v>
      </c>
      <c r="F16" s="413">
        <v>673626238.28999901</v>
      </c>
      <c r="G16" s="413">
        <v>827760939.75999928</v>
      </c>
    </row>
    <row r="17" spans="1:18" ht="20" customHeight="1" x14ac:dyDescent="0.15">
      <c r="A17" s="598" t="s">
        <v>13</v>
      </c>
      <c r="B17" s="384">
        <f t="shared" ref="B17:G17" si="1">SUM(B13:B16)</f>
        <v>882761</v>
      </c>
      <c r="C17" s="384">
        <f t="shared" si="1"/>
        <v>60682123</v>
      </c>
      <c r="D17" s="384">
        <f t="shared" si="1"/>
        <v>16819752</v>
      </c>
      <c r="E17" s="383">
        <f t="shared" si="1"/>
        <v>715628300.6500001</v>
      </c>
      <c r="F17" s="383">
        <f t="shared" si="1"/>
        <v>1380034744.8599989</v>
      </c>
      <c r="G17" s="383">
        <f t="shared" si="1"/>
        <v>1882597314.04</v>
      </c>
      <c r="K17" s="28"/>
      <c r="L17" s="28"/>
      <c r="M17" s="28"/>
      <c r="N17" s="28"/>
      <c r="O17" s="28"/>
      <c r="P17" s="28"/>
      <c r="Q17" s="28"/>
      <c r="R17" s="28"/>
    </row>
    <row r="18" spans="1:18" ht="20" customHeight="1" x14ac:dyDescent="0.15"/>
    <row r="19" spans="1:18" s="28" customFormat="1" ht="20" customHeight="1" x14ac:dyDescent="0.15">
      <c r="A19" s="602" t="s">
        <v>77</v>
      </c>
      <c r="B19" s="416"/>
      <c r="C19" s="416"/>
      <c r="D19" s="416"/>
      <c r="E19" s="416"/>
      <c r="F19" s="416"/>
      <c r="K19" s="27"/>
      <c r="L19" s="27"/>
      <c r="M19" s="27"/>
      <c r="N19" s="27"/>
      <c r="O19" s="27"/>
      <c r="P19" s="27"/>
      <c r="Q19" s="27"/>
      <c r="R19" s="27"/>
    </row>
    <row r="20" spans="1:18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18" ht="20" customHeight="1" x14ac:dyDescent="0.15">
      <c r="A21" s="10" t="s">
        <v>78</v>
      </c>
      <c r="B21" s="414">
        <v>541206</v>
      </c>
      <c r="C21" s="414">
        <v>28203988</v>
      </c>
      <c r="D21" s="414">
        <v>3174008</v>
      </c>
      <c r="E21" s="413">
        <v>340613461.87</v>
      </c>
      <c r="F21" s="413">
        <v>444994229.45000005</v>
      </c>
      <c r="G21" s="413">
        <v>490567614.41000021</v>
      </c>
    </row>
    <row r="22" spans="1:18" ht="20" customHeight="1" x14ac:dyDescent="0.15">
      <c r="A22" s="10" t="s">
        <v>79</v>
      </c>
      <c r="B22" s="414">
        <v>154099</v>
      </c>
      <c r="C22" s="414">
        <v>6531253</v>
      </c>
      <c r="D22" s="414">
        <v>3044647</v>
      </c>
      <c r="E22" s="413">
        <v>61080936.819999978</v>
      </c>
      <c r="F22" s="413">
        <v>117057653.52</v>
      </c>
      <c r="G22" s="413">
        <v>166862082.14000002</v>
      </c>
    </row>
    <row r="23" spans="1:18" ht="20" customHeight="1" x14ac:dyDescent="0.15">
      <c r="A23" s="10" t="s">
        <v>80</v>
      </c>
      <c r="B23" s="414">
        <v>338964</v>
      </c>
      <c r="C23" s="414">
        <v>19262015</v>
      </c>
      <c r="D23" s="414">
        <v>4282054</v>
      </c>
      <c r="E23" s="413">
        <v>216094171.53999963</v>
      </c>
      <c r="F23" s="413">
        <v>393994565.60000074</v>
      </c>
      <c r="G23" s="413">
        <v>569797782.97000098</v>
      </c>
    </row>
    <row r="24" spans="1:18" ht="20" customHeight="1" x14ac:dyDescent="0.15">
      <c r="A24" s="10" t="s">
        <v>81</v>
      </c>
      <c r="B24" s="414">
        <v>81254</v>
      </c>
      <c r="C24" s="414">
        <v>3715478</v>
      </c>
      <c r="D24" s="414">
        <v>1229712</v>
      </c>
      <c r="E24" s="413">
        <v>27911799.900000013</v>
      </c>
      <c r="F24" s="413">
        <v>52328103.020000003</v>
      </c>
      <c r="G24" s="413">
        <v>70417662.069999978</v>
      </c>
    </row>
    <row r="25" spans="1:18" ht="20" customHeight="1" x14ac:dyDescent="0.15">
      <c r="A25" s="598" t="s">
        <v>13</v>
      </c>
      <c r="B25" s="384">
        <f t="shared" ref="B25:G25" si="2">SUM(B21:B24)</f>
        <v>1115523</v>
      </c>
      <c r="C25" s="384">
        <f t="shared" si="2"/>
        <v>57712734</v>
      </c>
      <c r="D25" s="384">
        <f t="shared" si="2"/>
        <v>11730421</v>
      </c>
      <c r="E25" s="383">
        <f t="shared" si="2"/>
        <v>645700370.12999964</v>
      </c>
      <c r="F25" s="383">
        <f t="shared" si="2"/>
        <v>1008374551.5900007</v>
      </c>
      <c r="G25" s="383">
        <f t="shared" si="2"/>
        <v>1297645141.5900011</v>
      </c>
      <c r="K25" s="28"/>
      <c r="L25" s="28"/>
      <c r="M25" s="28"/>
      <c r="N25" s="28"/>
      <c r="O25" s="28"/>
      <c r="P25" s="28"/>
      <c r="Q25" s="28"/>
      <c r="R25" s="28"/>
    </row>
    <row r="26" spans="1:18" ht="20" customHeight="1" x14ac:dyDescent="0.15"/>
    <row r="27" spans="1:18" s="28" customFormat="1" ht="20" customHeight="1" x14ac:dyDescent="0.15">
      <c r="A27" s="603" t="s">
        <v>82</v>
      </c>
      <c r="B27" s="416"/>
      <c r="C27" s="416"/>
      <c r="D27" s="416"/>
      <c r="E27" s="416"/>
      <c r="F27" s="416"/>
      <c r="K27" s="27"/>
      <c r="L27" s="27"/>
      <c r="M27" s="27"/>
      <c r="N27" s="27"/>
      <c r="O27" s="27"/>
      <c r="P27" s="27"/>
      <c r="Q27" s="27"/>
      <c r="R27" s="27"/>
    </row>
    <row r="28" spans="1:18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18" ht="20" customHeight="1" x14ac:dyDescent="0.15">
      <c r="A29" s="10" t="s">
        <v>83</v>
      </c>
      <c r="B29" s="414">
        <v>116446</v>
      </c>
      <c r="C29" s="414">
        <v>4024307</v>
      </c>
      <c r="D29" s="414">
        <v>1207847</v>
      </c>
      <c r="E29" s="413">
        <v>32071594.11999999</v>
      </c>
      <c r="F29" s="413">
        <v>53465645.750000015</v>
      </c>
      <c r="G29" s="413">
        <v>68313571.800000012</v>
      </c>
    </row>
    <row r="30" spans="1:18" ht="20" customHeight="1" x14ac:dyDescent="0.15">
      <c r="A30" s="10" t="s">
        <v>84</v>
      </c>
      <c r="B30" s="414">
        <v>26721</v>
      </c>
      <c r="C30" s="414">
        <v>949680</v>
      </c>
      <c r="D30" s="414">
        <v>218985</v>
      </c>
      <c r="E30" s="413">
        <v>9008560.6600000001</v>
      </c>
      <c r="F30" s="413">
        <v>26767060.48</v>
      </c>
      <c r="G30" s="413">
        <v>28547424.579999998</v>
      </c>
    </row>
    <row r="31" spans="1:18" ht="20" customHeight="1" x14ac:dyDescent="0.15">
      <c r="A31" s="10" t="s">
        <v>85</v>
      </c>
      <c r="B31" s="414">
        <v>55500</v>
      </c>
      <c r="C31" s="414">
        <v>2779670</v>
      </c>
      <c r="D31" s="414">
        <v>199374</v>
      </c>
      <c r="E31" s="413">
        <v>25861779.840000018</v>
      </c>
      <c r="F31" s="413">
        <v>42245770.180000015</v>
      </c>
      <c r="G31" s="413">
        <v>56242010.079999991</v>
      </c>
    </row>
    <row r="32" spans="1:18" ht="20" customHeight="1" x14ac:dyDescent="0.15">
      <c r="A32" s="10" t="s">
        <v>86</v>
      </c>
      <c r="B32" s="414">
        <v>297338</v>
      </c>
      <c r="C32" s="414">
        <v>14334270</v>
      </c>
      <c r="D32" s="414">
        <v>2465991</v>
      </c>
      <c r="E32" s="413">
        <v>137584577.04999995</v>
      </c>
      <c r="F32" s="413">
        <v>217213930.02999991</v>
      </c>
      <c r="G32" s="413">
        <v>252653644.39999998</v>
      </c>
    </row>
    <row r="33" spans="1:18" ht="20" customHeight="1" x14ac:dyDescent="0.15">
      <c r="A33" s="10" t="s">
        <v>87</v>
      </c>
      <c r="B33" s="414">
        <v>10399</v>
      </c>
      <c r="C33" s="414">
        <v>287812</v>
      </c>
      <c r="D33" s="414">
        <v>175372</v>
      </c>
      <c r="E33" s="413">
        <v>2363196.42</v>
      </c>
      <c r="F33" s="413">
        <v>4160623.169999999</v>
      </c>
      <c r="G33" s="413">
        <v>5072866.0699999947</v>
      </c>
    </row>
    <row r="34" spans="1:18" ht="20" customHeight="1" x14ac:dyDescent="0.15">
      <c r="A34" s="10" t="s">
        <v>88</v>
      </c>
      <c r="B34" s="414">
        <v>245645</v>
      </c>
      <c r="C34" s="414">
        <v>10580531</v>
      </c>
      <c r="D34" s="414">
        <v>2818032</v>
      </c>
      <c r="E34" s="413">
        <v>89784552.689999983</v>
      </c>
      <c r="F34" s="413">
        <v>172257245.08999982</v>
      </c>
      <c r="G34" s="413">
        <v>204347888.40000001</v>
      </c>
    </row>
    <row r="35" spans="1:18" ht="20" customHeight="1" x14ac:dyDescent="0.15">
      <c r="A35" s="598" t="s">
        <v>13</v>
      </c>
      <c r="B35" s="384">
        <f t="shared" ref="B35:G35" si="3">SUM(B29:B34)</f>
        <v>752049</v>
      </c>
      <c r="C35" s="384">
        <f t="shared" si="3"/>
        <v>32956270</v>
      </c>
      <c r="D35" s="384">
        <f t="shared" si="3"/>
        <v>7085601</v>
      </c>
      <c r="E35" s="383">
        <f t="shared" si="3"/>
        <v>296674260.77999991</v>
      </c>
      <c r="F35" s="383">
        <f t="shared" si="3"/>
        <v>516110274.69999981</v>
      </c>
      <c r="G35" s="383">
        <f t="shared" si="3"/>
        <v>615177405.33000004</v>
      </c>
      <c r="K35" s="28"/>
      <c r="L35" s="28"/>
      <c r="M35" s="28"/>
      <c r="N35" s="28"/>
      <c r="O35" s="28"/>
      <c r="P35" s="28"/>
      <c r="Q35" s="28"/>
      <c r="R35" s="28"/>
    </row>
    <row r="36" spans="1:18" ht="20" customHeight="1" x14ac:dyDescent="0.15"/>
    <row r="37" spans="1:18" s="28" customFormat="1" ht="20" customHeight="1" x14ac:dyDescent="0.15">
      <c r="A37" s="604" t="s">
        <v>89</v>
      </c>
      <c r="B37" s="416"/>
      <c r="C37" s="416"/>
      <c r="D37" s="416"/>
      <c r="E37" s="416"/>
      <c r="F37" s="416"/>
      <c r="K37" s="27"/>
      <c r="L37" s="27"/>
      <c r="M37" s="27"/>
      <c r="N37" s="27"/>
      <c r="O37" s="27"/>
      <c r="P37" s="27"/>
      <c r="Q37" s="27"/>
      <c r="R37" s="27"/>
    </row>
    <row r="38" spans="1:18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18" ht="20" customHeight="1" x14ac:dyDescent="0.15">
      <c r="A39" s="10" t="s">
        <v>90</v>
      </c>
      <c r="B39" s="414">
        <v>92708</v>
      </c>
      <c r="C39" s="414">
        <v>4103024</v>
      </c>
      <c r="D39" s="414">
        <v>2378761</v>
      </c>
      <c r="E39" s="413">
        <v>43334695.620000005</v>
      </c>
      <c r="F39" s="413">
        <v>87293677.470000029</v>
      </c>
      <c r="G39" s="413">
        <v>130885667.52000004</v>
      </c>
    </row>
    <row r="40" spans="1:18" ht="20" customHeight="1" x14ac:dyDescent="0.15">
      <c r="A40" s="10" t="s">
        <v>91</v>
      </c>
      <c r="B40" s="414">
        <v>268856</v>
      </c>
      <c r="C40" s="414">
        <v>12951654</v>
      </c>
      <c r="D40" s="414">
        <v>4344940</v>
      </c>
      <c r="E40" s="413">
        <v>114389401.12000006</v>
      </c>
      <c r="F40" s="413">
        <v>195922924.35999992</v>
      </c>
      <c r="G40" s="413">
        <v>212171906.88</v>
      </c>
    </row>
    <row r="41" spans="1:18" ht="20" customHeight="1" x14ac:dyDescent="0.15">
      <c r="A41" s="598" t="s">
        <v>13</v>
      </c>
      <c r="B41" s="384">
        <f t="shared" ref="B41:G41" si="4">SUM(B39:B40)</f>
        <v>361564</v>
      </c>
      <c r="C41" s="384">
        <f t="shared" si="4"/>
        <v>17054678</v>
      </c>
      <c r="D41" s="384">
        <f t="shared" si="4"/>
        <v>6723701</v>
      </c>
      <c r="E41" s="383">
        <f t="shared" si="4"/>
        <v>157724096.74000007</v>
      </c>
      <c r="F41" s="383">
        <f t="shared" si="4"/>
        <v>283216601.82999992</v>
      </c>
      <c r="G41" s="383">
        <f t="shared" si="4"/>
        <v>343057574.40000004</v>
      </c>
    </row>
    <row r="42" spans="1:18" ht="20" customHeight="1" thickBot="1" x14ac:dyDescent="0.2"/>
    <row r="43" spans="1:18" ht="20" customHeight="1" thickTop="1" thickBot="1" x14ac:dyDescent="0.2">
      <c r="A43" s="599" t="s">
        <v>53</v>
      </c>
      <c r="B43" s="594">
        <f t="shared" ref="B43:G43" si="5">B9+B17+B25+B35+B41</f>
        <v>4363937</v>
      </c>
      <c r="C43" s="594">
        <f t="shared" si="5"/>
        <v>246383395</v>
      </c>
      <c r="D43" s="594">
        <f t="shared" si="5"/>
        <v>59459120</v>
      </c>
      <c r="E43" s="595">
        <f t="shared" si="5"/>
        <v>2778578006.3199992</v>
      </c>
      <c r="F43" s="595">
        <f t="shared" si="5"/>
        <v>4992083695.3399982</v>
      </c>
      <c r="G43" s="595">
        <f t="shared" si="5"/>
        <v>6789086408.9700003</v>
      </c>
    </row>
    <row r="44" spans="1:18" ht="15" customHeight="1" thickTop="1" x14ac:dyDescent="0.15"/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K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11" ht="50" customHeight="1" x14ac:dyDescent="0.15">
      <c r="A1" s="670" t="s">
        <v>436</v>
      </c>
      <c r="B1" s="670"/>
      <c r="C1" s="668" t="s">
        <v>199</v>
      </c>
      <c r="D1" s="668"/>
      <c r="E1" s="668"/>
      <c r="F1" s="668"/>
      <c r="G1" s="668"/>
    </row>
    <row r="2" spans="1:11" ht="40" customHeight="1" x14ac:dyDescent="0.15"/>
    <row r="3" spans="1:11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11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11" ht="20" customHeight="1" x14ac:dyDescent="0.15">
      <c r="A5" s="10" t="s">
        <v>68</v>
      </c>
      <c r="B5" s="414">
        <v>94959</v>
      </c>
      <c r="C5" s="414">
        <v>2788104</v>
      </c>
      <c r="D5" s="414">
        <v>307</v>
      </c>
      <c r="E5" s="413">
        <v>18368815.510000002</v>
      </c>
      <c r="F5" s="413">
        <v>21721523.41</v>
      </c>
      <c r="G5" s="413">
        <v>21729529.309999995</v>
      </c>
    </row>
    <row r="6" spans="1:11" ht="20" customHeight="1" x14ac:dyDescent="0.15">
      <c r="A6" s="10" t="s">
        <v>69</v>
      </c>
      <c r="B6" s="414">
        <v>558091</v>
      </c>
      <c r="C6" s="414">
        <v>19696472</v>
      </c>
      <c r="D6" s="414">
        <v>26356</v>
      </c>
      <c r="E6" s="413">
        <v>133895365.58000004</v>
      </c>
      <c r="F6" s="413">
        <v>168421717.88000005</v>
      </c>
      <c r="G6" s="413">
        <v>168843409.23000008</v>
      </c>
    </row>
    <row r="7" spans="1:11" ht="20" customHeight="1" x14ac:dyDescent="0.15">
      <c r="A7" s="10" t="s">
        <v>70</v>
      </c>
      <c r="B7" s="414">
        <v>233193</v>
      </c>
      <c r="C7" s="414">
        <v>8038287</v>
      </c>
      <c r="D7" s="414">
        <v>184099</v>
      </c>
      <c r="E7" s="413">
        <v>49261078.699999988</v>
      </c>
      <c r="F7" s="413">
        <v>56456898.320000023</v>
      </c>
      <c r="G7" s="413">
        <v>56550013.120000042</v>
      </c>
    </row>
    <row r="8" spans="1:11" ht="20" customHeight="1" x14ac:dyDescent="0.15">
      <c r="A8" s="10" t="s">
        <v>71</v>
      </c>
      <c r="B8" s="414">
        <v>7126</v>
      </c>
      <c r="C8" s="414">
        <v>219040</v>
      </c>
      <c r="D8" s="414">
        <v>0</v>
      </c>
      <c r="E8" s="413">
        <v>1343398.7</v>
      </c>
      <c r="F8" s="413">
        <v>1841659.5100000002</v>
      </c>
      <c r="G8" s="413">
        <v>1842717.6100000003</v>
      </c>
    </row>
    <row r="9" spans="1:11" ht="20" customHeight="1" x14ac:dyDescent="0.15">
      <c r="A9" s="598" t="s">
        <v>13</v>
      </c>
      <c r="B9" s="384">
        <f t="shared" ref="B9:G9" si="0">SUM(B5:B8)</f>
        <v>893369</v>
      </c>
      <c r="C9" s="384">
        <f t="shared" si="0"/>
        <v>30741903</v>
      </c>
      <c r="D9" s="384">
        <f t="shared" si="0"/>
        <v>210762</v>
      </c>
      <c r="E9" s="383">
        <f t="shared" si="0"/>
        <v>202868658.49000001</v>
      </c>
      <c r="F9" s="383">
        <f t="shared" si="0"/>
        <v>248441799.12000006</v>
      </c>
      <c r="G9" s="383">
        <f t="shared" si="0"/>
        <v>248965669.27000013</v>
      </c>
      <c r="J9" s="28"/>
      <c r="K9" s="28"/>
    </row>
    <row r="10" spans="1:11" ht="20" customHeight="1" x14ac:dyDescent="0.15"/>
    <row r="11" spans="1:11" s="28" customFormat="1" ht="20" customHeight="1" x14ac:dyDescent="0.15">
      <c r="A11" s="601" t="s">
        <v>72</v>
      </c>
      <c r="B11" s="416"/>
      <c r="C11" s="416"/>
      <c r="D11" s="416"/>
      <c r="E11" s="416"/>
      <c r="F11" s="416"/>
      <c r="J11" s="27"/>
      <c r="K11" s="27"/>
    </row>
    <row r="12" spans="1:11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11" ht="20" customHeight="1" x14ac:dyDescent="0.15">
      <c r="A13" s="10" t="s">
        <v>73</v>
      </c>
      <c r="B13" s="414">
        <v>264949</v>
      </c>
      <c r="C13" s="414">
        <v>10255389</v>
      </c>
      <c r="D13" s="414">
        <v>6545</v>
      </c>
      <c r="E13" s="413">
        <v>67946395.139999986</v>
      </c>
      <c r="F13" s="413">
        <v>81061873.780000016</v>
      </c>
      <c r="G13" s="413">
        <v>81162245.840000018</v>
      </c>
    </row>
    <row r="14" spans="1:11" ht="20" customHeight="1" x14ac:dyDescent="0.15">
      <c r="A14" s="10" t="s">
        <v>74</v>
      </c>
      <c r="B14" s="414">
        <v>90082</v>
      </c>
      <c r="C14" s="414">
        <v>2477462</v>
      </c>
      <c r="D14" s="414">
        <v>1620</v>
      </c>
      <c r="E14" s="413">
        <v>14289342.130000001</v>
      </c>
      <c r="F14" s="413">
        <v>18238975.370000001</v>
      </c>
      <c r="G14" s="413">
        <v>18292866.019999996</v>
      </c>
    </row>
    <row r="15" spans="1:11" ht="20" customHeight="1" x14ac:dyDescent="0.15">
      <c r="A15" s="10" t="s">
        <v>75</v>
      </c>
      <c r="B15" s="414">
        <v>31888</v>
      </c>
      <c r="C15" s="414">
        <v>1305492</v>
      </c>
      <c r="D15" s="414">
        <v>28969</v>
      </c>
      <c r="E15" s="413">
        <v>9204471.5399999991</v>
      </c>
      <c r="F15" s="413">
        <v>11761134.5</v>
      </c>
      <c r="G15" s="413">
        <v>11801361.5</v>
      </c>
    </row>
    <row r="16" spans="1:11" ht="20" customHeight="1" x14ac:dyDescent="0.15">
      <c r="A16" s="10" t="s">
        <v>76</v>
      </c>
      <c r="B16" s="414">
        <v>223794</v>
      </c>
      <c r="C16" s="414">
        <v>8137734</v>
      </c>
      <c r="D16" s="414">
        <v>0</v>
      </c>
      <c r="E16" s="413">
        <v>53696123.210000001</v>
      </c>
      <c r="F16" s="413">
        <v>66635587.529999986</v>
      </c>
      <c r="G16" s="413">
        <v>66680626.880000025</v>
      </c>
    </row>
    <row r="17" spans="1:11" ht="20" customHeight="1" x14ac:dyDescent="0.15">
      <c r="A17" s="598" t="s">
        <v>13</v>
      </c>
      <c r="B17" s="384">
        <f t="shared" ref="B17:G17" si="1">SUM(B13:B16)</f>
        <v>610713</v>
      </c>
      <c r="C17" s="384">
        <f t="shared" si="1"/>
        <v>22176077</v>
      </c>
      <c r="D17" s="384">
        <f t="shared" si="1"/>
        <v>37134</v>
      </c>
      <c r="E17" s="383">
        <f t="shared" si="1"/>
        <v>145136332.01999998</v>
      </c>
      <c r="F17" s="383">
        <f t="shared" si="1"/>
        <v>177697571.18000001</v>
      </c>
      <c r="G17" s="383">
        <f t="shared" si="1"/>
        <v>177937100.24000004</v>
      </c>
      <c r="J17" s="28"/>
      <c r="K17" s="28"/>
    </row>
    <row r="18" spans="1:11" ht="20" customHeight="1" x14ac:dyDescent="0.15"/>
    <row r="19" spans="1:11" s="28" customFormat="1" ht="20" customHeight="1" x14ac:dyDescent="0.15">
      <c r="A19" s="602" t="s">
        <v>77</v>
      </c>
      <c r="B19" s="416"/>
      <c r="C19" s="416"/>
      <c r="D19" s="416"/>
      <c r="E19" s="416"/>
      <c r="F19" s="416"/>
      <c r="J19" s="27"/>
      <c r="K19" s="27"/>
    </row>
    <row r="20" spans="1:11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11" ht="20" customHeight="1" x14ac:dyDescent="0.15">
      <c r="A21" s="10" t="s">
        <v>78</v>
      </c>
      <c r="B21" s="414">
        <v>454145</v>
      </c>
      <c r="C21" s="414">
        <v>13219987</v>
      </c>
      <c r="D21" s="414">
        <v>9983</v>
      </c>
      <c r="E21" s="413">
        <v>88374720.820000008</v>
      </c>
      <c r="F21" s="413">
        <v>99307884.519999996</v>
      </c>
      <c r="G21" s="413">
        <v>99580317.23999998</v>
      </c>
    </row>
    <row r="22" spans="1:11" ht="20" customHeight="1" x14ac:dyDescent="0.15">
      <c r="A22" s="10" t="s">
        <v>79</v>
      </c>
      <c r="B22" s="414">
        <v>109951</v>
      </c>
      <c r="C22" s="414">
        <v>2943364</v>
      </c>
      <c r="D22" s="414">
        <v>1785</v>
      </c>
      <c r="E22" s="413">
        <v>18219028.579999994</v>
      </c>
      <c r="F22" s="413">
        <v>19973751.849999998</v>
      </c>
      <c r="G22" s="413">
        <v>19985779.789999995</v>
      </c>
    </row>
    <row r="23" spans="1:11" ht="20" customHeight="1" x14ac:dyDescent="0.15">
      <c r="A23" s="10" t="s">
        <v>80</v>
      </c>
      <c r="B23" s="414">
        <v>222588</v>
      </c>
      <c r="C23" s="414">
        <v>7190664</v>
      </c>
      <c r="D23" s="414">
        <v>8323</v>
      </c>
      <c r="E23" s="413">
        <v>49041378.050000019</v>
      </c>
      <c r="F23" s="413">
        <v>57309622.010000035</v>
      </c>
      <c r="G23" s="413">
        <v>57390309.710000016</v>
      </c>
    </row>
    <row r="24" spans="1:11" ht="20" customHeight="1" x14ac:dyDescent="0.15">
      <c r="A24" s="10" t="s">
        <v>81</v>
      </c>
      <c r="B24" s="414">
        <v>57954</v>
      </c>
      <c r="C24" s="414">
        <v>1628886</v>
      </c>
      <c r="D24" s="414">
        <v>5700</v>
      </c>
      <c r="E24" s="413">
        <v>8571410.629999999</v>
      </c>
      <c r="F24" s="413">
        <v>10622508.74</v>
      </c>
      <c r="G24" s="413">
        <v>10640445.440000001</v>
      </c>
    </row>
    <row r="25" spans="1:11" ht="20" customHeight="1" x14ac:dyDescent="0.15">
      <c r="A25" s="598" t="s">
        <v>13</v>
      </c>
      <c r="B25" s="384">
        <f t="shared" ref="B25:G25" si="2">SUM(B21:B24)</f>
        <v>844638</v>
      </c>
      <c r="C25" s="384">
        <f t="shared" si="2"/>
        <v>24982901</v>
      </c>
      <c r="D25" s="384">
        <f t="shared" si="2"/>
        <v>25791</v>
      </c>
      <c r="E25" s="383">
        <f t="shared" si="2"/>
        <v>164206538.08000001</v>
      </c>
      <c r="F25" s="383">
        <f t="shared" si="2"/>
        <v>187213767.12000003</v>
      </c>
      <c r="G25" s="383">
        <f t="shared" si="2"/>
        <v>187596852.17999998</v>
      </c>
      <c r="J25" s="28"/>
      <c r="K25" s="28"/>
    </row>
    <row r="26" spans="1:11" ht="20" customHeight="1" x14ac:dyDescent="0.15"/>
    <row r="27" spans="1:11" s="28" customFormat="1" ht="20" customHeight="1" x14ac:dyDescent="0.15">
      <c r="A27" s="603" t="s">
        <v>82</v>
      </c>
      <c r="B27" s="416"/>
      <c r="C27" s="416"/>
      <c r="D27" s="416"/>
      <c r="E27" s="416"/>
      <c r="F27" s="416"/>
      <c r="J27" s="27"/>
      <c r="K27" s="27"/>
    </row>
    <row r="28" spans="1:11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11" ht="20" customHeight="1" x14ac:dyDescent="0.15">
      <c r="A29" s="10" t="s">
        <v>204</v>
      </c>
      <c r="B29" s="414">
        <v>96357</v>
      </c>
      <c r="C29" s="414">
        <v>2386923</v>
      </c>
      <c r="D29" s="414">
        <v>10671</v>
      </c>
      <c r="E29" s="413">
        <v>14317460.119999999</v>
      </c>
      <c r="F29" s="413">
        <v>16746455.989999998</v>
      </c>
      <c r="G29" s="413">
        <v>16756270.989999996</v>
      </c>
    </row>
    <row r="30" spans="1:11" ht="20" customHeight="1" x14ac:dyDescent="0.15">
      <c r="A30" s="10" t="s">
        <v>84</v>
      </c>
      <c r="B30" s="414">
        <v>20637</v>
      </c>
      <c r="C30" s="414">
        <v>495172</v>
      </c>
      <c r="D30" s="414">
        <v>0</v>
      </c>
      <c r="E30" s="413">
        <v>2767850.5</v>
      </c>
      <c r="F30" s="413">
        <v>3612702.7600000002</v>
      </c>
      <c r="G30" s="413">
        <v>3613787.7600000002</v>
      </c>
    </row>
    <row r="31" spans="1:11" ht="20" customHeight="1" x14ac:dyDescent="0.15">
      <c r="A31" s="10" t="s">
        <v>85</v>
      </c>
      <c r="B31" s="414">
        <v>47872</v>
      </c>
      <c r="C31" s="414">
        <v>1346813</v>
      </c>
      <c r="D31" s="414">
        <v>0</v>
      </c>
      <c r="E31" s="413">
        <v>8430064.9399999995</v>
      </c>
      <c r="F31" s="413">
        <v>9344923.8200000022</v>
      </c>
      <c r="G31" s="413">
        <v>9346662.3200000003</v>
      </c>
    </row>
    <row r="32" spans="1:11" ht="20" customHeight="1" x14ac:dyDescent="0.15">
      <c r="A32" s="10" t="s">
        <v>86</v>
      </c>
      <c r="B32" s="414">
        <v>240609</v>
      </c>
      <c r="C32" s="414">
        <v>7600784</v>
      </c>
      <c r="D32" s="414">
        <v>2240</v>
      </c>
      <c r="E32" s="413">
        <v>45576529.649999999</v>
      </c>
      <c r="F32" s="413">
        <v>54356928.37000002</v>
      </c>
      <c r="G32" s="413">
        <v>54565332.800000004</v>
      </c>
    </row>
    <row r="33" spans="1:11" ht="20" customHeight="1" x14ac:dyDescent="0.15">
      <c r="A33" s="10" t="s">
        <v>87</v>
      </c>
      <c r="B33" s="414">
        <v>7303</v>
      </c>
      <c r="C33" s="414">
        <v>188980</v>
      </c>
      <c r="D33" s="414">
        <v>0</v>
      </c>
      <c r="E33" s="413">
        <v>1225544.5</v>
      </c>
      <c r="F33" s="413">
        <v>1347712.3</v>
      </c>
      <c r="G33" s="413">
        <v>1347750.73</v>
      </c>
    </row>
    <row r="34" spans="1:11" ht="20" customHeight="1" x14ac:dyDescent="0.15">
      <c r="A34" s="10" t="s">
        <v>88</v>
      </c>
      <c r="B34" s="414">
        <v>202040</v>
      </c>
      <c r="C34" s="414">
        <v>5891157</v>
      </c>
      <c r="D34" s="414">
        <v>28949</v>
      </c>
      <c r="E34" s="413">
        <v>32479552.970000003</v>
      </c>
      <c r="F34" s="413">
        <v>35713949.469999991</v>
      </c>
      <c r="G34" s="413">
        <v>35815732.009999998</v>
      </c>
    </row>
    <row r="35" spans="1:11" ht="20" customHeight="1" x14ac:dyDescent="0.15">
      <c r="A35" s="598" t="s">
        <v>13</v>
      </c>
      <c r="B35" s="384">
        <f t="shared" ref="B35:G35" si="3">SUM(B29:B34)</f>
        <v>614818</v>
      </c>
      <c r="C35" s="384">
        <f t="shared" si="3"/>
        <v>17909829</v>
      </c>
      <c r="D35" s="384">
        <f t="shared" si="3"/>
        <v>41860</v>
      </c>
      <c r="E35" s="383">
        <f t="shared" si="3"/>
        <v>104797002.67999999</v>
      </c>
      <c r="F35" s="383">
        <f t="shared" si="3"/>
        <v>121122672.71000001</v>
      </c>
      <c r="G35" s="383">
        <f t="shared" si="3"/>
        <v>121445536.61000001</v>
      </c>
      <c r="J35" s="28"/>
      <c r="K35" s="28"/>
    </row>
    <row r="36" spans="1:11" ht="20" customHeight="1" x14ac:dyDescent="0.15"/>
    <row r="37" spans="1:11" s="28" customFormat="1" ht="20" customHeight="1" x14ac:dyDescent="0.15">
      <c r="A37" s="604" t="s">
        <v>89</v>
      </c>
      <c r="B37" s="416"/>
      <c r="C37" s="416"/>
      <c r="D37" s="416"/>
      <c r="E37" s="416"/>
      <c r="F37" s="416"/>
      <c r="J37" s="27"/>
      <c r="K37" s="27"/>
    </row>
    <row r="38" spans="1:11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11" ht="20" customHeight="1" x14ac:dyDescent="0.15">
      <c r="A39" s="10" t="s">
        <v>90</v>
      </c>
      <c r="B39" s="414">
        <v>74250</v>
      </c>
      <c r="C39" s="414">
        <v>2043733</v>
      </c>
      <c r="D39" s="414">
        <v>10648</v>
      </c>
      <c r="E39" s="413">
        <v>12496040.91</v>
      </c>
      <c r="F39" s="413">
        <v>14444440.959999997</v>
      </c>
      <c r="G39" s="413">
        <v>14450777.789999999</v>
      </c>
    </row>
    <row r="40" spans="1:11" ht="20" customHeight="1" x14ac:dyDescent="0.15">
      <c r="A40" s="10" t="s">
        <v>91</v>
      </c>
      <c r="B40" s="414">
        <v>207557</v>
      </c>
      <c r="C40" s="414">
        <v>6584770</v>
      </c>
      <c r="D40" s="414">
        <v>39179</v>
      </c>
      <c r="E40" s="413">
        <v>38407196.07</v>
      </c>
      <c r="F40" s="413">
        <v>43069694.970000014</v>
      </c>
      <c r="G40" s="413">
        <v>43204551.590000011</v>
      </c>
    </row>
    <row r="41" spans="1:11" ht="20" customHeight="1" x14ac:dyDescent="0.15">
      <c r="A41" s="598" t="s">
        <v>13</v>
      </c>
      <c r="B41" s="384">
        <f t="shared" ref="B41:G41" si="4">SUM(B39:B40)</f>
        <v>281807</v>
      </c>
      <c r="C41" s="384">
        <f t="shared" si="4"/>
        <v>8628503</v>
      </c>
      <c r="D41" s="384">
        <f t="shared" si="4"/>
        <v>49827</v>
      </c>
      <c r="E41" s="383">
        <f t="shared" si="4"/>
        <v>50903236.980000004</v>
      </c>
      <c r="F41" s="383">
        <f t="shared" si="4"/>
        <v>57514135.930000007</v>
      </c>
      <c r="G41" s="383">
        <f t="shared" si="4"/>
        <v>57655329.38000001</v>
      </c>
    </row>
    <row r="42" spans="1:11" ht="20" customHeight="1" thickBot="1" x14ac:dyDescent="0.2"/>
    <row r="43" spans="1:11" ht="20" customHeight="1" thickTop="1" thickBot="1" x14ac:dyDescent="0.2">
      <c r="A43" s="599" t="s">
        <v>53</v>
      </c>
      <c r="B43" s="594">
        <f t="shared" ref="B43:G43" si="5">B9+B17+B25+B35+B41</f>
        <v>3245345</v>
      </c>
      <c r="C43" s="594">
        <f t="shared" si="5"/>
        <v>104439213</v>
      </c>
      <c r="D43" s="594">
        <f t="shared" si="5"/>
        <v>365374</v>
      </c>
      <c r="E43" s="595">
        <f t="shared" si="5"/>
        <v>667911768.25</v>
      </c>
      <c r="F43" s="595">
        <f t="shared" si="5"/>
        <v>791989946.06000018</v>
      </c>
      <c r="G43" s="595">
        <f t="shared" si="5"/>
        <v>793600487.68000019</v>
      </c>
    </row>
    <row r="44" spans="1:11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438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3030</v>
      </c>
      <c r="C5" s="414">
        <v>651318</v>
      </c>
      <c r="D5" s="414">
        <v>16253</v>
      </c>
      <c r="E5" s="413">
        <v>10829379.059999999</v>
      </c>
      <c r="F5" s="413">
        <v>12769873.41</v>
      </c>
      <c r="G5" s="413">
        <v>13664641.739999996</v>
      </c>
    </row>
    <row r="6" spans="1:7" ht="20" customHeight="1" x14ac:dyDescent="0.15">
      <c r="A6" s="10" t="s">
        <v>69</v>
      </c>
      <c r="B6" s="414">
        <v>21589</v>
      </c>
      <c r="C6" s="414">
        <v>4368712</v>
      </c>
      <c r="D6" s="414">
        <v>104974</v>
      </c>
      <c r="E6" s="413">
        <v>102992959.79999995</v>
      </c>
      <c r="F6" s="413">
        <v>120319573.99999993</v>
      </c>
      <c r="G6" s="413">
        <v>123835691.12999989</v>
      </c>
    </row>
    <row r="7" spans="1:7" ht="20" customHeight="1" x14ac:dyDescent="0.15">
      <c r="A7" s="10" t="s">
        <v>70</v>
      </c>
      <c r="B7" s="414">
        <v>9213</v>
      </c>
      <c r="C7" s="414">
        <v>1641157</v>
      </c>
      <c r="D7" s="414">
        <v>39120</v>
      </c>
      <c r="E7" s="413">
        <v>28837939.569999989</v>
      </c>
      <c r="F7" s="413">
        <v>31244899.139999989</v>
      </c>
      <c r="G7" s="413">
        <v>31707024.639999993</v>
      </c>
    </row>
    <row r="8" spans="1:7" ht="20" customHeight="1" x14ac:dyDescent="0.15">
      <c r="A8" s="10" t="s">
        <v>71</v>
      </c>
      <c r="B8" s="414">
        <v>137</v>
      </c>
      <c r="C8" s="414">
        <v>24680</v>
      </c>
      <c r="D8" s="414">
        <v>568</v>
      </c>
      <c r="E8" s="413">
        <v>201465.4</v>
      </c>
      <c r="F8" s="413">
        <v>224182.65</v>
      </c>
      <c r="G8" s="413">
        <v>227714.65</v>
      </c>
    </row>
    <row r="9" spans="1:7" ht="20" customHeight="1" x14ac:dyDescent="0.15">
      <c r="A9" s="598" t="s">
        <v>13</v>
      </c>
      <c r="B9" s="384">
        <f t="shared" ref="B9:G9" si="0">SUM(B5:B8)</f>
        <v>33969</v>
      </c>
      <c r="C9" s="384">
        <f t="shared" si="0"/>
        <v>6685867</v>
      </c>
      <c r="D9" s="384">
        <f t="shared" si="0"/>
        <v>160915</v>
      </c>
      <c r="E9" s="383">
        <f t="shared" si="0"/>
        <v>142861743.82999995</v>
      </c>
      <c r="F9" s="383">
        <f t="shared" si="0"/>
        <v>164558529.19999993</v>
      </c>
      <c r="G9" s="383">
        <f t="shared" si="0"/>
        <v>169435072.15999988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13661</v>
      </c>
      <c r="C13" s="414">
        <v>2111889</v>
      </c>
      <c r="D13" s="414">
        <v>100805</v>
      </c>
      <c r="E13" s="413">
        <v>30948284.749999993</v>
      </c>
      <c r="F13" s="413">
        <v>36164863.480000012</v>
      </c>
      <c r="G13" s="413">
        <v>37843287.120000012</v>
      </c>
    </row>
    <row r="14" spans="1:7" ht="20" customHeight="1" x14ac:dyDescent="0.15">
      <c r="A14" s="10" t="s">
        <v>74</v>
      </c>
      <c r="B14" s="414">
        <v>3466</v>
      </c>
      <c r="C14" s="414">
        <v>638819</v>
      </c>
      <c r="D14" s="414">
        <v>22389</v>
      </c>
      <c r="E14" s="413">
        <v>10749815.760000002</v>
      </c>
      <c r="F14" s="413">
        <v>13454613.790000003</v>
      </c>
      <c r="G14" s="413">
        <v>13532553.370000005</v>
      </c>
    </row>
    <row r="15" spans="1:7" ht="20" customHeight="1" x14ac:dyDescent="0.15">
      <c r="A15" s="10" t="s">
        <v>75</v>
      </c>
      <c r="B15" s="414">
        <v>3261</v>
      </c>
      <c r="C15" s="414">
        <v>492784</v>
      </c>
      <c r="D15" s="414">
        <v>16339</v>
      </c>
      <c r="E15" s="413">
        <v>5591129.8699999992</v>
      </c>
      <c r="F15" s="413">
        <v>6464741.7000000002</v>
      </c>
      <c r="G15" s="413">
        <v>6843897.9299999997</v>
      </c>
    </row>
    <row r="16" spans="1:7" ht="20" customHeight="1" x14ac:dyDescent="0.15">
      <c r="A16" s="10" t="s">
        <v>76</v>
      </c>
      <c r="B16" s="414">
        <v>10989</v>
      </c>
      <c r="C16" s="414">
        <v>2158592</v>
      </c>
      <c r="D16" s="414">
        <v>84713</v>
      </c>
      <c r="E16" s="413">
        <v>59297986.88000001</v>
      </c>
      <c r="F16" s="413">
        <v>65313928.140000008</v>
      </c>
      <c r="G16" s="413">
        <v>66071981.259999998</v>
      </c>
    </row>
    <row r="17" spans="1:7" ht="20" customHeight="1" x14ac:dyDescent="0.15">
      <c r="A17" s="598" t="s">
        <v>13</v>
      </c>
      <c r="B17" s="384">
        <f t="shared" ref="B17:G17" si="1">SUM(B13:B16)</f>
        <v>31377</v>
      </c>
      <c r="C17" s="384">
        <f t="shared" si="1"/>
        <v>5402084</v>
      </c>
      <c r="D17" s="384">
        <f t="shared" si="1"/>
        <v>224246</v>
      </c>
      <c r="E17" s="383">
        <f t="shared" si="1"/>
        <v>106587217.25999999</v>
      </c>
      <c r="F17" s="383">
        <f t="shared" si="1"/>
        <v>121398147.11000001</v>
      </c>
      <c r="G17" s="383">
        <f t="shared" si="1"/>
        <v>124291719.68000001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17149</v>
      </c>
      <c r="C21" s="414">
        <v>3006000</v>
      </c>
      <c r="D21" s="414">
        <v>16634</v>
      </c>
      <c r="E21" s="413">
        <v>55168131.389999993</v>
      </c>
      <c r="F21" s="413">
        <v>59696077.370000005</v>
      </c>
      <c r="G21" s="413">
        <v>60688234.300000004</v>
      </c>
    </row>
    <row r="22" spans="1:7" ht="20" customHeight="1" x14ac:dyDescent="0.15">
      <c r="A22" s="10" t="s">
        <v>79</v>
      </c>
      <c r="B22" s="414">
        <v>3750</v>
      </c>
      <c r="C22" s="414">
        <v>697446</v>
      </c>
      <c r="D22" s="414">
        <v>24230</v>
      </c>
      <c r="E22" s="413">
        <v>11624282.550000001</v>
      </c>
      <c r="F22" s="413">
        <v>16640344.469999997</v>
      </c>
      <c r="G22" s="413">
        <v>17675017.989999995</v>
      </c>
    </row>
    <row r="23" spans="1:7" ht="20" customHeight="1" x14ac:dyDescent="0.15">
      <c r="A23" s="10" t="s">
        <v>80</v>
      </c>
      <c r="B23" s="414">
        <v>10118</v>
      </c>
      <c r="C23" s="414">
        <v>1796005</v>
      </c>
      <c r="D23" s="414">
        <v>43135</v>
      </c>
      <c r="E23" s="413">
        <v>29564168.410000008</v>
      </c>
      <c r="F23" s="413">
        <v>34345383.670000017</v>
      </c>
      <c r="G23" s="413">
        <v>36879830.280000038</v>
      </c>
    </row>
    <row r="24" spans="1:7" ht="20" customHeight="1" x14ac:dyDescent="0.15">
      <c r="A24" s="10" t="s">
        <v>81</v>
      </c>
      <c r="B24" s="414">
        <v>1838</v>
      </c>
      <c r="C24" s="414">
        <v>295778</v>
      </c>
      <c r="D24" s="414">
        <v>8052</v>
      </c>
      <c r="E24" s="413">
        <v>3002922.41</v>
      </c>
      <c r="F24" s="413">
        <v>3314437.42</v>
      </c>
      <c r="G24" s="413">
        <v>3399395.0599999996</v>
      </c>
    </row>
    <row r="25" spans="1:7" ht="20" customHeight="1" x14ac:dyDescent="0.15">
      <c r="A25" s="598" t="s">
        <v>13</v>
      </c>
      <c r="B25" s="384">
        <f t="shared" ref="B25:G25" si="2">SUM(B21:B24)</f>
        <v>32855</v>
      </c>
      <c r="C25" s="384">
        <f t="shared" si="2"/>
        <v>5795229</v>
      </c>
      <c r="D25" s="384">
        <f t="shared" si="2"/>
        <v>92051</v>
      </c>
      <c r="E25" s="383">
        <f t="shared" si="2"/>
        <v>99359504.760000005</v>
      </c>
      <c r="F25" s="383">
        <f t="shared" si="2"/>
        <v>113996242.93000002</v>
      </c>
      <c r="G25" s="383">
        <f t="shared" si="2"/>
        <v>118642477.63000003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2062</v>
      </c>
      <c r="C29" s="414">
        <v>288060</v>
      </c>
      <c r="D29" s="414">
        <v>6743</v>
      </c>
      <c r="E29" s="413">
        <v>3062259.44</v>
      </c>
      <c r="F29" s="413">
        <v>3447926.0999999992</v>
      </c>
      <c r="G29" s="413">
        <v>3527096.2999999993</v>
      </c>
    </row>
    <row r="30" spans="1:7" ht="20" customHeight="1" x14ac:dyDescent="0.15">
      <c r="A30" s="10" t="s">
        <v>84</v>
      </c>
      <c r="B30" s="414">
        <v>697</v>
      </c>
      <c r="C30" s="414">
        <v>54278</v>
      </c>
      <c r="D30" s="414">
        <v>403</v>
      </c>
      <c r="E30" s="413">
        <v>411426.5</v>
      </c>
      <c r="F30" s="413">
        <v>463052.37</v>
      </c>
      <c r="G30" s="413">
        <v>484006.64</v>
      </c>
    </row>
    <row r="31" spans="1:7" ht="20" customHeight="1" x14ac:dyDescent="0.15">
      <c r="A31" s="10" t="s">
        <v>85</v>
      </c>
      <c r="B31" s="414">
        <v>2151</v>
      </c>
      <c r="C31" s="414">
        <v>265857</v>
      </c>
      <c r="D31" s="414">
        <v>406</v>
      </c>
      <c r="E31" s="413">
        <v>3318460.5500000003</v>
      </c>
      <c r="F31" s="413">
        <v>3481054.16</v>
      </c>
      <c r="G31" s="413">
        <v>3538558.1599999997</v>
      </c>
    </row>
    <row r="32" spans="1:7" ht="20" customHeight="1" x14ac:dyDescent="0.15">
      <c r="A32" s="10" t="s">
        <v>86</v>
      </c>
      <c r="B32" s="414">
        <v>9095</v>
      </c>
      <c r="C32" s="414">
        <v>1604334</v>
      </c>
      <c r="D32" s="414">
        <v>67439</v>
      </c>
      <c r="E32" s="413">
        <v>28044366.260000002</v>
      </c>
      <c r="F32" s="413">
        <v>30536259.120000012</v>
      </c>
      <c r="G32" s="413">
        <v>31370526.260000017</v>
      </c>
    </row>
    <row r="33" spans="1:7" ht="20" customHeight="1" x14ac:dyDescent="0.15">
      <c r="A33" s="10" t="s">
        <v>87</v>
      </c>
      <c r="B33" s="414">
        <v>333</v>
      </c>
      <c r="C33" s="414">
        <v>31588</v>
      </c>
      <c r="D33" s="414">
        <v>16742</v>
      </c>
      <c r="E33" s="413">
        <v>408286</v>
      </c>
      <c r="F33" s="413">
        <v>423636.4</v>
      </c>
      <c r="G33" s="413">
        <v>456789.4</v>
      </c>
    </row>
    <row r="34" spans="1:7" ht="20" customHeight="1" x14ac:dyDescent="0.15">
      <c r="A34" s="10" t="s">
        <v>88</v>
      </c>
      <c r="B34" s="414">
        <v>6515</v>
      </c>
      <c r="C34" s="414">
        <v>972369</v>
      </c>
      <c r="D34" s="414">
        <v>15153</v>
      </c>
      <c r="E34" s="413">
        <v>13544752.450000001</v>
      </c>
      <c r="F34" s="413">
        <v>14616702.590000005</v>
      </c>
      <c r="G34" s="413">
        <v>15121886.340000009</v>
      </c>
    </row>
    <row r="35" spans="1:7" ht="20" customHeight="1" x14ac:dyDescent="0.15">
      <c r="A35" s="598" t="s">
        <v>13</v>
      </c>
      <c r="B35" s="384">
        <f t="shared" ref="B35:G35" si="3">SUM(B29:B34)</f>
        <v>20853</v>
      </c>
      <c r="C35" s="384">
        <f t="shared" si="3"/>
        <v>3216486</v>
      </c>
      <c r="D35" s="384">
        <f t="shared" si="3"/>
        <v>106886</v>
      </c>
      <c r="E35" s="383">
        <f t="shared" si="3"/>
        <v>48789551.200000003</v>
      </c>
      <c r="F35" s="383">
        <f t="shared" si="3"/>
        <v>52968630.740000017</v>
      </c>
      <c r="G35" s="383">
        <f t="shared" si="3"/>
        <v>54498863.100000024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3293</v>
      </c>
      <c r="C39" s="414">
        <v>457405</v>
      </c>
      <c r="D39" s="414">
        <v>165752</v>
      </c>
      <c r="E39" s="413">
        <v>5280699.03</v>
      </c>
      <c r="F39" s="413">
        <v>6771845.4499999983</v>
      </c>
      <c r="G39" s="413">
        <v>6844177.4199999981</v>
      </c>
    </row>
    <row r="40" spans="1:7" ht="20" customHeight="1" x14ac:dyDescent="0.15">
      <c r="A40" s="10" t="s">
        <v>91</v>
      </c>
      <c r="B40" s="414">
        <v>9854</v>
      </c>
      <c r="C40" s="414">
        <v>1771311</v>
      </c>
      <c r="D40" s="414">
        <v>430788</v>
      </c>
      <c r="E40" s="413">
        <v>23155771.840000004</v>
      </c>
      <c r="F40" s="413">
        <v>25539453.140000001</v>
      </c>
      <c r="G40" s="413">
        <v>26223008.989999998</v>
      </c>
    </row>
    <row r="41" spans="1:7" ht="20" customHeight="1" x14ac:dyDescent="0.15">
      <c r="A41" s="598" t="s">
        <v>13</v>
      </c>
      <c r="B41" s="384">
        <f t="shared" ref="B41:G41" si="4">SUM(B39:B40)</f>
        <v>13147</v>
      </c>
      <c r="C41" s="384">
        <f t="shared" si="4"/>
        <v>2228716</v>
      </c>
      <c r="D41" s="384">
        <f t="shared" si="4"/>
        <v>596540</v>
      </c>
      <c r="E41" s="383">
        <f t="shared" si="4"/>
        <v>28436470.870000005</v>
      </c>
      <c r="F41" s="383">
        <f t="shared" si="4"/>
        <v>32311298.59</v>
      </c>
      <c r="G41" s="383">
        <f t="shared" si="4"/>
        <v>33067186.409999996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132201</v>
      </c>
      <c r="C43" s="594">
        <f t="shared" si="5"/>
        <v>23328382</v>
      </c>
      <c r="D43" s="594">
        <f t="shared" si="5"/>
        <v>1180638</v>
      </c>
      <c r="E43" s="595">
        <f t="shared" si="5"/>
        <v>426034487.91999996</v>
      </c>
      <c r="F43" s="595">
        <f t="shared" si="5"/>
        <v>485232848.56999993</v>
      </c>
      <c r="G43" s="595">
        <f t="shared" si="5"/>
        <v>499935318.9799999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439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2121</v>
      </c>
      <c r="C5" s="414">
        <v>430188</v>
      </c>
      <c r="D5" s="414">
        <v>9520</v>
      </c>
      <c r="E5" s="413">
        <v>6551184.3999999994</v>
      </c>
      <c r="F5" s="413">
        <v>8139713.1499999985</v>
      </c>
      <c r="G5" s="413">
        <v>8968241.9799999986</v>
      </c>
    </row>
    <row r="6" spans="1:7" ht="20" customHeight="1" x14ac:dyDescent="0.15">
      <c r="A6" s="10" t="s">
        <v>69</v>
      </c>
      <c r="B6" s="414">
        <v>14844</v>
      </c>
      <c r="C6" s="414">
        <v>2744873</v>
      </c>
      <c r="D6" s="414">
        <v>43234</v>
      </c>
      <c r="E6" s="413">
        <v>42276104.549999975</v>
      </c>
      <c r="F6" s="413">
        <v>47382262.29999999</v>
      </c>
      <c r="G6" s="413">
        <v>49727428.289999992</v>
      </c>
    </row>
    <row r="7" spans="1:7" ht="20" customHeight="1" x14ac:dyDescent="0.15">
      <c r="A7" s="10" t="s">
        <v>70</v>
      </c>
      <c r="B7" s="414">
        <v>5866</v>
      </c>
      <c r="C7" s="414">
        <v>1002491</v>
      </c>
      <c r="D7" s="414">
        <v>17973</v>
      </c>
      <c r="E7" s="413">
        <v>13377986.970000003</v>
      </c>
      <c r="F7" s="413">
        <v>14095522.590000004</v>
      </c>
      <c r="G7" s="413">
        <v>14324148.090000005</v>
      </c>
    </row>
    <row r="8" spans="1:7" ht="20" customHeight="1" x14ac:dyDescent="0.15">
      <c r="A8" s="10" t="s">
        <v>71</v>
      </c>
      <c r="B8" s="414">
        <v>63</v>
      </c>
      <c r="C8" s="414">
        <v>14724</v>
      </c>
      <c r="D8" s="414">
        <v>43</v>
      </c>
      <c r="E8" s="413">
        <v>118277.3</v>
      </c>
      <c r="F8" s="413">
        <v>133021.26999999999</v>
      </c>
      <c r="G8" s="413">
        <v>133711.26999999999</v>
      </c>
    </row>
    <row r="9" spans="1:7" ht="20" customHeight="1" x14ac:dyDescent="0.15">
      <c r="A9" s="598" t="s">
        <v>13</v>
      </c>
      <c r="B9" s="384">
        <f t="shared" ref="B9:G9" si="0">SUM(B5:B8)</f>
        <v>22894</v>
      </c>
      <c r="C9" s="384">
        <f t="shared" si="0"/>
        <v>4192276</v>
      </c>
      <c r="D9" s="384">
        <f t="shared" si="0"/>
        <v>70770</v>
      </c>
      <c r="E9" s="383">
        <f t="shared" si="0"/>
        <v>62323553.219999969</v>
      </c>
      <c r="F9" s="383">
        <f t="shared" si="0"/>
        <v>69750519.309999987</v>
      </c>
      <c r="G9" s="383">
        <f t="shared" si="0"/>
        <v>73153529.629999995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8533</v>
      </c>
      <c r="C13" s="414">
        <v>1402302</v>
      </c>
      <c r="D13" s="414">
        <v>39856</v>
      </c>
      <c r="E13" s="413">
        <v>17096685.98</v>
      </c>
      <c r="F13" s="413">
        <v>18317644.060000002</v>
      </c>
      <c r="G13" s="413">
        <v>19051631.619999994</v>
      </c>
    </row>
    <row r="14" spans="1:7" ht="20" customHeight="1" x14ac:dyDescent="0.15">
      <c r="A14" s="10" t="s">
        <v>74</v>
      </c>
      <c r="B14" s="414">
        <v>2391</v>
      </c>
      <c r="C14" s="414">
        <v>420012</v>
      </c>
      <c r="D14" s="414">
        <v>17157</v>
      </c>
      <c r="E14" s="413">
        <v>6551229.7700000005</v>
      </c>
      <c r="F14" s="413">
        <v>8837249.5600000005</v>
      </c>
      <c r="G14" s="413">
        <v>8879971.0600000024</v>
      </c>
    </row>
    <row r="15" spans="1:7" ht="20" customHeight="1" x14ac:dyDescent="0.15">
      <c r="A15" s="10" t="s">
        <v>75</v>
      </c>
      <c r="B15" s="414">
        <v>2595</v>
      </c>
      <c r="C15" s="414">
        <v>371740</v>
      </c>
      <c r="D15" s="414">
        <v>7462</v>
      </c>
      <c r="E15" s="413">
        <v>3712285.67</v>
      </c>
      <c r="F15" s="413">
        <v>4226136.669999999</v>
      </c>
      <c r="G15" s="413">
        <v>4504754.959999999</v>
      </c>
    </row>
    <row r="16" spans="1:7" ht="20" customHeight="1" x14ac:dyDescent="0.15">
      <c r="A16" s="10" t="s">
        <v>76</v>
      </c>
      <c r="B16" s="414">
        <v>5818</v>
      </c>
      <c r="C16" s="414">
        <v>1099438</v>
      </c>
      <c r="D16" s="414">
        <v>14249</v>
      </c>
      <c r="E16" s="413">
        <v>13524253.030000001</v>
      </c>
      <c r="F16" s="413">
        <v>14611634.16</v>
      </c>
      <c r="G16" s="413">
        <v>14890126.940000001</v>
      </c>
    </row>
    <row r="17" spans="1:7" ht="20" customHeight="1" x14ac:dyDescent="0.15">
      <c r="A17" s="598" t="s">
        <v>13</v>
      </c>
      <c r="B17" s="384">
        <f t="shared" ref="B17:G17" si="1">SUM(B13:B16)</f>
        <v>19337</v>
      </c>
      <c r="C17" s="384">
        <f t="shared" si="1"/>
        <v>3293492</v>
      </c>
      <c r="D17" s="384">
        <f t="shared" si="1"/>
        <v>78724</v>
      </c>
      <c r="E17" s="383">
        <f t="shared" si="1"/>
        <v>40884454.450000003</v>
      </c>
      <c r="F17" s="383">
        <f t="shared" si="1"/>
        <v>45992664.450000003</v>
      </c>
      <c r="G17" s="383">
        <f t="shared" si="1"/>
        <v>47326484.579999998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12505</v>
      </c>
      <c r="C21" s="414">
        <v>2041017</v>
      </c>
      <c r="D21" s="414">
        <v>8547</v>
      </c>
      <c r="E21" s="413">
        <v>31105504.920000002</v>
      </c>
      <c r="F21" s="413">
        <v>33761788.979999989</v>
      </c>
      <c r="G21" s="413">
        <v>34248966.319999985</v>
      </c>
    </row>
    <row r="22" spans="1:7" ht="20" customHeight="1" x14ac:dyDescent="0.15">
      <c r="A22" s="10" t="s">
        <v>79</v>
      </c>
      <c r="B22" s="414">
        <v>2340</v>
      </c>
      <c r="C22" s="414">
        <v>403845</v>
      </c>
      <c r="D22" s="414">
        <v>10821</v>
      </c>
      <c r="E22" s="413">
        <v>5611549.3300000001</v>
      </c>
      <c r="F22" s="413">
        <v>9033074.4000000004</v>
      </c>
      <c r="G22" s="413">
        <v>9233813.0600000005</v>
      </c>
    </row>
    <row r="23" spans="1:7" ht="20" customHeight="1" x14ac:dyDescent="0.15">
      <c r="A23" s="10" t="s">
        <v>80</v>
      </c>
      <c r="B23" s="414">
        <v>6598</v>
      </c>
      <c r="C23" s="414">
        <v>1072840</v>
      </c>
      <c r="D23" s="414">
        <v>23728</v>
      </c>
      <c r="E23" s="413">
        <v>16545570.339999996</v>
      </c>
      <c r="F23" s="413">
        <v>17861458.390000001</v>
      </c>
      <c r="G23" s="413">
        <v>17989678.420000002</v>
      </c>
    </row>
    <row r="24" spans="1:7" ht="20" customHeight="1" x14ac:dyDescent="0.15">
      <c r="A24" s="10" t="s">
        <v>81</v>
      </c>
      <c r="B24" s="414">
        <v>1290</v>
      </c>
      <c r="C24" s="414">
        <v>187858</v>
      </c>
      <c r="D24" s="414">
        <v>7314</v>
      </c>
      <c r="E24" s="413">
        <v>1808635.12</v>
      </c>
      <c r="F24" s="413">
        <v>2003579.2599999998</v>
      </c>
      <c r="G24" s="413">
        <v>2044890.12</v>
      </c>
    </row>
    <row r="25" spans="1:7" ht="20" customHeight="1" x14ac:dyDescent="0.15">
      <c r="A25" s="598" t="s">
        <v>13</v>
      </c>
      <c r="B25" s="384">
        <f t="shared" ref="B25:G25" si="2">SUM(B21:B24)</f>
        <v>22733</v>
      </c>
      <c r="C25" s="384">
        <f t="shared" si="2"/>
        <v>3705560</v>
      </c>
      <c r="D25" s="384">
        <f t="shared" si="2"/>
        <v>50410</v>
      </c>
      <c r="E25" s="383">
        <f t="shared" si="2"/>
        <v>55071259.709999993</v>
      </c>
      <c r="F25" s="383">
        <f t="shared" si="2"/>
        <v>62659901.029999986</v>
      </c>
      <c r="G25" s="383">
        <f t="shared" si="2"/>
        <v>63517347.919999987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1210</v>
      </c>
      <c r="C29" s="414">
        <v>198484</v>
      </c>
      <c r="D29" s="414">
        <v>5278</v>
      </c>
      <c r="E29" s="413">
        <v>2357704.5600000005</v>
      </c>
      <c r="F29" s="413">
        <v>2705318.5100000002</v>
      </c>
      <c r="G29" s="413">
        <v>2748505.1500000008</v>
      </c>
    </row>
    <row r="30" spans="1:7" ht="20" customHeight="1" x14ac:dyDescent="0.15">
      <c r="A30" s="10" t="s">
        <v>84</v>
      </c>
      <c r="B30" s="414">
        <v>340</v>
      </c>
      <c r="C30" s="414">
        <v>37816</v>
      </c>
      <c r="D30" s="414">
        <v>180</v>
      </c>
      <c r="E30" s="413">
        <v>293005.5</v>
      </c>
      <c r="F30" s="413">
        <v>303153.17</v>
      </c>
      <c r="G30" s="413">
        <v>315011.5</v>
      </c>
    </row>
    <row r="31" spans="1:7" ht="20" customHeight="1" x14ac:dyDescent="0.15">
      <c r="A31" s="10" t="s">
        <v>85</v>
      </c>
      <c r="B31" s="414">
        <v>1096</v>
      </c>
      <c r="C31" s="414">
        <v>176660</v>
      </c>
      <c r="D31" s="414">
        <v>362</v>
      </c>
      <c r="E31" s="413">
        <v>2245294.0499999998</v>
      </c>
      <c r="F31" s="413">
        <v>2345646.6799999997</v>
      </c>
      <c r="G31" s="413">
        <v>2373568.3799999994</v>
      </c>
    </row>
    <row r="32" spans="1:7" ht="20" customHeight="1" x14ac:dyDescent="0.15">
      <c r="A32" s="10" t="s">
        <v>86</v>
      </c>
      <c r="B32" s="414">
        <v>6225</v>
      </c>
      <c r="C32" s="414">
        <v>1042482</v>
      </c>
      <c r="D32" s="414">
        <v>32901</v>
      </c>
      <c r="E32" s="413">
        <v>16208647.74</v>
      </c>
      <c r="F32" s="413">
        <v>18103096.34</v>
      </c>
      <c r="G32" s="413">
        <v>18519148.629999999</v>
      </c>
    </row>
    <row r="33" spans="1:7" ht="20" customHeight="1" x14ac:dyDescent="0.15">
      <c r="A33" s="10" t="s">
        <v>87</v>
      </c>
      <c r="B33" s="414">
        <v>163</v>
      </c>
      <c r="C33" s="414">
        <v>21028</v>
      </c>
      <c r="D33" s="414">
        <v>562</v>
      </c>
      <c r="E33" s="413">
        <v>310721</v>
      </c>
      <c r="F33" s="413">
        <v>322479.3</v>
      </c>
      <c r="G33" s="413">
        <v>323290.3</v>
      </c>
    </row>
    <row r="34" spans="1:7" ht="20" customHeight="1" x14ac:dyDescent="0.15">
      <c r="A34" s="10" t="s">
        <v>88</v>
      </c>
      <c r="B34" s="414">
        <v>3804</v>
      </c>
      <c r="C34" s="414">
        <v>596688</v>
      </c>
      <c r="D34" s="414">
        <v>6438</v>
      </c>
      <c r="E34" s="413">
        <v>7870455.7800000003</v>
      </c>
      <c r="F34" s="413">
        <v>8314064.46</v>
      </c>
      <c r="G34" s="413">
        <v>8558028.6300000008</v>
      </c>
    </row>
    <row r="35" spans="1:7" ht="20" customHeight="1" x14ac:dyDescent="0.15">
      <c r="A35" s="598" t="s">
        <v>13</v>
      </c>
      <c r="B35" s="384">
        <f t="shared" ref="B35:G35" si="3">SUM(B29:B34)</f>
        <v>12838</v>
      </c>
      <c r="C35" s="384">
        <f t="shared" si="3"/>
        <v>2073158</v>
      </c>
      <c r="D35" s="384">
        <f t="shared" si="3"/>
        <v>45721</v>
      </c>
      <c r="E35" s="383">
        <f t="shared" si="3"/>
        <v>29285828.630000003</v>
      </c>
      <c r="F35" s="383">
        <f t="shared" si="3"/>
        <v>32093758.460000001</v>
      </c>
      <c r="G35" s="383">
        <f t="shared" si="3"/>
        <v>32837552.590000004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2249</v>
      </c>
      <c r="C39" s="414">
        <v>276884</v>
      </c>
      <c r="D39" s="414">
        <v>1023</v>
      </c>
      <c r="E39" s="413">
        <v>2606179.5700000003</v>
      </c>
      <c r="F39" s="413">
        <v>2751358.34</v>
      </c>
      <c r="G39" s="413">
        <v>2769778.62</v>
      </c>
    </row>
    <row r="40" spans="1:7" ht="20" customHeight="1" x14ac:dyDescent="0.15">
      <c r="A40" s="10" t="s">
        <v>91</v>
      </c>
      <c r="B40" s="414">
        <v>5893</v>
      </c>
      <c r="C40" s="414">
        <v>1175939</v>
      </c>
      <c r="D40" s="414">
        <v>18251</v>
      </c>
      <c r="E40" s="413">
        <v>15934271.770000001</v>
      </c>
      <c r="F40" s="413">
        <v>16720723.709999993</v>
      </c>
      <c r="G40" s="413">
        <v>16999764.789999992</v>
      </c>
    </row>
    <row r="41" spans="1:7" ht="20" customHeight="1" x14ac:dyDescent="0.15">
      <c r="A41" s="598" t="s">
        <v>13</v>
      </c>
      <c r="B41" s="384">
        <f t="shared" ref="B41:G41" si="4">SUM(B39:B40)</f>
        <v>8142</v>
      </c>
      <c r="C41" s="384">
        <f t="shared" si="4"/>
        <v>1452823</v>
      </c>
      <c r="D41" s="384">
        <f t="shared" si="4"/>
        <v>19274</v>
      </c>
      <c r="E41" s="383">
        <f t="shared" si="4"/>
        <v>18540451.340000004</v>
      </c>
      <c r="F41" s="383">
        <f t="shared" si="4"/>
        <v>19472082.049999993</v>
      </c>
      <c r="G41" s="383">
        <f t="shared" si="4"/>
        <v>19769543.409999993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85944</v>
      </c>
      <c r="C43" s="594">
        <f t="shared" si="5"/>
        <v>14717309</v>
      </c>
      <c r="D43" s="594">
        <f t="shared" si="5"/>
        <v>264899</v>
      </c>
      <c r="E43" s="595">
        <f t="shared" si="5"/>
        <v>206105547.34999996</v>
      </c>
      <c r="F43" s="595">
        <f t="shared" si="5"/>
        <v>229968925.29999995</v>
      </c>
      <c r="G43" s="595">
        <f t="shared" si="5"/>
        <v>236604458.13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440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124</v>
      </c>
      <c r="C5" s="414">
        <v>65494</v>
      </c>
      <c r="D5" s="414">
        <v>0</v>
      </c>
      <c r="E5" s="413">
        <v>1437581</v>
      </c>
      <c r="F5" s="413">
        <v>1461424.5</v>
      </c>
      <c r="G5" s="413">
        <v>1461612.5</v>
      </c>
    </row>
    <row r="6" spans="1:7" ht="20" customHeight="1" x14ac:dyDescent="0.15">
      <c r="A6" s="10" t="s">
        <v>69</v>
      </c>
      <c r="B6" s="414">
        <v>576</v>
      </c>
      <c r="C6" s="414">
        <v>466801</v>
      </c>
      <c r="D6" s="414">
        <v>0</v>
      </c>
      <c r="E6" s="413">
        <v>32008189.990000002</v>
      </c>
      <c r="F6" s="413">
        <v>35256113.509999998</v>
      </c>
      <c r="G6" s="413">
        <v>35987161.979999997</v>
      </c>
    </row>
    <row r="7" spans="1:7" ht="20" customHeight="1" x14ac:dyDescent="0.15">
      <c r="A7" s="10" t="s">
        <v>70</v>
      </c>
      <c r="B7" s="414">
        <v>170</v>
      </c>
      <c r="C7" s="414">
        <v>122927</v>
      </c>
      <c r="D7" s="414">
        <v>0</v>
      </c>
      <c r="E7" s="413">
        <v>6217699.2000000002</v>
      </c>
      <c r="F7" s="413">
        <v>6281622.1600000011</v>
      </c>
      <c r="G7" s="413">
        <v>6315396.7600000016</v>
      </c>
    </row>
    <row r="8" spans="1:7" ht="20" customHeight="1" x14ac:dyDescent="0.15">
      <c r="A8" s="10" t="s">
        <v>71</v>
      </c>
      <c r="B8" s="414">
        <v>5</v>
      </c>
      <c r="C8" s="414">
        <v>284</v>
      </c>
      <c r="D8" s="414">
        <v>0</v>
      </c>
      <c r="E8" s="413">
        <v>4861</v>
      </c>
      <c r="F8" s="413">
        <v>5447.35</v>
      </c>
      <c r="G8" s="413">
        <v>5447.35</v>
      </c>
    </row>
    <row r="9" spans="1:7" ht="20" customHeight="1" x14ac:dyDescent="0.15">
      <c r="A9" s="598" t="s">
        <v>13</v>
      </c>
      <c r="B9" s="384">
        <f t="shared" ref="B9:G9" si="0">SUM(B5:B8)</f>
        <v>875</v>
      </c>
      <c r="C9" s="384">
        <f t="shared" si="0"/>
        <v>655506</v>
      </c>
      <c r="D9" s="384">
        <f t="shared" si="0"/>
        <v>0</v>
      </c>
      <c r="E9" s="383">
        <f t="shared" si="0"/>
        <v>39668331.190000005</v>
      </c>
      <c r="F9" s="383">
        <f t="shared" si="0"/>
        <v>43004607.520000003</v>
      </c>
      <c r="G9" s="383">
        <f t="shared" si="0"/>
        <v>43769618.589999996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383</v>
      </c>
      <c r="C13" s="414">
        <v>176960</v>
      </c>
      <c r="D13" s="414">
        <v>0</v>
      </c>
      <c r="E13" s="413">
        <v>4802658.99</v>
      </c>
      <c r="F13" s="413">
        <v>4836649.29</v>
      </c>
      <c r="G13" s="413">
        <v>5093288.5999999996</v>
      </c>
    </row>
    <row r="14" spans="1:7" ht="20" customHeight="1" x14ac:dyDescent="0.15">
      <c r="A14" s="10" t="s">
        <v>74</v>
      </c>
      <c r="B14" s="414">
        <v>204</v>
      </c>
      <c r="C14" s="414">
        <v>81155</v>
      </c>
      <c r="D14" s="414">
        <v>0</v>
      </c>
      <c r="E14" s="413">
        <v>2388286.2999999998</v>
      </c>
      <c r="F14" s="413">
        <v>2401371.2899999996</v>
      </c>
      <c r="G14" s="413">
        <v>2416431.5399999996</v>
      </c>
    </row>
    <row r="15" spans="1:7" ht="20" customHeight="1" x14ac:dyDescent="0.15">
      <c r="A15" s="10" t="s">
        <v>75</v>
      </c>
      <c r="B15" s="414">
        <v>31</v>
      </c>
      <c r="C15" s="414">
        <v>5564</v>
      </c>
      <c r="D15" s="414">
        <v>0</v>
      </c>
      <c r="E15" s="413">
        <v>84859.4</v>
      </c>
      <c r="F15" s="413">
        <v>131253</v>
      </c>
      <c r="G15" s="413">
        <v>138063</v>
      </c>
    </row>
    <row r="16" spans="1:7" ht="20" customHeight="1" x14ac:dyDescent="0.15">
      <c r="A16" s="10" t="s">
        <v>76</v>
      </c>
      <c r="B16" s="414">
        <v>370</v>
      </c>
      <c r="C16" s="414">
        <v>570313</v>
      </c>
      <c r="D16" s="414">
        <v>0</v>
      </c>
      <c r="E16" s="413">
        <v>35749179.170000002</v>
      </c>
      <c r="F16" s="413">
        <v>36151312.420000009</v>
      </c>
      <c r="G16" s="413">
        <v>36314408.869999997</v>
      </c>
    </row>
    <row r="17" spans="1:7" ht="20" customHeight="1" x14ac:dyDescent="0.15">
      <c r="A17" s="598" t="s">
        <v>13</v>
      </c>
      <c r="B17" s="384">
        <f t="shared" ref="B17:G17" si="1">SUM(B13:B16)</f>
        <v>988</v>
      </c>
      <c r="C17" s="384">
        <f t="shared" si="1"/>
        <v>833992</v>
      </c>
      <c r="D17" s="384">
        <f t="shared" si="1"/>
        <v>0</v>
      </c>
      <c r="E17" s="383">
        <f t="shared" si="1"/>
        <v>43024983.859999999</v>
      </c>
      <c r="F17" s="383">
        <f t="shared" si="1"/>
        <v>43520586.000000007</v>
      </c>
      <c r="G17" s="383">
        <f t="shared" si="1"/>
        <v>43962192.009999998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314</v>
      </c>
      <c r="C21" s="414">
        <v>183835</v>
      </c>
      <c r="D21" s="414">
        <v>0</v>
      </c>
      <c r="E21" s="413">
        <v>6412230.629999999</v>
      </c>
      <c r="F21" s="413">
        <v>6445884.9800000004</v>
      </c>
      <c r="G21" s="413">
        <v>6704580.9800000004</v>
      </c>
    </row>
    <row r="22" spans="1:7" ht="20" customHeight="1" x14ac:dyDescent="0.15">
      <c r="A22" s="10" t="s">
        <v>79</v>
      </c>
      <c r="B22" s="414">
        <v>177</v>
      </c>
      <c r="C22" s="414">
        <v>74593</v>
      </c>
      <c r="D22" s="414">
        <v>0</v>
      </c>
      <c r="E22" s="413">
        <v>2842323.95</v>
      </c>
      <c r="F22" s="413">
        <v>4133029.25</v>
      </c>
      <c r="G22" s="413">
        <v>4729613.8999999994</v>
      </c>
    </row>
    <row r="23" spans="1:7" ht="20" customHeight="1" x14ac:dyDescent="0.15">
      <c r="A23" s="10" t="s">
        <v>80</v>
      </c>
      <c r="B23" s="414">
        <v>450</v>
      </c>
      <c r="C23" s="414">
        <v>203419</v>
      </c>
      <c r="D23" s="414">
        <v>312</v>
      </c>
      <c r="E23" s="413">
        <v>5096979.9399999995</v>
      </c>
      <c r="F23" s="413">
        <v>5278934.4499999993</v>
      </c>
      <c r="G23" s="413">
        <v>7615765.5699999994</v>
      </c>
    </row>
    <row r="24" spans="1:7" ht="20" customHeight="1" x14ac:dyDescent="0.15">
      <c r="A24" s="10" t="s">
        <v>81</v>
      </c>
      <c r="B24" s="414">
        <v>43</v>
      </c>
      <c r="C24" s="414">
        <v>16292</v>
      </c>
      <c r="D24" s="414">
        <v>0</v>
      </c>
      <c r="E24" s="413">
        <v>284722.71999999997</v>
      </c>
      <c r="F24" s="413">
        <v>307974.92</v>
      </c>
      <c r="G24" s="413">
        <v>314851.52999999997</v>
      </c>
    </row>
    <row r="25" spans="1:7" ht="20" customHeight="1" x14ac:dyDescent="0.15">
      <c r="A25" s="598" t="s">
        <v>13</v>
      </c>
      <c r="B25" s="384">
        <f t="shared" ref="B25:G25" si="2">SUM(B21:B24)</f>
        <v>984</v>
      </c>
      <c r="C25" s="384">
        <f t="shared" si="2"/>
        <v>478139</v>
      </c>
      <c r="D25" s="384">
        <f t="shared" si="2"/>
        <v>312</v>
      </c>
      <c r="E25" s="383">
        <f t="shared" si="2"/>
        <v>14636257.239999998</v>
      </c>
      <c r="F25" s="383">
        <f t="shared" si="2"/>
        <v>16165823.6</v>
      </c>
      <c r="G25" s="383">
        <f t="shared" si="2"/>
        <v>19364811.98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41</v>
      </c>
      <c r="C29" s="414">
        <v>8170</v>
      </c>
      <c r="D29" s="414">
        <v>0</v>
      </c>
      <c r="E29" s="413">
        <v>87373.030000000013</v>
      </c>
      <c r="F29" s="413">
        <v>89357.7</v>
      </c>
      <c r="G29" s="413">
        <v>99203.049999999988</v>
      </c>
    </row>
    <row r="30" spans="1:7" ht="20" customHeight="1" x14ac:dyDescent="0.15">
      <c r="A30" s="10" t="s">
        <v>84</v>
      </c>
      <c r="B30" s="414">
        <v>6</v>
      </c>
      <c r="C30" s="414">
        <v>903</v>
      </c>
      <c r="D30" s="414">
        <v>0</v>
      </c>
      <c r="E30" s="413">
        <v>8616</v>
      </c>
      <c r="F30" s="413">
        <v>8966</v>
      </c>
      <c r="G30" s="413">
        <v>8966</v>
      </c>
    </row>
    <row r="31" spans="1:7" ht="20" customHeight="1" x14ac:dyDescent="0.15">
      <c r="A31" s="10" t="s">
        <v>85</v>
      </c>
      <c r="B31" s="414">
        <v>22</v>
      </c>
      <c r="C31" s="414">
        <v>8193</v>
      </c>
      <c r="D31" s="414">
        <v>0</v>
      </c>
      <c r="E31" s="413">
        <v>123255.36</v>
      </c>
      <c r="F31" s="413">
        <v>132598.83000000002</v>
      </c>
      <c r="G31" s="413">
        <v>132598.83000000002</v>
      </c>
    </row>
    <row r="32" spans="1:7" ht="20" customHeight="1" x14ac:dyDescent="0.15">
      <c r="A32" s="10" t="s">
        <v>86</v>
      </c>
      <c r="B32" s="414">
        <v>178</v>
      </c>
      <c r="C32" s="414">
        <v>137811</v>
      </c>
      <c r="D32" s="414">
        <v>6681</v>
      </c>
      <c r="E32" s="413">
        <v>6116011.4000000004</v>
      </c>
      <c r="F32" s="413">
        <v>6116292.4000000004</v>
      </c>
      <c r="G32" s="413">
        <v>6329327.2799999993</v>
      </c>
    </row>
    <row r="33" spans="1:7" ht="20" customHeight="1" x14ac:dyDescent="0.15">
      <c r="A33" s="10" t="s">
        <v>87</v>
      </c>
      <c r="B33" s="414">
        <v>2</v>
      </c>
      <c r="C33" s="414">
        <v>33</v>
      </c>
      <c r="D33" s="414">
        <v>0</v>
      </c>
      <c r="E33" s="413">
        <v>396</v>
      </c>
      <c r="F33" s="413">
        <v>396</v>
      </c>
      <c r="G33" s="413">
        <v>396</v>
      </c>
    </row>
    <row r="34" spans="1:7" ht="20" customHeight="1" x14ac:dyDescent="0.15">
      <c r="A34" s="10" t="s">
        <v>88</v>
      </c>
      <c r="B34" s="414">
        <v>199</v>
      </c>
      <c r="C34" s="414">
        <v>127982</v>
      </c>
      <c r="D34" s="414">
        <v>0</v>
      </c>
      <c r="E34" s="413">
        <v>2695306.87</v>
      </c>
      <c r="F34" s="413">
        <v>2722197.75</v>
      </c>
      <c r="G34" s="413">
        <v>2776164.3099999996</v>
      </c>
    </row>
    <row r="35" spans="1:7" ht="20" customHeight="1" x14ac:dyDescent="0.15">
      <c r="A35" s="598" t="s">
        <v>13</v>
      </c>
      <c r="B35" s="384">
        <f t="shared" ref="B35:G35" si="3">SUM(B29:B34)</f>
        <v>448</v>
      </c>
      <c r="C35" s="384">
        <f t="shared" si="3"/>
        <v>283092</v>
      </c>
      <c r="D35" s="384">
        <f t="shared" si="3"/>
        <v>6681</v>
      </c>
      <c r="E35" s="383">
        <f t="shared" si="3"/>
        <v>9030958.6600000001</v>
      </c>
      <c r="F35" s="383">
        <f t="shared" si="3"/>
        <v>9069808.6799999997</v>
      </c>
      <c r="G35" s="383">
        <f t="shared" si="3"/>
        <v>9346655.4699999988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133</v>
      </c>
      <c r="C39" s="414">
        <v>98546</v>
      </c>
      <c r="D39" s="414">
        <v>0</v>
      </c>
      <c r="E39" s="413">
        <v>2162091</v>
      </c>
      <c r="F39" s="413">
        <v>2191073.5</v>
      </c>
      <c r="G39" s="413">
        <v>2230684.5</v>
      </c>
    </row>
    <row r="40" spans="1:7" ht="20" customHeight="1" x14ac:dyDescent="0.15">
      <c r="A40" s="10" t="s">
        <v>91</v>
      </c>
      <c r="B40" s="414">
        <v>239</v>
      </c>
      <c r="C40" s="414">
        <v>127473</v>
      </c>
      <c r="D40" s="414">
        <v>0</v>
      </c>
      <c r="E40" s="413">
        <v>3873868.27</v>
      </c>
      <c r="F40" s="413">
        <v>3995609.84</v>
      </c>
      <c r="G40" s="413">
        <v>4262626.6899999995</v>
      </c>
    </row>
    <row r="41" spans="1:7" ht="20" customHeight="1" x14ac:dyDescent="0.15">
      <c r="A41" s="598" t="s">
        <v>13</v>
      </c>
      <c r="B41" s="384">
        <f t="shared" ref="B41:G41" si="4">SUM(B39:B40)</f>
        <v>372</v>
      </c>
      <c r="C41" s="384">
        <f t="shared" si="4"/>
        <v>226019</v>
      </c>
      <c r="D41" s="384">
        <f t="shared" si="4"/>
        <v>0</v>
      </c>
      <c r="E41" s="383">
        <f t="shared" si="4"/>
        <v>6035959.2699999996</v>
      </c>
      <c r="F41" s="383">
        <f t="shared" si="4"/>
        <v>6186683.3399999999</v>
      </c>
      <c r="G41" s="383">
        <f t="shared" si="4"/>
        <v>6493311.1899999995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3667</v>
      </c>
      <c r="C43" s="594">
        <f t="shared" si="5"/>
        <v>2476748</v>
      </c>
      <c r="D43" s="594">
        <f t="shared" si="5"/>
        <v>6993</v>
      </c>
      <c r="E43" s="595">
        <f t="shared" si="5"/>
        <v>112396490.22</v>
      </c>
      <c r="F43" s="595">
        <f t="shared" si="5"/>
        <v>117947509.14000002</v>
      </c>
      <c r="G43" s="595">
        <f t="shared" si="5"/>
        <v>122936589.23999999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441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85</v>
      </c>
      <c r="C5" s="414">
        <v>62257</v>
      </c>
      <c r="D5" s="414">
        <v>0</v>
      </c>
      <c r="E5" s="413">
        <v>1396323.6</v>
      </c>
      <c r="F5" s="413">
        <v>1517661.74</v>
      </c>
      <c r="G5" s="413">
        <v>1535584.74</v>
      </c>
    </row>
    <row r="6" spans="1:7" ht="20" customHeight="1" x14ac:dyDescent="0.15">
      <c r="A6" s="10" t="s">
        <v>69</v>
      </c>
      <c r="B6" s="414">
        <v>822</v>
      </c>
      <c r="C6" s="414">
        <v>526589</v>
      </c>
      <c r="D6" s="414">
        <v>496</v>
      </c>
      <c r="E6" s="413">
        <v>16959212.27</v>
      </c>
      <c r="F6" s="413">
        <v>19780421.010000002</v>
      </c>
      <c r="G6" s="413">
        <v>19988121.120000001</v>
      </c>
    </row>
    <row r="7" spans="1:7" ht="20" customHeight="1" x14ac:dyDescent="0.15">
      <c r="A7" s="10" t="s">
        <v>70</v>
      </c>
      <c r="B7" s="414">
        <v>162</v>
      </c>
      <c r="C7" s="414">
        <v>131965</v>
      </c>
      <c r="D7" s="414">
        <v>0</v>
      </c>
      <c r="E7" s="413">
        <v>3777074.76</v>
      </c>
      <c r="F7" s="413">
        <v>4195055.4600000009</v>
      </c>
      <c r="G7" s="413">
        <v>4244252.34</v>
      </c>
    </row>
    <row r="8" spans="1:7" ht="20" customHeight="1" x14ac:dyDescent="0.15">
      <c r="A8" s="10" t="s">
        <v>71</v>
      </c>
      <c r="B8" s="414">
        <v>3</v>
      </c>
      <c r="C8" s="414">
        <v>1281</v>
      </c>
      <c r="D8" s="414">
        <v>0</v>
      </c>
      <c r="E8" s="413">
        <v>18997.3</v>
      </c>
      <c r="F8" s="413">
        <v>20493.599999999999</v>
      </c>
      <c r="G8" s="413">
        <v>20508.599999999999</v>
      </c>
    </row>
    <row r="9" spans="1:7" ht="20" customHeight="1" x14ac:dyDescent="0.15">
      <c r="A9" s="598" t="s">
        <v>13</v>
      </c>
      <c r="B9" s="384">
        <f t="shared" ref="B9:G9" si="0">SUM(B5:B8)</f>
        <v>1072</v>
      </c>
      <c r="C9" s="384">
        <f t="shared" si="0"/>
        <v>722092</v>
      </c>
      <c r="D9" s="384">
        <f t="shared" si="0"/>
        <v>496</v>
      </c>
      <c r="E9" s="383">
        <f t="shared" si="0"/>
        <v>22151607.930000003</v>
      </c>
      <c r="F9" s="383">
        <f t="shared" si="0"/>
        <v>25513631.810000002</v>
      </c>
      <c r="G9" s="383">
        <f t="shared" si="0"/>
        <v>25788466.800000001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241</v>
      </c>
      <c r="C13" s="414">
        <v>143334</v>
      </c>
      <c r="D13" s="414">
        <v>251</v>
      </c>
      <c r="E13" s="413">
        <v>4305085.41</v>
      </c>
      <c r="F13" s="413">
        <v>4842659.46</v>
      </c>
      <c r="G13" s="413">
        <v>4890135.1099999994</v>
      </c>
    </row>
    <row r="14" spans="1:7" ht="20" customHeight="1" x14ac:dyDescent="0.15">
      <c r="A14" s="10" t="s">
        <v>74</v>
      </c>
      <c r="B14" s="414">
        <v>62</v>
      </c>
      <c r="C14" s="414">
        <v>28036</v>
      </c>
      <c r="D14" s="414">
        <v>0</v>
      </c>
      <c r="E14" s="413">
        <v>323191.54000000004</v>
      </c>
      <c r="F14" s="413">
        <v>347508.08</v>
      </c>
      <c r="G14" s="413">
        <v>351089.81</v>
      </c>
    </row>
    <row r="15" spans="1:7" ht="20" customHeight="1" x14ac:dyDescent="0.15">
      <c r="A15" s="10" t="s">
        <v>75</v>
      </c>
      <c r="B15" s="414">
        <v>47</v>
      </c>
      <c r="C15" s="414">
        <v>18134</v>
      </c>
      <c r="D15" s="414">
        <v>0</v>
      </c>
      <c r="E15" s="413">
        <v>394956.86</v>
      </c>
      <c r="F15" s="413">
        <v>425403.85</v>
      </c>
      <c r="G15" s="413">
        <v>433758.85</v>
      </c>
    </row>
    <row r="16" spans="1:7" ht="20" customHeight="1" x14ac:dyDescent="0.15">
      <c r="A16" s="10" t="s">
        <v>76</v>
      </c>
      <c r="B16" s="414">
        <v>108</v>
      </c>
      <c r="C16" s="414">
        <v>86395</v>
      </c>
      <c r="D16" s="414">
        <v>64</v>
      </c>
      <c r="E16" s="413">
        <v>2859112.14</v>
      </c>
      <c r="F16" s="413">
        <v>3261795.4499999993</v>
      </c>
      <c r="G16" s="413">
        <v>3310834.9499999993</v>
      </c>
    </row>
    <row r="17" spans="1:7" ht="20" customHeight="1" x14ac:dyDescent="0.15">
      <c r="A17" s="598" t="s">
        <v>13</v>
      </c>
      <c r="B17" s="384">
        <f t="shared" ref="B17:G17" si="1">SUM(B13:B16)</f>
        <v>458</v>
      </c>
      <c r="C17" s="384">
        <f t="shared" si="1"/>
        <v>275899</v>
      </c>
      <c r="D17" s="384">
        <f t="shared" si="1"/>
        <v>315</v>
      </c>
      <c r="E17" s="383">
        <f t="shared" si="1"/>
        <v>7882345.9500000011</v>
      </c>
      <c r="F17" s="383">
        <f t="shared" si="1"/>
        <v>8877366.8399999999</v>
      </c>
      <c r="G17" s="383">
        <f t="shared" si="1"/>
        <v>8985818.7199999988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487</v>
      </c>
      <c r="C21" s="414">
        <v>308491</v>
      </c>
      <c r="D21" s="414">
        <v>0</v>
      </c>
      <c r="E21" s="413">
        <v>8656601.8000000007</v>
      </c>
      <c r="F21" s="413">
        <v>9795956.5</v>
      </c>
      <c r="G21" s="413">
        <v>9876645</v>
      </c>
    </row>
    <row r="22" spans="1:7" ht="20" customHeight="1" x14ac:dyDescent="0.15">
      <c r="A22" s="10" t="s">
        <v>79</v>
      </c>
      <c r="B22" s="414">
        <v>93</v>
      </c>
      <c r="C22" s="414">
        <v>62536</v>
      </c>
      <c r="D22" s="414">
        <v>0</v>
      </c>
      <c r="E22" s="413">
        <v>1629500.55</v>
      </c>
      <c r="F22" s="413">
        <v>1829675.0999999999</v>
      </c>
      <c r="G22" s="413">
        <v>1886942.0999999999</v>
      </c>
    </row>
    <row r="23" spans="1:7" ht="20" customHeight="1" x14ac:dyDescent="0.15">
      <c r="A23" s="10" t="s">
        <v>80</v>
      </c>
      <c r="B23" s="414">
        <v>169</v>
      </c>
      <c r="C23" s="414">
        <v>105133</v>
      </c>
      <c r="D23" s="414">
        <v>181</v>
      </c>
      <c r="E23" s="413">
        <v>2686488.8600000008</v>
      </c>
      <c r="F23" s="413">
        <v>2995234.5800000005</v>
      </c>
      <c r="G23" s="413">
        <v>3002371.0800000005</v>
      </c>
    </row>
    <row r="24" spans="1:7" ht="20" customHeight="1" x14ac:dyDescent="0.15">
      <c r="A24" s="10" t="s">
        <v>81</v>
      </c>
      <c r="B24" s="414">
        <v>30</v>
      </c>
      <c r="C24" s="414">
        <v>9337</v>
      </c>
      <c r="D24" s="414">
        <v>0</v>
      </c>
      <c r="E24" s="413">
        <v>253640.57</v>
      </c>
      <c r="F24" s="413">
        <v>281721.57</v>
      </c>
      <c r="G24" s="413">
        <v>290597.07</v>
      </c>
    </row>
    <row r="25" spans="1:7" ht="20" customHeight="1" x14ac:dyDescent="0.15">
      <c r="A25" s="598" t="s">
        <v>13</v>
      </c>
      <c r="B25" s="384">
        <f t="shared" ref="B25:G25" si="2">SUM(B21:B24)</f>
        <v>779</v>
      </c>
      <c r="C25" s="384">
        <f t="shared" si="2"/>
        <v>485497</v>
      </c>
      <c r="D25" s="384">
        <f t="shared" si="2"/>
        <v>181</v>
      </c>
      <c r="E25" s="383">
        <f t="shared" si="2"/>
        <v>13226231.780000003</v>
      </c>
      <c r="F25" s="383">
        <f t="shared" si="2"/>
        <v>14902587.75</v>
      </c>
      <c r="G25" s="383">
        <f t="shared" si="2"/>
        <v>15056555.25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39</v>
      </c>
      <c r="C29" s="414">
        <v>17966</v>
      </c>
      <c r="D29" s="414">
        <v>0</v>
      </c>
      <c r="E29" s="413">
        <v>233090.38</v>
      </c>
      <c r="F29" s="413">
        <v>250136.8</v>
      </c>
      <c r="G29" s="413">
        <v>259799.8</v>
      </c>
    </row>
    <row r="30" spans="1:7" ht="20" customHeight="1" x14ac:dyDescent="0.15">
      <c r="A30" s="10" t="s">
        <v>84</v>
      </c>
      <c r="B30" s="414">
        <v>1</v>
      </c>
      <c r="C30" s="414">
        <v>138</v>
      </c>
      <c r="D30" s="414">
        <v>0</v>
      </c>
      <c r="E30" s="413">
        <v>656</v>
      </c>
      <c r="F30" s="413">
        <v>656</v>
      </c>
      <c r="G30" s="413">
        <v>656</v>
      </c>
    </row>
    <row r="31" spans="1:7" ht="20" customHeight="1" x14ac:dyDescent="0.15">
      <c r="A31" s="10" t="s">
        <v>85</v>
      </c>
      <c r="B31" s="414">
        <v>37</v>
      </c>
      <c r="C31" s="414">
        <v>17404</v>
      </c>
      <c r="D31" s="414">
        <v>0</v>
      </c>
      <c r="E31" s="413">
        <v>344897.87</v>
      </c>
      <c r="F31" s="413">
        <v>369420.36</v>
      </c>
      <c r="G31" s="413">
        <v>374238.96000000008</v>
      </c>
    </row>
    <row r="32" spans="1:7" ht="20" customHeight="1" x14ac:dyDescent="0.15">
      <c r="A32" s="10" t="s">
        <v>86</v>
      </c>
      <c r="B32" s="414">
        <v>332</v>
      </c>
      <c r="C32" s="414">
        <v>135101</v>
      </c>
      <c r="D32" s="414">
        <v>1525</v>
      </c>
      <c r="E32" s="413">
        <v>2705700.61</v>
      </c>
      <c r="F32" s="413">
        <v>3010710.0500000003</v>
      </c>
      <c r="G32" s="413">
        <v>3081043.06</v>
      </c>
    </row>
    <row r="33" spans="1:7" ht="20" customHeight="1" x14ac:dyDescent="0.15">
      <c r="A33" s="10" t="s">
        <v>87</v>
      </c>
      <c r="B33" s="414">
        <v>17</v>
      </c>
      <c r="C33" s="414">
        <v>4277</v>
      </c>
      <c r="D33" s="414">
        <v>0</v>
      </c>
      <c r="E33" s="413">
        <v>60054</v>
      </c>
      <c r="F33" s="413">
        <v>61492</v>
      </c>
      <c r="G33" s="413">
        <v>64539</v>
      </c>
    </row>
    <row r="34" spans="1:7" ht="20" customHeight="1" x14ac:dyDescent="0.15">
      <c r="A34" s="10" t="s">
        <v>88</v>
      </c>
      <c r="B34" s="414">
        <v>125</v>
      </c>
      <c r="C34" s="414">
        <v>75433</v>
      </c>
      <c r="D34" s="414">
        <v>0</v>
      </c>
      <c r="E34" s="413">
        <v>1712940.67</v>
      </c>
      <c r="F34" s="413">
        <v>1940510.4300000002</v>
      </c>
      <c r="G34" s="413">
        <v>1973277.6</v>
      </c>
    </row>
    <row r="35" spans="1:7" ht="20" customHeight="1" x14ac:dyDescent="0.15">
      <c r="A35" s="598" t="s">
        <v>13</v>
      </c>
      <c r="B35" s="384">
        <f t="shared" ref="B35:G35" si="3">SUM(B29:B34)</f>
        <v>551</v>
      </c>
      <c r="C35" s="384">
        <f t="shared" si="3"/>
        <v>250319</v>
      </c>
      <c r="D35" s="384">
        <f t="shared" si="3"/>
        <v>1525</v>
      </c>
      <c r="E35" s="383">
        <f t="shared" si="3"/>
        <v>5057339.5299999993</v>
      </c>
      <c r="F35" s="383">
        <f t="shared" si="3"/>
        <v>5632925.6400000006</v>
      </c>
      <c r="G35" s="383">
        <f t="shared" si="3"/>
        <v>5753554.4199999999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13</v>
      </c>
      <c r="C39" s="414">
        <v>3036</v>
      </c>
      <c r="D39" s="414">
        <v>0</v>
      </c>
      <c r="E39" s="413">
        <v>45623.91</v>
      </c>
      <c r="F39" s="413">
        <v>50572.1</v>
      </c>
      <c r="G39" s="413">
        <v>54807.15</v>
      </c>
    </row>
    <row r="40" spans="1:7" ht="20" customHeight="1" x14ac:dyDescent="0.15">
      <c r="A40" s="10" t="s">
        <v>91</v>
      </c>
      <c r="B40" s="414">
        <v>168</v>
      </c>
      <c r="C40" s="414">
        <v>79514</v>
      </c>
      <c r="D40" s="414">
        <v>120</v>
      </c>
      <c r="E40" s="413">
        <v>849509.23999999987</v>
      </c>
      <c r="F40" s="413">
        <v>911943.35000000009</v>
      </c>
      <c r="G40" s="413">
        <v>948475.35000000009</v>
      </c>
    </row>
    <row r="41" spans="1:7" ht="20" customHeight="1" x14ac:dyDescent="0.15">
      <c r="A41" s="598" t="s">
        <v>13</v>
      </c>
      <c r="B41" s="384">
        <f t="shared" ref="B41:G41" si="4">SUM(B39:B40)</f>
        <v>181</v>
      </c>
      <c r="C41" s="384">
        <f t="shared" si="4"/>
        <v>82550</v>
      </c>
      <c r="D41" s="384">
        <f t="shared" si="4"/>
        <v>120</v>
      </c>
      <c r="E41" s="383">
        <f t="shared" si="4"/>
        <v>895133.14999999991</v>
      </c>
      <c r="F41" s="383">
        <f t="shared" si="4"/>
        <v>962515.45000000007</v>
      </c>
      <c r="G41" s="383">
        <f t="shared" si="4"/>
        <v>1003282.5000000001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3041</v>
      </c>
      <c r="C43" s="594">
        <f t="shared" si="5"/>
        <v>1816357</v>
      </c>
      <c r="D43" s="594">
        <f t="shared" si="5"/>
        <v>2637</v>
      </c>
      <c r="E43" s="595">
        <f t="shared" si="5"/>
        <v>49212658.340000004</v>
      </c>
      <c r="F43" s="595">
        <f t="shared" si="5"/>
        <v>55889027.49000001</v>
      </c>
      <c r="G43" s="595">
        <f t="shared" si="5"/>
        <v>56587677.689999998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442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235</v>
      </c>
      <c r="C5" s="414">
        <v>71874</v>
      </c>
      <c r="D5" s="414">
        <v>161</v>
      </c>
      <c r="E5" s="413">
        <v>1242731.56</v>
      </c>
      <c r="F5" s="413">
        <v>1309014.52</v>
      </c>
      <c r="G5" s="413">
        <v>1351013.02</v>
      </c>
    </row>
    <row r="6" spans="1:7" ht="20" customHeight="1" x14ac:dyDescent="0.15">
      <c r="A6" s="10" t="s">
        <v>69</v>
      </c>
      <c r="B6" s="414">
        <v>1422</v>
      </c>
      <c r="C6" s="414">
        <v>436879</v>
      </c>
      <c r="D6" s="414">
        <v>4020</v>
      </c>
      <c r="E6" s="413">
        <v>9153760.2599999998</v>
      </c>
      <c r="F6" s="413">
        <v>10217759.83</v>
      </c>
      <c r="G6" s="413">
        <v>10382461.239999998</v>
      </c>
    </row>
    <row r="7" spans="1:7" ht="20" customHeight="1" x14ac:dyDescent="0.15">
      <c r="A7" s="10" t="s">
        <v>70</v>
      </c>
      <c r="B7" s="414">
        <v>813</v>
      </c>
      <c r="C7" s="414">
        <v>237208</v>
      </c>
      <c r="D7" s="414">
        <v>2385</v>
      </c>
      <c r="E7" s="413">
        <v>3742741.23</v>
      </c>
      <c r="F7" s="413">
        <v>3917919.5500000003</v>
      </c>
      <c r="G7" s="413">
        <v>3959902.1500000004</v>
      </c>
    </row>
    <row r="8" spans="1:7" ht="20" customHeight="1" x14ac:dyDescent="0.15">
      <c r="A8" s="10" t="s">
        <v>71</v>
      </c>
      <c r="B8" s="414">
        <v>34</v>
      </c>
      <c r="C8" s="414">
        <v>6575</v>
      </c>
      <c r="D8" s="414">
        <v>250</v>
      </c>
      <c r="E8" s="413">
        <v>42627.8</v>
      </c>
      <c r="F8" s="413">
        <v>46163.549999999996</v>
      </c>
      <c r="G8" s="413">
        <v>48917.549999999996</v>
      </c>
    </row>
    <row r="9" spans="1:7" ht="20" customHeight="1" x14ac:dyDescent="0.15">
      <c r="A9" s="598" t="s">
        <v>13</v>
      </c>
      <c r="B9" s="384">
        <f t="shared" ref="B9:G9" si="0">SUM(B5:B8)</f>
        <v>2504</v>
      </c>
      <c r="C9" s="384">
        <f t="shared" si="0"/>
        <v>752536</v>
      </c>
      <c r="D9" s="384">
        <f t="shared" si="0"/>
        <v>6816</v>
      </c>
      <c r="E9" s="383">
        <f t="shared" si="0"/>
        <v>14181860.850000001</v>
      </c>
      <c r="F9" s="383">
        <f t="shared" si="0"/>
        <v>15490857.450000001</v>
      </c>
      <c r="G9" s="383">
        <f t="shared" si="0"/>
        <v>15742293.959999999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1127</v>
      </c>
      <c r="C13" s="414">
        <v>236841</v>
      </c>
      <c r="D13" s="414">
        <v>5558</v>
      </c>
      <c r="E13" s="413">
        <v>2927153.7</v>
      </c>
      <c r="F13" s="413">
        <v>3186207.5</v>
      </c>
      <c r="G13" s="413">
        <v>3761076.3099999996</v>
      </c>
    </row>
    <row r="14" spans="1:7" ht="20" customHeight="1" x14ac:dyDescent="0.15">
      <c r="A14" s="10" t="s">
        <v>74</v>
      </c>
      <c r="B14" s="414">
        <v>252</v>
      </c>
      <c r="C14" s="414">
        <v>83395</v>
      </c>
      <c r="D14" s="414">
        <v>3618</v>
      </c>
      <c r="E14" s="413">
        <v>1124901</v>
      </c>
      <c r="F14" s="413">
        <v>1201774.5600000003</v>
      </c>
      <c r="G14" s="413">
        <v>1218278.6600000001</v>
      </c>
    </row>
    <row r="15" spans="1:7" ht="20" customHeight="1" x14ac:dyDescent="0.15">
      <c r="A15" s="10" t="s">
        <v>75</v>
      </c>
      <c r="B15" s="414">
        <v>235</v>
      </c>
      <c r="C15" s="414">
        <v>51381</v>
      </c>
      <c r="D15" s="414">
        <v>0</v>
      </c>
      <c r="E15" s="413">
        <v>620881.84000000008</v>
      </c>
      <c r="F15" s="413">
        <v>648469.04999999981</v>
      </c>
      <c r="G15" s="413">
        <v>673676.98999999987</v>
      </c>
    </row>
    <row r="16" spans="1:7" ht="20" customHeight="1" x14ac:dyDescent="0.15">
      <c r="A16" s="10" t="s">
        <v>76</v>
      </c>
      <c r="B16" s="414">
        <v>641</v>
      </c>
      <c r="C16" s="414">
        <v>211058</v>
      </c>
      <c r="D16" s="414">
        <v>1246</v>
      </c>
      <c r="E16" s="413">
        <v>4190512.6899999995</v>
      </c>
      <c r="F16" s="413">
        <v>4447108.1099999985</v>
      </c>
      <c r="G16" s="413">
        <v>4498609.5</v>
      </c>
    </row>
    <row r="17" spans="1:7" ht="20" customHeight="1" x14ac:dyDescent="0.15">
      <c r="A17" s="598" t="s">
        <v>13</v>
      </c>
      <c r="B17" s="384">
        <f t="shared" ref="B17:G17" si="1">SUM(B13:B16)</f>
        <v>2255</v>
      </c>
      <c r="C17" s="384">
        <f t="shared" si="1"/>
        <v>582675</v>
      </c>
      <c r="D17" s="384">
        <f t="shared" si="1"/>
        <v>10422</v>
      </c>
      <c r="E17" s="383">
        <f t="shared" si="1"/>
        <v>8863449.2300000004</v>
      </c>
      <c r="F17" s="383">
        <f t="shared" si="1"/>
        <v>9483559.2199999988</v>
      </c>
      <c r="G17" s="383">
        <f t="shared" si="1"/>
        <v>10151641.460000001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664</v>
      </c>
      <c r="C21" s="414">
        <v>174439</v>
      </c>
      <c r="D21" s="414">
        <v>528</v>
      </c>
      <c r="E21" s="413">
        <v>5740576.5699999994</v>
      </c>
      <c r="F21" s="413">
        <v>6066296.1799999997</v>
      </c>
      <c r="G21" s="413">
        <v>6188629.7399999993</v>
      </c>
    </row>
    <row r="22" spans="1:7" ht="20" customHeight="1" x14ac:dyDescent="0.15">
      <c r="A22" s="10" t="s">
        <v>79</v>
      </c>
      <c r="B22" s="414">
        <v>384</v>
      </c>
      <c r="C22" s="414">
        <v>94484</v>
      </c>
      <c r="D22" s="414">
        <v>2475</v>
      </c>
      <c r="E22" s="413">
        <v>1124778.5</v>
      </c>
      <c r="F22" s="413">
        <v>1153227.3999999999</v>
      </c>
      <c r="G22" s="413">
        <v>1199487.6599999999</v>
      </c>
    </row>
    <row r="23" spans="1:7" ht="20" customHeight="1" x14ac:dyDescent="0.15">
      <c r="A23" s="10" t="s">
        <v>80</v>
      </c>
      <c r="B23" s="414">
        <v>1063</v>
      </c>
      <c r="C23" s="414">
        <v>186205</v>
      </c>
      <c r="D23" s="414">
        <v>4926</v>
      </c>
      <c r="E23" s="413">
        <v>3104614.4299999997</v>
      </c>
      <c r="F23" s="413">
        <v>3327133.01</v>
      </c>
      <c r="G23" s="413">
        <v>3356053.98</v>
      </c>
    </row>
    <row r="24" spans="1:7" ht="20" customHeight="1" x14ac:dyDescent="0.15">
      <c r="A24" s="10" t="s">
        <v>81</v>
      </c>
      <c r="B24" s="414">
        <v>197</v>
      </c>
      <c r="C24" s="414">
        <v>39229</v>
      </c>
      <c r="D24" s="414">
        <v>600</v>
      </c>
      <c r="E24" s="413">
        <v>397585.3</v>
      </c>
      <c r="F24" s="413">
        <v>447873.17</v>
      </c>
      <c r="G24" s="413">
        <v>463822.16000000003</v>
      </c>
    </row>
    <row r="25" spans="1:7" ht="20" customHeight="1" x14ac:dyDescent="0.15">
      <c r="A25" s="598" t="s">
        <v>13</v>
      </c>
      <c r="B25" s="384">
        <f t="shared" ref="B25:G25" si="2">SUM(B21:B24)</f>
        <v>2308</v>
      </c>
      <c r="C25" s="384">
        <f t="shared" si="2"/>
        <v>494357</v>
      </c>
      <c r="D25" s="384">
        <f t="shared" si="2"/>
        <v>8529</v>
      </c>
      <c r="E25" s="383">
        <f t="shared" si="2"/>
        <v>10367554.800000001</v>
      </c>
      <c r="F25" s="383">
        <f t="shared" si="2"/>
        <v>10994529.76</v>
      </c>
      <c r="G25" s="383">
        <f t="shared" si="2"/>
        <v>11207993.539999999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126</v>
      </c>
      <c r="C29" s="414">
        <v>14086</v>
      </c>
      <c r="D29" s="414">
        <v>270</v>
      </c>
      <c r="E29" s="413">
        <v>94641.3</v>
      </c>
      <c r="F29" s="413">
        <v>97961.58</v>
      </c>
      <c r="G29" s="413">
        <v>103596.68000000001</v>
      </c>
    </row>
    <row r="30" spans="1:7" ht="20" customHeight="1" x14ac:dyDescent="0.15">
      <c r="A30" s="10" t="s">
        <v>84</v>
      </c>
      <c r="B30" s="414">
        <v>68</v>
      </c>
      <c r="C30" s="414">
        <v>5109</v>
      </c>
      <c r="D30" s="414">
        <v>33</v>
      </c>
      <c r="E30" s="413">
        <v>31306</v>
      </c>
      <c r="F30" s="413">
        <v>32755</v>
      </c>
      <c r="G30" s="413">
        <v>41758.94</v>
      </c>
    </row>
    <row r="31" spans="1:7" ht="20" customHeight="1" x14ac:dyDescent="0.15">
      <c r="A31" s="10" t="s">
        <v>85</v>
      </c>
      <c r="B31" s="414">
        <v>68</v>
      </c>
      <c r="C31" s="414">
        <v>17270</v>
      </c>
      <c r="D31" s="414">
        <v>6</v>
      </c>
      <c r="E31" s="413">
        <v>226427.07</v>
      </c>
      <c r="F31" s="413">
        <v>246355.99000000002</v>
      </c>
      <c r="G31" s="413">
        <v>267107.69</v>
      </c>
    </row>
    <row r="32" spans="1:7" ht="20" customHeight="1" x14ac:dyDescent="0.15">
      <c r="A32" s="10" t="s">
        <v>86</v>
      </c>
      <c r="B32" s="414">
        <v>487</v>
      </c>
      <c r="C32" s="414">
        <v>91597</v>
      </c>
      <c r="D32" s="414">
        <v>9925</v>
      </c>
      <c r="E32" s="413">
        <v>1563022.51</v>
      </c>
      <c r="F32" s="413">
        <v>1725243.56</v>
      </c>
      <c r="G32" s="413">
        <v>1801501.1500000001</v>
      </c>
    </row>
    <row r="33" spans="1:7" ht="20" customHeight="1" x14ac:dyDescent="0.15">
      <c r="A33" s="10" t="s">
        <v>87</v>
      </c>
      <c r="B33" s="414">
        <v>7</v>
      </c>
      <c r="C33" s="414">
        <v>1099</v>
      </c>
      <c r="D33" s="414">
        <v>0</v>
      </c>
      <c r="E33" s="413">
        <v>5200</v>
      </c>
      <c r="F33" s="413">
        <v>5310.1</v>
      </c>
      <c r="G33" s="413">
        <v>5310.1</v>
      </c>
    </row>
    <row r="34" spans="1:7" ht="20" customHeight="1" x14ac:dyDescent="0.15">
      <c r="A34" s="10" t="s">
        <v>88</v>
      </c>
      <c r="B34" s="414">
        <v>306</v>
      </c>
      <c r="C34" s="414">
        <v>72213</v>
      </c>
      <c r="D34" s="414">
        <v>1231</v>
      </c>
      <c r="E34" s="413">
        <v>558883.88</v>
      </c>
      <c r="F34" s="413">
        <v>636917.46000000008</v>
      </c>
      <c r="G34" s="413">
        <v>757035.55000000016</v>
      </c>
    </row>
    <row r="35" spans="1:7" ht="20" customHeight="1" x14ac:dyDescent="0.15">
      <c r="A35" s="598" t="s">
        <v>13</v>
      </c>
      <c r="B35" s="384">
        <f t="shared" ref="B35:G35" si="3">SUM(B29:B34)</f>
        <v>1062</v>
      </c>
      <c r="C35" s="384">
        <f t="shared" si="3"/>
        <v>201374</v>
      </c>
      <c r="D35" s="384">
        <f t="shared" si="3"/>
        <v>11465</v>
      </c>
      <c r="E35" s="383">
        <f t="shared" si="3"/>
        <v>2479480.7599999998</v>
      </c>
      <c r="F35" s="383">
        <f t="shared" si="3"/>
        <v>2744543.69</v>
      </c>
      <c r="G35" s="383">
        <f t="shared" si="3"/>
        <v>2976310.1100000003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344</v>
      </c>
      <c r="C39" s="414">
        <v>58968</v>
      </c>
      <c r="D39" s="414">
        <v>10</v>
      </c>
      <c r="E39" s="413">
        <v>345722.65</v>
      </c>
      <c r="F39" s="413">
        <v>353024.15</v>
      </c>
      <c r="G39" s="413">
        <v>358465.79000000004</v>
      </c>
    </row>
    <row r="40" spans="1:7" ht="20" customHeight="1" x14ac:dyDescent="0.15">
      <c r="A40" s="10" t="s">
        <v>91</v>
      </c>
      <c r="B40" s="414">
        <v>511</v>
      </c>
      <c r="C40" s="414">
        <v>119362</v>
      </c>
      <c r="D40" s="414">
        <v>795</v>
      </c>
      <c r="E40" s="413">
        <v>984120</v>
      </c>
      <c r="F40" s="413">
        <v>1047230.98</v>
      </c>
      <c r="G40" s="413">
        <v>1114524.2999999998</v>
      </c>
    </row>
    <row r="41" spans="1:7" ht="20" customHeight="1" x14ac:dyDescent="0.15">
      <c r="A41" s="598" t="s">
        <v>13</v>
      </c>
      <c r="B41" s="384">
        <f t="shared" ref="B41:G41" si="4">SUM(B39:B40)</f>
        <v>855</v>
      </c>
      <c r="C41" s="384">
        <f t="shared" si="4"/>
        <v>178330</v>
      </c>
      <c r="D41" s="384">
        <f t="shared" si="4"/>
        <v>805</v>
      </c>
      <c r="E41" s="383">
        <f t="shared" si="4"/>
        <v>1329842.6499999999</v>
      </c>
      <c r="F41" s="383">
        <f t="shared" si="4"/>
        <v>1400255.13</v>
      </c>
      <c r="G41" s="383">
        <f t="shared" si="4"/>
        <v>1472990.0899999999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8984</v>
      </c>
      <c r="C43" s="594">
        <f t="shared" si="5"/>
        <v>2209272</v>
      </c>
      <c r="D43" s="594">
        <f t="shared" si="5"/>
        <v>38037</v>
      </c>
      <c r="E43" s="595">
        <f t="shared" si="5"/>
        <v>37222188.289999999</v>
      </c>
      <c r="F43" s="595">
        <f t="shared" si="5"/>
        <v>40113745.25</v>
      </c>
      <c r="G43" s="595">
        <f t="shared" si="5"/>
        <v>41551229.159999996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443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49</v>
      </c>
      <c r="C5" s="414">
        <v>3098</v>
      </c>
      <c r="D5" s="414">
        <v>172</v>
      </c>
      <c r="E5" s="413">
        <v>15489</v>
      </c>
      <c r="F5" s="413">
        <v>16655.400000000001</v>
      </c>
      <c r="G5" s="413">
        <v>17035.400000000001</v>
      </c>
    </row>
    <row r="6" spans="1:7" ht="20" customHeight="1" x14ac:dyDescent="0.15">
      <c r="A6" s="10" t="s">
        <v>69</v>
      </c>
      <c r="B6" s="414">
        <v>233</v>
      </c>
      <c r="C6" s="414">
        <v>21947</v>
      </c>
      <c r="D6" s="414">
        <v>574</v>
      </c>
      <c r="E6" s="413">
        <v>142859.5</v>
      </c>
      <c r="F6" s="413">
        <v>151103.5</v>
      </c>
      <c r="G6" s="413">
        <v>154226.5</v>
      </c>
    </row>
    <row r="7" spans="1:7" ht="20" customHeight="1" x14ac:dyDescent="0.15">
      <c r="A7" s="10" t="s">
        <v>70</v>
      </c>
      <c r="B7" s="414">
        <v>124</v>
      </c>
      <c r="C7" s="414">
        <v>11630</v>
      </c>
      <c r="D7" s="414">
        <v>296</v>
      </c>
      <c r="E7" s="413">
        <v>37216</v>
      </c>
      <c r="F7" s="413">
        <v>37502.1</v>
      </c>
      <c r="G7" s="413">
        <v>37523.1</v>
      </c>
    </row>
    <row r="8" spans="1:7" ht="20" customHeight="1" x14ac:dyDescent="0.15">
      <c r="A8" s="10" t="s">
        <v>71</v>
      </c>
      <c r="B8" s="414">
        <v>0</v>
      </c>
      <c r="C8" s="414">
        <v>0</v>
      </c>
      <c r="D8" s="414">
        <v>0</v>
      </c>
      <c r="E8" s="413">
        <v>0</v>
      </c>
      <c r="F8" s="413">
        <v>0</v>
      </c>
      <c r="G8" s="413">
        <v>0</v>
      </c>
    </row>
    <row r="9" spans="1:7" ht="20" customHeight="1" x14ac:dyDescent="0.15">
      <c r="A9" s="598" t="s">
        <v>13</v>
      </c>
      <c r="B9" s="384">
        <f t="shared" ref="B9:G9" si="0">SUM(B5:B8)</f>
        <v>406</v>
      </c>
      <c r="C9" s="384">
        <f t="shared" si="0"/>
        <v>36675</v>
      </c>
      <c r="D9" s="384">
        <f t="shared" si="0"/>
        <v>1042</v>
      </c>
      <c r="E9" s="383">
        <f t="shared" si="0"/>
        <v>195564.5</v>
      </c>
      <c r="F9" s="383">
        <f t="shared" si="0"/>
        <v>205261</v>
      </c>
      <c r="G9" s="383">
        <f t="shared" si="0"/>
        <v>208785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156</v>
      </c>
      <c r="C13" s="414">
        <v>14011</v>
      </c>
      <c r="D13" s="414">
        <v>343</v>
      </c>
      <c r="E13" s="413">
        <v>61794.5</v>
      </c>
      <c r="F13" s="413">
        <v>64885.5</v>
      </c>
      <c r="G13" s="413">
        <v>65246.7</v>
      </c>
    </row>
    <row r="14" spans="1:7" ht="20" customHeight="1" x14ac:dyDescent="0.15">
      <c r="A14" s="10" t="s">
        <v>74</v>
      </c>
      <c r="B14" s="414">
        <v>40</v>
      </c>
      <c r="C14" s="414">
        <v>5066</v>
      </c>
      <c r="D14" s="414">
        <v>0</v>
      </c>
      <c r="E14" s="413">
        <v>22250.5</v>
      </c>
      <c r="F14" s="413">
        <v>22326.5</v>
      </c>
      <c r="G14" s="413">
        <v>22326.5</v>
      </c>
    </row>
    <row r="15" spans="1:7" ht="20" customHeight="1" x14ac:dyDescent="0.15">
      <c r="A15" s="10" t="s">
        <v>75</v>
      </c>
      <c r="B15" s="414">
        <v>29</v>
      </c>
      <c r="C15" s="414">
        <v>2802</v>
      </c>
      <c r="D15" s="414">
        <v>110</v>
      </c>
      <c r="E15" s="413">
        <v>10651.3</v>
      </c>
      <c r="F15" s="413">
        <v>12151.3</v>
      </c>
      <c r="G15" s="413">
        <v>12227.3</v>
      </c>
    </row>
    <row r="16" spans="1:7" ht="20" customHeight="1" x14ac:dyDescent="0.15">
      <c r="A16" s="10" t="s">
        <v>76</v>
      </c>
      <c r="B16" s="414">
        <v>62</v>
      </c>
      <c r="C16" s="414">
        <v>4654</v>
      </c>
      <c r="D16" s="414">
        <v>0</v>
      </c>
      <c r="E16" s="413">
        <v>17085.5</v>
      </c>
      <c r="F16" s="413">
        <v>41411.42</v>
      </c>
      <c r="G16" s="413">
        <v>41411.42</v>
      </c>
    </row>
    <row r="17" spans="1:7" ht="20" customHeight="1" x14ac:dyDescent="0.15">
      <c r="A17" s="598" t="s">
        <v>13</v>
      </c>
      <c r="B17" s="384">
        <f t="shared" ref="B17:G17" si="1">SUM(B13:B16)</f>
        <v>287</v>
      </c>
      <c r="C17" s="384">
        <f t="shared" si="1"/>
        <v>26533</v>
      </c>
      <c r="D17" s="384">
        <f t="shared" si="1"/>
        <v>453</v>
      </c>
      <c r="E17" s="383">
        <f t="shared" si="1"/>
        <v>111781.8</v>
      </c>
      <c r="F17" s="383">
        <f t="shared" si="1"/>
        <v>140774.72</v>
      </c>
      <c r="G17" s="383">
        <f t="shared" si="1"/>
        <v>141211.91999999998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441</v>
      </c>
      <c r="C21" s="414">
        <v>33667</v>
      </c>
      <c r="D21" s="414">
        <v>0</v>
      </c>
      <c r="E21" s="413">
        <v>205078.70000000004</v>
      </c>
      <c r="F21" s="413">
        <v>206406.70000000004</v>
      </c>
      <c r="G21" s="413">
        <v>207711.70000000004</v>
      </c>
    </row>
    <row r="22" spans="1:7" ht="20" customHeight="1" x14ac:dyDescent="0.15">
      <c r="A22" s="10" t="s">
        <v>79</v>
      </c>
      <c r="B22" s="414">
        <v>62</v>
      </c>
      <c r="C22" s="414">
        <v>8715</v>
      </c>
      <c r="D22" s="414">
        <v>0</v>
      </c>
      <c r="E22" s="413">
        <v>40556.5</v>
      </c>
      <c r="F22" s="413">
        <v>40755.5</v>
      </c>
      <c r="G22" s="413">
        <v>41297.5</v>
      </c>
    </row>
    <row r="23" spans="1:7" ht="20" customHeight="1" x14ac:dyDescent="0.15">
      <c r="A23" s="10" t="s">
        <v>80</v>
      </c>
      <c r="B23" s="414">
        <v>119</v>
      </c>
      <c r="C23" s="414">
        <v>10572</v>
      </c>
      <c r="D23" s="414">
        <v>176</v>
      </c>
      <c r="E23" s="413">
        <v>58577.100000000006</v>
      </c>
      <c r="F23" s="413">
        <v>59702.100000000006</v>
      </c>
      <c r="G23" s="413">
        <v>59827.100000000006</v>
      </c>
    </row>
    <row r="24" spans="1:7" ht="20" customHeight="1" x14ac:dyDescent="0.15">
      <c r="A24" s="10" t="s">
        <v>81</v>
      </c>
      <c r="B24" s="414">
        <v>50</v>
      </c>
      <c r="C24" s="414">
        <v>4632</v>
      </c>
      <c r="D24" s="414">
        <v>0</v>
      </c>
      <c r="E24" s="413">
        <v>22003</v>
      </c>
      <c r="F24" s="413">
        <v>22003</v>
      </c>
      <c r="G24" s="413">
        <v>22028</v>
      </c>
    </row>
    <row r="25" spans="1:7" ht="20" customHeight="1" x14ac:dyDescent="0.15">
      <c r="A25" s="598" t="s">
        <v>13</v>
      </c>
      <c r="B25" s="384">
        <f t="shared" ref="B25:G25" si="2">SUM(B21:B24)</f>
        <v>672</v>
      </c>
      <c r="C25" s="384">
        <f t="shared" si="2"/>
        <v>57586</v>
      </c>
      <c r="D25" s="384">
        <f t="shared" si="2"/>
        <v>176</v>
      </c>
      <c r="E25" s="383">
        <f t="shared" si="2"/>
        <v>326215.30000000005</v>
      </c>
      <c r="F25" s="383">
        <f t="shared" si="2"/>
        <v>328867.30000000005</v>
      </c>
      <c r="G25" s="383">
        <f t="shared" si="2"/>
        <v>330864.30000000005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69</v>
      </c>
      <c r="C29" s="414">
        <v>9124</v>
      </c>
      <c r="D29" s="414">
        <v>0</v>
      </c>
      <c r="E29" s="413">
        <v>35833</v>
      </c>
      <c r="F29" s="413">
        <v>35833</v>
      </c>
      <c r="G29" s="413">
        <v>35833</v>
      </c>
    </row>
    <row r="30" spans="1:7" ht="20" customHeight="1" x14ac:dyDescent="0.15">
      <c r="A30" s="10" t="s">
        <v>84</v>
      </c>
      <c r="B30" s="414">
        <v>13</v>
      </c>
      <c r="C30" s="414">
        <v>620</v>
      </c>
      <c r="D30" s="414">
        <v>0</v>
      </c>
      <c r="E30" s="413">
        <v>3910</v>
      </c>
      <c r="F30" s="413">
        <v>3910</v>
      </c>
      <c r="G30" s="413">
        <v>3910</v>
      </c>
    </row>
    <row r="31" spans="1:7" ht="20" customHeight="1" x14ac:dyDescent="0.15">
      <c r="A31" s="10" t="s">
        <v>85</v>
      </c>
      <c r="B31" s="414">
        <v>9</v>
      </c>
      <c r="C31" s="414">
        <v>637</v>
      </c>
      <c r="D31" s="414">
        <v>0</v>
      </c>
      <c r="E31" s="413">
        <v>2813</v>
      </c>
      <c r="F31" s="413">
        <v>6033</v>
      </c>
      <c r="G31" s="413">
        <v>6133</v>
      </c>
    </row>
    <row r="32" spans="1:7" ht="20" customHeight="1" x14ac:dyDescent="0.15">
      <c r="A32" s="10" t="s">
        <v>86</v>
      </c>
      <c r="B32" s="414">
        <v>125</v>
      </c>
      <c r="C32" s="414">
        <v>10090</v>
      </c>
      <c r="D32" s="414">
        <v>17</v>
      </c>
      <c r="E32" s="413">
        <v>50062</v>
      </c>
      <c r="F32" s="413">
        <v>50502</v>
      </c>
      <c r="G32" s="413">
        <v>50693.5</v>
      </c>
    </row>
    <row r="33" spans="1:7" ht="20" customHeight="1" x14ac:dyDescent="0.15">
      <c r="A33" s="10" t="s">
        <v>87</v>
      </c>
      <c r="B33" s="414">
        <v>0</v>
      </c>
      <c r="C33" s="414">
        <v>0</v>
      </c>
      <c r="D33" s="414">
        <v>0</v>
      </c>
      <c r="E33" s="413">
        <v>0</v>
      </c>
      <c r="F33" s="413">
        <v>0</v>
      </c>
      <c r="G33" s="413">
        <v>0</v>
      </c>
    </row>
    <row r="34" spans="1:7" ht="20" customHeight="1" x14ac:dyDescent="0.15">
      <c r="A34" s="10" t="s">
        <v>88</v>
      </c>
      <c r="B34" s="414">
        <v>228</v>
      </c>
      <c r="C34" s="414">
        <v>16345</v>
      </c>
      <c r="D34" s="414">
        <v>0</v>
      </c>
      <c r="E34" s="413">
        <v>75486.5</v>
      </c>
      <c r="F34" s="413">
        <v>76387.5</v>
      </c>
      <c r="G34" s="413">
        <v>76878</v>
      </c>
    </row>
    <row r="35" spans="1:7" ht="20" customHeight="1" x14ac:dyDescent="0.15">
      <c r="A35" s="598" t="s">
        <v>13</v>
      </c>
      <c r="B35" s="384">
        <f t="shared" ref="B35:G35" si="3">SUM(B29:B34)</f>
        <v>444</v>
      </c>
      <c r="C35" s="384">
        <f t="shared" si="3"/>
        <v>36816</v>
      </c>
      <c r="D35" s="384">
        <f t="shared" si="3"/>
        <v>17</v>
      </c>
      <c r="E35" s="383">
        <f t="shared" si="3"/>
        <v>168104.5</v>
      </c>
      <c r="F35" s="383">
        <f t="shared" si="3"/>
        <v>172665.5</v>
      </c>
      <c r="G35" s="383">
        <f t="shared" si="3"/>
        <v>173447.5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57</v>
      </c>
      <c r="C39" s="414">
        <v>4032</v>
      </c>
      <c r="D39" s="414">
        <v>87</v>
      </c>
      <c r="E39" s="413">
        <v>16146.5</v>
      </c>
      <c r="F39" s="413">
        <v>16581.5</v>
      </c>
      <c r="G39" s="413">
        <v>16623.5</v>
      </c>
    </row>
    <row r="40" spans="1:7" ht="20" customHeight="1" x14ac:dyDescent="0.15">
      <c r="A40" s="10" t="s">
        <v>91</v>
      </c>
      <c r="B40" s="414">
        <v>772</v>
      </c>
      <c r="C40" s="414">
        <v>30487</v>
      </c>
      <c r="D40" s="414">
        <v>9452</v>
      </c>
      <c r="E40" s="413">
        <v>196665</v>
      </c>
      <c r="F40" s="413">
        <v>304563.37999999995</v>
      </c>
      <c r="G40" s="413">
        <v>306913.37999999995</v>
      </c>
    </row>
    <row r="41" spans="1:7" ht="20" customHeight="1" x14ac:dyDescent="0.15">
      <c r="A41" s="598" t="s">
        <v>13</v>
      </c>
      <c r="B41" s="384">
        <f t="shared" ref="B41:G41" si="4">SUM(B39:B40)</f>
        <v>829</v>
      </c>
      <c r="C41" s="384">
        <f t="shared" si="4"/>
        <v>34519</v>
      </c>
      <c r="D41" s="384">
        <f t="shared" si="4"/>
        <v>9539</v>
      </c>
      <c r="E41" s="383">
        <f t="shared" si="4"/>
        <v>212811.5</v>
      </c>
      <c r="F41" s="383">
        <f t="shared" si="4"/>
        <v>321144.87999999995</v>
      </c>
      <c r="G41" s="383">
        <f t="shared" si="4"/>
        <v>323536.87999999995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2638</v>
      </c>
      <c r="C43" s="594">
        <f t="shared" si="5"/>
        <v>192129</v>
      </c>
      <c r="D43" s="594">
        <f t="shared" si="5"/>
        <v>11227</v>
      </c>
      <c r="E43" s="595">
        <f t="shared" si="5"/>
        <v>1014477.6000000001</v>
      </c>
      <c r="F43" s="595">
        <f t="shared" si="5"/>
        <v>1168713.3999999999</v>
      </c>
      <c r="G43" s="595">
        <f t="shared" si="5"/>
        <v>1177845.5999999999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>
    <tabColor rgb="FFFF0000"/>
    <pageSetUpPr fitToPage="1"/>
  </sheetPr>
  <dimension ref="A1:P58"/>
  <sheetViews>
    <sheetView zoomScaleNormal="100" workbookViewId="0"/>
  </sheetViews>
  <sheetFormatPr baseColWidth="10" defaultColWidth="9.1640625" defaultRowHeight="13.5" customHeight="1" x14ac:dyDescent="0.15"/>
  <cols>
    <col min="1" max="1" width="40.1640625" style="6" customWidth="1"/>
    <col min="2" max="2" width="17.33203125" style="6" bestFit="1" customWidth="1"/>
    <col min="3" max="3" width="12.83203125" style="6" bestFit="1" customWidth="1"/>
    <col min="4" max="4" width="13.83203125" style="6" bestFit="1" customWidth="1"/>
    <col min="5" max="5" width="18.5" style="6" bestFit="1" customWidth="1"/>
    <col min="6" max="6" width="18" style="6" bestFit="1" customWidth="1"/>
    <col min="7" max="7" width="16" style="6" bestFit="1" customWidth="1"/>
    <col min="8" max="11" width="9.1640625" style="6"/>
    <col min="12" max="12" width="11.33203125" style="6" customWidth="1"/>
    <col min="13" max="13" width="9.1640625" style="6"/>
    <col min="14" max="16" width="14.33203125" style="6" customWidth="1"/>
    <col min="17" max="16384" width="9.1640625" style="6"/>
  </cols>
  <sheetData>
    <row r="1" spans="1:16" s="20" customFormat="1" ht="50" customHeight="1" x14ac:dyDescent="0.15">
      <c r="A1" s="606" t="s">
        <v>402</v>
      </c>
      <c r="B1" s="649" t="s">
        <v>235</v>
      </c>
      <c r="C1" s="649"/>
      <c r="D1" s="649"/>
      <c r="E1" s="649"/>
      <c r="F1" s="649"/>
      <c r="G1" s="649"/>
    </row>
    <row r="2" spans="1:16" s="20" customFormat="1" ht="50" customHeight="1" x14ac:dyDescent="0.15">
      <c r="A2" s="24"/>
      <c r="B2" s="18"/>
      <c r="C2" s="18"/>
      <c r="D2" s="18"/>
      <c r="E2" s="18"/>
      <c r="F2" s="18"/>
      <c r="G2" s="18"/>
    </row>
    <row r="3" spans="1:16" s="8" customFormat="1" ht="20" customHeight="1" x14ac:dyDescent="0.15">
      <c r="A3" s="607" t="s">
        <v>3</v>
      </c>
      <c r="B3" s="7"/>
      <c r="C3" s="7"/>
      <c r="D3" s="7"/>
      <c r="E3" s="7"/>
      <c r="F3" s="7"/>
    </row>
    <row r="4" spans="1:16" s="376" customFormat="1" ht="20" customHeight="1" x14ac:dyDescent="0.15">
      <c r="A4" s="597" t="s">
        <v>54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  <c r="I4" s="6"/>
      <c r="J4" s="6"/>
      <c r="K4" s="6"/>
      <c r="L4" s="6"/>
      <c r="M4" s="6"/>
      <c r="N4" s="6"/>
      <c r="O4" s="6"/>
      <c r="P4" s="6"/>
    </row>
    <row r="5" spans="1:16" ht="20" customHeight="1" x14ac:dyDescent="0.15">
      <c r="A5" s="9" t="s">
        <v>12</v>
      </c>
      <c r="B5" s="382">
        <v>3245345</v>
      </c>
      <c r="C5" s="382">
        <v>104439213</v>
      </c>
      <c r="D5" s="382">
        <v>365374</v>
      </c>
      <c r="E5" s="381">
        <v>667911768.25000167</v>
      </c>
      <c r="F5" s="381">
        <v>791989946.06000018</v>
      </c>
      <c r="G5" s="381">
        <v>793600487.68000031</v>
      </c>
    </row>
    <row r="6" spans="1:16" ht="20" customHeight="1" x14ac:dyDescent="0.15">
      <c r="A6" s="379" t="s">
        <v>13</v>
      </c>
      <c r="B6" s="384">
        <f t="shared" ref="B6:G6" si="0">SUM(B5)</f>
        <v>3245345</v>
      </c>
      <c r="C6" s="384">
        <f t="shared" si="0"/>
        <v>104439213</v>
      </c>
      <c r="D6" s="384">
        <f t="shared" si="0"/>
        <v>365374</v>
      </c>
      <c r="E6" s="383">
        <f t="shared" si="0"/>
        <v>667911768.25000167</v>
      </c>
      <c r="F6" s="383">
        <f t="shared" si="0"/>
        <v>791989946.06000018</v>
      </c>
      <c r="G6" s="383">
        <f t="shared" si="0"/>
        <v>793600487.68000031</v>
      </c>
    </row>
    <row r="7" spans="1:16" ht="20" customHeight="1" x14ac:dyDescent="0.15">
      <c r="I7" s="376"/>
      <c r="J7" s="376"/>
      <c r="K7" s="376"/>
      <c r="L7" s="376"/>
      <c r="M7" s="376"/>
      <c r="N7" s="376"/>
      <c r="O7" s="376"/>
      <c r="P7" s="376"/>
    </row>
    <row r="8" spans="1:16" ht="20" customHeight="1" x14ac:dyDescent="0.15">
      <c r="A8" s="608" t="s">
        <v>4</v>
      </c>
      <c r="B8" s="7"/>
      <c r="C8" s="7"/>
      <c r="D8" s="7"/>
      <c r="E8" s="7"/>
      <c r="F8" s="7"/>
    </row>
    <row r="9" spans="1:16" s="376" customFormat="1" ht="20" customHeight="1" x14ac:dyDescent="0.15">
      <c r="A9" s="597" t="s">
        <v>54</v>
      </c>
      <c r="B9" s="596" t="s">
        <v>11</v>
      </c>
      <c r="C9" s="596" t="s">
        <v>2</v>
      </c>
      <c r="D9" s="596" t="s">
        <v>198</v>
      </c>
      <c r="E9" s="596" t="s">
        <v>1</v>
      </c>
      <c r="F9" s="596" t="s">
        <v>0</v>
      </c>
      <c r="G9" s="596" t="s">
        <v>10</v>
      </c>
      <c r="I9" s="6"/>
      <c r="J9" s="6"/>
      <c r="K9" s="6"/>
      <c r="L9" s="6"/>
      <c r="M9" s="6"/>
      <c r="N9" s="6"/>
      <c r="O9" s="6"/>
      <c r="P9" s="6"/>
    </row>
    <row r="10" spans="1:16" ht="20" customHeight="1" x14ac:dyDescent="0.15">
      <c r="A10" s="9" t="s">
        <v>32</v>
      </c>
      <c r="B10" s="382">
        <v>85944</v>
      </c>
      <c r="C10" s="382">
        <v>14717309</v>
      </c>
      <c r="D10" s="382">
        <v>264899</v>
      </c>
      <c r="E10" s="381">
        <v>206105547.35000008</v>
      </c>
      <c r="F10" s="381">
        <v>229968925.29999983</v>
      </c>
      <c r="G10" s="381">
        <v>236604458.12999973</v>
      </c>
    </row>
    <row r="11" spans="1:16" ht="20" customHeight="1" x14ac:dyDescent="0.15">
      <c r="A11" s="9" t="s">
        <v>33</v>
      </c>
      <c r="B11" s="382">
        <v>3667</v>
      </c>
      <c r="C11" s="382">
        <v>2476748</v>
      </c>
      <c r="D11" s="382">
        <v>6993</v>
      </c>
      <c r="E11" s="381">
        <v>112396490.22</v>
      </c>
      <c r="F11" s="381">
        <v>117947509.14</v>
      </c>
      <c r="G11" s="381">
        <v>122936589.24000001</v>
      </c>
    </row>
    <row r="12" spans="1:16" ht="20" customHeight="1" x14ac:dyDescent="0.15">
      <c r="A12" s="9" t="s">
        <v>34</v>
      </c>
      <c r="B12" s="382">
        <v>3041</v>
      </c>
      <c r="C12" s="382">
        <v>1816357</v>
      </c>
      <c r="D12" s="382">
        <v>2637</v>
      </c>
      <c r="E12" s="381">
        <v>49212658.340000018</v>
      </c>
      <c r="F12" s="381">
        <v>55889027.48999998</v>
      </c>
      <c r="G12" s="381">
        <v>56587677.689999975</v>
      </c>
    </row>
    <row r="13" spans="1:16" ht="20" customHeight="1" x14ac:dyDescent="0.15">
      <c r="A13" s="9" t="s">
        <v>35</v>
      </c>
      <c r="B13" s="382">
        <v>8984</v>
      </c>
      <c r="C13" s="382">
        <v>2209272</v>
      </c>
      <c r="D13" s="382">
        <v>38037</v>
      </c>
      <c r="E13" s="381">
        <v>37222188.289999984</v>
      </c>
      <c r="F13" s="381">
        <v>40113745.24999997</v>
      </c>
      <c r="G13" s="381">
        <v>41551229.159999989</v>
      </c>
    </row>
    <row r="14" spans="1:16" ht="20" customHeight="1" x14ac:dyDescent="0.15">
      <c r="A14" s="9" t="s">
        <v>36</v>
      </c>
      <c r="B14" s="382">
        <v>2638</v>
      </c>
      <c r="C14" s="382">
        <v>192129</v>
      </c>
      <c r="D14" s="382">
        <v>11227</v>
      </c>
      <c r="E14" s="381">
        <v>1014477.6000000001</v>
      </c>
      <c r="F14" s="381">
        <v>1168713.4000000001</v>
      </c>
      <c r="G14" s="381">
        <v>1177845.6000000001</v>
      </c>
    </row>
    <row r="15" spans="1:16" ht="20" customHeight="1" x14ac:dyDescent="0.15">
      <c r="A15" s="9" t="s">
        <v>37</v>
      </c>
      <c r="B15" s="382">
        <v>13283</v>
      </c>
      <c r="C15" s="382">
        <v>1267133</v>
      </c>
      <c r="D15" s="382">
        <v>848648</v>
      </c>
      <c r="E15" s="381">
        <v>13934680.17</v>
      </c>
      <c r="F15" s="381">
        <v>33793259.480000019</v>
      </c>
      <c r="G15" s="381">
        <v>34584645.650000028</v>
      </c>
    </row>
    <row r="16" spans="1:16" ht="20" customHeight="1" x14ac:dyDescent="0.15">
      <c r="A16" s="9" t="s">
        <v>27</v>
      </c>
      <c r="B16" s="382">
        <v>14644</v>
      </c>
      <c r="C16" s="382">
        <v>649434</v>
      </c>
      <c r="D16" s="382">
        <v>8197</v>
      </c>
      <c r="E16" s="381">
        <v>6148445.9500000002</v>
      </c>
      <c r="F16" s="381">
        <v>6351668.5100000007</v>
      </c>
      <c r="G16" s="381">
        <v>6492873.5100000007</v>
      </c>
    </row>
    <row r="17" spans="1:16" ht="20" customHeight="1" x14ac:dyDescent="0.15">
      <c r="A17" s="379" t="s">
        <v>13</v>
      </c>
      <c r="B17" s="384">
        <f t="shared" ref="B17:G17" si="1">SUM(B10:B16)</f>
        <v>132201</v>
      </c>
      <c r="C17" s="384">
        <f t="shared" si="1"/>
        <v>23328382</v>
      </c>
      <c r="D17" s="384">
        <f t="shared" si="1"/>
        <v>1180638</v>
      </c>
      <c r="E17" s="383">
        <f t="shared" si="1"/>
        <v>426034487.92000008</v>
      </c>
      <c r="F17" s="383">
        <f t="shared" si="1"/>
        <v>485232848.56999981</v>
      </c>
      <c r="G17" s="383">
        <f t="shared" si="1"/>
        <v>499935318.97999978</v>
      </c>
    </row>
    <row r="18" spans="1:16" ht="20" customHeight="1" x14ac:dyDescent="0.15">
      <c r="I18" s="376"/>
      <c r="J18" s="376"/>
      <c r="K18" s="376"/>
      <c r="L18" s="376"/>
      <c r="M18" s="376"/>
      <c r="N18" s="376"/>
      <c r="O18" s="376"/>
      <c r="P18" s="376"/>
    </row>
    <row r="19" spans="1:16" ht="20" customHeight="1" x14ac:dyDescent="0.15">
      <c r="A19" s="609" t="s">
        <v>5</v>
      </c>
      <c r="B19" s="7"/>
      <c r="C19" s="7"/>
      <c r="D19" s="7"/>
      <c r="E19" s="7"/>
      <c r="F19" s="7"/>
    </row>
    <row r="20" spans="1:16" s="376" customFormat="1" ht="20" customHeight="1" x14ac:dyDescent="0.15">
      <c r="A20" s="597" t="s">
        <v>54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  <c r="I20" s="6"/>
      <c r="J20" s="6"/>
      <c r="K20" s="6"/>
      <c r="L20" s="6"/>
      <c r="M20" s="6"/>
      <c r="N20" s="6"/>
      <c r="O20" s="6"/>
      <c r="P20" s="6"/>
    </row>
    <row r="21" spans="1:16" ht="20" customHeight="1" x14ac:dyDescent="0.15">
      <c r="A21" s="9" t="s">
        <v>38</v>
      </c>
      <c r="B21" s="382">
        <v>16902</v>
      </c>
      <c r="C21" s="382">
        <v>3265358</v>
      </c>
      <c r="D21" s="382">
        <v>40821</v>
      </c>
      <c r="E21" s="381">
        <v>47514027.239999987</v>
      </c>
      <c r="F21" s="381">
        <v>51335052.460000023</v>
      </c>
      <c r="G21" s="381">
        <v>54861072.430000022</v>
      </c>
    </row>
    <row r="22" spans="1:16" ht="20" customHeight="1" x14ac:dyDescent="0.15">
      <c r="A22" s="9" t="s">
        <v>39</v>
      </c>
      <c r="B22" s="382">
        <v>18223</v>
      </c>
      <c r="C22" s="382">
        <v>11440256</v>
      </c>
      <c r="D22" s="382">
        <v>1243977</v>
      </c>
      <c r="E22" s="381">
        <v>386198007.39000016</v>
      </c>
      <c r="F22" s="381">
        <v>453547457.52999955</v>
      </c>
      <c r="G22" s="381">
        <v>468655402.50999951</v>
      </c>
    </row>
    <row r="23" spans="1:16" ht="20" customHeight="1" x14ac:dyDescent="0.15">
      <c r="A23" s="9" t="s">
        <v>28</v>
      </c>
      <c r="B23" s="382">
        <v>4719</v>
      </c>
      <c r="C23" s="382">
        <v>615076</v>
      </c>
      <c r="D23" s="382">
        <v>74766</v>
      </c>
      <c r="E23" s="381">
        <v>9430341.3899999969</v>
      </c>
      <c r="F23" s="381">
        <v>11460703.059999991</v>
      </c>
      <c r="G23" s="381">
        <v>12117694.129999992</v>
      </c>
    </row>
    <row r="24" spans="1:16" ht="20" customHeight="1" x14ac:dyDescent="0.15">
      <c r="A24" s="379" t="s">
        <v>13</v>
      </c>
      <c r="B24" s="384">
        <f t="shared" ref="B24:G24" si="2">SUM(B21:B23)</f>
        <v>39844</v>
      </c>
      <c r="C24" s="384">
        <f t="shared" si="2"/>
        <v>15320690</v>
      </c>
      <c r="D24" s="384">
        <f t="shared" si="2"/>
        <v>1359564</v>
      </c>
      <c r="E24" s="383">
        <f t="shared" si="2"/>
        <v>443142376.02000016</v>
      </c>
      <c r="F24" s="383">
        <f t="shared" si="2"/>
        <v>516343213.04999959</v>
      </c>
      <c r="G24" s="383">
        <f t="shared" si="2"/>
        <v>535634169.06999952</v>
      </c>
    </row>
    <row r="25" spans="1:16" ht="20" customHeight="1" x14ac:dyDescent="0.15">
      <c r="I25" s="378"/>
      <c r="J25" s="378"/>
      <c r="K25" s="378"/>
      <c r="L25" s="378"/>
      <c r="M25" s="378"/>
      <c r="N25" s="378"/>
      <c r="O25" s="378"/>
      <c r="P25" s="378"/>
    </row>
    <row r="26" spans="1:16" ht="20" customHeight="1" x14ac:dyDescent="0.15">
      <c r="A26" s="610" t="s">
        <v>6</v>
      </c>
      <c r="B26" s="7"/>
      <c r="C26" s="7"/>
      <c r="D26" s="7"/>
      <c r="E26" s="7"/>
      <c r="F26" s="7"/>
    </row>
    <row r="27" spans="1:16" s="378" customFormat="1" ht="20" customHeight="1" x14ac:dyDescent="0.15">
      <c r="A27" s="597" t="s">
        <v>54</v>
      </c>
      <c r="B27" s="596" t="s">
        <v>11</v>
      </c>
      <c r="C27" s="596" t="s">
        <v>2</v>
      </c>
      <c r="D27" s="596" t="s">
        <v>198</v>
      </c>
      <c r="E27" s="596" t="s">
        <v>1</v>
      </c>
      <c r="F27" s="596" t="s">
        <v>0</v>
      </c>
      <c r="G27" s="596" t="s">
        <v>10</v>
      </c>
      <c r="I27" s="6"/>
      <c r="J27" s="6"/>
      <c r="K27" s="6"/>
      <c r="L27" s="6"/>
      <c r="M27" s="6"/>
      <c r="N27" s="6"/>
      <c r="O27" s="6"/>
      <c r="P27" s="6"/>
    </row>
    <row r="28" spans="1:16" ht="20" customHeight="1" x14ac:dyDescent="0.15">
      <c r="A28" s="9" t="s">
        <v>40</v>
      </c>
      <c r="B28" s="382">
        <v>101335</v>
      </c>
      <c r="C28" s="382">
        <v>23827392</v>
      </c>
      <c r="D28" s="382">
        <v>55328</v>
      </c>
      <c r="E28" s="381">
        <v>400576530.74000049</v>
      </c>
      <c r="F28" s="381">
        <v>1007618497.2200003</v>
      </c>
      <c r="G28" s="381">
        <v>2383568882.2100015</v>
      </c>
    </row>
    <row r="29" spans="1:16" ht="20" customHeight="1" x14ac:dyDescent="0.15">
      <c r="A29" s="9" t="s">
        <v>41</v>
      </c>
      <c r="B29" s="382">
        <v>12922</v>
      </c>
      <c r="C29" s="382">
        <v>4277812</v>
      </c>
      <c r="D29" s="382">
        <v>5783</v>
      </c>
      <c r="E29" s="381">
        <v>41910097.290000029</v>
      </c>
      <c r="F29" s="381">
        <v>61691918.449999996</v>
      </c>
      <c r="G29" s="381">
        <v>283286285.75999987</v>
      </c>
    </row>
    <row r="30" spans="1:16" ht="20" customHeight="1" x14ac:dyDescent="0.15">
      <c r="A30" s="9" t="s">
        <v>42</v>
      </c>
      <c r="B30" s="382">
        <v>6521</v>
      </c>
      <c r="C30" s="382">
        <v>1449679</v>
      </c>
      <c r="D30" s="382">
        <v>4171</v>
      </c>
      <c r="E30" s="381">
        <v>42771900.68</v>
      </c>
      <c r="F30" s="381">
        <v>95802129.49999997</v>
      </c>
      <c r="G30" s="381">
        <v>166321040.16999993</v>
      </c>
    </row>
    <row r="31" spans="1:16" ht="20" customHeight="1" x14ac:dyDescent="0.15">
      <c r="A31" s="9" t="s">
        <v>43</v>
      </c>
      <c r="B31" s="382">
        <v>9489</v>
      </c>
      <c r="C31" s="382">
        <v>1245795</v>
      </c>
      <c r="D31" s="382">
        <v>39041</v>
      </c>
      <c r="E31" s="381">
        <v>16310623.299999999</v>
      </c>
      <c r="F31" s="381">
        <v>39855249.529999942</v>
      </c>
      <c r="G31" s="381">
        <v>85523418.250000149</v>
      </c>
    </row>
    <row r="32" spans="1:16" ht="20" customHeight="1" x14ac:dyDescent="0.15">
      <c r="A32" s="379" t="s">
        <v>13</v>
      </c>
      <c r="B32" s="384">
        <f t="shared" ref="B32:G32" si="3">SUM(B28:B31)</f>
        <v>130267</v>
      </c>
      <c r="C32" s="384">
        <f t="shared" si="3"/>
        <v>30800678</v>
      </c>
      <c r="D32" s="384">
        <f t="shared" si="3"/>
        <v>104323</v>
      </c>
      <c r="E32" s="383">
        <f t="shared" si="3"/>
        <v>501569152.01000053</v>
      </c>
      <c r="F32" s="383">
        <f t="shared" si="3"/>
        <v>1204967794.7000003</v>
      </c>
      <c r="G32" s="383">
        <f t="shared" si="3"/>
        <v>2918699626.3900013</v>
      </c>
    </row>
    <row r="33" spans="1:7" ht="20" customHeight="1" x14ac:dyDescent="0.15"/>
    <row r="34" spans="1:7" ht="20" customHeight="1" x14ac:dyDescent="0.15">
      <c r="A34" s="611" t="s">
        <v>55</v>
      </c>
      <c r="B34" s="7"/>
      <c r="C34" s="7"/>
      <c r="D34" s="7"/>
      <c r="E34" s="7"/>
      <c r="F34" s="7"/>
    </row>
    <row r="35" spans="1:7" ht="20" customHeight="1" x14ac:dyDescent="0.15">
      <c r="A35" s="597" t="s">
        <v>54</v>
      </c>
      <c r="B35" s="596" t="s">
        <v>11</v>
      </c>
      <c r="C35" s="596" t="s">
        <v>2</v>
      </c>
      <c r="D35" s="596" t="s">
        <v>198</v>
      </c>
      <c r="E35" s="596" t="s">
        <v>1</v>
      </c>
      <c r="F35" s="596" t="s">
        <v>0</v>
      </c>
      <c r="G35" s="596" t="s">
        <v>10</v>
      </c>
    </row>
    <row r="36" spans="1:7" ht="20" customHeight="1" x14ac:dyDescent="0.15">
      <c r="A36" s="9" t="s">
        <v>44</v>
      </c>
      <c r="B36" s="382">
        <v>292170</v>
      </c>
      <c r="C36" s="382">
        <v>23348964</v>
      </c>
      <c r="D36" s="382">
        <v>17750005</v>
      </c>
      <c r="E36" s="381">
        <v>242143273.10999995</v>
      </c>
      <c r="F36" s="381">
        <v>715295842.87999928</v>
      </c>
      <c r="G36" s="381">
        <v>723417764.38999951</v>
      </c>
    </row>
    <row r="37" spans="1:7" ht="20" customHeight="1" x14ac:dyDescent="0.15">
      <c r="A37" s="9" t="s">
        <v>29</v>
      </c>
      <c r="B37" s="382">
        <v>367128</v>
      </c>
      <c r="C37" s="382">
        <v>446162</v>
      </c>
      <c r="D37" s="382">
        <v>23480915</v>
      </c>
      <c r="E37" s="381">
        <v>5861877.129999999</v>
      </c>
      <c r="F37" s="381">
        <v>335449082.85999972</v>
      </c>
      <c r="G37" s="381">
        <v>336573575.81999969</v>
      </c>
    </row>
    <row r="38" spans="1:7" ht="20" customHeight="1" x14ac:dyDescent="0.15">
      <c r="A38" s="379" t="s">
        <v>13</v>
      </c>
      <c r="B38" s="384">
        <f t="shared" ref="B38:G38" si="4">SUM(B36:B37)</f>
        <v>659298</v>
      </c>
      <c r="C38" s="384">
        <f t="shared" si="4"/>
        <v>23795126</v>
      </c>
      <c r="D38" s="384">
        <f t="shared" si="4"/>
        <v>41230920</v>
      </c>
      <c r="E38" s="383">
        <f t="shared" si="4"/>
        <v>248005150.23999995</v>
      </c>
      <c r="F38" s="383">
        <f t="shared" si="4"/>
        <v>1050744925.7399991</v>
      </c>
      <c r="G38" s="383">
        <f t="shared" si="4"/>
        <v>1059991340.2099992</v>
      </c>
    </row>
    <row r="39" spans="1:7" ht="20" customHeight="1" x14ac:dyDescent="0.15"/>
    <row r="40" spans="1:7" ht="20" customHeight="1" x14ac:dyDescent="0.15">
      <c r="A40" s="612" t="s">
        <v>7</v>
      </c>
      <c r="B40" s="7"/>
      <c r="C40" s="7"/>
      <c r="D40" s="7"/>
      <c r="E40" s="7"/>
      <c r="F40" s="7"/>
    </row>
    <row r="41" spans="1:7" ht="20" customHeight="1" x14ac:dyDescent="0.15">
      <c r="A41" s="597" t="s">
        <v>54</v>
      </c>
      <c r="B41" s="596" t="s">
        <v>11</v>
      </c>
      <c r="C41" s="596" t="s">
        <v>2</v>
      </c>
      <c r="D41" s="596" t="s">
        <v>198</v>
      </c>
      <c r="E41" s="596" t="s">
        <v>1</v>
      </c>
      <c r="F41" s="596" t="s">
        <v>0</v>
      </c>
      <c r="G41" s="596" t="s">
        <v>10</v>
      </c>
    </row>
    <row r="42" spans="1:7" ht="20" customHeight="1" x14ac:dyDescent="0.15">
      <c r="A42" s="9" t="s">
        <v>30</v>
      </c>
      <c r="B42" s="382">
        <v>7914</v>
      </c>
      <c r="C42" s="382">
        <v>983077</v>
      </c>
      <c r="D42" s="382">
        <v>71199</v>
      </c>
      <c r="E42" s="381">
        <v>10992730.699999997</v>
      </c>
      <c r="F42" s="381">
        <v>19221703.980000004</v>
      </c>
      <c r="G42" s="381">
        <v>19227088.880000006</v>
      </c>
    </row>
    <row r="43" spans="1:7" ht="20" customHeight="1" x14ac:dyDescent="0.15">
      <c r="A43" s="9" t="s">
        <v>45</v>
      </c>
      <c r="B43" s="382">
        <v>18492</v>
      </c>
      <c r="C43" s="382">
        <v>19488558</v>
      </c>
      <c r="D43" s="382">
        <v>79644</v>
      </c>
      <c r="E43" s="381">
        <v>265889541.5</v>
      </c>
      <c r="F43" s="381">
        <v>389251984.41000003</v>
      </c>
      <c r="G43" s="381">
        <v>391641967.69999999</v>
      </c>
    </row>
    <row r="44" spans="1:7" ht="20" customHeight="1" x14ac:dyDescent="0.15">
      <c r="A44" s="379" t="s">
        <v>13</v>
      </c>
      <c r="B44" s="384">
        <f t="shared" ref="B44:G44" si="5">SUM(B42:B43)</f>
        <v>26406</v>
      </c>
      <c r="C44" s="384">
        <f t="shared" si="5"/>
        <v>20471635</v>
      </c>
      <c r="D44" s="384">
        <f t="shared" si="5"/>
        <v>150843</v>
      </c>
      <c r="E44" s="383">
        <f t="shared" si="5"/>
        <v>276882272.19999999</v>
      </c>
      <c r="F44" s="383">
        <f t="shared" si="5"/>
        <v>408473688.39000005</v>
      </c>
      <c r="G44" s="383">
        <f t="shared" si="5"/>
        <v>410869056.57999998</v>
      </c>
    </row>
    <row r="45" spans="1:7" ht="20" customHeight="1" x14ac:dyDescent="0.15"/>
    <row r="46" spans="1:7" ht="20" customHeight="1" x14ac:dyDescent="0.15">
      <c r="A46" s="613" t="s">
        <v>8</v>
      </c>
      <c r="B46" s="7"/>
      <c r="C46" s="7"/>
      <c r="D46" s="7"/>
      <c r="E46" s="7"/>
      <c r="F46" s="7"/>
    </row>
    <row r="47" spans="1:7" ht="20" customHeight="1" x14ac:dyDescent="0.15">
      <c r="A47" s="597" t="s">
        <v>54</v>
      </c>
      <c r="B47" s="596" t="s">
        <v>11</v>
      </c>
      <c r="C47" s="596" t="s">
        <v>2</v>
      </c>
      <c r="D47" s="596" t="s">
        <v>198</v>
      </c>
      <c r="E47" s="596" t="s">
        <v>1</v>
      </c>
      <c r="F47" s="596" t="s">
        <v>0</v>
      </c>
      <c r="G47" s="596" t="s">
        <v>10</v>
      </c>
    </row>
    <row r="48" spans="1:7" ht="20" customHeight="1" x14ac:dyDescent="0.15">
      <c r="A48" s="9" t="s">
        <v>264</v>
      </c>
      <c r="B48" s="382">
        <v>4149</v>
      </c>
      <c r="C48" s="382">
        <v>10925740</v>
      </c>
      <c r="D48" s="382">
        <v>64450</v>
      </c>
      <c r="E48" s="381">
        <v>69147458.439999998</v>
      </c>
      <c r="F48" s="381">
        <v>218371274.65000007</v>
      </c>
      <c r="G48" s="381">
        <v>225082035.46000007</v>
      </c>
    </row>
    <row r="49" spans="1:7" ht="20" customHeight="1" x14ac:dyDescent="0.15">
      <c r="A49" s="9" t="s">
        <v>265</v>
      </c>
      <c r="B49" s="382">
        <v>73529</v>
      </c>
      <c r="C49" s="382">
        <v>15433383</v>
      </c>
      <c r="D49" s="382">
        <v>171790</v>
      </c>
      <c r="E49" s="381">
        <v>127001757.71999994</v>
      </c>
      <c r="F49" s="381">
        <v>146268704.04999992</v>
      </c>
      <c r="G49" s="381">
        <v>156184690.58000001</v>
      </c>
    </row>
    <row r="50" spans="1:7" ht="20" customHeight="1" x14ac:dyDescent="0.15">
      <c r="A50" s="379" t="s">
        <v>13</v>
      </c>
      <c r="B50" s="384">
        <f t="shared" ref="B50:G50" si="6">SUM(B48:B49)</f>
        <v>77678</v>
      </c>
      <c r="C50" s="384">
        <f t="shared" si="6"/>
        <v>26359123</v>
      </c>
      <c r="D50" s="384">
        <f t="shared" si="6"/>
        <v>236240</v>
      </c>
      <c r="E50" s="383">
        <f t="shared" si="6"/>
        <v>196149216.15999994</v>
      </c>
      <c r="F50" s="383">
        <f t="shared" si="6"/>
        <v>364639978.69999999</v>
      </c>
      <c r="G50" s="383">
        <f t="shared" si="6"/>
        <v>381266726.04000008</v>
      </c>
    </row>
    <row r="51" spans="1:7" ht="20" customHeight="1" x14ac:dyDescent="0.15"/>
    <row r="52" spans="1:7" ht="20" customHeight="1" x14ac:dyDescent="0.15">
      <c r="A52" s="614" t="s">
        <v>9</v>
      </c>
      <c r="B52" s="7"/>
      <c r="C52" s="7"/>
      <c r="D52" s="7"/>
      <c r="E52" s="7"/>
      <c r="F52" s="7"/>
    </row>
    <row r="53" spans="1:7" ht="20" customHeight="1" x14ac:dyDescent="0.15">
      <c r="A53" s="597" t="s">
        <v>54</v>
      </c>
      <c r="B53" s="596" t="s">
        <v>11</v>
      </c>
      <c r="C53" s="596" t="s">
        <v>2</v>
      </c>
      <c r="D53" s="596" t="s">
        <v>198</v>
      </c>
      <c r="E53" s="596" t="s">
        <v>1</v>
      </c>
      <c r="F53" s="596" t="s">
        <v>0</v>
      </c>
      <c r="G53" s="596" t="s">
        <v>10</v>
      </c>
    </row>
    <row r="54" spans="1:7" ht="20" customHeight="1" x14ac:dyDescent="0.15">
      <c r="A54" s="9" t="s">
        <v>31</v>
      </c>
      <c r="B54" s="382">
        <v>52898</v>
      </c>
      <c r="C54" s="382">
        <v>1868548</v>
      </c>
      <c r="D54" s="382">
        <v>14831218</v>
      </c>
      <c r="E54" s="381">
        <v>18883583.519999996</v>
      </c>
      <c r="F54" s="381">
        <v>169691300.13000005</v>
      </c>
      <c r="G54" s="381">
        <v>189089684.0200001</v>
      </c>
    </row>
    <row r="55" spans="1:7" ht="20" customHeight="1" x14ac:dyDescent="0.15">
      <c r="A55" s="379" t="s">
        <v>13</v>
      </c>
      <c r="B55" s="384">
        <f t="shared" ref="B55:G55" si="7">SUM(B54)</f>
        <v>52898</v>
      </c>
      <c r="C55" s="384">
        <f t="shared" si="7"/>
        <v>1868548</v>
      </c>
      <c r="D55" s="384">
        <f t="shared" si="7"/>
        <v>14831218</v>
      </c>
      <c r="E55" s="384">
        <f t="shared" si="7"/>
        <v>18883583.519999996</v>
      </c>
      <c r="F55" s="384">
        <f t="shared" si="7"/>
        <v>169691300.13000005</v>
      </c>
      <c r="G55" s="384">
        <f t="shared" si="7"/>
        <v>189089684.0200001</v>
      </c>
    </row>
    <row r="56" spans="1:7" ht="20" customHeight="1" thickBot="1" x14ac:dyDescent="0.2"/>
    <row r="57" spans="1:7" ht="20" customHeight="1" thickTop="1" thickBot="1" x14ac:dyDescent="0.2">
      <c r="A57" s="380" t="s">
        <v>53</v>
      </c>
      <c r="B57" s="386">
        <f t="shared" ref="B57:G57" si="8">B6+B17+B24+B32+B38+B44+B50+B55</f>
        <v>4363937</v>
      </c>
      <c r="C57" s="386">
        <f t="shared" si="8"/>
        <v>246383395</v>
      </c>
      <c r="D57" s="386">
        <f t="shared" si="8"/>
        <v>59459120</v>
      </c>
      <c r="E57" s="385">
        <f t="shared" si="8"/>
        <v>2778578006.3200021</v>
      </c>
      <c r="F57" s="385">
        <f t="shared" si="8"/>
        <v>4992083695.3399992</v>
      </c>
      <c r="G57" s="387">
        <f t="shared" si="8"/>
        <v>6789086408.9700003</v>
      </c>
    </row>
    <row r="58" spans="1:7" ht="13.5" customHeight="1" thickTop="1" x14ac:dyDescent="0.15"/>
  </sheetData>
  <mergeCells count="1">
    <mergeCell ref="B1:G1"/>
  </mergeCells>
  <phoneticPr fontId="6" type="noConversion"/>
  <printOptions horizontalCentered="1" verticalCentered="1"/>
  <pageMargins left="3.937007874015748E-2" right="3.937007874015748E-2" top="3.937007874015748E-2" bottom="3.937007874015748E-2" header="0.27559055118110237" footer="0.51181102362204722"/>
  <pageSetup paperSize="9" scale="83" orientation="portrait"/>
  <headerFooter alignWithMargins="0"/>
  <rowBreaks count="1" manualBreakCount="1">
    <brk id="44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444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216</v>
      </c>
      <c r="C5" s="414">
        <v>7802</v>
      </c>
      <c r="D5" s="414">
        <v>5833</v>
      </c>
      <c r="E5" s="413">
        <v>89699.5</v>
      </c>
      <c r="F5" s="413">
        <v>224757.6</v>
      </c>
      <c r="G5" s="413">
        <v>229497.60000000001</v>
      </c>
    </row>
    <row r="6" spans="1:7" ht="20" customHeight="1" x14ac:dyDescent="0.15">
      <c r="A6" s="10" t="s">
        <v>69</v>
      </c>
      <c r="B6" s="414">
        <v>2246</v>
      </c>
      <c r="C6" s="414">
        <v>118962</v>
      </c>
      <c r="D6" s="414">
        <v>55762</v>
      </c>
      <c r="E6" s="413">
        <v>1903392.23</v>
      </c>
      <c r="F6" s="413">
        <v>6972000.3399999999</v>
      </c>
      <c r="G6" s="413">
        <v>7031638.4899999993</v>
      </c>
    </row>
    <row r="7" spans="1:7" ht="20" customHeight="1" x14ac:dyDescent="0.15">
      <c r="A7" s="10" t="s">
        <v>70</v>
      </c>
      <c r="B7" s="414">
        <v>1219</v>
      </c>
      <c r="C7" s="414">
        <v>89624</v>
      </c>
      <c r="D7" s="414">
        <v>17168</v>
      </c>
      <c r="E7" s="413">
        <v>1260367.5</v>
      </c>
      <c r="F7" s="413">
        <v>2271568.7999999998</v>
      </c>
      <c r="G7" s="413">
        <v>2373093.7200000002</v>
      </c>
    </row>
    <row r="8" spans="1:7" ht="20" customHeight="1" x14ac:dyDescent="0.15">
      <c r="A8" s="10" t="s">
        <v>71</v>
      </c>
      <c r="B8" s="414">
        <v>5</v>
      </c>
      <c r="C8" s="414">
        <v>818</v>
      </c>
      <c r="D8" s="414">
        <v>275</v>
      </c>
      <c r="E8" s="413">
        <v>7697</v>
      </c>
      <c r="F8" s="413">
        <v>10051.880000000001</v>
      </c>
      <c r="G8" s="413">
        <v>10051.880000000001</v>
      </c>
    </row>
    <row r="9" spans="1:7" ht="20" customHeight="1" x14ac:dyDescent="0.15">
      <c r="A9" s="598" t="s">
        <v>13</v>
      </c>
      <c r="B9" s="384">
        <f t="shared" ref="B9:G9" si="0">SUM(B5:B8)</f>
        <v>3686</v>
      </c>
      <c r="C9" s="384">
        <f t="shared" si="0"/>
        <v>217206</v>
      </c>
      <c r="D9" s="384">
        <f t="shared" si="0"/>
        <v>79038</v>
      </c>
      <c r="E9" s="383">
        <f t="shared" si="0"/>
        <v>3261156.23</v>
      </c>
      <c r="F9" s="383">
        <f t="shared" si="0"/>
        <v>9478378.6199999992</v>
      </c>
      <c r="G9" s="383">
        <f t="shared" si="0"/>
        <v>9644281.6899999995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2066</v>
      </c>
      <c r="C13" s="414">
        <v>91041</v>
      </c>
      <c r="D13" s="414">
        <v>53048</v>
      </c>
      <c r="E13" s="413">
        <v>1134539.07</v>
      </c>
      <c r="F13" s="413">
        <v>4260669.1700000018</v>
      </c>
      <c r="G13" s="413">
        <v>4320682.2800000021</v>
      </c>
    </row>
    <row r="14" spans="1:7" ht="20" customHeight="1" x14ac:dyDescent="0.15">
      <c r="A14" s="10" t="s">
        <v>74</v>
      </c>
      <c r="B14" s="414">
        <v>437</v>
      </c>
      <c r="C14" s="414">
        <v>14094</v>
      </c>
      <c r="D14" s="414">
        <v>1614</v>
      </c>
      <c r="E14" s="413">
        <v>199605.34</v>
      </c>
      <c r="F14" s="413">
        <v>490817.62999999995</v>
      </c>
      <c r="G14" s="413">
        <v>490889.62999999995</v>
      </c>
    </row>
    <row r="15" spans="1:7" ht="20" customHeight="1" x14ac:dyDescent="0.15">
      <c r="A15" s="10" t="s">
        <v>75</v>
      </c>
      <c r="B15" s="414">
        <v>260</v>
      </c>
      <c r="C15" s="414">
        <v>37699</v>
      </c>
      <c r="D15" s="414">
        <v>8325</v>
      </c>
      <c r="E15" s="413">
        <v>569750.9</v>
      </c>
      <c r="F15" s="413">
        <v>795372.33</v>
      </c>
      <c r="G15" s="413">
        <v>853771.33</v>
      </c>
    </row>
    <row r="16" spans="1:7" ht="20" customHeight="1" x14ac:dyDescent="0.15">
      <c r="A16" s="10" t="s">
        <v>76</v>
      </c>
      <c r="B16" s="414">
        <v>3076</v>
      </c>
      <c r="C16" s="414">
        <v>145601</v>
      </c>
      <c r="D16" s="414">
        <v>68272</v>
      </c>
      <c r="E16" s="413">
        <v>2409272.35</v>
      </c>
      <c r="F16" s="413">
        <v>6244565.6800000006</v>
      </c>
      <c r="G16" s="413">
        <v>6376078.6800000006</v>
      </c>
    </row>
    <row r="17" spans="1:7" ht="20" customHeight="1" x14ac:dyDescent="0.15">
      <c r="A17" s="598" t="s">
        <v>13</v>
      </c>
      <c r="B17" s="384">
        <f t="shared" ref="B17:G17" si="1">SUM(B13:B16)</f>
        <v>5839</v>
      </c>
      <c r="C17" s="384">
        <f t="shared" si="1"/>
        <v>288435</v>
      </c>
      <c r="D17" s="384">
        <f t="shared" si="1"/>
        <v>131259</v>
      </c>
      <c r="E17" s="383">
        <f t="shared" si="1"/>
        <v>4313167.66</v>
      </c>
      <c r="F17" s="383">
        <f t="shared" si="1"/>
        <v>11791424.810000002</v>
      </c>
      <c r="G17" s="383">
        <f t="shared" si="1"/>
        <v>12041421.920000002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1391</v>
      </c>
      <c r="C21" s="414">
        <v>179036</v>
      </c>
      <c r="D21" s="414">
        <v>7559</v>
      </c>
      <c r="E21" s="413">
        <v>2094786.6999999997</v>
      </c>
      <c r="F21" s="413">
        <v>2427077.85</v>
      </c>
      <c r="G21" s="413">
        <v>2456183.38</v>
      </c>
    </row>
    <row r="22" spans="1:7" ht="20" customHeight="1" x14ac:dyDescent="0.15">
      <c r="A22" s="10" t="s">
        <v>79</v>
      </c>
      <c r="B22" s="414">
        <v>152</v>
      </c>
      <c r="C22" s="414">
        <v>34918</v>
      </c>
      <c r="D22" s="414">
        <v>10460</v>
      </c>
      <c r="E22" s="413">
        <v>245203.72</v>
      </c>
      <c r="F22" s="413">
        <v>317224.82000000007</v>
      </c>
      <c r="G22" s="413">
        <v>450170.76999999996</v>
      </c>
    </row>
    <row r="23" spans="1:7" ht="20" customHeight="1" x14ac:dyDescent="0.15">
      <c r="A23" s="10" t="s">
        <v>80</v>
      </c>
      <c r="B23" s="414">
        <v>1281</v>
      </c>
      <c r="C23" s="414">
        <v>184781</v>
      </c>
      <c r="D23" s="414">
        <v>13812</v>
      </c>
      <c r="E23" s="413">
        <v>1654616.28</v>
      </c>
      <c r="F23" s="413">
        <v>4385331.6100000003</v>
      </c>
      <c r="G23" s="413">
        <v>4409718.6000000006</v>
      </c>
    </row>
    <row r="24" spans="1:7" ht="20" customHeight="1" x14ac:dyDescent="0.15">
      <c r="A24" s="10" t="s">
        <v>81</v>
      </c>
      <c r="B24" s="414">
        <v>50</v>
      </c>
      <c r="C24" s="414">
        <v>30173</v>
      </c>
      <c r="D24" s="414">
        <v>73</v>
      </c>
      <c r="E24" s="413">
        <v>175236</v>
      </c>
      <c r="F24" s="413">
        <v>189721</v>
      </c>
      <c r="G24" s="413">
        <v>201079.67999999999</v>
      </c>
    </row>
    <row r="25" spans="1:7" ht="20" customHeight="1" x14ac:dyDescent="0.15">
      <c r="A25" s="598" t="s">
        <v>13</v>
      </c>
      <c r="B25" s="384">
        <f t="shared" ref="B25:G25" si="2">SUM(B21:B24)</f>
        <v>2874</v>
      </c>
      <c r="C25" s="384">
        <f t="shared" si="2"/>
        <v>428908</v>
      </c>
      <c r="D25" s="384">
        <f t="shared" si="2"/>
        <v>31904</v>
      </c>
      <c r="E25" s="383">
        <f t="shared" si="2"/>
        <v>4169842.7</v>
      </c>
      <c r="F25" s="383">
        <f t="shared" si="2"/>
        <v>7319355.2800000003</v>
      </c>
      <c r="G25" s="383">
        <f t="shared" si="2"/>
        <v>7517152.4299999997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65</v>
      </c>
      <c r="C29" s="414">
        <v>24521</v>
      </c>
      <c r="D29" s="414">
        <v>1195</v>
      </c>
      <c r="E29" s="413">
        <v>157500.16999999998</v>
      </c>
      <c r="F29" s="413">
        <v>172729.89</v>
      </c>
      <c r="G29" s="413">
        <v>182893.00000000003</v>
      </c>
    </row>
    <row r="30" spans="1:7" ht="20" customHeight="1" x14ac:dyDescent="0.15">
      <c r="A30" s="10" t="s">
        <v>84</v>
      </c>
      <c r="B30" s="414">
        <v>42</v>
      </c>
      <c r="C30" s="414">
        <v>1229</v>
      </c>
      <c r="D30" s="414">
        <v>190</v>
      </c>
      <c r="E30" s="413">
        <v>13607</v>
      </c>
      <c r="F30" s="413">
        <v>52272.2</v>
      </c>
      <c r="G30" s="413">
        <v>52272.2</v>
      </c>
    </row>
    <row r="31" spans="1:7" ht="20" customHeight="1" x14ac:dyDescent="0.15">
      <c r="A31" s="10" t="s">
        <v>85</v>
      </c>
      <c r="B31" s="414">
        <v>23</v>
      </c>
      <c r="C31" s="414">
        <v>7236</v>
      </c>
      <c r="D31" s="414">
        <v>0</v>
      </c>
      <c r="E31" s="413">
        <v>103717.7</v>
      </c>
      <c r="F31" s="413">
        <v>107984.8</v>
      </c>
      <c r="G31" s="413">
        <v>108574.8</v>
      </c>
    </row>
    <row r="32" spans="1:7" ht="20" customHeight="1" x14ac:dyDescent="0.15">
      <c r="A32" s="10" t="s">
        <v>86</v>
      </c>
      <c r="B32" s="414">
        <v>151</v>
      </c>
      <c r="C32" s="414">
        <v>118818</v>
      </c>
      <c r="D32" s="414">
        <v>16390</v>
      </c>
      <c r="E32" s="413">
        <v>921439</v>
      </c>
      <c r="F32" s="413">
        <v>1048538.7699999999</v>
      </c>
      <c r="G32" s="413">
        <v>1105874.6399999999</v>
      </c>
    </row>
    <row r="33" spans="1:7" ht="20" customHeight="1" x14ac:dyDescent="0.15">
      <c r="A33" s="10" t="s">
        <v>87</v>
      </c>
      <c r="B33" s="414">
        <v>9</v>
      </c>
      <c r="C33" s="414">
        <v>0</v>
      </c>
      <c r="D33" s="414">
        <v>16180</v>
      </c>
      <c r="E33" s="413">
        <v>0</v>
      </c>
      <c r="F33" s="413">
        <v>2044</v>
      </c>
      <c r="G33" s="413">
        <v>31339</v>
      </c>
    </row>
    <row r="34" spans="1:7" ht="20" customHeight="1" x14ac:dyDescent="0.15">
      <c r="A34" s="10" t="s">
        <v>88</v>
      </c>
      <c r="B34" s="414">
        <v>179</v>
      </c>
      <c r="C34" s="414">
        <v>28917</v>
      </c>
      <c r="D34" s="414">
        <v>6635</v>
      </c>
      <c r="E34" s="413">
        <v>270839.75</v>
      </c>
      <c r="F34" s="413">
        <v>562531.29</v>
      </c>
      <c r="G34" s="413">
        <v>613585.55000000005</v>
      </c>
    </row>
    <row r="35" spans="1:7" ht="20" customHeight="1" x14ac:dyDescent="0.15">
      <c r="A35" s="598" t="s">
        <v>13</v>
      </c>
      <c r="B35" s="384">
        <f t="shared" ref="B35:G35" si="3">SUM(B29:B34)</f>
        <v>469</v>
      </c>
      <c r="C35" s="384">
        <f t="shared" si="3"/>
        <v>180721</v>
      </c>
      <c r="D35" s="384">
        <f t="shared" si="3"/>
        <v>40590</v>
      </c>
      <c r="E35" s="383">
        <f t="shared" si="3"/>
        <v>1467103.62</v>
      </c>
      <c r="F35" s="383">
        <f t="shared" si="3"/>
        <v>1946100.95</v>
      </c>
      <c r="G35" s="383">
        <f t="shared" si="3"/>
        <v>2094539.19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87</v>
      </c>
      <c r="C39" s="414">
        <v>2394</v>
      </c>
      <c r="D39" s="414">
        <v>164632</v>
      </c>
      <c r="E39" s="413">
        <v>21855.4</v>
      </c>
      <c r="F39" s="413">
        <v>1326050.8600000001</v>
      </c>
      <c r="G39" s="413">
        <v>1330110.8600000001</v>
      </c>
    </row>
    <row r="40" spans="1:7" ht="20" customHeight="1" x14ac:dyDescent="0.15">
      <c r="A40" s="10" t="s">
        <v>91</v>
      </c>
      <c r="B40" s="414">
        <v>328</v>
      </c>
      <c r="C40" s="414">
        <v>149469</v>
      </c>
      <c r="D40" s="414">
        <v>401225</v>
      </c>
      <c r="E40" s="413">
        <v>701554.56</v>
      </c>
      <c r="F40" s="413">
        <v>1931948.9600000002</v>
      </c>
      <c r="G40" s="413">
        <v>1957139.56</v>
      </c>
    </row>
    <row r="41" spans="1:7" ht="20" customHeight="1" x14ac:dyDescent="0.15">
      <c r="A41" s="598" t="s">
        <v>13</v>
      </c>
      <c r="B41" s="384">
        <f t="shared" ref="B41:G41" si="4">SUM(B39:B40)</f>
        <v>415</v>
      </c>
      <c r="C41" s="384">
        <f t="shared" si="4"/>
        <v>151863</v>
      </c>
      <c r="D41" s="384">
        <f t="shared" si="4"/>
        <v>565857</v>
      </c>
      <c r="E41" s="383">
        <f t="shared" si="4"/>
        <v>723409.96000000008</v>
      </c>
      <c r="F41" s="383">
        <f t="shared" si="4"/>
        <v>3257999.8200000003</v>
      </c>
      <c r="G41" s="383">
        <f t="shared" si="4"/>
        <v>3287250.42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13283</v>
      </c>
      <c r="C43" s="594">
        <f t="shared" si="5"/>
        <v>1267133</v>
      </c>
      <c r="D43" s="594">
        <f t="shared" si="5"/>
        <v>848648</v>
      </c>
      <c r="E43" s="595">
        <f t="shared" si="5"/>
        <v>13934680.170000002</v>
      </c>
      <c r="F43" s="595">
        <f t="shared" si="5"/>
        <v>33793259.480000004</v>
      </c>
      <c r="G43" s="595">
        <f t="shared" si="5"/>
        <v>34584645.649999999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1" t="s">
        <v>445</v>
      </c>
      <c r="B1" s="671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200</v>
      </c>
      <c r="C5" s="414">
        <v>10605</v>
      </c>
      <c r="D5" s="414">
        <v>567</v>
      </c>
      <c r="E5" s="413">
        <v>96370</v>
      </c>
      <c r="F5" s="413">
        <v>100646.5</v>
      </c>
      <c r="G5" s="413">
        <v>101656.5</v>
      </c>
    </row>
    <row r="6" spans="1:7" ht="20" customHeight="1" x14ac:dyDescent="0.15">
      <c r="A6" s="10" t="s">
        <v>69</v>
      </c>
      <c r="B6" s="414">
        <v>1446</v>
      </c>
      <c r="C6" s="414">
        <v>52661</v>
      </c>
      <c r="D6" s="414">
        <v>888</v>
      </c>
      <c r="E6" s="413">
        <v>549441</v>
      </c>
      <c r="F6" s="413">
        <v>559913.51</v>
      </c>
      <c r="G6" s="413">
        <v>564653.51</v>
      </c>
    </row>
    <row r="7" spans="1:7" ht="20" customHeight="1" x14ac:dyDescent="0.15">
      <c r="A7" s="10" t="s">
        <v>70</v>
      </c>
      <c r="B7" s="414">
        <v>859</v>
      </c>
      <c r="C7" s="414">
        <v>45312</v>
      </c>
      <c r="D7" s="414">
        <v>1298</v>
      </c>
      <c r="E7" s="413">
        <v>424853.91</v>
      </c>
      <c r="F7" s="413">
        <v>445708.48</v>
      </c>
      <c r="G7" s="413">
        <v>452708.48</v>
      </c>
    </row>
    <row r="8" spans="1:7" ht="20" customHeight="1" x14ac:dyDescent="0.15">
      <c r="A8" s="10" t="s">
        <v>71</v>
      </c>
      <c r="B8" s="414">
        <v>27</v>
      </c>
      <c r="C8" s="414">
        <v>998</v>
      </c>
      <c r="D8" s="414">
        <v>0</v>
      </c>
      <c r="E8" s="413">
        <v>9005</v>
      </c>
      <c r="F8" s="413">
        <v>9005</v>
      </c>
      <c r="G8" s="413">
        <v>9078</v>
      </c>
    </row>
    <row r="9" spans="1:7" ht="20" customHeight="1" x14ac:dyDescent="0.15">
      <c r="A9" s="598" t="s">
        <v>13</v>
      </c>
      <c r="B9" s="384">
        <f t="shared" ref="B9:G9" si="0">SUM(B5:B8)</f>
        <v>2532</v>
      </c>
      <c r="C9" s="384">
        <f t="shared" si="0"/>
        <v>109576</v>
      </c>
      <c r="D9" s="384">
        <f t="shared" si="0"/>
        <v>2753</v>
      </c>
      <c r="E9" s="383">
        <f t="shared" si="0"/>
        <v>1079669.9099999999</v>
      </c>
      <c r="F9" s="383">
        <f t="shared" si="0"/>
        <v>1115273.49</v>
      </c>
      <c r="G9" s="383">
        <f t="shared" si="0"/>
        <v>1128096.49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1155</v>
      </c>
      <c r="C13" s="414">
        <v>47400</v>
      </c>
      <c r="D13" s="414">
        <v>1749</v>
      </c>
      <c r="E13" s="413">
        <v>620367.1</v>
      </c>
      <c r="F13" s="413">
        <v>656148.5</v>
      </c>
      <c r="G13" s="413">
        <v>661226.5</v>
      </c>
    </row>
    <row r="14" spans="1:7" ht="20" customHeight="1" x14ac:dyDescent="0.15">
      <c r="A14" s="10" t="s">
        <v>74</v>
      </c>
      <c r="B14" s="414">
        <v>80</v>
      </c>
      <c r="C14" s="414">
        <v>7061</v>
      </c>
      <c r="D14" s="414">
        <v>0</v>
      </c>
      <c r="E14" s="413">
        <v>140351.31</v>
      </c>
      <c r="F14" s="413">
        <v>153566.17000000001</v>
      </c>
      <c r="G14" s="413">
        <v>153566.17000000001</v>
      </c>
    </row>
    <row r="15" spans="1:7" ht="20" customHeight="1" x14ac:dyDescent="0.15">
      <c r="A15" s="10" t="s">
        <v>75</v>
      </c>
      <c r="B15" s="414">
        <v>64</v>
      </c>
      <c r="C15" s="414">
        <v>5464</v>
      </c>
      <c r="D15" s="414">
        <v>442</v>
      </c>
      <c r="E15" s="413">
        <v>197743.9</v>
      </c>
      <c r="F15" s="413">
        <v>225955.5</v>
      </c>
      <c r="G15" s="413">
        <v>227645.5</v>
      </c>
    </row>
    <row r="16" spans="1:7" ht="20" customHeight="1" x14ac:dyDescent="0.15">
      <c r="A16" s="10" t="s">
        <v>76</v>
      </c>
      <c r="B16" s="414">
        <v>914</v>
      </c>
      <c r="C16" s="414">
        <v>41133</v>
      </c>
      <c r="D16" s="414">
        <v>882</v>
      </c>
      <c r="E16" s="413">
        <v>548572</v>
      </c>
      <c r="F16" s="413">
        <v>556100.9</v>
      </c>
      <c r="G16" s="413">
        <v>640510.9</v>
      </c>
    </row>
    <row r="17" spans="1:7" ht="20" customHeight="1" x14ac:dyDescent="0.15">
      <c r="A17" s="598" t="s">
        <v>13</v>
      </c>
      <c r="B17" s="384">
        <f t="shared" ref="B17:G17" si="1">SUM(B13:B16)</f>
        <v>2213</v>
      </c>
      <c r="C17" s="384">
        <f t="shared" si="1"/>
        <v>101058</v>
      </c>
      <c r="D17" s="384">
        <f t="shared" si="1"/>
        <v>3073</v>
      </c>
      <c r="E17" s="383">
        <f t="shared" si="1"/>
        <v>1507034.31</v>
      </c>
      <c r="F17" s="383">
        <f t="shared" si="1"/>
        <v>1591771.07</v>
      </c>
      <c r="G17" s="383">
        <f t="shared" si="1"/>
        <v>1682949.07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1347</v>
      </c>
      <c r="C21" s="414">
        <v>85515</v>
      </c>
      <c r="D21" s="414">
        <v>0</v>
      </c>
      <c r="E21" s="413">
        <v>953352.07000000007</v>
      </c>
      <c r="F21" s="413">
        <v>992666.17999999993</v>
      </c>
      <c r="G21" s="413">
        <v>1005517.1799999999</v>
      </c>
    </row>
    <row r="22" spans="1:7" ht="20" customHeight="1" x14ac:dyDescent="0.15">
      <c r="A22" s="10" t="s">
        <v>79</v>
      </c>
      <c r="B22" s="414">
        <v>542</v>
      </c>
      <c r="C22" s="414">
        <v>18355</v>
      </c>
      <c r="D22" s="414">
        <v>474</v>
      </c>
      <c r="E22" s="413">
        <v>130370</v>
      </c>
      <c r="F22" s="413">
        <v>133358</v>
      </c>
      <c r="G22" s="413">
        <v>133693</v>
      </c>
    </row>
    <row r="23" spans="1:7" ht="20" customHeight="1" x14ac:dyDescent="0.15">
      <c r="A23" s="10" t="s">
        <v>80</v>
      </c>
      <c r="B23" s="414">
        <v>438</v>
      </c>
      <c r="C23" s="414">
        <v>33055</v>
      </c>
      <c r="D23" s="414">
        <v>0</v>
      </c>
      <c r="E23" s="413">
        <v>417321.45999999996</v>
      </c>
      <c r="F23" s="413">
        <v>437589.53</v>
      </c>
      <c r="G23" s="413">
        <v>446415.53</v>
      </c>
    </row>
    <row r="24" spans="1:7" ht="20" customHeight="1" x14ac:dyDescent="0.15">
      <c r="A24" s="10" t="s">
        <v>81</v>
      </c>
      <c r="B24" s="414">
        <v>178</v>
      </c>
      <c r="C24" s="414">
        <v>8257</v>
      </c>
      <c r="D24" s="414">
        <v>65</v>
      </c>
      <c r="E24" s="413">
        <v>61099.7</v>
      </c>
      <c r="F24" s="413">
        <v>61564.5</v>
      </c>
      <c r="G24" s="413">
        <v>62126.5</v>
      </c>
    </row>
    <row r="25" spans="1:7" ht="20" customHeight="1" x14ac:dyDescent="0.15">
      <c r="A25" s="598" t="s">
        <v>13</v>
      </c>
      <c r="B25" s="384">
        <f t="shared" ref="B25:G25" si="2">SUM(B21:B24)</f>
        <v>2505</v>
      </c>
      <c r="C25" s="384">
        <f t="shared" si="2"/>
        <v>145182</v>
      </c>
      <c r="D25" s="384">
        <f t="shared" si="2"/>
        <v>539</v>
      </c>
      <c r="E25" s="383">
        <f t="shared" si="2"/>
        <v>1562143.23</v>
      </c>
      <c r="F25" s="383">
        <f t="shared" si="2"/>
        <v>1625178.21</v>
      </c>
      <c r="G25" s="383">
        <f t="shared" si="2"/>
        <v>1647752.21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512</v>
      </c>
      <c r="C29" s="414">
        <v>15709</v>
      </c>
      <c r="D29" s="414">
        <v>0</v>
      </c>
      <c r="E29" s="413">
        <v>96117</v>
      </c>
      <c r="F29" s="413">
        <v>96588.62</v>
      </c>
      <c r="G29" s="413">
        <v>97265.62</v>
      </c>
    </row>
    <row r="30" spans="1:7" ht="20" customHeight="1" x14ac:dyDescent="0.15">
      <c r="A30" s="10" t="s">
        <v>84</v>
      </c>
      <c r="B30" s="414">
        <v>227</v>
      </c>
      <c r="C30" s="414">
        <v>8463</v>
      </c>
      <c r="D30" s="414">
        <v>0</v>
      </c>
      <c r="E30" s="413">
        <v>60326</v>
      </c>
      <c r="F30" s="413">
        <v>61340</v>
      </c>
      <c r="G30" s="413">
        <v>61432</v>
      </c>
    </row>
    <row r="31" spans="1:7" ht="20" customHeight="1" x14ac:dyDescent="0.15">
      <c r="A31" s="10" t="s">
        <v>85</v>
      </c>
      <c r="B31" s="414">
        <v>896</v>
      </c>
      <c r="C31" s="414">
        <v>38457</v>
      </c>
      <c r="D31" s="414">
        <v>38</v>
      </c>
      <c r="E31" s="413">
        <v>272055.5</v>
      </c>
      <c r="F31" s="413">
        <v>273014.5</v>
      </c>
      <c r="G31" s="413">
        <v>276336.5</v>
      </c>
    </row>
    <row r="32" spans="1:7" ht="20" customHeight="1" x14ac:dyDescent="0.15">
      <c r="A32" s="10" t="s">
        <v>86</v>
      </c>
      <c r="B32" s="414">
        <v>1597</v>
      </c>
      <c r="C32" s="414">
        <v>68435</v>
      </c>
      <c r="D32" s="414">
        <v>0</v>
      </c>
      <c r="E32" s="413">
        <v>479483</v>
      </c>
      <c r="F32" s="413">
        <v>481876</v>
      </c>
      <c r="G32" s="413">
        <v>482938</v>
      </c>
    </row>
    <row r="33" spans="1:7" ht="20" customHeight="1" x14ac:dyDescent="0.15">
      <c r="A33" s="10" t="s">
        <v>87</v>
      </c>
      <c r="B33" s="414">
        <v>135</v>
      </c>
      <c r="C33" s="414">
        <v>5151</v>
      </c>
      <c r="D33" s="414">
        <v>0</v>
      </c>
      <c r="E33" s="413">
        <v>31915</v>
      </c>
      <c r="F33" s="413">
        <v>31915</v>
      </c>
      <c r="G33" s="413">
        <v>31915</v>
      </c>
    </row>
    <row r="34" spans="1:7" ht="20" customHeight="1" x14ac:dyDescent="0.15">
      <c r="A34" s="10" t="s">
        <v>88</v>
      </c>
      <c r="B34" s="414">
        <v>1674</v>
      </c>
      <c r="C34" s="414">
        <v>54791</v>
      </c>
      <c r="D34" s="414">
        <v>849</v>
      </c>
      <c r="E34" s="413">
        <v>360839</v>
      </c>
      <c r="F34" s="413">
        <v>364093.7</v>
      </c>
      <c r="G34" s="413">
        <v>366916.7</v>
      </c>
    </row>
    <row r="35" spans="1:7" ht="20" customHeight="1" x14ac:dyDescent="0.15">
      <c r="A35" s="598" t="s">
        <v>13</v>
      </c>
      <c r="B35" s="384">
        <f t="shared" ref="B35:G35" si="3">SUM(B29:B34)</f>
        <v>5041</v>
      </c>
      <c r="C35" s="384">
        <f t="shared" si="3"/>
        <v>191006</v>
      </c>
      <c r="D35" s="384">
        <f t="shared" si="3"/>
        <v>887</v>
      </c>
      <c r="E35" s="383">
        <f t="shared" si="3"/>
        <v>1300735.5</v>
      </c>
      <c r="F35" s="383">
        <f t="shared" si="3"/>
        <v>1308827.82</v>
      </c>
      <c r="G35" s="383">
        <f t="shared" si="3"/>
        <v>1316803.82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410</v>
      </c>
      <c r="C39" s="414">
        <v>13545</v>
      </c>
      <c r="D39" s="414">
        <v>0</v>
      </c>
      <c r="E39" s="413">
        <v>83080</v>
      </c>
      <c r="F39" s="413">
        <v>83185</v>
      </c>
      <c r="G39" s="413">
        <v>83707</v>
      </c>
    </row>
    <row r="40" spans="1:7" ht="20" customHeight="1" x14ac:dyDescent="0.15">
      <c r="A40" s="10" t="s">
        <v>91</v>
      </c>
      <c r="B40" s="414">
        <v>1943</v>
      </c>
      <c r="C40" s="414">
        <v>89067</v>
      </c>
      <c r="D40" s="414">
        <v>945</v>
      </c>
      <c r="E40" s="413">
        <v>615783</v>
      </c>
      <c r="F40" s="413">
        <v>627432.91999999993</v>
      </c>
      <c r="G40" s="413">
        <v>633564.91999999993</v>
      </c>
    </row>
    <row r="41" spans="1:7" ht="20" customHeight="1" x14ac:dyDescent="0.15">
      <c r="A41" s="598" t="s">
        <v>13</v>
      </c>
      <c r="B41" s="384">
        <f t="shared" ref="B41:G41" si="4">SUM(B39:B40)</f>
        <v>2353</v>
      </c>
      <c r="C41" s="384">
        <f t="shared" si="4"/>
        <v>102612</v>
      </c>
      <c r="D41" s="384">
        <f t="shared" si="4"/>
        <v>945</v>
      </c>
      <c r="E41" s="383">
        <f t="shared" si="4"/>
        <v>698863</v>
      </c>
      <c r="F41" s="383">
        <f t="shared" si="4"/>
        <v>710617.91999999993</v>
      </c>
      <c r="G41" s="383">
        <f t="shared" si="4"/>
        <v>717271.91999999993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14644</v>
      </c>
      <c r="C43" s="594">
        <f t="shared" si="5"/>
        <v>649434</v>
      </c>
      <c r="D43" s="594">
        <f t="shared" si="5"/>
        <v>8197</v>
      </c>
      <c r="E43" s="595">
        <f t="shared" si="5"/>
        <v>6148445.9499999993</v>
      </c>
      <c r="F43" s="595">
        <f t="shared" si="5"/>
        <v>6351668.5099999998</v>
      </c>
      <c r="G43" s="595">
        <f t="shared" si="5"/>
        <v>6492873.5099999998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2" t="s">
        <v>446</v>
      </c>
      <c r="B1" s="672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923</v>
      </c>
      <c r="C5" s="414">
        <v>271658</v>
      </c>
      <c r="D5" s="414">
        <v>16856</v>
      </c>
      <c r="E5" s="413">
        <v>7601200.5000000009</v>
      </c>
      <c r="F5" s="413">
        <v>8494938.4400000013</v>
      </c>
      <c r="G5" s="413">
        <v>9492976.3800000008</v>
      </c>
    </row>
    <row r="6" spans="1:7" ht="20" customHeight="1" x14ac:dyDescent="0.15">
      <c r="A6" s="10" t="s">
        <v>69</v>
      </c>
      <c r="B6" s="414">
        <v>7047</v>
      </c>
      <c r="C6" s="414">
        <v>3800195</v>
      </c>
      <c r="D6" s="414">
        <v>474945</v>
      </c>
      <c r="E6" s="413">
        <v>121570895.32000005</v>
      </c>
      <c r="F6" s="413">
        <v>143890647.87</v>
      </c>
      <c r="G6" s="413">
        <v>150911569.28999999</v>
      </c>
    </row>
    <row r="7" spans="1:7" ht="20" customHeight="1" x14ac:dyDescent="0.15">
      <c r="A7" s="10" t="s">
        <v>70</v>
      </c>
      <c r="B7" s="414">
        <v>2995</v>
      </c>
      <c r="C7" s="414">
        <v>1144966</v>
      </c>
      <c r="D7" s="414">
        <v>185534</v>
      </c>
      <c r="E7" s="413">
        <v>28369648.329999991</v>
      </c>
      <c r="F7" s="413">
        <v>33662520.909999996</v>
      </c>
      <c r="G7" s="413">
        <v>34901957.460000001</v>
      </c>
    </row>
    <row r="8" spans="1:7" ht="20" customHeight="1" x14ac:dyDescent="0.15">
      <c r="A8" s="10" t="s">
        <v>71</v>
      </c>
      <c r="B8" s="414">
        <v>81</v>
      </c>
      <c r="C8" s="414">
        <v>24482</v>
      </c>
      <c r="D8" s="414">
        <v>4519</v>
      </c>
      <c r="E8" s="413">
        <v>490714.02</v>
      </c>
      <c r="F8" s="413">
        <v>590164.47</v>
      </c>
      <c r="G8" s="413">
        <v>606448.04</v>
      </c>
    </row>
    <row r="9" spans="1:7" ht="20" customHeight="1" x14ac:dyDescent="0.15">
      <c r="A9" s="598" t="s">
        <v>13</v>
      </c>
      <c r="B9" s="384">
        <f t="shared" ref="B9:G9" si="0">SUM(B5:B8)</f>
        <v>11046</v>
      </c>
      <c r="C9" s="384">
        <f t="shared" si="0"/>
        <v>5241301</v>
      </c>
      <c r="D9" s="384">
        <f t="shared" si="0"/>
        <v>681854</v>
      </c>
      <c r="E9" s="383">
        <f t="shared" si="0"/>
        <v>158032458.17000005</v>
      </c>
      <c r="F9" s="383">
        <f t="shared" si="0"/>
        <v>186638271.69</v>
      </c>
      <c r="G9" s="383">
        <f t="shared" si="0"/>
        <v>195912951.16999999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3972</v>
      </c>
      <c r="C13" s="414">
        <v>1429229</v>
      </c>
      <c r="D13" s="414">
        <v>123164</v>
      </c>
      <c r="E13" s="413">
        <v>39178293.68</v>
      </c>
      <c r="F13" s="413">
        <v>45568329.760000028</v>
      </c>
      <c r="G13" s="413">
        <v>46753575.18000003</v>
      </c>
    </row>
    <row r="14" spans="1:7" ht="20" customHeight="1" x14ac:dyDescent="0.15">
      <c r="A14" s="10" t="s">
        <v>74</v>
      </c>
      <c r="B14" s="414">
        <v>985</v>
      </c>
      <c r="C14" s="414">
        <v>374504</v>
      </c>
      <c r="D14" s="414">
        <v>31468</v>
      </c>
      <c r="E14" s="413">
        <v>10683671.819999998</v>
      </c>
      <c r="F14" s="413">
        <v>12497476.730000004</v>
      </c>
      <c r="G14" s="413">
        <v>13015313.740000004</v>
      </c>
    </row>
    <row r="15" spans="1:7" ht="20" customHeight="1" x14ac:dyDescent="0.15">
      <c r="A15" s="10" t="s">
        <v>75</v>
      </c>
      <c r="B15" s="414">
        <v>1424</v>
      </c>
      <c r="C15" s="414">
        <v>302919</v>
      </c>
      <c r="D15" s="414">
        <v>52742</v>
      </c>
      <c r="E15" s="413">
        <v>7690119.8299999991</v>
      </c>
      <c r="F15" s="413">
        <v>9308398.5799999963</v>
      </c>
      <c r="G15" s="413">
        <v>10413327.099999998</v>
      </c>
    </row>
    <row r="16" spans="1:7" ht="20" customHeight="1" x14ac:dyDescent="0.15">
      <c r="A16" s="10" t="s">
        <v>76</v>
      </c>
      <c r="B16" s="414">
        <v>3630</v>
      </c>
      <c r="C16" s="414">
        <v>1267545</v>
      </c>
      <c r="D16" s="414">
        <v>44338</v>
      </c>
      <c r="E16" s="413">
        <v>37632007.160000004</v>
      </c>
      <c r="F16" s="413">
        <v>42966009.540000014</v>
      </c>
      <c r="G16" s="413">
        <v>43856469.87000002</v>
      </c>
    </row>
    <row r="17" spans="1:7" ht="20" customHeight="1" x14ac:dyDescent="0.15">
      <c r="A17" s="598" t="s">
        <v>13</v>
      </c>
      <c r="B17" s="384">
        <f t="shared" ref="B17:G17" si="1">SUM(B13:B16)</f>
        <v>10011</v>
      </c>
      <c r="C17" s="384">
        <f t="shared" si="1"/>
        <v>3374197</v>
      </c>
      <c r="D17" s="384">
        <f t="shared" si="1"/>
        <v>251712</v>
      </c>
      <c r="E17" s="383">
        <f t="shared" si="1"/>
        <v>95184092.49000001</v>
      </c>
      <c r="F17" s="383">
        <f t="shared" si="1"/>
        <v>110340214.61000004</v>
      </c>
      <c r="G17" s="383">
        <f t="shared" si="1"/>
        <v>114038685.89000005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3797</v>
      </c>
      <c r="C21" s="414">
        <v>1906148</v>
      </c>
      <c r="D21" s="414">
        <v>33792</v>
      </c>
      <c r="E21" s="413">
        <v>60699354.689999998</v>
      </c>
      <c r="F21" s="413">
        <v>68897307.800000012</v>
      </c>
      <c r="G21" s="413">
        <v>70820089.070000008</v>
      </c>
    </row>
    <row r="22" spans="1:7" ht="20" customHeight="1" x14ac:dyDescent="0.15">
      <c r="A22" s="10" t="s">
        <v>79</v>
      </c>
      <c r="B22" s="414">
        <v>1543</v>
      </c>
      <c r="C22" s="414">
        <v>410774</v>
      </c>
      <c r="D22" s="414">
        <v>59399</v>
      </c>
      <c r="E22" s="413">
        <v>8879317.8799999971</v>
      </c>
      <c r="F22" s="413">
        <v>11317110.579999996</v>
      </c>
      <c r="G22" s="413">
        <v>11850460.589999998</v>
      </c>
    </row>
    <row r="23" spans="1:7" ht="20" customHeight="1" x14ac:dyDescent="0.15">
      <c r="A23" s="10" t="s">
        <v>80</v>
      </c>
      <c r="B23" s="414">
        <v>3787</v>
      </c>
      <c r="C23" s="414">
        <v>1371221</v>
      </c>
      <c r="D23" s="414">
        <v>57155</v>
      </c>
      <c r="E23" s="413">
        <v>48877716.609999985</v>
      </c>
      <c r="F23" s="413">
        <v>56569608.419999994</v>
      </c>
      <c r="G23" s="413">
        <v>57148569.119999997</v>
      </c>
    </row>
    <row r="24" spans="1:7" ht="20" customHeight="1" x14ac:dyDescent="0.15">
      <c r="A24" s="10" t="s">
        <v>81</v>
      </c>
      <c r="B24" s="414">
        <v>936</v>
      </c>
      <c r="C24" s="414">
        <v>194061</v>
      </c>
      <c r="D24" s="414">
        <v>6637</v>
      </c>
      <c r="E24" s="413">
        <v>4034162.7600000007</v>
      </c>
      <c r="F24" s="413">
        <v>4745879.1100000003</v>
      </c>
      <c r="G24" s="413">
        <v>5203634.99</v>
      </c>
    </row>
    <row r="25" spans="1:7" ht="20" customHeight="1" x14ac:dyDescent="0.15">
      <c r="A25" s="598" t="s">
        <v>13</v>
      </c>
      <c r="B25" s="384">
        <f t="shared" ref="B25:G25" si="2">SUM(B21:B24)</f>
        <v>10063</v>
      </c>
      <c r="C25" s="384">
        <f t="shared" si="2"/>
        <v>3882204</v>
      </c>
      <c r="D25" s="384">
        <f t="shared" si="2"/>
        <v>156983</v>
      </c>
      <c r="E25" s="383">
        <f t="shared" si="2"/>
        <v>122490551.93999998</v>
      </c>
      <c r="F25" s="383">
        <f t="shared" si="2"/>
        <v>141529905.91000003</v>
      </c>
      <c r="G25" s="383">
        <f t="shared" si="2"/>
        <v>145022753.77000001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829</v>
      </c>
      <c r="C29" s="414">
        <v>241068</v>
      </c>
      <c r="D29" s="414">
        <v>45058</v>
      </c>
      <c r="E29" s="413">
        <v>5195174.9100000011</v>
      </c>
      <c r="F29" s="413">
        <v>6017124.799999998</v>
      </c>
      <c r="G29" s="413">
        <v>6293988.6499999985</v>
      </c>
    </row>
    <row r="30" spans="1:7" ht="20" customHeight="1" x14ac:dyDescent="0.15">
      <c r="A30" s="10" t="s">
        <v>84</v>
      </c>
      <c r="B30" s="414">
        <v>259</v>
      </c>
      <c r="C30" s="414">
        <v>63756</v>
      </c>
      <c r="D30" s="414">
        <v>670</v>
      </c>
      <c r="E30" s="413">
        <v>1642672.25</v>
      </c>
      <c r="F30" s="413">
        <v>1900755.36</v>
      </c>
      <c r="G30" s="413">
        <v>1934949.8300000003</v>
      </c>
    </row>
    <row r="31" spans="1:7" ht="20" customHeight="1" x14ac:dyDescent="0.15">
      <c r="A31" s="10" t="s">
        <v>85</v>
      </c>
      <c r="B31" s="414">
        <v>526</v>
      </c>
      <c r="C31" s="414">
        <v>201880</v>
      </c>
      <c r="D31" s="414">
        <v>383</v>
      </c>
      <c r="E31" s="413">
        <v>4894874.6400000015</v>
      </c>
      <c r="F31" s="413">
        <v>5603544.1600000001</v>
      </c>
      <c r="G31" s="413">
        <v>5657725.8199999994</v>
      </c>
    </row>
    <row r="32" spans="1:7" ht="20" customHeight="1" x14ac:dyDescent="0.15">
      <c r="A32" s="10" t="s">
        <v>86</v>
      </c>
      <c r="B32" s="414">
        <v>1803</v>
      </c>
      <c r="C32" s="414">
        <v>551002</v>
      </c>
      <c r="D32" s="414">
        <v>84661</v>
      </c>
      <c r="E32" s="413">
        <v>14766215.59</v>
      </c>
      <c r="F32" s="413">
        <v>16905296.459999997</v>
      </c>
      <c r="G32" s="413">
        <v>17834459.059999999</v>
      </c>
    </row>
    <row r="33" spans="1:7" ht="20" customHeight="1" x14ac:dyDescent="0.15">
      <c r="A33" s="10" t="s">
        <v>87</v>
      </c>
      <c r="B33" s="414">
        <v>136</v>
      </c>
      <c r="C33" s="414">
        <v>12569</v>
      </c>
      <c r="D33" s="414">
        <v>10880</v>
      </c>
      <c r="E33" s="413">
        <v>163105.26</v>
      </c>
      <c r="F33" s="413">
        <v>198911.25</v>
      </c>
      <c r="G33" s="413">
        <v>264789.26</v>
      </c>
    </row>
    <row r="34" spans="1:7" ht="20" customHeight="1" x14ac:dyDescent="0.15">
      <c r="A34" s="10" t="s">
        <v>88</v>
      </c>
      <c r="B34" s="414">
        <v>1983</v>
      </c>
      <c r="C34" s="414">
        <v>727537</v>
      </c>
      <c r="D34" s="414">
        <v>32843</v>
      </c>
      <c r="E34" s="413">
        <v>15087568.289999997</v>
      </c>
      <c r="F34" s="413">
        <v>17728755.689999998</v>
      </c>
      <c r="G34" s="413">
        <v>18578185.669999998</v>
      </c>
    </row>
    <row r="35" spans="1:7" ht="20" customHeight="1" x14ac:dyDescent="0.15">
      <c r="A35" s="598" t="s">
        <v>13</v>
      </c>
      <c r="B35" s="384">
        <f t="shared" ref="B35:G35" si="3">SUM(B29:B34)</f>
        <v>5536</v>
      </c>
      <c r="C35" s="384">
        <f t="shared" si="3"/>
        <v>1797812</v>
      </c>
      <c r="D35" s="384">
        <f t="shared" si="3"/>
        <v>174495</v>
      </c>
      <c r="E35" s="383">
        <f t="shared" si="3"/>
        <v>41749610.939999998</v>
      </c>
      <c r="F35" s="383">
        <f t="shared" si="3"/>
        <v>48354387.719999991</v>
      </c>
      <c r="G35" s="383">
        <f t="shared" si="3"/>
        <v>50564098.289999992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705</v>
      </c>
      <c r="C39" s="414">
        <v>272367</v>
      </c>
      <c r="D39" s="414">
        <v>80703</v>
      </c>
      <c r="E39" s="413">
        <v>7317313.3499999987</v>
      </c>
      <c r="F39" s="413">
        <v>8548223.8100000005</v>
      </c>
      <c r="G39" s="413">
        <v>8768964.5299999993</v>
      </c>
    </row>
    <row r="40" spans="1:7" ht="20" customHeight="1" x14ac:dyDescent="0.15">
      <c r="A40" s="10" t="s">
        <v>91</v>
      </c>
      <c r="B40" s="414">
        <v>2483</v>
      </c>
      <c r="C40" s="414">
        <v>752809</v>
      </c>
      <c r="D40" s="414">
        <v>13817</v>
      </c>
      <c r="E40" s="413">
        <v>18368349.130000003</v>
      </c>
      <c r="F40" s="413">
        <v>20932209.310000002</v>
      </c>
      <c r="G40" s="413">
        <v>21326715.420000002</v>
      </c>
    </row>
    <row r="41" spans="1:7" ht="20" customHeight="1" x14ac:dyDescent="0.15">
      <c r="A41" s="598" t="s">
        <v>13</v>
      </c>
      <c r="B41" s="384">
        <f t="shared" ref="B41:G41" si="4">SUM(B39:B40)</f>
        <v>3188</v>
      </c>
      <c r="C41" s="384">
        <f t="shared" si="4"/>
        <v>1025176</v>
      </c>
      <c r="D41" s="384">
        <f t="shared" si="4"/>
        <v>94520</v>
      </c>
      <c r="E41" s="383">
        <f t="shared" si="4"/>
        <v>25685662.48</v>
      </c>
      <c r="F41" s="383">
        <f t="shared" si="4"/>
        <v>29480433.120000005</v>
      </c>
      <c r="G41" s="383">
        <f t="shared" si="4"/>
        <v>30095679.950000003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39844</v>
      </c>
      <c r="C43" s="594">
        <f t="shared" si="5"/>
        <v>15320690</v>
      </c>
      <c r="D43" s="594">
        <f t="shared" si="5"/>
        <v>1359564</v>
      </c>
      <c r="E43" s="595">
        <f t="shared" si="5"/>
        <v>443142376.02000004</v>
      </c>
      <c r="F43" s="595">
        <f t="shared" si="5"/>
        <v>516343213.05000007</v>
      </c>
      <c r="G43" s="595">
        <f t="shared" si="5"/>
        <v>535634169.06999999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2" t="s">
        <v>451</v>
      </c>
      <c r="B1" s="672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388</v>
      </c>
      <c r="C5" s="414">
        <v>78031</v>
      </c>
      <c r="D5" s="414">
        <v>76</v>
      </c>
      <c r="E5" s="413">
        <v>1410949.95</v>
      </c>
      <c r="F5" s="413">
        <v>1448582.95</v>
      </c>
      <c r="G5" s="413">
        <v>1456939.19</v>
      </c>
    </row>
    <row r="6" spans="1:7" ht="20" customHeight="1" x14ac:dyDescent="0.15">
      <c r="A6" s="10" t="s">
        <v>69</v>
      </c>
      <c r="B6" s="414">
        <v>2268</v>
      </c>
      <c r="C6" s="414">
        <v>658012</v>
      </c>
      <c r="D6" s="414">
        <v>9002</v>
      </c>
      <c r="E6" s="413">
        <v>9301402.3000000007</v>
      </c>
      <c r="F6" s="413">
        <v>9921986.450000003</v>
      </c>
      <c r="G6" s="413">
        <v>10380250.270000003</v>
      </c>
    </row>
    <row r="7" spans="1:7" ht="20" customHeight="1" x14ac:dyDescent="0.15">
      <c r="A7" s="10" t="s">
        <v>70</v>
      </c>
      <c r="B7" s="414">
        <v>1036</v>
      </c>
      <c r="C7" s="414">
        <v>232001</v>
      </c>
      <c r="D7" s="414">
        <v>1745</v>
      </c>
      <c r="E7" s="413">
        <v>3008420.53</v>
      </c>
      <c r="F7" s="413">
        <v>3390333.8399999994</v>
      </c>
      <c r="G7" s="413">
        <v>3706739.0799999996</v>
      </c>
    </row>
    <row r="8" spans="1:7" ht="20" customHeight="1" x14ac:dyDescent="0.15">
      <c r="A8" s="10" t="s">
        <v>71</v>
      </c>
      <c r="B8" s="414">
        <v>29</v>
      </c>
      <c r="C8" s="414">
        <v>5574</v>
      </c>
      <c r="D8" s="414">
        <v>900</v>
      </c>
      <c r="E8" s="413">
        <v>30743</v>
      </c>
      <c r="F8" s="413">
        <v>37150.15</v>
      </c>
      <c r="G8" s="413">
        <v>40322.15</v>
      </c>
    </row>
    <row r="9" spans="1:7" ht="20" customHeight="1" x14ac:dyDescent="0.15">
      <c r="A9" s="598" t="s">
        <v>13</v>
      </c>
      <c r="B9" s="384">
        <f t="shared" ref="B9:G9" si="0">SUM(B5:B8)</f>
        <v>3721</v>
      </c>
      <c r="C9" s="384">
        <f t="shared" si="0"/>
        <v>973618</v>
      </c>
      <c r="D9" s="384">
        <f t="shared" si="0"/>
        <v>11723</v>
      </c>
      <c r="E9" s="383">
        <f t="shared" si="0"/>
        <v>13751515.779999999</v>
      </c>
      <c r="F9" s="383">
        <f t="shared" si="0"/>
        <v>14798053.390000002</v>
      </c>
      <c r="G9" s="383">
        <f t="shared" si="0"/>
        <v>15584250.690000003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1227</v>
      </c>
      <c r="C13" s="414">
        <v>288750</v>
      </c>
      <c r="D13" s="414">
        <v>2178</v>
      </c>
      <c r="E13" s="413">
        <v>3574495.61</v>
      </c>
      <c r="F13" s="413">
        <v>3799023.5000000009</v>
      </c>
      <c r="G13" s="413">
        <v>4116444.6300000008</v>
      </c>
    </row>
    <row r="14" spans="1:7" ht="20" customHeight="1" x14ac:dyDescent="0.15">
      <c r="A14" s="10" t="s">
        <v>74</v>
      </c>
      <c r="B14" s="414">
        <v>427</v>
      </c>
      <c r="C14" s="414">
        <v>83247</v>
      </c>
      <c r="D14" s="414">
        <v>640</v>
      </c>
      <c r="E14" s="413">
        <v>748563.43</v>
      </c>
      <c r="F14" s="413">
        <v>858668.39</v>
      </c>
      <c r="G14" s="413">
        <v>934894.71</v>
      </c>
    </row>
    <row r="15" spans="1:7" ht="20" customHeight="1" x14ac:dyDescent="0.15">
      <c r="A15" s="10" t="s">
        <v>75</v>
      </c>
      <c r="B15" s="414">
        <v>615</v>
      </c>
      <c r="C15" s="414">
        <v>106843</v>
      </c>
      <c r="D15" s="414">
        <v>3609</v>
      </c>
      <c r="E15" s="413">
        <v>1374095.9</v>
      </c>
      <c r="F15" s="413">
        <v>1485485.74</v>
      </c>
      <c r="G15" s="413">
        <v>2172847.41</v>
      </c>
    </row>
    <row r="16" spans="1:7" ht="20" customHeight="1" x14ac:dyDescent="0.15">
      <c r="A16" s="10" t="s">
        <v>76</v>
      </c>
      <c r="B16" s="414">
        <v>2285</v>
      </c>
      <c r="C16" s="414">
        <v>321414</v>
      </c>
      <c r="D16" s="414">
        <v>1294</v>
      </c>
      <c r="E16" s="413">
        <v>6351826.7399999984</v>
      </c>
      <c r="F16" s="413">
        <v>6482883.1899999995</v>
      </c>
      <c r="G16" s="413">
        <v>6954607.0200000005</v>
      </c>
    </row>
    <row r="17" spans="1:7" ht="20" customHeight="1" x14ac:dyDescent="0.15">
      <c r="A17" s="598" t="s">
        <v>13</v>
      </c>
      <c r="B17" s="384">
        <f t="shared" ref="B17:G17" si="1">SUM(B13:B16)</f>
        <v>4554</v>
      </c>
      <c r="C17" s="384">
        <f t="shared" si="1"/>
        <v>800254</v>
      </c>
      <c r="D17" s="384">
        <f t="shared" si="1"/>
        <v>7721</v>
      </c>
      <c r="E17" s="383">
        <f t="shared" si="1"/>
        <v>12048981.679999998</v>
      </c>
      <c r="F17" s="383">
        <f t="shared" si="1"/>
        <v>12626060.82</v>
      </c>
      <c r="G17" s="383">
        <f t="shared" si="1"/>
        <v>14178793.770000001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1791</v>
      </c>
      <c r="C21" s="414">
        <v>392198</v>
      </c>
      <c r="D21" s="414">
        <v>6064</v>
      </c>
      <c r="E21" s="413">
        <v>8094738.2999999998</v>
      </c>
      <c r="F21" s="413">
        <v>8353889.7199999988</v>
      </c>
      <c r="G21" s="413">
        <v>8469176.2400000002</v>
      </c>
    </row>
    <row r="22" spans="1:7" ht="20" customHeight="1" x14ac:dyDescent="0.15">
      <c r="A22" s="10" t="s">
        <v>79</v>
      </c>
      <c r="B22" s="414">
        <v>488</v>
      </c>
      <c r="C22" s="414">
        <v>81759</v>
      </c>
      <c r="D22" s="414">
        <v>1276</v>
      </c>
      <c r="E22" s="413">
        <v>729817.53999999992</v>
      </c>
      <c r="F22" s="413">
        <v>1418107.9900000005</v>
      </c>
      <c r="G22" s="413">
        <v>1454824.0300000005</v>
      </c>
    </row>
    <row r="23" spans="1:7" ht="20" customHeight="1" x14ac:dyDescent="0.15">
      <c r="A23" s="10" t="s">
        <v>80</v>
      </c>
      <c r="B23" s="414">
        <v>1853</v>
      </c>
      <c r="C23" s="414">
        <v>268092</v>
      </c>
      <c r="D23" s="414">
        <v>3896</v>
      </c>
      <c r="E23" s="413">
        <v>5260595.8000000026</v>
      </c>
      <c r="F23" s="413">
        <v>5883680.0600000024</v>
      </c>
      <c r="G23" s="413">
        <v>6142421.5000000019</v>
      </c>
    </row>
    <row r="24" spans="1:7" ht="20" customHeight="1" x14ac:dyDescent="0.15">
      <c r="A24" s="10" t="s">
        <v>81</v>
      </c>
      <c r="B24" s="414">
        <v>358</v>
      </c>
      <c r="C24" s="414">
        <v>38559</v>
      </c>
      <c r="D24" s="414">
        <v>329</v>
      </c>
      <c r="E24" s="413">
        <v>430786.79</v>
      </c>
      <c r="F24" s="413">
        <v>466294.20999999996</v>
      </c>
      <c r="G24" s="413">
        <v>776536.90000000014</v>
      </c>
    </row>
    <row r="25" spans="1:7" ht="20" customHeight="1" x14ac:dyDescent="0.15">
      <c r="A25" s="598" t="s">
        <v>13</v>
      </c>
      <c r="B25" s="384">
        <f t="shared" ref="B25:G25" si="2">SUM(B21:B24)</f>
        <v>4490</v>
      </c>
      <c r="C25" s="384">
        <f t="shared" si="2"/>
        <v>780608</v>
      </c>
      <c r="D25" s="384">
        <f t="shared" si="2"/>
        <v>11565</v>
      </c>
      <c r="E25" s="383">
        <f t="shared" si="2"/>
        <v>14515938.430000002</v>
      </c>
      <c r="F25" s="383">
        <f t="shared" si="2"/>
        <v>16121971.98</v>
      </c>
      <c r="G25" s="383">
        <f t="shared" si="2"/>
        <v>16842958.670000002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370</v>
      </c>
      <c r="C29" s="414">
        <v>81384</v>
      </c>
      <c r="D29" s="414">
        <v>356</v>
      </c>
      <c r="E29" s="413">
        <v>480991.46000000008</v>
      </c>
      <c r="F29" s="413">
        <v>487153.75</v>
      </c>
      <c r="G29" s="413">
        <v>504687.25</v>
      </c>
    </row>
    <row r="30" spans="1:7" ht="20" customHeight="1" x14ac:dyDescent="0.15">
      <c r="A30" s="10" t="s">
        <v>84</v>
      </c>
      <c r="B30" s="414">
        <v>127</v>
      </c>
      <c r="C30" s="414">
        <v>18148</v>
      </c>
      <c r="D30" s="414">
        <v>0</v>
      </c>
      <c r="E30" s="413">
        <v>81981</v>
      </c>
      <c r="F30" s="413">
        <v>130378</v>
      </c>
      <c r="G30" s="413">
        <v>139599.44</v>
      </c>
    </row>
    <row r="31" spans="1:7" ht="20" customHeight="1" x14ac:dyDescent="0.15">
      <c r="A31" s="10" t="s">
        <v>85</v>
      </c>
      <c r="B31" s="414">
        <v>311</v>
      </c>
      <c r="C31" s="414">
        <v>55601</v>
      </c>
      <c r="D31" s="414">
        <v>0</v>
      </c>
      <c r="E31" s="413">
        <v>131368.48000000001</v>
      </c>
      <c r="F31" s="413">
        <v>135432.69000000003</v>
      </c>
      <c r="G31" s="413">
        <v>138895.69000000003</v>
      </c>
    </row>
    <row r="32" spans="1:7" ht="20" customHeight="1" x14ac:dyDescent="0.15">
      <c r="A32" s="10" t="s">
        <v>86</v>
      </c>
      <c r="B32" s="414">
        <v>818</v>
      </c>
      <c r="C32" s="414">
        <v>117773</v>
      </c>
      <c r="D32" s="414">
        <v>2082</v>
      </c>
      <c r="E32" s="413">
        <v>2172960.15</v>
      </c>
      <c r="F32" s="413">
        <v>2188733</v>
      </c>
      <c r="G32" s="413">
        <v>2356102.9699999997</v>
      </c>
    </row>
    <row r="33" spans="1:7" ht="20" customHeight="1" x14ac:dyDescent="0.15">
      <c r="A33" s="10" t="s">
        <v>87</v>
      </c>
      <c r="B33" s="414">
        <v>52</v>
      </c>
      <c r="C33" s="414">
        <v>3678</v>
      </c>
      <c r="D33" s="414">
        <v>0</v>
      </c>
      <c r="E33" s="413">
        <v>45606.8</v>
      </c>
      <c r="F33" s="413">
        <v>45606.8</v>
      </c>
      <c r="G33" s="413">
        <v>45646.8</v>
      </c>
    </row>
    <row r="34" spans="1:7" ht="20" customHeight="1" x14ac:dyDescent="0.15">
      <c r="A34" s="10" t="s">
        <v>88</v>
      </c>
      <c r="B34" s="414">
        <v>793</v>
      </c>
      <c r="C34" s="414">
        <v>132747</v>
      </c>
      <c r="D34" s="414">
        <v>3756</v>
      </c>
      <c r="E34" s="413">
        <v>1038325.4199999999</v>
      </c>
      <c r="F34" s="413">
        <v>1196878.5599999996</v>
      </c>
      <c r="G34" s="413">
        <v>1349077.7599999995</v>
      </c>
    </row>
    <row r="35" spans="1:7" ht="20" customHeight="1" x14ac:dyDescent="0.15">
      <c r="A35" s="598" t="s">
        <v>13</v>
      </c>
      <c r="B35" s="384">
        <f t="shared" ref="B35:G35" si="3">SUM(B29:B34)</f>
        <v>2471</v>
      </c>
      <c r="C35" s="384">
        <f t="shared" si="3"/>
        <v>409331</v>
      </c>
      <c r="D35" s="384">
        <f t="shared" si="3"/>
        <v>6194</v>
      </c>
      <c r="E35" s="383">
        <f t="shared" si="3"/>
        <v>3951233.3099999996</v>
      </c>
      <c r="F35" s="383">
        <f t="shared" si="3"/>
        <v>4184182.7999999993</v>
      </c>
      <c r="G35" s="383">
        <f t="shared" si="3"/>
        <v>4534009.9099999992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279</v>
      </c>
      <c r="C39" s="414">
        <v>55272</v>
      </c>
      <c r="D39" s="414">
        <v>0</v>
      </c>
      <c r="E39" s="413">
        <v>237348.3</v>
      </c>
      <c r="F39" s="413">
        <v>331758.83999999997</v>
      </c>
      <c r="G39" s="413">
        <v>368000.83999999997</v>
      </c>
    </row>
    <row r="40" spans="1:7" ht="20" customHeight="1" x14ac:dyDescent="0.15">
      <c r="A40" s="10" t="s">
        <v>91</v>
      </c>
      <c r="B40" s="414">
        <v>1387</v>
      </c>
      <c r="C40" s="414">
        <v>246275</v>
      </c>
      <c r="D40" s="414">
        <v>3618</v>
      </c>
      <c r="E40" s="413">
        <v>3009009.7399999998</v>
      </c>
      <c r="F40" s="413">
        <v>3273024.63</v>
      </c>
      <c r="G40" s="413">
        <v>3353058.5499999993</v>
      </c>
    </row>
    <row r="41" spans="1:7" ht="20" customHeight="1" x14ac:dyDescent="0.15">
      <c r="A41" s="598" t="s">
        <v>13</v>
      </c>
      <c r="B41" s="384">
        <f t="shared" ref="B41:G41" si="4">SUM(B39:B40)</f>
        <v>1666</v>
      </c>
      <c r="C41" s="384">
        <f t="shared" si="4"/>
        <v>301547</v>
      </c>
      <c r="D41" s="384">
        <f t="shared" si="4"/>
        <v>3618</v>
      </c>
      <c r="E41" s="383">
        <f t="shared" si="4"/>
        <v>3246358.0399999996</v>
      </c>
      <c r="F41" s="383">
        <f t="shared" si="4"/>
        <v>3604783.4699999997</v>
      </c>
      <c r="G41" s="383">
        <f t="shared" si="4"/>
        <v>3721059.3899999992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16902</v>
      </c>
      <c r="C43" s="594">
        <f t="shared" si="5"/>
        <v>3265358</v>
      </c>
      <c r="D43" s="594">
        <f t="shared" si="5"/>
        <v>40821</v>
      </c>
      <c r="E43" s="595">
        <f t="shared" si="5"/>
        <v>47514027.240000002</v>
      </c>
      <c r="F43" s="595">
        <f t="shared" si="5"/>
        <v>51335052.459999993</v>
      </c>
      <c r="G43" s="595">
        <f t="shared" si="5"/>
        <v>54861072.430000007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2" t="s">
        <v>452</v>
      </c>
      <c r="B1" s="672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459</v>
      </c>
      <c r="C5" s="414">
        <v>184902</v>
      </c>
      <c r="D5" s="414">
        <v>15497</v>
      </c>
      <c r="E5" s="413">
        <v>6031130.3500000006</v>
      </c>
      <c r="F5" s="413">
        <v>6860334.79</v>
      </c>
      <c r="G5" s="413">
        <v>7836165.4900000002</v>
      </c>
    </row>
    <row r="6" spans="1:7" ht="20" customHeight="1" x14ac:dyDescent="0.15">
      <c r="A6" s="10" t="s">
        <v>69</v>
      </c>
      <c r="B6" s="414">
        <v>3823</v>
      </c>
      <c r="C6" s="414">
        <v>3019764</v>
      </c>
      <c r="D6" s="414">
        <v>451623</v>
      </c>
      <c r="E6" s="413">
        <v>109652981.83000003</v>
      </c>
      <c r="F6" s="413">
        <v>130839401.64000003</v>
      </c>
      <c r="G6" s="413">
        <v>137317020.86999997</v>
      </c>
    </row>
    <row r="7" spans="1:7" ht="20" customHeight="1" x14ac:dyDescent="0.15">
      <c r="A7" s="10" t="s">
        <v>70</v>
      </c>
      <c r="B7" s="414">
        <v>1710</v>
      </c>
      <c r="C7" s="414">
        <v>875689</v>
      </c>
      <c r="D7" s="414">
        <v>178251</v>
      </c>
      <c r="E7" s="413">
        <v>24931775.199999999</v>
      </c>
      <c r="F7" s="413">
        <v>29764357.170000002</v>
      </c>
      <c r="G7" s="413">
        <v>30655781.539999995</v>
      </c>
    </row>
    <row r="8" spans="1:7" ht="20" customHeight="1" x14ac:dyDescent="0.15">
      <c r="A8" s="10" t="s">
        <v>71</v>
      </c>
      <c r="B8" s="414">
        <v>51</v>
      </c>
      <c r="C8" s="414">
        <v>18908</v>
      </c>
      <c r="D8" s="414">
        <v>3559</v>
      </c>
      <c r="E8" s="413">
        <v>459971.02</v>
      </c>
      <c r="F8" s="413">
        <v>552982.31999999995</v>
      </c>
      <c r="G8" s="413">
        <v>566093.89</v>
      </c>
    </row>
    <row r="9" spans="1:7" ht="20" customHeight="1" x14ac:dyDescent="0.15">
      <c r="A9" s="598" t="s">
        <v>13</v>
      </c>
      <c r="B9" s="384">
        <f t="shared" ref="B9:G9" si="0">SUM(B5:B8)</f>
        <v>6043</v>
      </c>
      <c r="C9" s="384">
        <f t="shared" si="0"/>
        <v>4099263</v>
      </c>
      <c r="D9" s="384">
        <f t="shared" si="0"/>
        <v>648930</v>
      </c>
      <c r="E9" s="383">
        <f t="shared" si="0"/>
        <v>141075858.40000004</v>
      </c>
      <c r="F9" s="383">
        <f t="shared" si="0"/>
        <v>168017075.92000002</v>
      </c>
      <c r="G9" s="383">
        <f t="shared" si="0"/>
        <v>176375061.78999996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2160</v>
      </c>
      <c r="C13" s="414">
        <v>1094925</v>
      </c>
      <c r="D13" s="414">
        <v>103745</v>
      </c>
      <c r="E13" s="413">
        <v>34928900.219999991</v>
      </c>
      <c r="F13" s="413">
        <v>40787311.409999989</v>
      </c>
      <c r="G13" s="413">
        <v>41575521.990000002</v>
      </c>
    </row>
    <row r="14" spans="1:7" ht="20" customHeight="1" x14ac:dyDescent="0.15">
      <c r="A14" s="10" t="s">
        <v>74</v>
      </c>
      <c r="B14" s="414">
        <v>443</v>
      </c>
      <c r="C14" s="414">
        <v>276345</v>
      </c>
      <c r="D14" s="414">
        <v>29750</v>
      </c>
      <c r="E14" s="413">
        <v>9711083.8900000006</v>
      </c>
      <c r="F14" s="413">
        <v>11398976.290000001</v>
      </c>
      <c r="G14" s="413">
        <v>11832519.980000002</v>
      </c>
    </row>
    <row r="15" spans="1:7" ht="20" customHeight="1" x14ac:dyDescent="0.15">
      <c r="A15" s="10" t="s">
        <v>75</v>
      </c>
      <c r="B15" s="414">
        <v>645</v>
      </c>
      <c r="C15" s="414">
        <v>186732</v>
      </c>
      <c r="D15" s="414">
        <v>45707</v>
      </c>
      <c r="E15" s="413">
        <v>6199140.6100000003</v>
      </c>
      <c r="F15" s="413">
        <v>7526733.3299999991</v>
      </c>
      <c r="G15" s="413">
        <v>7876307.1799999997</v>
      </c>
    </row>
    <row r="16" spans="1:7" ht="20" customHeight="1" x14ac:dyDescent="0.15">
      <c r="A16" s="10" t="s">
        <v>76</v>
      </c>
      <c r="B16" s="414">
        <v>1048</v>
      </c>
      <c r="C16" s="414">
        <v>910083</v>
      </c>
      <c r="D16" s="414">
        <v>36509</v>
      </c>
      <c r="E16" s="413">
        <v>30738666.120000005</v>
      </c>
      <c r="F16" s="413">
        <v>35722440.710000001</v>
      </c>
      <c r="G16" s="413">
        <v>36132201.209999993</v>
      </c>
    </row>
    <row r="17" spans="1:7" ht="20" customHeight="1" x14ac:dyDescent="0.15">
      <c r="A17" s="598" t="s">
        <v>13</v>
      </c>
      <c r="B17" s="384">
        <f t="shared" ref="B17:G17" si="1">SUM(B13:B16)</f>
        <v>4296</v>
      </c>
      <c r="C17" s="384">
        <f t="shared" si="1"/>
        <v>2468085</v>
      </c>
      <c r="D17" s="384">
        <f t="shared" si="1"/>
        <v>215711</v>
      </c>
      <c r="E17" s="383">
        <f t="shared" si="1"/>
        <v>81577790.840000004</v>
      </c>
      <c r="F17" s="383">
        <f t="shared" si="1"/>
        <v>95435461.73999998</v>
      </c>
      <c r="G17" s="383">
        <f t="shared" si="1"/>
        <v>97416550.359999999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1749</v>
      </c>
      <c r="C21" s="414">
        <v>1469299</v>
      </c>
      <c r="D21" s="414">
        <v>26143</v>
      </c>
      <c r="E21" s="413">
        <v>51750683.649999999</v>
      </c>
      <c r="F21" s="413">
        <v>59612435.70000001</v>
      </c>
      <c r="G21" s="413">
        <v>61382918.570000008</v>
      </c>
    </row>
    <row r="22" spans="1:7" ht="20" customHeight="1" x14ac:dyDescent="0.15">
      <c r="A22" s="10" t="s">
        <v>79</v>
      </c>
      <c r="B22" s="414">
        <v>851</v>
      </c>
      <c r="C22" s="414">
        <v>308183</v>
      </c>
      <c r="D22" s="414">
        <v>53252</v>
      </c>
      <c r="E22" s="413">
        <v>7859634.3899999978</v>
      </c>
      <c r="F22" s="413">
        <v>9543588.6799999978</v>
      </c>
      <c r="G22" s="413">
        <v>10023596.629999999</v>
      </c>
    </row>
    <row r="23" spans="1:7" ht="20" customHeight="1" x14ac:dyDescent="0.15">
      <c r="A23" s="10" t="s">
        <v>80</v>
      </c>
      <c r="B23" s="414">
        <v>1615</v>
      </c>
      <c r="C23" s="414">
        <v>1061537</v>
      </c>
      <c r="D23" s="414">
        <v>50764</v>
      </c>
      <c r="E23" s="413">
        <v>43184699.609999992</v>
      </c>
      <c r="F23" s="413">
        <v>50181274.829999998</v>
      </c>
      <c r="G23" s="413">
        <v>50448905.080000006</v>
      </c>
    </row>
    <row r="24" spans="1:7" ht="20" customHeight="1" x14ac:dyDescent="0.15">
      <c r="A24" s="10" t="s">
        <v>81</v>
      </c>
      <c r="B24" s="414">
        <v>388</v>
      </c>
      <c r="C24" s="414">
        <v>112411</v>
      </c>
      <c r="D24" s="414">
        <v>5629</v>
      </c>
      <c r="E24" s="413">
        <v>2497752.1700000004</v>
      </c>
      <c r="F24" s="413">
        <v>2962902.7699999996</v>
      </c>
      <c r="G24" s="413">
        <v>3029746.0599999991</v>
      </c>
    </row>
    <row r="25" spans="1:7" ht="20" customHeight="1" x14ac:dyDescent="0.15">
      <c r="A25" s="598" t="s">
        <v>13</v>
      </c>
      <c r="B25" s="384">
        <f t="shared" ref="B25:G25" si="2">SUM(B21:B24)</f>
        <v>4603</v>
      </c>
      <c r="C25" s="384">
        <f t="shared" si="2"/>
        <v>2951430</v>
      </c>
      <c r="D25" s="384">
        <f t="shared" si="2"/>
        <v>135788</v>
      </c>
      <c r="E25" s="383">
        <f t="shared" si="2"/>
        <v>105292769.81999999</v>
      </c>
      <c r="F25" s="383">
        <f t="shared" si="2"/>
        <v>122300201.98</v>
      </c>
      <c r="G25" s="383">
        <f t="shared" si="2"/>
        <v>124885166.34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338</v>
      </c>
      <c r="C29" s="414">
        <v>142915</v>
      </c>
      <c r="D29" s="414">
        <v>44534</v>
      </c>
      <c r="E29" s="413">
        <v>4564567.3500000006</v>
      </c>
      <c r="F29" s="413">
        <v>5372619.1999999983</v>
      </c>
      <c r="G29" s="413">
        <v>5607248.5499999998</v>
      </c>
    </row>
    <row r="30" spans="1:7" ht="20" customHeight="1" x14ac:dyDescent="0.15">
      <c r="A30" s="10" t="s">
        <v>84</v>
      </c>
      <c r="B30" s="414">
        <v>81</v>
      </c>
      <c r="C30" s="414">
        <v>42781</v>
      </c>
      <c r="D30" s="414">
        <v>600</v>
      </c>
      <c r="E30" s="413">
        <v>1539612.25</v>
      </c>
      <c r="F30" s="413">
        <v>1747178.86</v>
      </c>
      <c r="G30" s="413">
        <v>1771486.8900000004</v>
      </c>
    </row>
    <row r="31" spans="1:7" ht="20" customHeight="1" x14ac:dyDescent="0.15">
      <c r="A31" s="10" t="s">
        <v>85</v>
      </c>
      <c r="B31" s="414">
        <v>154</v>
      </c>
      <c r="C31" s="414">
        <v>135337</v>
      </c>
      <c r="D31" s="414">
        <v>383</v>
      </c>
      <c r="E31" s="413">
        <v>4677650.3600000013</v>
      </c>
      <c r="F31" s="413">
        <v>5379486.5699999994</v>
      </c>
      <c r="G31" s="413">
        <v>5423020.2300000014</v>
      </c>
    </row>
    <row r="32" spans="1:7" ht="20" customHeight="1" x14ac:dyDescent="0.15">
      <c r="A32" s="10" t="s">
        <v>86</v>
      </c>
      <c r="B32" s="414">
        <v>767</v>
      </c>
      <c r="C32" s="414">
        <v>415414</v>
      </c>
      <c r="D32" s="414">
        <v>71127</v>
      </c>
      <c r="E32" s="413">
        <v>12272856.18</v>
      </c>
      <c r="F32" s="413">
        <v>14318433.199999999</v>
      </c>
      <c r="G32" s="413">
        <v>14995710.82</v>
      </c>
    </row>
    <row r="33" spans="1:7" ht="20" customHeight="1" x14ac:dyDescent="0.15">
      <c r="A33" s="10" t="s">
        <v>87</v>
      </c>
      <c r="B33" s="414">
        <v>73</v>
      </c>
      <c r="C33" s="414">
        <v>6885</v>
      </c>
      <c r="D33" s="414">
        <v>10791</v>
      </c>
      <c r="E33" s="413">
        <v>108145.06</v>
      </c>
      <c r="F33" s="413">
        <v>143314.35</v>
      </c>
      <c r="G33" s="413">
        <v>209132.36000000002</v>
      </c>
    </row>
    <row r="34" spans="1:7" ht="20" customHeight="1" x14ac:dyDescent="0.15">
      <c r="A34" s="10" t="s">
        <v>88</v>
      </c>
      <c r="B34" s="414">
        <v>926</v>
      </c>
      <c r="C34" s="414">
        <v>557980</v>
      </c>
      <c r="D34" s="414">
        <v>26409</v>
      </c>
      <c r="E34" s="413">
        <v>13724732.369999997</v>
      </c>
      <c r="F34" s="413">
        <v>16120019.520000003</v>
      </c>
      <c r="G34" s="413">
        <v>16790571.300000001</v>
      </c>
    </row>
    <row r="35" spans="1:7" ht="20" customHeight="1" x14ac:dyDescent="0.15">
      <c r="A35" s="598" t="s">
        <v>13</v>
      </c>
      <c r="B35" s="384">
        <f t="shared" ref="B35:G35" si="3">SUM(B29:B34)</f>
        <v>2339</v>
      </c>
      <c r="C35" s="384">
        <f t="shared" si="3"/>
        <v>1301312</v>
      </c>
      <c r="D35" s="384">
        <f t="shared" si="3"/>
        <v>153844</v>
      </c>
      <c r="E35" s="383">
        <f t="shared" si="3"/>
        <v>36887563.569999993</v>
      </c>
      <c r="F35" s="383">
        <f t="shared" si="3"/>
        <v>43081051.700000003</v>
      </c>
      <c r="G35" s="383">
        <f t="shared" si="3"/>
        <v>44797170.150000006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251</v>
      </c>
      <c r="C39" s="414">
        <v>170994</v>
      </c>
      <c r="D39" s="414">
        <v>80513</v>
      </c>
      <c r="E39" s="413">
        <v>6573625.5899999989</v>
      </c>
      <c r="F39" s="413">
        <v>7666782.0399999991</v>
      </c>
      <c r="G39" s="413">
        <v>7847290.7599999988</v>
      </c>
    </row>
    <row r="40" spans="1:7" ht="20" customHeight="1" x14ac:dyDescent="0.15">
      <c r="A40" s="10" t="s">
        <v>91</v>
      </c>
      <c r="B40" s="414">
        <v>691</v>
      </c>
      <c r="C40" s="414">
        <v>449172</v>
      </c>
      <c r="D40" s="414">
        <v>9191</v>
      </c>
      <c r="E40" s="413">
        <v>14790399.170000002</v>
      </c>
      <c r="F40" s="413">
        <v>17046884.150000002</v>
      </c>
      <c r="G40" s="413">
        <v>17334163.110000003</v>
      </c>
    </row>
    <row r="41" spans="1:7" ht="20" customHeight="1" x14ac:dyDescent="0.15">
      <c r="A41" s="598" t="s">
        <v>13</v>
      </c>
      <c r="B41" s="384">
        <f t="shared" ref="B41:G41" si="4">SUM(B39:B40)</f>
        <v>942</v>
      </c>
      <c r="C41" s="384">
        <f t="shared" si="4"/>
        <v>620166</v>
      </c>
      <c r="D41" s="384">
        <f t="shared" si="4"/>
        <v>89704</v>
      </c>
      <c r="E41" s="383">
        <f t="shared" si="4"/>
        <v>21364024.760000002</v>
      </c>
      <c r="F41" s="383">
        <f t="shared" si="4"/>
        <v>24713666.190000001</v>
      </c>
      <c r="G41" s="383">
        <f t="shared" si="4"/>
        <v>25181453.870000001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18223</v>
      </c>
      <c r="C43" s="594">
        <f t="shared" si="5"/>
        <v>11440256</v>
      </c>
      <c r="D43" s="594">
        <f t="shared" si="5"/>
        <v>1243977</v>
      </c>
      <c r="E43" s="595">
        <f t="shared" si="5"/>
        <v>386198007.39000005</v>
      </c>
      <c r="F43" s="595">
        <f t="shared" si="5"/>
        <v>453547457.52999997</v>
      </c>
      <c r="G43" s="595">
        <f t="shared" si="5"/>
        <v>468655402.50999999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2" t="s">
        <v>453</v>
      </c>
      <c r="B1" s="672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76</v>
      </c>
      <c r="C5" s="414">
        <v>8725</v>
      </c>
      <c r="D5" s="414">
        <v>1283</v>
      </c>
      <c r="E5" s="413">
        <v>159120.20000000001</v>
      </c>
      <c r="F5" s="413">
        <v>186020.69999999998</v>
      </c>
      <c r="G5" s="413">
        <v>199871.69999999998</v>
      </c>
    </row>
    <row r="6" spans="1:7" ht="20" customHeight="1" x14ac:dyDescent="0.15">
      <c r="A6" s="10" t="s">
        <v>69</v>
      </c>
      <c r="B6" s="414">
        <v>956</v>
      </c>
      <c r="C6" s="414">
        <v>122419</v>
      </c>
      <c r="D6" s="414">
        <v>14320</v>
      </c>
      <c r="E6" s="413">
        <v>2616511.1899999995</v>
      </c>
      <c r="F6" s="413">
        <v>3129259.7800000007</v>
      </c>
      <c r="G6" s="413">
        <v>3214298.1500000004</v>
      </c>
    </row>
    <row r="7" spans="1:7" ht="20" customHeight="1" x14ac:dyDescent="0.15">
      <c r="A7" s="10" t="s">
        <v>70</v>
      </c>
      <c r="B7" s="414">
        <v>249</v>
      </c>
      <c r="C7" s="414">
        <v>37276</v>
      </c>
      <c r="D7" s="414">
        <v>5538</v>
      </c>
      <c r="E7" s="413">
        <v>429452.6</v>
      </c>
      <c r="F7" s="413">
        <v>507829.89999999991</v>
      </c>
      <c r="G7" s="413">
        <v>539436.84</v>
      </c>
    </row>
    <row r="8" spans="1:7" ht="20" customHeight="1" x14ac:dyDescent="0.15">
      <c r="A8" s="10" t="s">
        <v>71</v>
      </c>
      <c r="B8" s="414">
        <v>1</v>
      </c>
      <c r="C8" s="414">
        <v>0</v>
      </c>
      <c r="D8" s="414">
        <v>60</v>
      </c>
      <c r="E8" s="413">
        <v>0</v>
      </c>
      <c r="F8" s="413">
        <v>32</v>
      </c>
      <c r="G8" s="413">
        <v>32</v>
      </c>
    </row>
    <row r="9" spans="1:7" ht="20" customHeight="1" x14ac:dyDescent="0.15">
      <c r="A9" s="598" t="s">
        <v>13</v>
      </c>
      <c r="B9" s="384">
        <f t="shared" ref="B9:G9" si="0">SUM(B5:B8)</f>
        <v>1282</v>
      </c>
      <c r="C9" s="384">
        <f t="shared" si="0"/>
        <v>168420</v>
      </c>
      <c r="D9" s="384">
        <f t="shared" si="0"/>
        <v>21201</v>
      </c>
      <c r="E9" s="383">
        <f t="shared" si="0"/>
        <v>3205083.9899999998</v>
      </c>
      <c r="F9" s="383">
        <f t="shared" si="0"/>
        <v>3823142.3800000008</v>
      </c>
      <c r="G9" s="383">
        <f t="shared" si="0"/>
        <v>3953638.6900000004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585</v>
      </c>
      <c r="C13" s="414">
        <v>45554</v>
      </c>
      <c r="D13" s="414">
        <v>17241</v>
      </c>
      <c r="E13" s="413">
        <v>674897.85</v>
      </c>
      <c r="F13" s="413">
        <v>981994.84999999986</v>
      </c>
      <c r="G13" s="413">
        <v>1061608.5599999998</v>
      </c>
    </row>
    <row r="14" spans="1:7" ht="20" customHeight="1" x14ac:dyDescent="0.15">
      <c r="A14" s="10" t="s">
        <v>74</v>
      </c>
      <c r="B14" s="414">
        <v>115</v>
      </c>
      <c r="C14" s="414">
        <v>14912</v>
      </c>
      <c r="D14" s="414">
        <v>1078</v>
      </c>
      <c r="E14" s="413">
        <v>224024.5</v>
      </c>
      <c r="F14" s="413">
        <v>239832.04999999996</v>
      </c>
      <c r="G14" s="413">
        <v>247899.04999999996</v>
      </c>
    </row>
    <row r="15" spans="1:7" ht="20" customHeight="1" x14ac:dyDescent="0.15">
      <c r="A15" s="10" t="s">
        <v>75</v>
      </c>
      <c r="B15" s="414">
        <v>164</v>
      </c>
      <c r="C15" s="414">
        <v>9344</v>
      </c>
      <c r="D15" s="414">
        <v>3426</v>
      </c>
      <c r="E15" s="413">
        <v>116883.31999999999</v>
      </c>
      <c r="F15" s="413">
        <v>296179.51</v>
      </c>
      <c r="G15" s="413">
        <v>364172.50999999995</v>
      </c>
    </row>
    <row r="16" spans="1:7" ht="20" customHeight="1" x14ac:dyDescent="0.15">
      <c r="A16" s="10" t="s">
        <v>76</v>
      </c>
      <c r="B16" s="414">
        <v>297</v>
      </c>
      <c r="C16" s="414">
        <v>36048</v>
      </c>
      <c r="D16" s="414">
        <v>6535</v>
      </c>
      <c r="E16" s="413">
        <v>541514.30000000005</v>
      </c>
      <c r="F16" s="413">
        <v>760685.63999999978</v>
      </c>
      <c r="G16" s="413">
        <v>769661.63999999978</v>
      </c>
    </row>
    <row r="17" spans="1:7" ht="20" customHeight="1" x14ac:dyDescent="0.15">
      <c r="A17" s="598" t="s">
        <v>13</v>
      </c>
      <c r="B17" s="384">
        <f t="shared" ref="B17:G17" si="1">SUM(B13:B16)</f>
        <v>1161</v>
      </c>
      <c r="C17" s="384">
        <f t="shared" si="1"/>
        <v>105858</v>
      </c>
      <c r="D17" s="384">
        <f t="shared" si="1"/>
        <v>28280</v>
      </c>
      <c r="E17" s="383">
        <f t="shared" si="1"/>
        <v>1557319.97</v>
      </c>
      <c r="F17" s="383">
        <f t="shared" si="1"/>
        <v>2278692.0499999998</v>
      </c>
      <c r="G17" s="383">
        <f t="shared" si="1"/>
        <v>2443341.7599999998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257</v>
      </c>
      <c r="C21" s="414">
        <v>44651</v>
      </c>
      <c r="D21" s="414">
        <v>1585</v>
      </c>
      <c r="E21" s="413">
        <v>853932.74</v>
      </c>
      <c r="F21" s="413">
        <v>930982.38</v>
      </c>
      <c r="G21" s="413">
        <v>967994.26</v>
      </c>
    </row>
    <row r="22" spans="1:7" ht="20" customHeight="1" x14ac:dyDescent="0.15">
      <c r="A22" s="10" t="s">
        <v>79</v>
      </c>
      <c r="B22" s="414">
        <v>204</v>
      </c>
      <c r="C22" s="414">
        <v>20832</v>
      </c>
      <c r="D22" s="414">
        <v>4871</v>
      </c>
      <c r="E22" s="413">
        <v>289865.94999999995</v>
      </c>
      <c r="F22" s="413">
        <v>355413.91000000009</v>
      </c>
      <c r="G22" s="413">
        <v>372039.93000000011</v>
      </c>
    </row>
    <row r="23" spans="1:7" ht="20" customHeight="1" x14ac:dyDescent="0.15">
      <c r="A23" s="10" t="s">
        <v>80</v>
      </c>
      <c r="B23" s="414">
        <v>319</v>
      </c>
      <c r="C23" s="414">
        <v>41592</v>
      </c>
      <c r="D23" s="414">
        <v>2495</v>
      </c>
      <c r="E23" s="413">
        <v>432421.2</v>
      </c>
      <c r="F23" s="413">
        <v>504653.52999999991</v>
      </c>
      <c r="G23" s="413">
        <v>557242.53999999992</v>
      </c>
    </row>
    <row r="24" spans="1:7" ht="20" customHeight="1" x14ac:dyDescent="0.15">
      <c r="A24" s="10" t="s">
        <v>81</v>
      </c>
      <c r="B24" s="414">
        <v>190</v>
      </c>
      <c r="C24" s="414">
        <v>43091</v>
      </c>
      <c r="D24" s="414">
        <v>679</v>
      </c>
      <c r="E24" s="413">
        <v>1105623.8</v>
      </c>
      <c r="F24" s="413">
        <v>1316682.1300000001</v>
      </c>
      <c r="G24" s="413">
        <v>1397352.0300000005</v>
      </c>
    </row>
    <row r="25" spans="1:7" ht="20" customHeight="1" x14ac:dyDescent="0.15">
      <c r="A25" s="598" t="s">
        <v>13</v>
      </c>
      <c r="B25" s="384">
        <f t="shared" ref="B25:G25" si="2">SUM(B21:B24)</f>
        <v>970</v>
      </c>
      <c r="C25" s="384">
        <f t="shared" si="2"/>
        <v>150166</v>
      </c>
      <c r="D25" s="384">
        <f t="shared" si="2"/>
        <v>9630</v>
      </c>
      <c r="E25" s="383">
        <f t="shared" si="2"/>
        <v>2681843.69</v>
      </c>
      <c r="F25" s="383">
        <f t="shared" si="2"/>
        <v>3107731.95</v>
      </c>
      <c r="G25" s="383">
        <f t="shared" si="2"/>
        <v>3294628.7600000007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121</v>
      </c>
      <c r="C29" s="414">
        <v>16769</v>
      </c>
      <c r="D29" s="414">
        <v>168</v>
      </c>
      <c r="E29" s="413">
        <v>149616.1</v>
      </c>
      <c r="F29" s="413">
        <v>157351.85</v>
      </c>
      <c r="G29" s="413">
        <v>182052.85</v>
      </c>
    </row>
    <row r="30" spans="1:7" ht="20" customHeight="1" x14ac:dyDescent="0.15">
      <c r="A30" s="10" t="s">
        <v>84</v>
      </c>
      <c r="B30" s="414">
        <v>51</v>
      </c>
      <c r="C30" s="414">
        <v>2827</v>
      </c>
      <c r="D30" s="414">
        <v>70</v>
      </c>
      <c r="E30" s="413">
        <v>21079</v>
      </c>
      <c r="F30" s="413">
        <v>23198.5</v>
      </c>
      <c r="G30" s="413">
        <v>23863.5</v>
      </c>
    </row>
    <row r="31" spans="1:7" ht="20" customHeight="1" x14ac:dyDescent="0.15">
      <c r="A31" s="10" t="s">
        <v>85</v>
      </c>
      <c r="B31" s="414">
        <v>61</v>
      </c>
      <c r="C31" s="414">
        <v>10942</v>
      </c>
      <c r="D31" s="414">
        <v>0</v>
      </c>
      <c r="E31" s="413">
        <v>85855.8</v>
      </c>
      <c r="F31" s="413">
        <v>88624.9</v>
      </c>
      <c r="G31" s="413">
        <v>95809.9</v>
      </c>
    </row>
    <row r="32" spans="1:7" ht="20" customHeight="1" x14ac:dyDescent="0.15">
      <c r="A32" s="10" t="s">
        <v>86</v>
      </c>
      <c r="B32" s="414">
        <v>218</v>
      </c>
      <c r="C32" s="414">
        <v>17815</v>
      </c>
      <c r="D32" s="414">
        <v>11452</v>
      </c>
      <c r="E32" s="413">
        <v>320399.26</v>
      </c>
      <c r="F32" s="413">
        <v>398130.26</v>
      </c>
      <c r="G32" s="413">
        <v>482645.27</v>
      </c>
    </row>
    <row r="33" spans="1:7" ht="20" customHeight="1" x14ac:dyDescent="0.15">
      <c r="A33" s="10" t="s">
        <v>87</v>
      </c>
      <c r="B33" s="414">
        <v>11</v>
      </c>
      <c r="C33" s="414">
        <v>2006</v>
      </c>
      <c r="D33" s="414">
        <v>89</v>
      </c>
      <c r="E33" s="413">
        <v>9353.4</v>
      </c>
      <c r="F33" s="413">
        <v>9990.1</v>
      </c>
      <c r="G33" s="413">
        <v>10010.1</v>
      </c>
    </row>
    <row r="34" spans="1:7" ht="20" customHeight="1" x14ac:dyDescent="0.15">
      <c r="A34" s="10" t="s">
        <v>88</v>
      </c>
      <c r="B34" s="414">
        <v>264</v>
      </c>
      <c r="C34" s="414">
        <v>36810</v>
      </c>
      <c r="D34" s="414">
        <v>2678</v>
      </c>
      <c r="E34" s="413">
        <v>324510.5</v>
      </c>
      <c r="F34" s="413">
        <v>411857.61</v>
      </c>
      <c r="G34" s="413">
        <v>438536.61</v>
      </c>
    </row>
    <row r="35" spans="1:7" ht="20" customHeight="1" x14ac:dyDescent="0.15">
      <c r="A35" s="598" t="s">
        <v>13</v>
      </c>
      <c r="B35" s="384">
        <f t="shared" ref="B35:G35" si="3">SUM(B29:B34)</f>
        <v>726</v>
      </c>
      <c r="C35" s="384">
        <f t="shared" si="3"/>
        <v>87169</v>
      </c>
      <c r="D35" s="384">
        <f t="shared" si="3"/>
        <v>14457</v>
      </c>
      <c r="E35" s="383">
        <f t="shared" si="3"/>
        <v>910814.06</v>
      </c>
      <c r="F35" s="383">
        <f t="shared" si="3"/>
        <v>1089153.22</v>
      </c>
      <c r="G35" s="383">
        <f t="shared" si="3"/>
        <v>1232918.23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175</v>
      </c>
      <c r="C39" s="414">
        <v>46101</v>
      </c>
      <c r="D39" s="414">
        <v>190</v>
      </c>
      <c r="E39" s="413">
        <v>506339.46000000008</v>
      </c>
      <c r="F39" s="413">
        <v>549682.92999999993</v>
      </c>
      <c r="G39" s="413">
        <v>553672.92999999993</v>
      </c>
    </row>
    <row r="40" spans="1:7" ht="20" customHeight="1" x14ac:dyDescent="0.15">
      <c r="A40" s="10" t="s">
        <v>91</v>
      </c>
      <c r="B40" s="414">
        <v>405</v>
      </c>
      <c r="C40" s="414">
        <v>57362</v>
      </c>
      <c r="D40" s="414">
        <v>1008</v>
      </c>
      <c r="E40" s="413">
        <v>568940.22</v>
      </c>
      <c r="F40" s="413">
        <v>612300.53</v>
      </c>
      <c r="G40" s="413">
        <v>639493.76</v>
      </c>
    </row>
    <row r="41" spans="1:7" ht="20" customHeight="1" x14ac:dyDescent="0.15">
      <c r="A41" s="598" t="s">
        <v>13</v>
      </c>
      <c r="B41" s="384">
        <f t="shared" ref="B41:G41" si="4">SUM(B39:B40)</f>
        <v>580</v>
      </c>
      <c r="C41" s="384">
        <f t="shared" si="4"/>
        <v>103463</v>
      </c>
      <c r="D41" s="384">
        <f t="shared" si="4"/>
        <v>1198</v>
      </c>
      <c r="E41" s="383">
        <f t="shared" si="4"/>
        <v>1075279.6800000002</v>
      </c>
      <c r="F41" s="383">
        <f t="shared" si="4"/>
        <v>1161983.46</v>
      </c>
      <c r="G41" s="383">
        <f t="shared" si="4"/>
        <v>1193166.69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4719</v>
      </c>
      <c r="C43" s="594">
        <f t="shared" si="5"/>
        <v>615076</v>
      </c>
      <c r="D43" s="594">
        <f t="shared" si="5"/>
        <v>74766</v>
      </c>
      <c r="E43" s="595">
        <f t="shared" si="5"/>
        <v>9430341.3900000006</v>
      </c>
      <c r="F43" s="595">
        <f t="shared" si="5"/>
        <v>11460703.060000002</v>
      </c>
      <c r="G43" s="595">
        <f t="shared" si="5"/>
        <v>12117694.130000001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3" t="s">
        <v>447</v>
      </c>
      <c r="B1" s="673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2185</v>
      </c>
      <c r="C5" s="414">
        <v>1096723</v>
      </c>
      <c r="D5" s="414">
        <v>300</v>
      </c>
      <c r="E5" s="413">
        <v>12492230.999999998</v>
      </c>
      <c r="F5" s="413">
        <v>109538408.25000001</v>
      </c>
      <c r="G5" s="413">
        <v>147290830.63999999</v>
      </c>
    </row>
    <row r="6" spans="1:7" ht="20" customHeight="1" x14ac:dyDescent="0.15">
      <c r="A6" s="10" t="s">
        <v>69</v>
      </c>
      <c r="B6" s="414">
        <v>33787</v>
      </c>
      <c r="C6" s="414">
        <v>6615207</v>
      </c>
      <c r="D6" s="414">
        <v>8953</v>
      </c>
      <c r="E6" s="413">
        <v>149134821.32000008</v>
      </c>
      <c r="F6" s="413">
        <v>435082253.31999993</v>
      </c>
      <c r="G6" s="413">
        <v>885264245.40000033</v>
      </c>
    </row>
    <row r="7" spans="1:7" ht="20" customHeight="1" x14ac:dyDescent="0.15">
      <c r="A7" s="10" t="s">
        <v>70</v>
      </c>
      <c r="B7" s="414">
        <v>16207</v>
      </c>
      <c r="C7" s="414">
        <v>2846564</v>
      </c>
      <c r="D7" s="414">
        <v>10972</v>
      </c>
      <c r="E7" s="413">
        <v>83113980.170000032</v>
      </c>
      <c r="F7" s="413">
        <v>122283960.50999993</v>
      </c>
      <c r="G7" s="413">
        <v>448369435.97000003</v>
      </c>
    </row>
    <row r="8" spans="1:7" ht="20" customHeight="1" x14ac:dyDescent="0.15">
      <c r="A8" s="10" t="s">
        <v>71</v>
      </c>
      <c r="B8" s="414">
        <v>338</v>
      </c>
      <c r="C8" s="414">
        <v>15503</v>
      </c>
      <c r="D8" s="414">
        <v>459</v>
      </c>
      <c r="E8" s="413">
        <v>125233.5</v>
      </c>
      <c r="F8" s="413">
        <v>178845.77000000002</v>
      </c>
      <c r="G8" s="413">
        <v>266764.81999999995</v>
      </c>
    </row>
    <row r="9" spans="1:7" ht="20" customHeight="1" x14ac:dyDescent="0.15">
      <c r="A9" s="598" t="s">
        <v>13</v>
      </c>
      <c r="B9" s="384">
        <f t="shared" ref="B9:G9" si="0">SUM(B5:B8)</f>
        <v>52517</v>
      </c>
      <c r="C9" s="384">
        <f t="shared" si="0"/>
        <v>10573997</v>
      </c>
      <c r="D9" s="384">
        <f t="shared" si="0"/>
        <v>20684</v>
      </c>
      <c r="E9" s="383">
        <f t="shared" si="0"/>
        <v>244866265.99000013</v>
      </c>
      <c r="F9" s="383">
        <f t="shared" si="0"/>
        <v>667083467.8499999</v>
      </c>
      <c r="G9" s="383">
        <f t="shared" si="0"/>
        <v>1481191276.8300002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10388</v>
      </c>
      <c r="C13" s="414">
        <v>3578141</v>
      </c>
      <c r="D13" s="414">
        <v>19036</v>
      </c>
      <c r="E13" s="413">
        <v>48972594.920000017</v>
      </c>
      <c r="F13" s="413">
        <v>76547925.690000013</v>
      </c>
      <c r="G13" s="413">
        <v>349866838.62000018</v>
      </c>
    </row>
    <row r="14" spans="1:7" ht="20" customHeight="1" x14ac:dyDescent="0.15">
      <c r="A14" s="10" t="s">
        <v>74</v>
      </c>
      <c r="B14" s="414">
        <v>4865</v>
      </c>
      <c r="C14" s="414">
        <v>1023724</v>
      </c>
      <c r="D14" s="414">
        <v>5274</v>
      </c>
      <c r="E14" s="413">
        <v>10255780.350000001</v>
      </c>
      <c r="F14" s="413">
        <v>21404536.129999995</v>
      </c>
      <c r="G14" s="413">
        <v>62852354.550000012</v>
      </c>
    </row>
    <row r="15" spans="1:7" ht="20" customHeight="1" x14ac:dyDescent="0.15">
      <c r="A15" s="10" t="s">
        <v>75</v>
      </c>
      <c r="B15" s="414">
        <v>2156</v>
      </c>
      <c r="C15" s="414">
        <v>534759</v>
      </c>
      <c r="D15" s="414">
        <v>6706</v>
      </c>
      <c r="E15" s="413">
        <v>7833762.7400000002</v>
      </c>
      <c r="F15" s="413">
        <v>15181251.179999992</v>
      </c>
      <c r="G15" s="413">
        <v>34703664.530000001</v>
      </c>
    </row>
    <row r="16" spans="1:7" ht="20" customHeight="1" x14ac:dyDescent="0.15">
      <c r="A16" s="10" t="s">
        <v>76</v>
      </c>
      <c r="B16" s="414">
        <v>10049</v>
      </c>
      <c r="C16" s="414">
        <v>2057615</v>
      </c>
      <c r="D16" s="414">
        <v>11288</v>
      </c>
      <c r="E16" s="413">
        <v>16049016.429999996</v>
      </c>
      <c r="F16" s="413">
        <v>112658496.96999997</v>
      </c>
      <c r="G16" s="413">
        <v>260460248.42000008</v>
      </c>
    </row>
    <row r="17" spans="1:7" ht="20" customHeight="1" x14ac:dyDescent="0.15">
      <c r="A17" s="598" t="s">
        <v>13</v>
      </c>
      <c r="B17" s="384">
        <f t="shared" ref="B17:G17" si="1">SUM(B13:B16)</f>
        <v>27458</v>
      </c>
      <c r="C17" s="384">
        <f t="shared" si="1"/>
        <v>7194239</v>
      </c>
      <c r="D17" s="384">
        <f t="shared" si="1"/>
        <v>42304</v>
      </c>
      <c r="E17" s="383">
        <f t="shared" si="1"/>
        <v>83111154.440000013</v>
      </c>
      <c r="F17" s="383">
        <f t="shared" si="1"/>
        <v>225792209.96999997</v>
      </c>
      <c r="G17" s="383">
        <f t="shared" si="1"/>
        <v>707883106.12000024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2276</v>
      </c>
      <c r="C21" s="414">
        <v>2987951</v>
      </c>
      <c r="D21" s="414">
        <v>600</v>
      </c>
      <c r="E21" s="413">
        <v>66758368.70000001</v>
      </c>
      <c r="F21" s="413">
        <v>83884888.24999997</v>
      </c>
      <c r="G21" s="413">
        <v>123977033.26999998</v>
      </c>
    </row>
    <row r="22" spans="1:7" ht="20" customHeight="1" x14ac:dyDescent="0.15">
      <c r="A22" s="10" t="s">
        <v>79</v>
      </c>
      <c r="B22" s="414">
        <v>5654</v>
      </c>
      <c r="C22" s="414">
        <v>874679</v>
      </c>
      <c r="D22" s="414">
        <v>8509</v>
      </c>
      <c r="E22" s="413">
        <v>6614379.2999999998</v>
      </c>
      <c r="F22" s="413">
        <v>16039309.77</v>
      </c>
      <c r="G22" s="413">
        <v>59803046.119999968</v>
      </c>
    </row>
    <row r="23" spans="1:7" ht="20" customHeight="1" x14ac:dyDescent="0.15">
      <c r="A23" s="10" t="s">
        <v>80</v>
      </c>
      <c r="B23" s="414">
        <v>30391</v>
      </c>
      <c r="C23" s="414">
        <v>3272748</v>
      </c>
      <c r="D23" s="414">
        <v>12538</v>
      </c>
      <c r="E23" s="413">
        <v>35356274.430000015</v>
      </c>
      <c r="F23" s="413">
        <v>106314427.91999996</v>
      </c>
      <c r="G23" s="413">
        <v>274307406.37000012</v>
      </c>
    </row>
    <row r="24" spans="1:7" ht="20" customHeight="1" x14ac:dyDescent="0.15">
      <c r="A24" s="10" t="s">
        <v>81</v>
      </c>
      <c r="B24" s="414">
        <v>2798</v>
      </c>
      <c r="C24" s="414">
        <v>583215</v>
      </c>
      <c r="D24" s="414">
        <v>0</v>
      </c>
      <c r="E24" s="413">
        <v>4016229.6800000006</v>
      </c>
      <c r="F24" s="413">
        <v>5957082.4799999977</v>
      </c>
      <c r="G24" s="413">
        <v>22358499.760000002</v>
      </c>
    </row>
    <row r="25" spans="1:7" ht="20" customHeight="1" x14ac:dyDescent="0.15">
      <c r="A25" s="598" t="s">
        <v>13</v>
      </c>
      <c r="B25" s="384">
        <f t="shared" ref="B25:G25" si="2">SUM(B21:B24)</f>
        <v>41119</v>
      </c>
      <c r="C25" s="384">
        <f t="shared" si="2"/>
        <v>7718593</v>
      </c>
      <c r="D25" s="384">
        <f t="shared" si="2"/>
        <v>21647</v>
      </c>
      <c r="E25" s="383">
        <f t="shared" si="2"/>
        <v>112745252.11000004</v>
      </c>
      <c r="F25" s="383">
        <f t="shared" si="2"/>
        <v>212195708.41999993</v>
      </c>
      <c r="G25" s="383">
        <f t="shared" si="2"/>
        <v>480445985.5200001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1831</v>
      </c>
      <c r="C29" s="414">
        <v>397285</v>
      </c>
      <c r="D29" s="414">
        <v>933</v>
      </c>
      <c r="E29" s="413">
        <v>2421772.4000000004</v>
      </c>
      <c r="F29" s="413">
        <v>3474730.2700000005</v>
      </c>
      <c r="G29" s="413">
        <v>17084579.110000003</v>
      </c>
    </row>
    <row r="30" spans="1:7" ht="20" customHeight="1" x14ac:dyDescent="0.15">
      <c r="A30" s="10" t="s">
        <v>84</v>
      </c>
      <c r="B30" s="414">
        <v>352</v>
      </c>
      <c r="C30" s="414">
        <v>127777</v>
      </c>
      <c r="D30" s="414">
        <v>0</v>
      </c>
      <c r="E30" s="413">
        <v>1157571.3999999999</v>
      </c>
      <c r="F30" s="413">
        <v>1310673.1299999999</v>
      </c>
      <c r="G30" s="413">
        <v>3000725.4899999998</v>
      </c>
    </row>
    <row r="31" spans="1:7" ht="20" customHeight="1" x14ac:dyDescent="0.15">
      <c r="A31" s="10" t="s">
        <v>85</v>
      </c>
      <c r="B31" s="414">
        <v>647</v>
      </c>
      <c r="C31" s="414">
        <v>648641</v>
      </c>
      <c r="D31" s="414">
        <v>0</v>
      </c>
      <c r="E31" s="413">
        <v>5608718.3199999966</v>
      </c>
      <c r="F31" s="413">
        <v>13198069.809999999</v>
      </c>
      <c r="G31" s="413">
        <v>27042117.27</v>
      </c>
    </row>
    <row r="32" spans="1:7" ht="20" customHeight="1" x14ac:dyDescent="0.15">
      <c r="A32" s="10" t="s">
        <v>86</v>
      </c>
      <c r="B32" s="414">
        <v>1637</v>
      </c>
      <c r="C32" s="414">
        <v>1422398</v>
      </c>
      <c r="D32" s="414">
        <v>13574</v>
      </c>
      <c r="E32" s="413">
        <v>24824939.420000002</v>
      </c>
      <c r="F32" s="413">
        <v>32081335.999999981</v>
      </c>
      <c r="G32" s="413">
        <v>64649628.670000009</v>
      </c>
    </row>
    <row r="33" spans="1:7" ht="20" customHeight="1" x14ac:dyDescent="0.15">
      <c r="A33" s="10" t="s">
        <v>87</v>
      </c>
      <c r="B33" s="414">
        <v>221</v>
      </c>
      <c r="C33" s="414">
        <v>23007</v>
      </c>
      <c r="D33" s="414">
        <v>0</v>
      </c>
      <c r="E33" s="413">
        <v>208707.9</v>
      </c>
      <c r="F33" s="413">
        <v>226951.53999999998</v>
      </c>
      <c r="G33" s="413">
        <v>967292.52</v>
      </c>
    </row>
    <row r="34" spans="1:7" ht="20" customHeight="1" x14ac:dyDescent="0.15">
      <c r="A34" s="10" t="s">
        <v>88</v>
      </c>
      <c r="B34" s="414">
        <v>1676</v>
      </c>
      <c r="C34" s="414">
        <v>1242177</v>
      </c>
      <c r="D34" s="414">
        <v>2333</v>
      </c>
      <c r="E34" s="413">
        <v>12695601.210000003</v>
      </c>
      <c r="F34" s="413">
        <v>16172048.760000002</v>
      </c>
      <c r="G34" s="413">
        <v>46211369.959999979</v>
      </c>
    </row>
    <row r="35" spans="1:7" ht="20" customHeight="1" x14ac:dyDescent="0.15">
      <c r="A35" s="598" t="s">
        <v>13</v>
      </c>
      <c r="B35" s="384">
        <f t="shared" ref="B35:G35" si="3">SUM(B29:B34)</f>
        <v>6364</v>
      </c>
      <c r="C35" s="384">
        <f t="shared" si="3"/>
        <v>3861285</v>
      </c>
      <c r="D35" s="384">
        <f t="shared" si="3"/>
        <v>16840</v>
      </c>
      <c r="E35" s="383">
        <f t="shared" si="3"/>
        <v>46917310.649999999</v>
      </c>
      <c r="F35" s="383">
        <f t="shared" si="3"/>
        <v>66463809.509999976</v>
      </c>
      <c r="G35" s="383">
        <f t="shared" si="3"/>
        <v>158955713.01999998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1413</v>
      </c>
      <c r="C39" s="414">
        <v>622499</v>
      </c>
      <c r="D39" s="414">
        <v>0</v>
      </c>
      <c r="E39" s="413">
        <v>8410133.9299999997</v>
      </c>
      <c r="F39" s="413">
        <v>15689949.51</v>
      </c>
      <c r="G39" s="413">
        <v>58605285.590000011</v>
      </c>
    </row>
    <row r="40" spans="1:7" ht="20" customHeight="1" x14ac:dyDescent="0.15">
      <c r="A40" s="10" t="s">
        <v>91</v>
      </c>
      <c r="B40" s="414">
        <v>1396</v>
      </c>
      <c r="C40" s="414">
        <v>830065</v>
      </c>
      <c r="D40" s="414">
        <v>2848</v>
      </c>
      <c r="E40" s="413">
        <v>5519034.8900000006</v>
      </c>
      <c r="F40" s="413">
        <v>17742649.439999998</v>
      </c>
      <c r="G40" s="413">
        <v>31618259.31000001</v>
      </c>
    </row>
    <row r="41" spans="1:7" ht="20" customHeight="1" x14ac:dyDescent="0.15">
      <c r="A41" s="598" t="s">
        <v>13</v>
      </c>
      <c r="B41" s="384">
        <f t="shared" ref="B41:G41" si="4">SUM(B39:B40)</f>
        <v>2809</v>
      </c>
      <c r="C41" s="384">
        <f t="shared" si="4"/>
        <v>1452564</v>
      </c>
      <c r="D41" s="384">
        <f t="shared" si="4"/>
        <v>2848</v>
      </c>
      <c r="E41" s="383">
        <f t="shared" si="4"/>
        <v>13929168.82</v>
      </c>
      <c r="F41" s="383">
        <f t="shared" si="4"/>
        <v>33432598.949999996</v>
      </c>
      <c r="G41" s="383">
        <f t="shared" si="4"/>
        <v>90223544.900000021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130267</v>
      </c>
      <c r="C43" s="594">
        <f t="shared" si="5"/>
        <v>30800678</v>
      </c>
      <c r="D43" s="594">
        <f t="shared" si="5"/>
        <v>104323</v>
      </c>
      <c r="E43" s="595">
        <f t="shared" si="5"/>
        <v>501569152.01000017</v>
      </c>
      <c r="F43" s="595">
        <f t="shared" si="5"/>
        <v>1204967794.6999998</v>
      </c>
      <c r="G43" s="595">
        <f t="shared" si="5"/>
        <v>2918699626.3900003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3" t="s">
        <v>454</v>
      </c>
      <c r="B1" s="673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1488</v>
      </c>
      <c r="C5" s="414">
        <v>1070157</v>
      </c>
      <c r="D5" s="414">
        <v>0</v>
      </c>
      <c r="E5" s="413">
        <v>12316939.999999998</v>
      </c>
      <c r="F5" s="413">
        <v>106790844.11</v>
      </c>
      <c r="G5" s="413">
        <v>139986053.68000001</v>
      </c>
    </row>
    <row r="6" spans="1:7" ht="20" customHeight="1" x14ac:dyDescent="0.15">
      <c r="A6" s="10" t="s">
        <v>69</v>
      </c>
      <c r="B6" s="414">
        <v>25819</v>
      </c>
      <c r="C6" s="414">
        <v>5015033</v>
      </c>
      <c r="D6" s="414">
        <v>2128</v>
      </c>
      <c r="E6" s="413">
        <v>122464872.09999996</v>
      </c>
      <c r="F6" s="413">
        <v>370316465.15000004</v>
      </c>
      <c r="G6" s="413">
        <v>729678098.55999935</v>
      </c>
    </row>
    <row r="7" spans="1:7" ht="20" customHeight="1" x14ac:dyDescent="0.15">
      <c r="A7" s="10" t="s">
        <v>70</v>
      </c>
      <c r="B7" s="414">
        <v>13582</v>
      </c>
      <c r="C7" s="414">
        <v>2484757</v>
      </c>
      <c r="D7" s="414">
        <v>10801</v>
      </c>
      <c r="E7" s="413">
        <v>80283979.600000009</v>
      </c>
      <c r="F7" s="413">
        <v>114976833.97000007</v>
      </c>
      <c r="G7" s="413">
        <v>423306460.14999992</v>
      </c>
    </row>
    <row r="8" spans="1:7" ht="20" customHeight="1" x14ac:dyDescent="0.15">
      <c r="A8" s="10" t="s">
        <v>71</v>
      </c>
      <c r="B8" s="414">
        <v>310</v>
      </c>
      <c r="C8" s="414">
        <v>10161</v>
      </c>
      <c r="D8" s="414">
        <v>459</v>
      </c>
      <c r="E8" s="413">
        <v>51354.5</v>
      </c>
      <c r="F8" s="413">
        <v>75937.5</v>
      </c>
      <c r="G8" s="413">
        <v>134191.54999999999</v>
      </c>
    </row>
    <row r="9" spans="1:7" ht="20" customHeight="1" x14ac:dyDescent="0.15">
      <c r="A9" s="598" t="s">
        <v>13</v>
      </c>
      <c r="B9" s="384">
        <f t="shared" ref="B9:G9" si="0">SUM(B5:B8)</f>
        <v>41199</v>
      </c>
      <c r="C9" s="384">
        <f t="shared" si="0"/>
        <v>8580108</v>
      </c>
      <c r="D9" s="384">
        <f t="shared" si="0"/>
        <v>13388</v>
      </c>
      <c r="E9" s="383">
        <f t="shared" si="0"/>
        <v>215117146.19999999</v>
      </c>
      <c r="F9" s="383">
        <f t="shared" si="0"/>
        <v>592160080.73000014</v>
      </c>
      <c r="G9" s="383">
        <f t="shared" si="0"/>
        <v>1293104803.9399991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7034</v>
      </c>
      <c r="C13" s="414">
        <v>2472685</v>
      </c>
      <c r="D13" s="414">
        <v>12596</v>
      </c>
      <c r="E13" s="413">
        <v>29643525.649999999</v>
      </c>
      <c r="F13" s="413">
        <v>50650982.439999998</v>
      </c>
      <c r="G13" s="413">
        <v>280949292.31000006</v>
      </c>
    </row>
    <row r="14" spans="1:7" ht="20" customHeight="1" x14ac:dyDescent="0.15">
      <c r="A14" s="10" t="s">
        <v>74</v>
      </c>
      <c r="B14" s="414">
        <v>3994</v>
      </c>
      <c r="C14" s="414">
        <v>814893</v>
      </c>
      <c r="D14" s="414">
        <v>3154</v>
      </c>
      <c r="E14" s="413">
        <v>8189358.8500000015</v>
      </c>
      <c r="F14" s="413">
        <v>17688348.670000002</v>
      </c>
      <c r="G14" s="413">
        <v>54251304.850000024</v>
      </c>
    </row>
    <row r="15" spans="1:7" ht="20" customHeight="1" x14ac:dyDescent="0.15">
      <c r="A15" s="10" t="s">
        <v>75</v>
      </c>
      <c r="B15" s="414">
        <v>1075</v>
      </c>
      <c r="C15" s="414">
        <v>78560</v>
      </c>
      <c r="D15" s="414">
        <v>320</v>
      </c>
      <c r="E15" s="413">
        <v>483336.5</v>
      </c>
      <c r="F15" s="413">
        <v>1303401.2200000004</v>
      </c>
      <c r="G15" s="413">
        <v>4515540.2399999993</v>
      </c>
    </row>
    <row r="16" spans="1:7" ht="20" customHeight="1" x14ac:dyDescent="0.15">
      <c r="A16" s="10" t="s">
        <v>76</v>
      </c>
      <c r="B16" s="414">
        <v>7239</v>
      </c>
      <c r="C16" s="414">
        <v>1296751</v>
      </c>
      <c r="D16" s="414">
        <v>340</v>
      </c>
      <c r="E16" s="413">
        <v>10134678.719999997</v>
      </c>
      <c r="F16" s="413">
        <v>99463944.859999985</v>
      </c>
      <c r="G16" s="413">
        <v>192447366.96000001</v>
      </c>
    </row>
    <row r="17" spans="1:7" ht="20" customHeight="1" x14ac:dyDescent="0.15">
      <c r="A17" s="598" t="s">
        <v>13</v>
      </c>
      <c r="B17" s="384">
        <f t="shared" ref="B17:G17" si="1">SUM(B13:B16)</f>
        <v>19342</v>
      </c>
      <c r="C17" s="384">
        <f t="shared" si="1"/>
        <v>4662889</v>
      </c>
      <c r="D17" s="384">
        <f t="shared" si="1"/>
        <v>16410</v>
      </c>
      <c r="E17" s="383">
        <f t="shared" si="1"/>
        <v>48450899.719999999</v>
      </c>
      <c r="F17" s="383">
        <f t="shared" si="1"/>
        <v>169106677.19</v>
      </c>
      <c r="G17" s="383">
        <f t="shared" si="1"/>
        <v>532163504.36000013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1325</v>
      </c>
      <c r="C21" s="414">
        <v>2164875</v>
      </c>
      <c r="D21" s="414">
        <v>0</v>
      </c>
      <c r="E21" s="413">
        <v>52363142.910000011</v>
      </c>
      <c r="F21" s="413">
        <v>66758310.470000006</v>
      </c>
      <c r="G21" s="413">
        <v>96118971.139999971</v>
      </c>
    </row>
    <row r="22" spans="1:7" ht="20" customHeight="1" x14ac:dyDescent="0.15">
      <c r="A22" s="10" t="s">
        <v>79</v>
      </c>
      <c r="B22" s="414">
        <v>4003</v>
      </c>
      <c r="C22" s="414">
        <v>546464</v>
      </c>
      <c r="D22" s="414">
        <v>1843</v>
      </c>
      <c r="E22" s="413">
        <v>3545609.6999999997</v>
      </c>
      <c r="F22" s="413">
        <v>8423999.4900000002</v>
      </c>
      <c r="G22" s="413">
        <v>30545470.690000001</v>
      </c>
    </row>
    <row r="23" spans="1:7" ht="20" customHeight="1" x14ac:dyDescent="0.15">
      <c r="A23" s="10" t="s">
        <v>80</v>
      </c>
      <c r="B23" s="414">
        <v>26625</v>
      </c>
      <c r="C23" s="414">
        <v>2821625</v>
      </c>
      <c r="D23" s="414">
        <v>9137</v>
      </c>
      <c r="E23" s="413">
        <v>24545550.190000009</v>
      </c>
      <c r="F23" s="413">
        <v>77202702.769999981</v>
      </c>
      <c r="G23" s="413">
        <v>213777508.00999993</v>
      </c>
    </row>
    <row r="24" spans="1:7" ht="20" customHeight="1" x14ac:dyDescent="0.15">
      <c r="A24" s="10" t="s">
        <v>81</v>
      </c>
      <c r="B24" s="414">
        <v>2158</v>
      </c>
      <c r="C24" s="414">
        <v>446100</v>
      </c>
      <c r="D24" s="414">
        <v>0</v>
      </c>
      <c r="E24" s="413">
        <v>2419821.8800000004</v>
      </c>
      <c r="F24" s="413">
        <v>3630322.3300000005</v>
      </c>
      <c r="G24" s="413">
        <v>13451421.129999999</v>
      </c>
    </row>
    <row r="25" spans="1:7" ht="20" customHeight="1" x14ac:dyDescent="0.15">
      <c r="A25" s="598" t="s">
        <v>13</v>
      </c>
      <c r="B25" s="384">
        <f t="shared" ref="B25:G25" si="2">SUM(B21:B24)</f>
        <v>34111</v>
      </c>
      <c r="C25" s="384">
        <f t="shared" si="2"/>
        <v>5979064</v>
      </c>
      <c r="D25" s="384">
        <f t="shared" si="2"/>
        <v>10980</v>
      </c>
      <c r="E25" s="383">
        <f t="shared" si="2"/>
        <v>82874124.680000022</v>
      </c>
      <c r="F25" s="383">
        <f t="shared" si="2"/>
        <v>156015335.06</v>
      </c>
      <c r="G25" s="383">
        <f t="shared" si="2"/>
        <v>353893370.96999991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1372</v>
      </c>
      <c r="C29" s="414">
        <v>317865</v>
      </c>
      <c r="D29" s="414">
        <v>560</v>
      </c>
      <c r="E29" s="413">
        <v>1932639.2100000004</v>
      </c>
      <c r="F29" s="413">
        <v>2876568.29</v>
      </c>
      <c r="G29" s="413">
        <v>12375808.070000004</v>
      </c>
    </row>
    <row r="30" spans="1:7" ht="20" customHeight="1" x14ac:dyDescent="0.15">
      <c r="A30" s="10" t="s">
        <v>84</v>
      </c>
      <c r="B30" s="414">
        <v>284</v>
      </c>
      <c r="C30" s="414">
        <v>116664</v>
      </c>
      <c r="D30" s="414">
        <v>0</v>
      </c>
      <c r="E30" s="413">
        <v>1089590.3999999999</v>
      </c>
      <c r="F30" s="413">
        <v>1173258.1499999999</v>
      </c>
      <c r="G30" s="413">
        <v>2181322.9799999995</v>
      </c>
    </row>
    <row r="31" spans="1:7" ht="20" customHeight="1" x14ac:dyDescent="0.15">
      <c r="A31" s="10" t="s">
        <v>85</v>
      </c>
      <c r="B31" s="414">
        <v>540</v>
      </c>
      <c r="C31" s="414">
        <v>628262</v>
      </c>
      <c r="D31" s="414">
        <v>0</v>
      </c>
      <c r="E31" s="413">
        <v>5507789.3199999966</v>
      </c>
      <c r="F31" s="413">
        <v>13076892.759999998</v>
      </c>
      <c r="G31" s="413">
        <v>24065529.820000008</v>
      </c>
    </row>
    <row r="32" spans="1:7" ht="20" customHeight="1" x14ac:dyDescent="0.15">
      <c r="A32" s="10" t="s">
        <v>86</v>
      </c>
      <c r="B32" s="414">
        <v>1176</v>
      </c>
      <c r="C32" s="414">
        <v>1319552</v>
      </c>
      <c r="D32" s="414">
        <v>12093</v>
      </c>
      <c r="E32" s="413">
        <v>24068265.220000003</v>
      </c>
      <c r="F32" s="413">
        <v>30950902.09999999</v>
      </c>
      <c r="G32" s="413">
        <v>53325680.86999999</v>
      </c>
    </row>
    <row r="33" spans="1:7" ht="20" customHeight="1" x14ac:dyDescent="0.15">
      <c r="A33" s="10" t="s">
        <v>87</v>
      </c>
      <c r="B33" s="414">
        <v>157</v>
      </c>
      <c r="C33" s="414">
        <v>18105</v>
      </c>
      <c r="D33" s="414">
        <v>0</v>
      </c>
      <c r="E33" s="413">
        <v>142295.9</v>
      </c>
      <c r="F33" s="413">
        <v>151740.71</v>
      </c>
      <c r="G33" s="413">
        <v>619759.6</v>
      </c>
    </row>
    <row r="34" spans="1:7" ht="20" customHeight="1" x14ac:dyDescent="0.15">
      <c r="A34" s="10" t="s">
        <v>88</v>
      </c>
      <c r="B34" s="414">
        <v>1039</v>
      </c>
      <c r="C34" s="414">
        <v>1068439</v>
      </c>
      <c r="D34" s="414">
        <v>879</v>
      </c>
      <c r="E34" s="413">
        <v>11093691.970000001</v>
      </c>
      <c r="F34" s="413">
        <v>14467491.040000003</v>
      </c>
      <c r="G34" s="413">
        <v>36721965.25</v>
      </c>
    </row>
    <row r="35" spans="1:7" ht="20" customHeight="1" x14ac:dyDescent="0.15">
      <c r="A35" s="598" t="s">
        <v>13</v>
      </c>
      <c r="B35" s="384">
        <f t="shared" ref="B35:G35" si="3">SUM(B29:B34)</f>
        <v>4568</v>
      </c>
      <c r="C35" s="384">
        <f t="shared" si="3"/>
        <v>3468887</v>
      </c>
      <c r="D35" s="384">
        <f t="shared" si="3"/>
        <v>13532</v>
      </c>
      <c r="E35" s="383">
        <f t="shared" si="3"/>
        <v>43834272.019999996</v>
      </c>
      <c r="F35" s="383">
        <f t="shared" si="3"/>
        <v>62696853.049999997</v>
      </c>
      <c r="G35" s="383">
        <f t="shared" si="3"/>
        <v>129290066.59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1177</v>
      </c>
      <c r="C39" s="414">
        <v>438308</v>
      </c>
      <c r="D39" s="414">
        <v>0</v>
      </c>
      <c r="E39" s="413">
        <v>5827070.8799999999</v>
      </c>
      <c r="F39" s="413">
        <v>12219426.940000001</v>
      </c>
      <c r="G39" s="413">
        <v>51592355.340000011</v>
      </c>
    </row>
    <row r="40" spans="1:7" ht="20" customHeight="1" x14ac:dyDescent="0.15">
      <c r="A40" s="10" t="s">
        <v>91</v>
      </c>
      <c r="B40" s="414">
        <v>938</v>
      </c>
      <c r="C40" s="414">
        <v>698136</v>
      </c>
      <c r="D40" s="414">
        <v>1018</v>
      </c>
      <c r="E40" s="413">
        <v>4473017.24</v>
      </c>
      <c r="F40" s="413">
        <v>15420124.25</v>
      </c>
      <c r="G40" s="413">
        <v>23524781.010000002</v>
      </c>
    </row>
    <row r="41" spans="1:7" ht="20" customHeight="1" x14ac:dyDescent="0.15">
      <c r="A41" s="598" t="s">
        <v>13</v>
      </c>
      <c r="B41" s="384">
        <f t="shared" ref="B41:G41" si="4">SUM(B39:B40)</f>
        <v>2115</v>
      </c>
      <c r="C41" s="384">
        <f t="shared" si="4"/>
        <v>1136444</v>
      </c>
      <c r="D41" s="384">
        <f t="shared" si="4"/>
        <v>1018</v>
      </c>
      <c r="E41" s="383">
        <f t="shared" si="4"/>
        <v>10300088.120000001</v>
      </c>
      <c r="F41" s="383">
        <f t="shared" si="4"/>
        <v>27639551.190000001</v>
      </c>
      <c r="G41" s="383">
        <f t="shared" si="4"/>
        <v>75117136.350000009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101335</v>
      </c>
      <c r="C43" s="594">
        <f t="shared" si="5"/>
        <v>23827392</v>
      </c>
      <c r="D43" s="594">
        <f t="shared" si="5"/>
        <v>55328</v>
      </c>
      <c r="E43" s="595">
        <f t="shared" si="5"/>
        <v>400576530.74000001</v>
      </c>
      <c r="F43" s="595">
        <f t="shared" si="5"/>
        <v>1007618497.22</v>
      </c>
      <c r="G43" s="595">
        <f t="shared" si="5"/>
        <v>2383568882.2099991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3" t="s">
        <v>455</v>
      </c>
      <c r="B1" s="673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134</v>
      </c>
      <c r="C5" s="414">
        <v>8084</v>
      </c>
      <c r="D5" s="414">
        <v>0</v>
      </c>
      <c r="E5" s="413">
        <v>57276</v>
      </c>
      <c r="F5" s="413">
        <v>339342.30000000005</v>
      </c>
      <c r="G5" s="413">
        <v>947444.96999999986</v>
      </c>
    </row>
    <row r="6" spans="1:7" ht="20" customHeight="1" x14ac:dyDescent="0.15">
      <c r="A6" s="10" t="s">
        <v>69</v>
      </c>
      <c r="B6" s="414">
        <v>3499</v>
      </c>
      <c r="C6" s="414">
        <v>1053864</v>
      </c>
      <c r="D6" s="414">
        <v>2724</v>
      </c>
      <c r="E6" s="413">
        <v>9837940.1100000013</v>
      </c>
      <c r="F6" s="413">
        <v>16839671.48</v>
      </c>
      <c r="G6" s="413">
        <v>74058314.330000013</v>
      </c>
    </row>
    <row r="7" spans="1:7" ht="20" customHeight="1" x14ac:dyDescent="0.15">
      <c r="A7" s="10" t="s">
        <v>70</v>
      </c>
      <c r="B7" s="414">
        <v>1026</v>
      </c>
      <c r="C7" s="414">
        <v>232605</v>
      </c>
      <c r="D7" s="414">
        <v>7</v>
      </c>
      <c r="E7" s="413">
        <v>1364333.69</v>
      </c>
      <c r="F7" s="413">
        <v>2546098.3199999989</v>
      </c>
      <c r="G7" s="413">
        <v>14957094.169999996</v>
      </c>
    </row>
    <row r="8" spans="1:7" ht="20" customHeight="1" x14ac:dyDescent="0.15">
      <c r="A8" s="10" t="s">
        <v>71</v>
      </c>
      <c r="B8" s="414">
        <v>5</v>
      </c>
      <c r="C8" s="414">
        <v>0</v>
      </c>
      <c r="D8" s="414">
        <v>0</v>
      </c>
      <c r="E8" s="413">
        <v>0</v>
      </c>
      <c r="F8" s="413">
        <v>0</v>
      </c>
      <c r="G8" s="413">
        <v>7876</v>
      </c>
    </row>
    <row r="9" spans="1:7" ht="20" customHeight="1" x14ac:dyDescent="0.15">
      <c r="A9" s="598" t="s">
        <v>13</v>
      </c>
      <c r="B9" s="384">
        <f t="shared" ref="B9:G9" si="0">SUM(B5:B8)</f>
        <v>4664</v>
      </c>
      <c r="C9" s="384">
        <f t="shared" si="0"/>
        <v>1294553</v>
      </c>
      <c r="D9" s="384">
        <f t="shared" si="0"/>
        <v>2731</v>
      </c>
      <c r="E9" s="383">
        <f t="shared" si="0"/>
        <v>11259549.800000001</v>
      </c>
      <c r="F9" s="383">
        <f t="shared" si="0"/>
        <v>19725112.100000001</v>
      </c>
      <c r="G9" s="383">
        <f t="shared" si="0"/>
        <v>89970729.470000014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1628</v>
      </c>
      <c r="C13" s="414">
        <v>688850</v>
      </c>
      <c r="D13" s="414">
        <v>60</v>
      </c>
      <c r="E13" s="413">
        <v>10445364.779999999</v>
      </c>
      <c r="F13" s="413">
        <v>11829251.470000001</v>
      </c>
      <c r="G13" s="413">
        <v>39090721.820000008</v>
      </c>
    </row>
    <row r="14" spans="1:7" ht="20" customHeight="1" x14ac:dyDescent="0.15">
      <c r="A14" s="10" t="s">
        <v>74</v>
      </c>
      <c r="B14" s="414">
        <v>496</v>
      </c>
      <c r="C14" s="414">
        <v>193346</v>
      </c>
      <c r="D14" s="414">
        <v>356</v>
      </c>
      <c r="E14" s="413">
        <v>1969212.5</v>
      </c>
      <c r="F14" s="413">
        <v>2236850.7999999998</v>
      </c>
      <c r="G14" s="413">
        <v>5346514.790000001</v>
      </c>
    </row>
    <row r="15" spans="1:7" ht="20" customHeight="1" x14ac:dyDescent="0.15">
      <c r="A15" s="10" t="s">
        <v>75</v>
      </c>
      <c r="B15" s="414">
        <v>173</v>
      </c>
      <c r="C15" s="414">
        <v>157202</v>
      </c>
      <c r="D15" s="414">
        <v>520</v>
      </c>
      <c r="E15" s="413">
        <v>1542763.9000000001</v>
      </c>
      <c r="F15" s="413">
        <v>2770596.0700000003</v>
      </c>
      <c r="G15" s="413">
        <v>9673291.2899999991</v>
      </c>
    </row>
    <row r="16" spans="1:7" ht="20" customHeight="1" x14ac:dyDescent="0.15">
      <c r="A16" s="10" t="s">
        <v>76</v>
      </c>
      <c r="B16" s="414">
        <v>1344</v>
      </c>
      <c r="C16" s="414">
        <v>638886</v>
      </c>
      <c r="D16" s="414">
        <v>0</v>
      </c>
      <c r="E16" s="413">
        <v>4655470.3600000003</v>
      </c>
      <c r="F16" s="413">
        <v>7891311.1000000024</v>
      </c>
      <c r="G16" s="413">
        <v>49616572.050000004</v>
      </c>
    </row>
    <row r="17" spans="1:7" ht="20" customHeight="1" x14ac:dyDescent="0.15">
      <c r="A17" s="598" t="s">
        <v>13</v>
      </c>
      <c r="B17" s="384">
        <f t="shared" ref="B17:G17" si="1">SUM(B13:B16)</f>
        <v>3641</v>
      </c>
      <c r="C17" s="384">
        <f t="shared" si="1"/>
        <v>1678284</v>
      </c>
      <c r="D17" s="384">
        <f t="shared" si="1"/>
        <v>936</v>
      </c>
      <c r="E17" s="383">
        <f t="shared" si="1"/>
        <v>18612811.539999999</v>
      </c>
      <c r="F17" s="383">
        <f t="shared" si="1"/>
        <v>24728009.440000001</v>
      </c>
      <c r="G17" s="383">
        <f t="shared" si="1"/>
        <v>103727099.95000002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413</v>
      </c>
      <c r="C21" s="414">
        <v>160186</v>
      </c>
      <c r="D21" s="414">
        <v>0</v>
      </c>
      <c r="E21" s="413">
        <v>1276335.48</v>
      </c>
      <c r="F21" s="413">
        <v>1363860.1700000002</v>
      </c>
      <c r="G21" s="413">
        <v>9763025.1899999995</v>
      </c>
    </row>
    <row r="22" spans="1:7" ht="20" customHeight="1" x14ac:dyDescent="0.15">
      <c r="A22" s="10" t="s">
        <v>79</v>
      </c>
      <c r="B22" s="414">
        <v>824</v>
      </c>
      <c r="C22" s="414">
        <v>277729</v>
      </c>
      <c r="D22" s="414">
        <v>311</v>
      </c>
      <c r="E22" s="413">
        <v>2593002.5999999996</v>
      </c>
      <c r="F22" s="413">
        <v>5807422.0600000005</v>
      </c>
      <c r="G22" s="413">
        <v>19356123.420000006</v>
      </c>
    </row>
    <row r="23" spans="1:7" ht="20" customHeight="1" x14ac:dyDescent="0.15">
      <c r="A23" s="10" t="s">
        <v>80</v>
      </c>
      <c r="B23" s="414">
        <v>1377</v>
      </c>
      <c r="C23" s="414">
        <v>173211</v>
      </c>
      <c r="D23" s="414">
        <v>0</v>
      </c>
      <c r="E23" s="413">
        <v>1256602.7299999997</v>
      </c>
      <c r="F23" s="413">
        <v>2018839.2500000002</v>
      </c>
      <c r="G23" s="413">
        <v>18900053.600000001</v>
      </c>
    </row>
    <row r="24" spans="1:7" ht="20" customHeight="1" x14ac:dyDescent="0.15">
      <c r="A24" s="10" t="s">
        <v>81</v>
      </c>
      <c r="B24" s="414">
        <v>311</v>
      </c>
      <c r="C24" s="414">
        <v>121059</v>
      </c>
      <c r="D24" s="414">
        <v>0</v>
      </c>
      <c r="E24" s="413">
        <v>1398024.8</v>
      </c>
      <c r="F24" s="413">
        <v>1538962.91</v>
      </c>
      <c r="G24" s="413">
        <v>5989202.1799999997</v>
      </c>
    </row>
    <row r="25" spans="1:7" ht="20" customHeight="1" x14ac:dyDescent="0.15">
      <c r="A25" s="598" t="s">
        <v>13</v>
      </c>
      <c r="B25" s="384">
        <f t="shared" ref="B25:G25" si="2">SUM(B21:B24)</f>
        <v>2925</v>
      </c>
      <c r="C25" s="384">
        <f t="shared" si="2"/>
        <v>732185</v>
      </c>
      <c r="D25" s="384">
        <f t="shared" si="2"/>
        <v>311</v>
      </c>
      <c r="E25" s="383">
        <f t="shared" si="2"/>
        <v>6523965.6099999994</v>
      </c>
      <c r="F25" s="383">
        <f t="shared" si="2"/>
        <v>10729084.390000001</v>
      </c>
      <c r="G25" s="383">
        <f t="shared" si="2"/>
        <v>54008404.390000008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288</v>
      </c>
      <c r="C29" s="414">
        <v>66193</v>
      </c>
      <c r="D29" s="414">
        <v>267</v>
      </c>
      <c r="E29" s="413">
        <v>394478.69</v>
      </c>
      <c r="F29" s="413">
        <v>484458.07</v>
      </c>
      <c r="G29" s="413">
        <v>2913093.54</v>
      </c>
    </row>
    <row r="30" spans="1:7" ht="20" customHeight="1" x14ac:dyDescent="0.15">
      <c r="A30" s="10" t="s">
        <v>84</v>
      </c>
      <c r="B30" s="414">
        <v>50</v>
      </c>
      <c r="C30" s="414">
        <v>9055</v>
      </c>
      <c r="D30" s="414">
        <v>0</v>
      </c>
      <c r="E30" s="413">
        <v>58427</v>
      </c>
      <c r="F30" s="413">
        <v>58466</v>
      </c>
      <c r="G30" s="413">
        <v>720657.5</v>
      </c>
    </row>
    <row r="31" spans="1:7" ht="20" customHeight="1" x14ac:dyDescent="0.15">
      <c r="A31" s="10" t="s">
        <v>85</v>
      </c>
      <c r="B31" s="414">
        <v>92</v>
      </c>
      <c r="C31" s="414">
        <v>18608</v>
      </c>
      <c r="D31" s="414">
        <v>0</v>
      </c>
      <c r="E31" s="413">
        <v>88384</v>
      </c>
      <c r="F31" s="413">
        <v>96891.25</v>
      </c>
      <c r="G31" s="413">
        <v>2950001.6400000006</v>
      </c>
    </row>
    <row r="32" spans="1:7" ht="20" customHeight="1" x14ac:dyDescent="0.15">
      <c r="A32" s="10" t="s">
        <v>86</v>
      </c>
      <c r="B32" s="414">
        <v>309</v>
      </c>
      <c r="C32" s="414">
        <v>77675</v>
      </c>
      <c r="D32" s="414">
        <v>716</v>
      </c>
      <c r="E32" s="413">
        <v>603515.4</v>
      </c>
      <c r="F32" s="413">
        <v>700725.88</v>
      </c>
      <c r="G32" s="413">
        <v>8890442.75</v>
      </c>
    </row>
    <row r="33" spans="1:7" ht="20" customHeight="1" x14ac:dyDescent="0.15">
      <c r="A33" s="10" t="s">
        <v>87</v>
      </c>
      <c r="B33" s="414">
        <v>37</v>
      </c>
      <c r="C33" s="414">
        <v>3997</v>
      </c>
      <c r="D33" s="414">
        <v>0</v>
      </c>
      <c r="E33" s="413">
        <v>58719</v>
      </c>
      <c r="F33" s="413">
        <v>58719</v>
      </c>
      <c r="G33" s="413">
        <v>274659</v>
      </c>
    </row>
    <row r="34" spans="1:7" ht="20" customHeight="1" x14ac:dyDescent="0.15">
      <c r="A34" s="10" t="s">
        <v>88</v>
      </c>
      <c r="B34" s="414">
        <v>487</v>
      </c>
      <c r="C34" s="414">
        <v>155513</v>
      </c>
      <c r="D34" s="414">
        <v>109</v>
      </c>
      <c r="E34" s="413">
        <v>1478280.5</v>
      </c>
      <c r="F34" s="413">
        <v>1535875.5</v>
      </c>
      <c r="G34" s="413">
        <v>8007010.5800000019</v>
      </c>
    </row>
    <row r="35" spans="1:7" ht="20" customHeight="1" x14ac:dyDescent="0.15">
      <c r="A35" s="598" t="s">
        <v>13</v>
      </c>
      <c r="B35" s="384">
        <f t="shared" ref="B35:G35" si="3">SUM(B29:B34)</f>
        <v>1263</v>
      </c>
      <c r="C35" s="384">
        <f t="shared" si="3"/>
        <v>331041</v>
      </c>
      <c r="D35" s="384">
        <f t="shared" si="3"/>
        <v>1092</v>
      </c>
      <c r="E35" s="383">
        <f t="shared" si="3"/>
        <v>2681804.59</v>
      </c>
      <c r="F35" s="383">
        <f t="shared" si="3"/>
        <v>2935135.7</v>
      </c>
      <c r="G35" s="383">
        <f t="shared" si="3"/>
        <v>23755865.010000002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126</v>
      </c>
      <c r="C39" s="414">
        <v>150541</v>
      </c>
      <c r="D39" s="414">
        <v>0</v>
      </c>
      <c r="E39" s="413">
        <v>2298942.7999999998</v>
      </c>
      <c r="F39" s="413">
        <v>2954897.8899999997</v>
      </c>
      <c r="G39" s="413">
        <v>5801286.8700000001</v>
      </c>
    </row>
    <row r="40" spans="1:7" ht="20" customHeight="1" x14ac:dyDescent="0.15">
      <c r="A40" s="10" t="s">
        <v>91</v>
      </c>
      <c r="B40" s="414">
        <v>303</v>
      </c>
      <c r="C40" s="414">
        <v>91208</v>
      </c>
      <c r="D40" s="414">
        <v>713</v>
      </c>
      <c r="E40" s="413">
        <v>533022.95000000007</v>
      </c>
      <c r="F40" s="413">
        <v>619678.92999999993</v>
      </c>
      <c r="G40" s="413">
        <v>6022900.0700000003</v>
      </c>
    </row>
    <row r="41" spans="1:7" ht="20" customHeight="1" x14ac:dyDescent="0.15">
      <c r="A41" s="598" t="s">
        <v>13</v>
      </c>
      <c r="B41" s="384">
        <f t="shared" ref="B41:G41" si="4">SUM(B39:B40)</f>
        <v>429</v>
      </c>
      <c r="C41" s="384">
        <f t="shared" si="4"/>
        <v>241749</v>
      </c>
      <c r="D41" s="384">
        <f t="shared" si="4"/>
        <v>713</v>
      </c>
      <c r="E41" s="383">
        <f t="shared" si="4"/>
        <v>2831965.75</v>
      </c>
      <c r="F41" s="383">
        <f t="shared" si="4"/>
        <v>3574576.8199999994</v>
      </c>
      <c r="G41" s="383">
        <f t="shared" si="4"/>
        <v>11824186.940000001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12922</v>
      </c>
      <c r="C43" s="594">
        <f t="shared" si="5"/>
        <v>4277812</v>
      </c>
      <c r="D43" s="594">
        <f t="shared" si="5"/>
        <v>5783</v>
      </c>
      <c r="E43" s="595">
        <f t="shared" si="5"/>
        <v>41910097.290000007</v>
      </c>
      <c r="F43" s="595">
        <f t="shared" si="5"/>
        <v>61691918.45000001</v>
      </c>
      <c r="G43" s="595">
        <f t="shared" si="5"/>
        <v>283286285.76000005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3" t="s">
        <v>456</v>
      </c>
      <c r="B1" s="673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148</v>
      </c>
      <c r="C5" s="414">
        <v>5648</v>
      </c>
      <c r="D5" s="414">
        <v>0</v>
      </c>
      <c r="E5" s="413">
        <v>41289</v>
      </c>
      <c r="F5" s="413">
        <v>915603.03</v>
      </c>
      <c r="G5" s="413">
        <v>1668304.8300000003</v>
      </c>
    </row>
    <row r="6" spans="1:7" ht="20" customHeight="1" x14ac:dyDescent="0.15">
      <c r="A6" s="10" t="s">
        <v>69</v>
      </c>
      <c r="B6" s="414">
        <v>1636</v>
      </c>
      <c r="C6" s="414">
        <v>367716</v>
      </c>
      <c r="D6" s="414">
        <v>1135</v>
      </c>
      <c r="E6" s="413">
        <v>15148436.199999999</v>
      </c>
      <c r="F6" s="413">
        <v>39724687.43999999</v>
      </c>
      <c r="G6" s="413">
        <v>62118662.780000001</v>
      </c>
    </row>
    <row r="7" spans="1:7" ht="20" customHeight="1" x14ac:dyDescent="0.15">
      <c r="A7" s="10" t="s">
        <v>70</v>
      </c>
      <c r="B7" s="414">
        <v>518</v>
      </c>
      <c r="C7" s="414">
        <v>11670</v>
      </c>
      <c r="D7" s="414">
        <v>5</v>
      </c>
      <c r="E7" s="413">
        <v>248731</v>
      </c>
      <c r="F7" s="413">
        <v>1147284.3799999999</v>
      </c>
      <c r="G7" s="413">
        <v>4321880.63</v>
      </c>
    </row>
    <row r="8" spans="1:7" ht="20" customHeight="1" x14ac:dyDescent="0.15">
      <c r="A8" s="10" t="s">
        <v>71</v>
      </c>
      <c r="B8" s="414">
        <v>0</v>
      </c>
      <c r="C8" s="414">
        <v>0</v>
      </c>
      <c r="D8" s="414">
        <v>0</v>
      </c>
      <c r="E8" s="413">
        <v>0</v>
      </c>
      <c r="F8" s="413">
        <v>0</v>
      </c>
      <c r="G8" s="413">
        <v>0</v>
      </c>
    </row>
    <row r="9" spans="1:7" ht="20" customHeight="1" x14ac:dyDescent="0.15">
      <c r="A9" s="598" t="s">
        <v>13</v>
      </c>
      <c r="B9" s="384">
        <f t="shared" ref="B9:G9" si="0">SUM(B5:B8)</f>
        <v>2302</v>
      </c>
      <c r="C9" s="384">
        <f t="shared" si="0"/>
        <v>385034</v>
      </c>
      <c r="D9" s="384">
        <f t="shared" si="0"/>
        <v>1140</v>
      </c>
      <c r="E9" s="383">
        <f t="shared" si="0"/>
        <v>15438456.199999999</v>
      </c>
      <c r="F9" s="383">
        <f t="shared" si="0"/>
        <v>41787574.849999994</v>
      </c>
      <c r="G9" s="383">
        <f t="shared" si="0"/>
        <v>68108848.239999995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1018</v>
      </c>
      <c r="C13" s="414">
        <v>242209</v>
      </c>
      <c r="D13" s="414">
        <v>650</v>
      </c>
      <c r="E13" s="413">
        <v>7151849.6699999999</v>
      </c>
      <c r="F13" s="413">
        <v>11641127.609999998</v>
      </c>
      <c r="G13" s="413">
        <v>23634609.91</v>
      </c>
    </row>
    <row r="14" spans="1:7" ht="20" customHeight="1" x14ac:dyDescent="0.15">
      <c r="A14" s="10" t="s">
        <v>74</v>
      </c>
      <c r="B14" s="414">
        <v>240</v>
      </c>
      <c r="C14" s="414">
        <v>5892</v>
      </c>
      <c r="D14" s="414">
        <v>0</v>
      </c>
      <c r="E14" s="413">
        <v>62104</v>
      </c>
      <c r="F14" s="413">
        <v>234969.06999999998</v>
      </c>
      <c r="G14" s="413">
        <v>1601674.9500000002</v>
      </c>
    </row>
    <row r="15" spans="1:7" ht="20" customHeight="1" x14ac:dyDescent="0.15">
      <c r="A15" s="10" t="s">
        <v>75</v>
      </c>
      <c r="B15" s="414">
        <v>120</v>
      </c>
      <c r="C15" s="414">
        <v>46808</v>
      </c>
      <c r="D15" s="414">
        <v>1515</v>
      </c>
      <c r="E15" s="413">
        <v>216953.4</v>
      </c>
      <c r="F15" s="413">
        <v>626280.43000000005</v>
      </c>
      <c r="G15" s="413">
        <v>1770566.53</v>
      </c>
    </row>
    <row r="16" spans="1:7" ht="20" customHeight="1" x14ac:dyDescent="0.15">
      <c r="A16" s="10" t="s">
        <v>76</v>
      </c>
      <c r="B16" s="414">
        <v>677</v>
      </c>
      <c r="C16" s="414">
        <v>19055</v>
      </c>
      <c r="D16" s="414">
        <v>68</v>
      </c>
      <c r="E16" s="413">
        <v>323584</v>
      </c>
      <c r="F16" s="413">
        <v>3522224.61</v>
      </c>
      <c r="G16" s="413">
        <v>11641131.720000001</v>
      </c>
    </row>
    <row r="17" spans="1:7" ht="20" customHeight="1" x14ac:dyDescent="0.15">
      <c r="A17" s="598" t="s">
        <v>13</v>
      </c>
      <c r="B17" s="384">
        <f t="shared" ref="B17:G17" si="1">SUM(B13:B16)</f>
        <v>2055</v>
      </c>
      <c r="C17" s="384">
        <f t="shared" si="1"/>
        <v>313964</v>
      </c>
      <c r="D17" s="384">
        <f t="shared" si="1"/>
        <v>2233</v>
      </c>
      <c r="E17" s="383">
        <f t="shared" si="1"/>
        <v>7754491.0700000003</v>
      </c>
      <c r="F17" s="383">
        <f t="shared" si="1"/>
        <v>16024601.719999997</v>
      </c>
      <c r="G17" s="383">
        <f t="shared" si="1"/>
        <v>38647983.109999999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213</v>
      </c>
      <c r="C21" s="414">
        <v>523124</v>
      </c>
      <c r="D21" s="414">
        <v>0</v>
      </c>
      <c r="E21" s="413">
        <v>10474554.060000001</v>
      </c>
      <c r="F21" s="413">
        <v>11779934.949999999</v>
      </c>
      <c r="G21" s="413">
        <v>12763534.359999998</v>
      </c>
    </row>
    <row r="22" spans="1:7" ht="20" customHeight="1" x14ac:dyDescent="0.15">
      <c r="A22" s="10" t="s">
        <v>79</v>
      </c>
      <c r="B22" s="414">
        <v>279</v>
      </c>
      <c r="C22" s="414">
        <v>4004</v>
      </c>
      <c r="D22" s="414">
        <v>0</v>
      </c>
      <c r="E22" s="413">
        <v>39015</v>
      </c>
      <c r="F22" s="413">
        <v>604886.43000000005</v>
      </c>
      <c r="G22" s="413">
        <v>4614175.37</v>
      </c>
    </row>
    <row r="23" spans="1:7" ht="20" customHeight="1" x14ac:dyDescent="0.15">
      <c r="A23" s="10" t="s">
        <v>80</v>
      </c>
      <c r="B23" s="414">
        <v>1175</v>
      </c>
      <c r="C23" s="414">
        <v>176828</v>
      </c>
      <c r="D23" s="414">
        <v>341</v>
      </c>
      <c r="E23" s="413">
        <v>8671195.5500000007</v>
      </c>
      <c r="F23" s="413">
        <v>23857634.890000015</v>
      </c>
      <c r="G23" s="413">
        <v>34662069.469999991</v>
      </c>
    </row>
    <row r="24" spans="1:7" ht="20" customHeight="1" x14ac:dyDescent="0.15">
      <c r="A24" s="10" t="s">
        <v>81</v>
      </c>
      <c r="B24" s="414">
        <v>152</v>
      </c>
      <c r="C24" s="414">
        <v>4106</v>
      </c>
      <c r="D24" s="414">
        <v>0</v>
      </c>
      <c r="E24" s="413">
        <v>44541</v>
      </c>
      <c r="F24" s="413">
        <v>427530.07</v>
      </c>
      <c r="G24" s="413">
        <v>2026662.3199999998</v>
      </c>
    </row>
    <row r="25" spans="1:7" ht="20" customHeight="1" x14ac:dyDescent="0.15">
      <c r="A25" s="598" t="s">
        <v>13</v>
      </c>
      <c r="B25" s="384">
        <f t="shared" ref="B25:G25" si="2">SUM(B21:B24)</f>
        <v>1819</v>
      </c>
      <c r="C25" s="384">
        <f t="shared" si="2"/>
        <v>708062</v>
      </c>
      <c r="D25" s="384">
        <f t="shared" si="2"/>
        <v>341</v>
      </c>
      <c r="E25" s="383">
        <f t="shared" si="2"/>
        <v>19229305.609999999</v>
      </c>
      <c r="F25" s="383">
        <f t="shared" si="2"/>
        <v>36669986.340000011</v>
      </c>
      <c r="G25" s="383">
        <f t="shared" si="2"/>
        <v>54066441.519999988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89</v>
      </c>
      <c r="C29" s="414">
        <v>5765</v>
      </c>
      <c r="D29" s="414">
        <v>5</v>
      </c>
      <c r="E29" s="413">
        <v>43564.5</v>
      </c>
      <c r="F29" s="413">
        <v>43702.1</v>
      </c>
      <c r="G29" s="413">
        <v>1296596.9000000001</v>
      </c>
    </row>
    <row r="30" spans="1:7" ht="20" customHeight="1" x14ac:dyDescent="0.15">
      <c r="A30" s="10" t="s">
        <v>84</v>
      </c>
      <c r="B30" s="414">
        <v>0</v>
      </c>
      <c r="C30" s="414">
        <v>0</v>
      </c>
      <c r="D30" s="414">
        <v>0</v>
      </c>
      <c r="E30" s="413">
        <v>0</v>
      </c>
      <c r="F30" s="413">
        <v>0</v>
      </c>
      <c r="G30" s="413">
        <v>0</v>
      </c>
    </row>
    <row r="31" spans="1:7" ht="20" customHeight="1" x14ac:dyDescent="0.15">
      <c r="A31" s="10" t="s">
        <v>85</v>
      </c>
      <c r="B31" s="414">
        <v>9</v>
      </c>
      <c r="C31" s="414">
        <v>196</v>
      </c>
      <c r="D31" s="414">
        <v>0</v>
      </c>
      <c r="E31" s="413">
        <v>1520</v>
      </c>
      <c r="F31" s="413">
        <v>10230.800000000001</v>
      </c>
      <c r="G31" s="413">
        <v>12530.810000000001</v>
      </c>
    </row>
    <row r="32" spans="1:7" ht="20" customHeight="1" x14ac:dyDescent="0.15">
      <c r="A32" s="10" t="s">
        <v>86</v>
      </c>
      <c r="B32" s="414">
        <v>51</v>
      </c>
      <c r="C32" s="414">
        <v>11158</v>
      </c>
      <c r="D32" s="414">
        <v>0</v>
      </c>
      <c r="E32" s="413">
        <v>43887.1</v>
      </c>
      <c r="F32" s="413">
        <v>49984.819999999992</v>
      </c>
      <c r="G32" s="413">
        <v>1685243.31</v>
      </c>
    </row>
    <row r="33" spans="1:7" ht="20" customHeight="1" x14ac:dyDescent="0.15">
      <c r="A33" s="10" t="s">
        <v>87</v>
      </c>
      <c r="B33" s="414">
        <v>8</v>
      </c>
      <c r="C33" s="414">
        <v>166</v>
      </c>
      <c r="D33" s="414">
        <v>0</v>
      </c>
      <c r="E33" s="413">
        <v>2896</v>
      </c>
      <c r="F33" s="413">
        <v>6011.4299999999994</v>
      </c>
      <c r="G33" s="413">
        <v>11861.43</v>
      </c>
    </row>
    <row r="34" spans="1:7" ht="20" customHeight="1" x14ac:dyDescent="0.15">
      <c r="A34" s="10" t="s">
        <v>88</v>
      </c>
      <c r="B34" s="414">
        <v>68</v>
      </c>
      <c r="C34" s="414">
        <v>1861</v>
      </c>
      <c r="D34" s="414">
        <v>0</v>
      </c>
      <c r="E34" s="413">
        <v>5921.5</v>
      </c>
      <c r="F34" s="413">
        <v>38996.03</v>
      </c>
      <c r="G34" s="413">
        <v>479596.62999999995</v>
      </c>
    </row>
    <row r="35" spans="1:7" ht="20" customHeight="1" x14ac:dyDescent="0.15">
      <c r="A35" s="598" t="s">
        <v>13</v>
      </c>
      <c r="B35" s="384">
        <f t="shared" ref="B35:G35" si="3">SUM(B29:B34)</f>
        <v>225</v>
      </c>
      <c r="C35" s="384">
        <f t="shared" si="3"/>
        <v>19146</v>
      </c>
      <c r="D35" s="384">
        <f t="shared" si="3"/>
        <v>5</v>
      </c>
      <c r="E35" s="383">
        <f t="shared" si="3"/>
        <v>97789.1</v>
      </c>
      <c r="F35" s="383">
        <f t="shared" si="3"/>
        <v>148925.18</v>
      </c>
      <c r="G35" s="383">
        <f t="shared" si="3"/>
        <v>3485829.0800000005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58</v>
      </c>
      <c r="C39" s="414">
        <v>20017</v>
      </c>
      <c r="D39" s="414">
        <v>0</v>
      </c>
      <c r="E39" s="413">
        <v>144611</v>
      </c>
      <c r="F39" s="413">
        <v>149132</v>
      </c>
      <c r="G39" s="413">
        <v>724394.49</v>
      </c>
    </row>
    <row r="40" spans="1:7" ht="20" customHeight="1" x14ac:dyDescent="0.15">
      <c r="A40" s="10" t="s">
        <v>91</v>
      </c>
      <c r="B40" s="414">
        <v>62</v>
      </c>
      <c r="C40" s="414">
        <v>3456</v>
      </c>
      <c r="D40" s="414">
        <v>452</v>
      </c>
      <c r="E40" s="413">
        <v>107247.70000000001</v>
      </c>
      <c r="F40" s="413">
        <v>1021909.41</v>
      </c>
      <c r="G40" s="413">
        <v>1287543.73</v>
      </c>
    </row>
    <row r="41" spans="1:7" ht="20" customHeight="1" x14ac:dyDescent="0.15">
      <c r="A41" s="598" t="s">
        <v>13</v>
      </c>
      <c r="B41" s="384">
        <f t="shared" ref="B41:G41" si="4">SUM(B39:B40)</f>
        <v>120</v>
      </c>
      <c r="C41" s="384">
        <f t="shared" si="4"/>
        <v>23473</v>
      </c>
      <c r="D41" s="384">
        <f t="shared" si="4"/>
        <v>452</v>
      </c>
      <c r="E41" s="383">
        <f t="shared" si="4"/>
        <v>251858.7</v>
      </c>
      <c r="F41" s="383">
        <f t="shared" si="4"/>
        <v>1171041.4100000001</v>
      </c>
      <c r="G41" s="383">
        <f t="shared" si="4"/>
        <v>2011938.22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6521</v>
      </c>
      <c r="C43" s="594">
        <f t="shared" si="5"/>
        <v>1449679</v>
      </c>
      <c r="D43" s="594">
        <f t="shared" si="5"/>
        <v>4171</v>
      </c>
      <c r="E43" s="595">
        <f t="shared" si="5"/>
        <v>42771900.68</v>
      </c>
      <c r="F43" s="595">
        <f t="shared" si="5"/>
        <v>95802129.5</v>
      </c>
      <c r="G43" s="595">
        <f t="shared" si="5"/>
        <v>166321040.16999999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>
    <tabColor rgb="FFFF0000"/>
  </sheetPr>
  <dimension ref="A1:G18"/>
  <sheetViews>
    <sheetView zoomScaleNormal="100" workbookViewId="0">
      <selection sqref="A1:B1"/>
    </sheetView>
  </sheetViews>
  <sheetFormatPr baseColWidth="10" defaultColWidth="20.5" defaultRowHeight="21.75" customHeight="1" x14ac:dyDescent="0.15"/>
  <cols>
    <col min="1" max="1" width="18.6640625" style="6" customWidth="1"/>
    <col min="2" max="2" width="16.6640625" style="6" customWidth="1"/>
    <col min="3" max="3" width="10.83203125" style="6" bestFit="1" customWidth="1"/>
    <col min="4" max="4" width="9.83203125" style="6" bestFit="1" customWidth="1"/>
    <col min="5" max="5" width="18.5" style="6" bestFit="1" customWidth="1"/>
    <col min="6" max="6" width="18" style="6" bestFit="1" customWidth="1"/>
    <col min="7" max="7" width="14.83203125" style="6" bestFit="1" customWidth="1"/>
    <col min="8" max="16384" width="20.5" style="6"/>
  </cols>
  <sheetData>
    <row r="1" spans="1:7" s="19" customFormat="1" ht="50" customHeight="1" x14ac:dyDescent="0.15">
      <c r="A1" s="650" t="s">
        <v>403</v>
      </c>
      <c r="B1" s="651"/>
      <c r="C1" s="649" t="s">
        <v>236</v>
      </c>
      <c r="D1" s="649"/>
      <c r="E1" s="649"/>
      <c r="F1" s="649"/>
      <c r="G1" s="649"/>
    </row>
    <row r="2" spans="1:7" s="19" customFormat="1" ht="30" customHeight="1" x14ac:dyDescent="0.15">
      <c r="A2" s="20"/>
      <c r="C2" s="21"/>
      <c r="D2" s="21"/>
      <c r="E2" s="21"/>
      <c r="F2" s="21"/>
      <c r="G2" s="22"/>
    </row>
    <row r="3" spans="1:7" ht="21" customHeight="1" x14ac:dyDescent="0.15">
      <c r="A3" s="615" t="s">
        <v>14</v>
      </c>
      <c r="B3" s="596" t="s">
        <v>11</v>
      </c>
      <c r="C3" s="596" t="s">
        <v>2</v>
      </c>
      <c r="D3" s="596" t="s">
        <v>198</v>
      </c>
      <c r="E3" s="596" t="s">
        <v>1</v>
      </c>
      <c r="F3" s="596" t="s">
        <v>0</v>
      </c>
      <c r="G3" s="596" t="s">
        <v>10</v>
      </c>
    </row>
    <row r="4" spans="1:7" ht="21" customHeight="1" x14ac:dyDescent="0.15">
      <c r="A4" s="9" t="s">
        <v>15</v>
      </c>
      <c r="B4" s="414">
        <v>388698</v>
      </c>
      <c r="C4" s="414">
        <v>22251443</v>
      </c>
      <c r="D4" s="414">
        <v>2463121</v>
      </c>
      <c r="E4" s="413">
        <v>186944063.37999997</v>
      </c>
      <c r="F4" s="413">
        <v>527684797.20000058</v>
      </c>
      <c r="G4" s="413">
        <v>713202183.65999937</v>
      </c>
    </row>
    <row r="5" spans="1:7" ht="21" customHeight="1" x14ac:dyDescent="0.15">
      <c r="A5" s="9" t="s">
        <v>16</v>
      </c>
      <c r="B5" s="414">
        <v>361411</v>
      </c>
      <c r="C5" s="414">
        <v>19439654</v>
      </c>
      <c r="D5" s="414">
        <v>2787677</v>
      </c>
      <c r="E5" s="413">
        <v>170072096.58999982</v>
      </c>
      <c r="F5" s="413">
        <v>277577466.54000002</v>
      </c>
      <c r="G5" s="413">
        <v>477466708.41000032</v>
      </c>
    </row>
    <row r="6" spans="1:7" ht="21" customHeight="1" x14ac:dyDescent="0.15">
      <c r="A6" s="9" t="s">
        <v>17</v>
      </c>
      <c r="B6" s="414">
        <v>413709</v>
      </c>
      <c r="C6" s="414">
        <v>22641973</v>
      </c>
      <c r="D6" s="414">
        <v>3713825</v>
      </c>
      <c r="E6" s="413">
        <v>219226251.3899999</v>
      </c>
      <c r="F6" s="413">
        <v>380245193.7099995</v>
      </c>
      <c r="G6" s="413">
        <v>496901417.72999972</v>
      </c>
    </row>
    <row r="7" spans="1:7" ht="21" customHeight="1" x14ac:dyDescent="0.15">
      <c r="A7" s="9" t="s">
        <v>18</v>
      </c>
      <c r="B7" s="414">
        <v>375260</v>
      </c>
      <c r="C7" s="414">
        <v>23073264</v>
      </c>
      <c r="D7" s="414">
        <v>3217491</v>
      </c>
      <c r="E7" s="413">
        <v>220264227.13000014</v>
      </c>
      <c r="F7" s="413">
        <v>382720255.57000047</v>
      </c>
      <c r="G7" s="413">
        <v>529553222.3100006</v>
      </c>
    </row>
    <row r="8" spans="1:7" ht="21" customHeight="1" x14ac:dyDescent="0.15">
      <c r="A8" s="9" t="s">
        <v>19</v>
      </c>
      <c r="B8" s="414">
        <v>360580</v>
      </c>
      <c r="C8" s="414">
        <v>19812794</v>
      </c>
      <c r="D8" s="414">
        <v>3808552</v>
      </c>
      <c r="E8" s="413">
        <v>209042732.63999984</v>
      </c>
      <c r="F8" s="413">
        <v>403357922.25999963</v>
      </c>
      <c r="G8" s="413">
        <v>528818296.44000024</v>
      </c>
    </row>
    <row r="9" spans="1:7" ht="21" customHeight="1" x14ac:dyDescent="0.15">
      <c r="A9" s="9" t="s">
        <v>20</v>
      </c>
      <c r="B9" s="414">
        <v>340118</v>
      </c>
      <c r="C9" s="414">
        <v>15460735</v>
      </c>
      <c r="D9" s="414">
        <v>8265231</v>
      </c>
      <c r="E9" s="413">
        <v>259639926.88000003</v>
      </c>
      <c r="F9" s="413">
        <v>447721018.35999978</v>
      </c>
      <c r="G9" s="413">
        <v>561846721.38999963</v>
      </c>
    </row>
    <row r="10" spans="1:7" ht="21" customHeight="1" x14ac:dyDescent="0.15">
      <c r="A10" s="9" t="s">
        <v>21</v>
      </c>
      <c r="B10" s="414">
        <v>311274</v>
      </c>
      <c r="C10" s="414">
        <v>16310883</v>
      </c>
      <c r="D10" s="414">
        <v>9541446</v>
      </c>
      <c r="E10" s="413">
        <v>318986033.38000011</v>
      </c>
      <c r="F10" s="413">
        <v>575753661.58999991</v>
      </c>
      <c r="G10" s="413">
        <v>812054421.28999937</v>
      </c>
    </row>
    <row r="11" spans="1:7" ht="21" customHeight="1" x14ac:dyDescent="0.15">
      <c r="A11" s="9" t="s">
        <v>22</v>
      </c>
      <c r="B11" s="414">
        <v>314203</v>
      </c>
      <c r="C11" s="414">
        <v>19976419</v>
      </c>
      <c r="D11" s="414">
        <v>10960098</v>
      </c>
      <c r="E11" s="413">
        <v>301031804.10999972</v>
      </c>
      <c r="F11" s="413">
        <v>612311152.5999999</v>
      </c>
      <c r="G11" s="413">
        <v>814461790.96999907</v>
      </c>
    </row>
    <row r="12" spans="1:7" ht="21" customHeight="1" x14ac:dyDescent="0.15">
      <c r="A12" s="9" t="s">
        <v>23</v>
      </c>
      <c r="B12" s="414">
        <v>330376</v>
      </c>
      <c r="C12" s="414">
        <v>18386603</v>
      </c>
      <c r="D12" s="414">
        <v>4741525</v>
      </c>
      <c r="E12" s="413">
        <v>224616597.91000006</v>
      </c>
      <c r="F12" s="413">
        <v>367370258.88999987</v>
      </c>
      <c r="G12" s="413">
        <v>496447533.70000035</v>
      </c>
    </row>
    <row r="13" spans="1:7" ht="21" customHeight="1" x14ac:dyDescent="0.15">
      <c r="A13" s="9" t="s">
        <v>24</v>
      </c>
      <c r="B13" s="414">
        <v>372296</v>
      </c>
      <c r="C13" s="414">
        <v>21756458</v>
      </c>
      <c r="D13" s="414">
        <v>3764495</v>
      </c>
      <c r="E13" s="413">
        <v>218603261.85999987</v>
      </c>
      <c r="F13" s="413">
        <v>347900546.13999987</v>
      </c>
      <c r="G13" s="413">
        <v>533011734.84999955</v>
      </c>
    </row>
    <row r="14" spans="1:7" ht="21" customHeight="1" x14ac:dyDescent="0.15">
      <c r="A14" s="9" t="s">
        <v>25</v>
      </c>
      <c r="B14" s="414">
        <v>378443</v>
      </c>
      <c r="C14" s="414">
        <v>22088537</v>
      </c>
      <c r="D14" s="414">
        <v>2724208</v>
      </c>
      <c r="E14" s="413">
        <v>198380343.46999976</v>
      </c>
      <c r="F14" s="413">
        <v>278966807.40999997</v>
      </c>
      <c r="G14" s="413">
        <v>344164292.98000038</v>
      </c>
    </row>
    <row r="15" spans="1:7" ht="21" customHeight="1" x14ac:dyDescent="0.15">
      <c r="A15" s="9" t="s">
        <v>26</v>
      </c>
      <c r="B15" s="414">
        <v>417569</v>
      </c>
      <c r="C15" s="414">
        <v>25184632</v>
      </c>
      <c r="D15" s="414">
        <v>3471451</v>
      </c>
      <c r="E15" s="413">
        <v>251770667.58000016</v>
      </c>
      <c r="F15" s="413">
        <v>390474615.07000041</v>
      </c>
      <c r="G15" s="413">
        <v>481158085.24000043</v>
      </c>
    </row>
    <row r="16" spans="1:7" ht="21" customHeight="1" x14ac:dyDescent="0.15">
      <c r="A16" s="4" t="s">
        <v>13</v>
      </c>
      <c r="B16" s="415">
        <f t="shared" ref="B16:G16" si="0">SUM(B4:B15)</f>
        <v>4363937</v>
      </c>
      <c r="C16" s="415">
        <f t="shared" si="0"/>
        <v>246383395</v>
      </c>
      <c r="D16" s="415">
        <f t="shared" si="0"/>
        <v>59459120</v>
      </c>
      <c r="E16" s="15">
        <f t="shared" si="0"/>
        <v>2778578006.3199997</v>
      </c>
      <c r="F16" s="15">
        <f t="shared" si="0"/>
        <v>4992083695.3399992</v>
      </c>
      <c r="G16" s="15">
        <f t="shared" si="0"/>
        <v>6789086408.9699993</v>
      </c>
    </row>
    <row r="18" spans="2:2" ht="21.75" customHeight="1" x14ac:dyDescent="0.15">
      <c r="B18" s="23"/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3" t="s">
        <v>457</v>
      </c>
      <c r="B1" s="673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415</v>
      </c>
      <c r="C5" s="414">
        <v>12834</v>
      </c>
      <c r="D5" s="414">
        <v>300</v>
      </c>
      <c r="E5" s="413">
        <v>76726</v>
      </c>
      <c r="F5" s="413">
        <v>1492618.81</v>
      </c>
      <c r="G5" s="413">
        <v>4689027.1599999992</v>
      </c>
    </row>
    <row r="6" spans="1:7" ht="20" customHeight="1" x14ac:dyDescent="0.15">
      <c r="A6" s="10" t="s">
        <v>69</v>
      </c>
      <c r="B6" s="414">
        <v>2833</v>
      </c>
      <c r="C6" s="414">
        <v>178594</v>
      </c>
      <c r="D6" s="414">
        <v>2966</v>
      </c>
      <c r="E6" s="413">
        <v>1683572.91</v>
      </c>
      <c r="F6" s="413">
        <v>8201429.2500000056</v>
      </c>
      <c r="G6" s="413">
        <v>19409169.729999997</v>
      </c>
    </row>
    <row r="7" spans="1:7" ht="20" customHeight="1" x14ac:dyDescent="0.15">
      <c r="A7" s="10" t="s">
        <v>70</v>
      </c>
      <c r="B7" s="414">
        <v>1081</v>
      </c>
      <c r="C7" s="414">
        <v>117532</v>
      </c>
      <c r="D7" s="414">
        <v>159</v>
      </c>
      <c r="E7" s="413">
        <v>1216935.8799999999</v>
      </c>
      <c r="F7" s="413">
        <v>3613743.8400000003</v>
      </c>
      <c r="G7" s="413">
        <v>5784001.0199999986</v>
      </c>
    </row>
    <row r="8" spans="1:7" ht="20" customHeight="1" x14ac:dyDescent="0.15">
      <c r="A8" s="10" t="s">
        <v>71</v>
      </c>
      <c r="B8" s="414">
        <v>23</v>
      </c>
      <c r="C8" s="414">
        <v>5342</v>
      </c>
      <c r="D8" s="414">
        <v>0</v>
      </c>
      <c r="E8" s="413">
        <v>73879</v>
      </c>
      <c r="F8" s="413">
        <v>102908.27</v>
      </c>
      <c r="G8" s="413">
        <v>124697.27</v>
      </c>
    </row>
    <row r="9" spans="1:7" ht="20" customHeight="1" x14ac:dyDescent="0.15">
      <c r="A9" s="598" t="s">
        <v>13</v>
      </c>
      <c r="B9" s="384">
        <f t="shared" ref="B9:G9" si="0">SUM(B5:B8)</f>
        <v>4352</v>
      </c>
      <c r="C9" s="384">
        <f t="shared" si="0"/>
        <v>314302</v>
      </c>
      <c r="D9" s="384">
        <f t="shared" si="0"/>
        <v>3425</v>
      </c>
      <c r="E9" s="383">
        <f t="shared" si="0"/>
        <v>3051113.79</v>
      </c>
      <c r="F9" s="383">
        <f t="shared" si="0"/>
        <v>13410700.170000006</v>
      </c>
      <c r="G9" s="383">
        <f t="shared" si="0"/>
        <v>30006895.179999996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708</v>
      </c>
      <c r="C13" s="414">
        <v>174397</v>
      </c>
      <c r="D13" s="414">
        <v>5730</v>
      </c>
      <c r="E13" s="413">
        <v>1731854.8199999998</v>
      </c>
      <c r="F13" s="413">
        <v>2426564.1700000004</v>
      </c>
      <c r="G13" s="413">
        <v>6192214.580000001</v>
      </c>
    </row>
    <row r="14" spans="1:7" ht="20" customHeight="1" x14ac:dyDescent="0.15">
      <c r="A14" s="10" t="s">
        <v>74</v>
      </c>
      <c r="B14" s="414">
        <v>135</v>
      </c>
      <c r="C14" s="414">
        <v>9593</v>
      </c>
      <c r="D14" s="414">
        <v>1764</v>
      </c>
      <c r="E14" s="413">
        <v>35105</v>
      </c>
      <c r="F14" s="413">
        <v>1244367.5900000001</v>
      </c>
      <c r="G14" s="413">
        <v>1652859.9599999995</v>
      </c>
    </row>
    <row r="15" spans="1:7" ht="20" customHeight="1" x14ac:dyDescent="0.15">
      <c r="A15" s="10" t="s">
        <v>75</v>
      </c>
      <c r="B15" s="414">
        <v>788</v>
      </c>
      <c r="C15" s="414">
        <v>252189</v>
      </c>
      <c r="D15" s="414">
        <v>4351</v>
      </c>
      <c r="E15" s="413">
        <v>5590708.9399999995</v>
      </c>
      <c r="F15" s="413">
        <v>10480973.460000001</v>
      </c>
      <c r="G15" s="413">
        <v>18744266.469999995</v>
      </c>
    </row>
    <row r="16" spans="1:7" ht="20" customHeight="1" x14ac:dyDescent="0.15">
      <c r="A16" s="10" t="s">
        <v>76</v>
      </c>
      <c r="B16" s="414">
        <v>789</v>
      </c>
      <c r="C16" s="414">
        <v>102923</v>
      </c>
      <c r="D16" s="414">
        <v>10880</v>
      </c>
      <c r="E16" s="413">
        <v>935283.35</v>
      </c>
      <c r="F16" s="413">
        <v>1781016.4</v>
      </c>
      <c r="G16" s="413">
        <v>6755177.6900000013</v>
      </c>
    </row>
    <row r="17" spans="1:7" ht="20" customHeight="1" x14ac:dyDescent="0.15">
      <c r="A17" s="598" t="s">
        <v>13</v>
      </c>
      <c r="B17" s="384">
        <f t="shared" ref="B17:G17" si="1">SUM(B13:B16)</f>
        <v>2420</v>
      </c>
      <c r="C17" s="384">
        <f t="shared" si="1"/>
        <v>539102</v>
      </c>
      <c r="D17" s="384">
        <f t="shared" si="1"/>
        <v>22725</v>
      </c>
      <c r="E17" s="383">
        <f t="shared" si="1"/>
        <v>8292952.1099999994</v>
      </c>
      <c r="F17" s="383">
        <f t="shared" si="1"/>
        <v>15932921.620000003</v>
      </c>
      <c r="G17" s="383">
        <f t="shared" si="1"/>
        <v>33344518.699999999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325</v>
      </c>
      <c r="C21" s="414">
        <v>139766</v>
      </c>
      <c r="D21" s="414">
        <v>600</v>
      </c>
      <c r="E21" s="413">
        <v>2644336.25</v>
      </c>
      <c r="F21" s="413">
        <v>3982782.66</v>
      </c>
      <c r="G21" s="413">
        <v>5331502.5799999982</v>
      </c>
    </row>
    <row r="22" spans="1:7" ht="20" customHeight="1" x14ac:dyDescent="0.15">
      <c r="A22" s="10" t="s">
        <v>79</v>
      </c>
      <c r="B22" s="414">
        <v>548</v>
      </c>
      <c r="C22" s="414">
        <v>46482</v>
      </c>
      <c r="D22" s="414">
        <v>6355</v>
      </c>
      <c r="E22" s="413">
        <v>436752</v>
      </c>
      <c r="F22" s="413">
        <v>1203001.7899999998</v>
      </c>
      <c r="G22" s="413">
        <v>5287276.6399999997</v>
      </c>
    </row>
    <row r="23" spans="1:7" ht="20" customHeight="1" x14ac:dyDescent="0.15">
      <c r="A23" s="10" t="s">
        <v>80</v>
      </c>
      <c r="B23" s="414">
        <v>1214</v>
      </c>
      <c r="C23" s="414">
        <v>101084</v>
      </c>
      <c r="D23" s="414">
        <v>3060</v>
      </c>
      <c r="E23" s="413">
        <v>882925.96</v>
      </c>
      <c r="F23" s="413">
        <v>3235251.01</v>
      </c>
      <c r="G23" s="413">
        <v>6967775.2900000028</v>
      </c>
    </row>
    <row r="24" spans="1:7" ht="20" customHeight="1" x14ac:dyDescent="0.15">
      <c r="A24" s="10" t="s">
        <v>81</v>
      </c>
      <c r="B24" s="414">
        <v>177</v>
      </c>
      <c r="C24" s="414">
        <v>11950</v>
      </c>
      <c r="D24" s="414">
        <v>0</v>
      </c>
      <c r="E24" s="413">
        <v>153842</v>
      </c>
      <c r="F24" s="413">
        <v>360267.17</v>
      </c>
      <c r="G24" s="413">
        <v>891214.13</v>
      </c>
    </row>
    <row r="25" spans="1:7" ht="20" customHeight="1" x14ac:dyDescent="0.15">
      <c r="A25" s="598" t="s">
        <v>13</v>
      </c>
      <c r="B25" s="384">
        <f t="shared" ref="B25:G25" si="2">SUM(B21:B24)</f>
        <v>2264</v>
      </c>
      <c r="C25" s="384">
        <f t="shared" si="2"/>
        <v>299282</v>
      </c>
      <c r="D25" s="384">
        <f t="shared" si="2"/>
        <v>10015</v>
      </c>
      <c r="E25" s="383">
        <f t="shared" si="2"/>
        <v>4117856.21</v>
      </c>
      <c r="F25" s="383">
        <f t="shared" si="2"/>
        <v>8781302.6300000008</v>
      </c>
      <c r="G25" s="383">
        <f t="shared" si="2"/>
        <v>18477768.640000001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82</v>
      </c>
      <c r="C29" s="414">
        <v>7462</v>
      </c>
      <c r="D29" s="414">
        <v>101</v>
      </c>
      <c r="E29" s="413">
        <v>51090</v>
      </c>
      <c r="F29" s="413">
        <v>70001.810000000012</v>
      </c>
      <c r="G29" s="413">
        <v>499080.6</v>
      </c>
    </row>
    <row r="30" spans="1:7" ht="20" customHeight="1" x14ac:dyDescent="0.15">
      <c r="A30" s="10" t="s">
        <v>84</v>
      </c>
      <c r="B30" s="414">
        <v>18</v>
      </c>
      <c r="C30" s="414">
        <v>2058</v>
      </c>
      <c r="D30" s="414">
        <v>0</v>
      </c>
      <c r="E30" s="413">
        <v>9554</v>
      </c>
      <c r="F30" s="413">
        <v>78948.98</v>
      </c>
      <c r="G30" s="413">
        <v>98745.01</v>
      </c>
    </row>
    <row r="31" spans="1:7" ht="20" customHeight="1" x14ac:dyDescent="0.15">
      <c r="A31" s="10" t="s">
        <v>85</v>
      </c>
      <c r="B31" s="414">
        <v>6</v>
      </c>
      <c r="C31" s="414">
        <v>1575</v>
      </c>
      <c r="D31" s="414">
        <v>0</v>
      </c>
      <c r="E31" s="413">
        <v>11025</v>
      </c>
      <c r="F31" s="413">
        <v>14055</v>
      </c>
      <c r="G31" s="413">
        <v>14055</v>
      </c>
    </row>
    <row r="32" spans="1:7" ht="20" customHeight="1" x14ac:dyDescent="0.15">
      <c r="A32" s="10" t="s">
        <v>86</v>
      </c>
      <c r="B32" s="414">
        <v>101</v>
      </c>
      <c r="C32" s="414">
        <v>14013</v>
      </c>
      <c r="D32" s="414">
        <v>765</v>
      </c>
      <c r="E32" s="413">
        <v>109271.7</v>
      </c>
      <c r="F32" s="413">
        <v>379723.19999999995</v>
      </c>
      <c r="G32" s="413">
        <v>748261.74</v>
      </c>
    </row>
    <row r="33" spans="1:7" ht="20" customHeight="1" x14ac:dyDescent="0.15">
      <c r="A33" s="10" t="s">
        <v>87</v>
      </c>
      <c r="B33" s="414">
        <v>19</v>
      </c>
      <c r="C33" s="414">
        <v>739</v>
      </c>
      <c r="D33" s="414">
        <v>0</v>
      </c>
      <c r="E33" s="413">
        <v>4797</v>
      </c>
      <c r="F33" s="413">
        <v>10480.4</v>
      </c>
      <c r="G33" s="413">
        <v>61012.490000000005</v>
      </c>
    </row>
    <row r="34" spans="1:7" ht="20" customHeight="1" x14ac:dyDescent="0.15">
      <c r="A34" s="10" t="s">
        <v>88</v>
      </c>
      <c r="B34" s="414">
        <v>82</v>
      </c>
      <c r="C34" s="414">
        <v>16364</v>
      </c>
      <c r="D34" s="414">
        <v>1345</v>
      </c>
      <c r="E34" s="413">
        <v>117707.23999999999</v>
      </c>
      <c r="F34" s="413">
        <v>129686.19</v>
      </c>
      <c r="G34" s="413">
        <v>1002797.4999999999</v>
      </c>
    </row>
    <row r="35" spans="1:7" ht="20" customHeight="1" x14ac:dyDescent="0.15">
      <c r="A35" s="598" t="s">
        <v>13</v>
      </c>
      <c r="B35" s="384">
        <f t="shared" ref="B35:G35" si="3">SUM(B29:B34)</f>
        <v>308</v>
      </c>
      <c r="C35" s="384">
        <f t="shared" si="3"/>
        <v>42211</v>
      </c>
      <c r="D35" s="384">
        <f t="shared" si="3"/>
        <v>2211</v>
      </c>
      <c r="E35" s="383">
        <f t="shared" si="3"/>
        <v>303444.94</v>
      </c>
      <c r="F35" s="383">
        <f t="shared" si="3"/>
        <v>682895.58000000007</v>
      </c>
      <c r="G35" s="383">
        <f t="shared" si="3"/>
        <v>2423952.34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52</v>
      </c>
      <c r="C39" s="414">
        <v>13633</v>
      </c>
      <c r="D39" s="414">
        <v>0</v>
      </c>
      <c r="E39" s="413">
        <v>139509.25</v>
      </c>
      <c r="F39" s="413">
        <v>366492.68</v>
      </c>
      <c r="G39" s="413">
        <v>487248.89</v>
      </c>
    </row>
    <row r="40" spans="1:7" ht="20" customHeight="1" x14ac:dyDescent="0.15">
      <c r="A40" s="10" t="s">
        <v>91</v>
      </c>
      <c r="B40" s="414">
        <v>93</v>
      </c>
      <c r="C40" s="414">
        <v>37265</v>
      </c>
      <c r="D40" s="414">
        <v>665</v>
      </c>
      <c r="E40" s="413">
        <v>405747</v>
      </c>
      <c r="F40" s="413">
        <v>680936.84999999986</v>
      </c>
      <c r="G40" s="413">
        <v>783034.5</v>
      </c>
    </row>
    <row r="41" spans="1:7" ht="20" customHeight="1" x14ac:dyDescent="0.15">
      <c r="A41" s="598" t="s">
        <v>13</v>
      </c>
      <c r="B41" s="384">
        <f t="shared" ref="B41:G41" si="4">SUM(B39:B40)</f>
        <v>145</v>
      </c>
      <c r="C41" s="384">
        <f t="shared" si="4"/>
        <v>50898</v>
      </c>
      <c r="D41" s="384">
        <f t="shared" si="4"/>
        <v>665</v>
      </c>
      <c r="E41" s="383">
        <f t="shared" si="4"/>
        <v>545256.25</v>
      </c>
      <c r="F41" s="383">
        <f t="shared" si="4"/>
        <v>1047429.5299999998</v>
      </c>
      <c r="G41" s="383">
        <f t="shared" si="4"/>
        <v>1270283.3900000001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9489</v>
      </c>
      <c r="C43" s="594">
        <f t="shared" si="5"/>
        <v>1245795</v>
      </c>
      <c r="D43" s="594">
        <f t="shared" si="5"/>
        <v>39041</v>
      </c>
      <c r="E43" s="595">
        <f t="shared" si="5"/>
        <v>16310623.299999999</v>
      </c>
      <c r="F43" s="595">
        <f t="shared" si="5"/>
        <v>39855249.530000009</v>
      </c>
      <c r="G43" s="595">
        <f t="shared" si="5"/>
        <v>85523418.25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4" t="s">
        <v>448</v>
      </c>
      <c r="B1" s="674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26010</v>
      </c>
      <c r="C5" s="414">
        <v>575521</v>
      </c>
      <c r="D5" s="414">
        <v>1475181</v>
      </c>
      <c r="E5" s="413">
        <v>6502673.2999999989</v>
      </c>
      <c r="F5" s="413">
        <v>29291551.530000012</v>
      </c>
      <c r="G5" s="413">
        <v>29673300.390000012</v>
      </c>
    </row>
    <row r="6" spans="1:7" ht="20" customHeight="1" x14ac:dyDescent="0.15">
      <c r="A6" s="10" t="s">
        <v>69</v>
      </c>
      <c r="B6" s="414">
        <v>126489</v>
      </c>
      <c r="C6" s="414">
        <v>5527493</v>
      </c>
      <c r="D6" s="414">
        <v>6577717</v>
      </c>
      <c r="E6" s="413">
        <v>52980294.650000013</v>
      </c>
      <c r="F6" s="413">
        <v>205029587.92999992</v>
      </c>
      <c r="G6" s="413">
        <v>206281845.04999995</v>
      </c>
    </row>
    <row r="7" spans="1:7" ht="20" customHeight="1" x14ac:dyDescent="0.15">
      <c r="A7" s="10" t="s">
        <v>70</v>
      </c>
      <c r="B7" s="414">
        <v>55908</v>
      </c>
      <c r="C7" s="414">
        <v>2158568</v>
      </c>
      <c r="D7" s="414">
        <v>3670113</v>
      </c>
      <c r="E7" s="413">
        <v>20217177.920000002</v>
      </c>
      <c r="F7" s="413">
        <v>77525862.800000042</v>
      </c>
      <c r="G7" s="413">
        <v>78897032.080000028</v>
      </c>
    </row>
    <row r="8" spans="1:7" ht="20" customHeight="1" x14ac:dyDescent="0.15">
      <c r="A8" s="10" t="s">
        <v>71</v>
      </c>
      <c r="B8" s="414">
        <v>2212</v>
      </c>
      <c r="C8" s="414">
        <v>40246</v>
      </c>
      <c r="D8" s="414">
        <v>210394</v>
      </c>
      <c r="E8" s="413">
        <v>345514</v>
      </c>
      <c r="F8" s="413">
        <v>4039112.0599999996</v>
      </c>
      <c r="G8" s="413">
        <v>4049919.45</v>
      </c>
    </row>
    <row r="9" spans="1:7" ht="20" customHeight="1" x14ac:dyDescent="0.15">
      <c r="A9" s="598" t="s">
        <v>13</v>
      </c>
      <c r="B9" s="384">
        <f t="shared" ref="B9:G9" si="0">SUM(B5:B8)</f>
        <v>210619</v>
      </c>
      <c r="C9" s="384">
        <f t="shared" si="0"/>
        <v>8301828</v>
      </c>
      <c r="D9" s="384">
        <f t="shared" si="0"/>
        <v>11933405</v>
      </c>
      <c r="E9" s="383">
        <f t="shared" si="0"/>
        <v>80045659.870000005</v>
      </c>
      <c r="F9" s="383">
        <f t="shared" si="0"/>
        <v>315886114.31999999</v>
      </c>
      <c r="G9" s="383">
        <f t="shared" si="0"/>
        <v>318902096.96999997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68067</v>
      </c>
      <c r="C13" s="414">
        <v>3412123</v>
      </c>
      <c r="D13" s="414">
        <v>3679317</v>
      </c>
      <c r="E13" s="413">
        <v>34482350.11999999</v>
      </c>
      <c r="F13" s="413">
        <v>97641830.780000061</v>
      </c>
      <c r="G13" s="413">
        <v>98422142.170000076</v>
      </c>
    </row>
    <row r="14" spans="1:7" ht="20" customHeight="1" x14ac:dyDescent="0.15">
      <c r="A14" s="10" t="s">
        <v>74</v>
      </c>
      <c r="B14" s="414">
        <v>13144</v>
      </c>
      <c r="C14" s="414">
        <v>361880</v>
      </c>
      <c r="D14" s="414">
        <v>830354</v>
      </c>
      <c r="E14" s="413">
        <v>4042800.5799999996</v>
      </c>
      <c r="F14" s="413">
        <v>14881573.860000001</v>
      </c>
      <c r="G14" s="413">
        <v>14927756.77</v>
      </c>
    </row>
    <row r="15" spans="1:7" ht="20" customHeight="1" x14ac:dyDescent="0.15">
      <c r="A15" s="10" t="s">
        <v>75</v>
      </c>
      <c r="B15" s="414">
        <v>18522</v>
      </c>
      <c r="C15" s="414">
        <v>279979</v>
      </c>
      <c r="D15" s="414">
        <v>1636997</v>
      </c>
      <c r="E15" s="413">
        <v>2909185.96</v>
      </c>
      <c r="F15" s="413">
        <v>29964780.59</v>
      </c>
      <c r="G15" s="413">
        <v>30232524.210000001</v>
      </c>
    </row>
    <row r="16" spans="1:7" ht="20" customHeight="1" x14ac:dyDescent="0.15">
      <c r="A16" s="10" t="s">
        <v>76</v>
      </c>
      <c r="B16" s="414">
        <v>55452</v>
      </c>
      <c r="C16" s="414">
        <v>1935744</v>
      </c>
      <c r="D16" s="414">
        <v>3941034</v>
      </c>
      <c r="E16" s="413">
        <v>19751995.09</v>
      </c>
      <c r="F16" s="413">
        <v>90833311.509999976</v>
      </c>
      <c r="G16" s="413">
        <v>91493829.689999953</v>
      </c>
    </row>
    <row r="17" spans="1:7" ht="20" customHeight="1" x14ac:dyDescent="0.15">
      <c r="A17" s="598" t="s">
        <v>13</v>
      </c>
      <c r="B17" s="384">
        <f t="shared" ref="B17:G17" si="1">SUM(B13:B16)</f>
        <v>155185</v>
      </c>
      <c r="C17" s="384">
        <f t="shared" si="1"/>
        <v>5989726</v>
      </c>
      <c r="D17" s="384">
        <f t="shared" si="1"/>
        <v>10087702</v>
      </c>
      <c r="E17" s="383">
        <f t="shared" si="1"/>
        <v>61186331.749999985</v>
      </c>
      <c r="F17" s="383">
        <f t="shared" si="1"/>
        <v>233321496.74000001</v>
      </c>
      <c r="G17" s="383">
        <f t="shared" si="1"/>
        <v>235076252.84000003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52853</v>
      </c>
      <c r="C21" s="414">
        <v>2019240</v>
      </c>
      <c r="D21" s="414">
        <v>2812252</v>
      </c>
      <c r="E21" s="413">
        <v>23024545.449999999</v>
      </c>
      <c r="F21" s="413">
        <v>79201416.769999996</v>
      </c>
      <c r="G21" s="413">
        <v>80197938.830000013</v>
      </c>
    </row>
    <row r="22" spans="1:7" ht="20" customHeight="1" x14ac:dyDescent="0.15">
      <c r="A22" s="10" t="s">
        <v>79</v>
      </c>
      <c r="B22" s="414">
        <v>27206</v>
      </c>
      <c r="C22" s="414">
        <v>1143967</v>
      </c>
      <c r="D22" s="414">
        <v>1652321</v>
      </c>
      <c r="E22" s="413">
        <v>13013595.309999999</v>
      </c>
      <c r="F22" s="413">
        <v>41028273.29999999</v>
      </c>
      <c r="G22" s="413">
        <v>41535353.959999993</v>
      </c>
    </row>
    <row r="23" spans="1:7" ht="20" customHeight="1" x14ac:dyDescent="0.15">
      <c r="A23" s="10" t="s">
        <v>80</v>
      </c>
      <c r="B23" s="414">
        <v>59324</v>
      </c>
      <c r="C23" s="414">
        <v>2097294</v>
      </c>
      <c r="D23" s="414">
        <v>3130249</v>
      </c>
      <c r="E23" s="413">
        <v>22405256.740000013</v>
      </c>
      <c r="F23" s="413">
        <v>80316456.299999967</v>
      </c>
      <c r="G23" s="413">
        <v>81337076.719999984</v>
      </c>
    </row>
    <row r="24" spans="1:7" ht="20" customHeight="1" x14ac:dyDescent="0.15">
      <c r="A24" s="10" t="s">
        <v>81</v>
      </c>
      <c r="B24" s="414">
        <v>12213</v>
      </c>
      <c r="C24" s="414">
        <v>484923</v>
      </c>
      <c r="D24" s="414">
        <v>384459</v>
      </c>
      <c r="E24" s="413">
        <v>4417554.32</v>
      </c>
      <c r="F24" s="413">
        <v>11950269.440000003</v>
      </c>
      <c r="G24" s="413">
        <v>12157845.150000002</v>
      </c>
    </row>
    <row r="25" spans="1:7" ht="20" customHeight="1" x14ac:dyDescent="0.15">
      <c r="A25" s="598" t="s">
        <v>13</v>
      </c>
      <c r="B25" s="384">
        <f t="shared" ref="B25:G25" si="2">SUM(B21:B24)</f>
        <v>151596</v>
      </c>
      <c r="C25" s="384">
        <f t="shared" si="2"/>
        <v>5745424</v>
      </c>
      <c r="D25" s="384">
        <f t="shared" si="2"/>
        <v>7979281</v>
      </c>
      <c r="E25" s="383">
        <f t="shared" si="2"/>
        <v>62860951.820000015</v>
      </c>
      <c r="F25" s="383">
        <f t="shared" si="2"/>
        <v>212496415.80999994</v>
      </c>
      <c r="G25" s="383">
        <f t="shared" si="2"/>
        <v>215228214.66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13338</v>
      </c>
      <c r="C29" s="414">
        <v>295458</v>
      </c>
      <c r="D29" s="414">
        <v>737870</v>
      </c>
      <c r="E29" s="413">
        <v>3210658.05</v>
      </c>
      <c r="F29" s="413">
        <v>16001290.290000005</v>
      </c>
      <c r="G29" s="413">
        <v>16186884.170000002</v>
      </c>
    </row>
    <row r="30" spans="1:7" ht="20" customHeight="1" x14ac:dyDescent="0.15">
      <c r="A30" s="10" t="s">
        <v>84</v>
      </c>
      <c r="B30" s="414">
        <v>3736</v>
      </c>
      <c r="C30" s="414">
        <v>28181</v>
      </c>
      <c r="D30" s="414">
        <v>181615</v>
      </c>
      <c r="E30" s="413">
        <v>673329</v>
      </c>
      <c r="F30" s="413">
        <v>16731854.450000001</v>
      </c>
      <c r="G30" s="413">
        <v>16755812.450000001</v>
      </c>
    </row>
    <row r="31" spans="1:7" ht="20" customHeight="1" x14ac:dyDescent="0.15">
      <c r="A31" s="10" t="s">
        <v>85</v>
      </c>
      <c r="B31" s="414">
        <v>3399</v>
      </c>
      <c r="C31" s="414">
        <v>121291</v>
      </c>
      <c r="D31" s="414">
        <v>178693</v>
      </c>
      <c r="E31" s="413">
        <v>1373674.23</v>
      </c>
      <c r="F31" s="413">
        <v>7071807.8200000022</v>
      </c>
      <c r="G31" s="413">
        <v>7090907.620000002</v>
      </c>
    </row>
    <row r="32" spans="1:7" ht="20" customHeight="1" x14ac:dyDescent="0.15">
      <c r="A32" s="10" t="s">
        <v>86</v>
      </c>
      <c r="B32" s="414">
        <v>37074</v>
      </c>
      <c r="C32" s="414">
        <v>810503</v>
      </c>
      <c r="D32" s="414">
        <v>2061814</v>
      </c>
      <c r="E32" s="413">
        <v>10534781.300000001</v>
      </c>
      <c r="F32" s="413">
        <v>65383718.290000021</v>
      </c>
      <c r="G32" s="413">
        <v>65856976.590000026</v>
      </c>
    </row>
    <row r="33" spans="1:7" ht="20" customHeight="1" x14ac:dyDescent="0.15">
      <c r="A33" s="10" t="s">
        <v>87</v>
      </c>
      <c r="B33" s="414">
        <v>2125</v>
      </c>
      <c r="C33" s="414">
        <v>16033</v>
      </c>
      <c r="D33" s="414">
        <v>127850</v>
      </c>
      <c r="E33" s="413">
        <v>223821.76</v>
      </c>
      <c r="F33" s="413">
        <v>1767227.5200000005</v>
      </c>
      <c r="G33" s="413">
        <v>1759411.7200000004</v>
      </c>
    </row>
    <row r="34" spans="1:7" ht="20" customHeight="1" x14ac:dyDescent="0.15">
      <c r="A34" s="10" t="s">
        <v>88</v>
      </c>
      <c r="B34" s="414">
        <v>29925</v>
      </c>
      <c r="C34" s="414">
        <v>729156</v>
      </c>
      <c r="D34" s="414">
        <v>2333389</v>
      </c>
      <c r="E34" s="413">
        <v>8134987.7999999998</v>
      </c>
      <c r="F34" s="413">
        <v>77106986.75000003</v>
      </c>
      <c r="G34" s="413">
        <v>77234874.430000022</v>
      </c>
    </row>
    <row r="35" spans="1:7" ht="20" customHeight="1" x14ac:dyDescent="0.15">
      <c r="A35" s="598" t="s">
        <v>13</v>
      </c>
      <c r="B35" s="384">
        <f t="shared" ref="B35:G35" si="3">SUM(B29:B34)</f>
        <v>89597</v>
      </c>
      <c r="C35" s="384">
        <f t="shared" si="3"/>
        <v>2000622</v>
      </c>
      <c r="D35" s="384">
        <f t="shared" si="3"/>
        <v>5621231</v>
      </c>
      <c r="E35" s="383">
        <f t="shared" si="3"/>
        <v>24151252.140000001</v>
      </c>
      <c r="F35" s="383">
        <f t="shared" si="3"/>
        <v>184062885.12000006</v>
      </c>
      <c r="G35" s="383">
        <f t="shared" si="3"/>
        <v>184884866.98000008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11248</v>
      </c>
      <c r="C39" s="414">
        <v>408346</v>
      </c>
      <c r="D39" s="414">
        <v>2077163</v>
      </c>
      <c r="E39" s="413">
        <v>6001638.5</v>
      </c>
      <c r="F39" s="413">
        <v>37030126.600000001</v>
      </c>
      <c r="G39" s="413">
        <v>37373787.649999991</v>
      </c>
    </row>
    <row r="40" spans="1:7" ht="20" customHeight="1" x14ac:dyDescent="0.15">
      <c r="A40" s="10" t="s">
        <v>91</v>
      </c>
      <c r="B40" s="414">
        <v>41053</v>
      </c>
      <c r="C40" s="414">
        <v>1349180</v>
      </c>
      <c r="D40" s="414">
        <v>3532138</v>
      </c>
      <c r="E40" s="413">
        <v>13759316.16</v>
      </c>
      <c r="F40" s="413">
        <v>67947887.150000051</v>
      </c>
      <c r="G40" s="413">
        <v>68526121.110000029</v>
      </c>
    </row>
    <row r="41" spans="1:7" ht="20" customHeight="1" x14ac:dyDescent="0.15">
      <c r="A41" s="598" t="s">
        <v>13</v>
      </c>
      <c r="B41" s="384">
        <f t="shared" ref="B41:G41" si="4">SUM(B39:B40)</f>
        <v>52301</v>
      </c>
      <c r="C41" s="384">
        <f t="shared" si="4"/>
        <v>1757526</v>
      </c>
      <c r="D41" s="384">
        <f t="shared" si="4"/>
        <v>5609301</v>
      </c>
      <c r="E41" s="383">
        <f t="shared" si="4"/>
        <v>19760954.66</v>
      </c>
      <c r="F41" s="383">
        <f t="shared" si="4"/>
        <v>104978013.75000006</v>
      </c>
      <c r="G41" s="383">
        <f t="shared" si="4"/>
        <v>105899908.76000002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659298</v>
      </c>
      <c r="C43" s="594">
        <f t="shared" si="5"/>
        <v>23795126</v>
      </c>
      <c r="D43" s="594">
        <f t="shared" si="5"/>
        <v>41230920</v>
      </c>
      <c r="E43" s="595">
        <f t="shared" si="5"/>
        <v>248005150.24000004</v>
      </c>
      <c r="F43" s="595">
        <f t="shared" si="5"/>
        <v>1050744925.74</v>
      </c>
      <c r="G43" s="595">
        <f t="shared" si="5"/>
        <v>1059991340.21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4" t="s">
        <v>458</v>
      </c>
      <c r="B1" s="674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9697</v>
      </c>
      <c r="C5" s="414">
        <v>559490</v>
      </c>
      <c r="D5" s="414">
        <v>640119</v>
      </c>
      <c r="E5" s="413">
        <v>6335510.2799999993</v>
      </c>
      <c r="F5" s="413">
        <v>18356857.370000001</v>
      </c>
      <c r="G5" s="413">
        <v>18659937.330000002</v>
      </c>
    </row>
    <row r="6" spans="1:7" ht="20" customHeight="1" x14ac:dyDescent="0.15">
      <c r="A6" s="10" t="s">
        <v>69</v>
      </c>
      <c r="B6" s="414">
        <v>57878</v>
      </c>
      <c r="C6" s="414">
        <v>5491959</v>
      </c>
      <c r="D6" s="414">
        <v>2663249</v>
      </c>
      <c r="E6" s="413">
        <v>52503654.500000007</v>
      </c>
      <c r="F6" s="413">
        <v>138857312.78999996</v>
      </c>
      <c r="G6" s="413">
        <v>139890698.01999998</v>
      </c>
    </row>
    <row r="7" spans="1:7" ht="20" customHeight="1" x14ac:dyDescent="0.15">
      <c r="A7" s="10" t="s">
        <v>70</v>
      </c>
      <c r="B7" s="414">
        <v>34634</v>
      </c>
      <c r="C7" s="414">
        <v>2122698</v>
      </c>
      <c r="D7" s="414">
        <v>2455826</v>
      </c>
      <c r="E7" s="413">
        <v>19723342.780000001</v>
      </c>
      <c r="F7" s="413">
        <v>59965076.609999999</v>
      </c>
      <c r="G7" s="413">
        <v>61199487.829999991</v>
      </c>
    </row>
    <row r="8" spans="1:7" ht="20" customHeight="1" x14ac:dyDescent="0.15">
      <c r="A8" s="10" t="s">
        <v>71</v>
      </c>
      <c r="B8" s="414">
        <v>1098</v>
      </c>
      <c r="C8" s="414">
        <v>39927</v>
      </c>
      <c r="D8" s="414">
        <v>77156</v>
      </c>
      <c r="E8" s="413">
        <v>301134</v>
      </c>
      <c r="F8" s="413">
        <v>3148828.0399999996</v>
      </c>
      <c r="G8" s="413">
        <v>3158336.71</v>
      </c>
    </row>
    <row r="9" spans="1:7" ht="20" customHeight="1" x14ac:dyDescent="0.15">
      <c r="A9" s="598" t="s">
        <v>13</v>
      </c>
      <c r="B9" s="384">
        <f t="shared" ref="B9:G9" si="0">SUM(B5:B8)</f>
        <v>103307</v>
      </c>
      <c r="C9" s="384">
        <f t="shared" si="0"/>
        <v>8214074</v>
      </c>
      <c r="D9" s="384">
        <f t="shared" si="0"/>
        <v>5836350</v>
      </c>
      <c r="E9" s="383">
        <f t="shared" si="0"/>
        <v>78863641.560000002</v>
      </c>
      <c r="F9" s="383">
        <f t="shared" si="0"/>
        <v>220328074.80999997</v>
      </c>
      <c r="G9" s="383">
        <f t="shared" si="0"/>
        <v>222908459.88999999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29111</v>
      </c>
      <c r="C13" s="414">
        <v>3362340</v>
      </c>
      <c r="D13" s="414">
        <v>1377011</v>
      </c>
      <c r="E13" s="413">
        <v>33949197.219999991</v>
      </c>
      <c r="F13" s="413">
        <v>70845216.729999989</v>
      </c>
      <c r="G13" s="413">
        <v>71561718.819999993</v>
      </c>
    </row>
    <row r="14" spans="1:7" ht="20" customHeight="1" x14ac:dyDescent="0.15">
      <c r="A14" s="10" t="s">
        <v>74</v>
      </c>
      <c r="B14" s="414">
        <v>4533</v>
      </c>
      <c r="C14" s="414">
        <v>357638</v>
      </c>
      <c r="D14" s="414">
        <v>342907</v>
      </c>
      <c r="E14" s="413">
        <v>3978500.6</v>
      </c>
      <c r="F14" s="413">
        <v>9155917.7500000037</v>
      </c>
      <c r="G14" s="413">
        <v>9185684.2100000028</v>
      </c>
    </row>
    <row r="15" spans="1:7" ht="20" customHeight="1" x14ac:dyDescent="0.15">
      <c r="A15" s="10" t="s">
        <v>75</v>
      </c>
      <c r="B15" s="414">
        <v>9901</v>
      </c>
      <c r="C15" s="414">
        <v>227939</v>
      </c>
      <c r="D15" s="414">
        <v>1122130</v>
      </c>
      <c r="E15" s="413">
        <v>2358361.36</v>
      </c>
      <c r="F15" s="413">
        <v>22218232.909999996</v>
      </c>
      <c r="G15" s="413">
        <v>22474930.129999999</v>
      </c>
    </row>
    <row r="16" spans="1:7" ht="20" customHeight="1" x14ac:dyDescent="0.15">
      <c r="A16" s="10" t="s">
        <v>76</v>
      </c>
      <c r="B16" s="414">
        <v>18434</v>
      </c>
      <c r="C16" s="414">
        <v>1897126</v>
      </c>
      <c r="D16" s="414">
        <v>1115022</v>
      </c>
      <c r="E16" s="413">
        <v>18933668.400000002</v>
      </c>
      <c r="F16" s="413">
        <v>52157180.57</v>
      </c>
      <c r="G16" s="413">
        <v>52791010.760000005</v>
      </c>
    </row>
    <row r="17" spans="1:7" ht="20" customHeight="1" x14ac:dyDescent="0.15">
      <c r="A17" s="598" t="s">
        <v>13</v>
      </c>
      <c r="B17" s="384">
        <f t="shared" ref="B17:G17" si="1">SUM(B13:B16)</f>
        <v>61979</v>
      </c>
      <c r="C17" s="384">
        <f t="shared" si="1"/>
        <v>5845043</v>
      </c>
      <c r="D17" s="384">
        <f t="shared" si="1"/>
        <v>3957070</v>
      </c>
      <c r="E17" s="383">
        <f t="shared" si="1"/>
        <v>59219727.579999998</v>
      </c>
      <c r="F17" s="383">
        <f t="shared" si="1"/>
        <v>154376547.95999998</v>
      </c>
      <c r="G17" s="383">
        <f t="shared" si="1"/>
        <v>156013343.92000002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20768</v>
      </c>
      <c r="C21" s="414">
        <v>1971509</v>
      </c>
      <c r="D21" s="414">
        <v>1029023</v>
      </c>
      <c r="E21" s="413">
        <v>22464127.18</v>
      </c>
      <c r="F21" s="413">
        <v>48037455.869999997</v>
      </c>
      <c r="G21" s="413">
        <v>48921307.859999985</v>
      </c>
    </row>
    <row r="22" spans="1:7" ht="20" customHeight="1" x14ac:dyDescent="0.15">
      <c r="A22" s="10" t="s">
        <v>79</v>
      </c>
      <c r="B22" s="414">
        <v>16237</v>
      </c>
      <c r="C22" s="414">
        <v>1107369</v>
      </c>
      <c r="D22" s="414">
        <v>983699</v>
      </c>
      <c r="E22" s="413">
        <v>12718656.559999999</v>
      </c>
      <c r="F22" s="413">
        <v>33463648.72000001</v>
      </c>
      <c r="G22" s="413">
        <v>33952585.910000011</v>
      </c>
    </row>
    <row r="23" spans="1:7" ht="20" customHeight="1" x14ac:dyDescent="0.15">
      <c r="A23" s="10" t="s">
        <v>80</v>
      </c>
      <c r="B23" s="414">
        <v>27898</v>
      </c>
      <c r="C23" s="414">
        <v>2073897</v>
      </c>
      <c r="D23" s="414">
        <v>1514372</v>
      </c>
      <c r="E23" s="413">
        <v>22047406.79000001</v>
      </c>
      <c r="F23" s="413">
        <v>58732357.889999986</v>
      </c>
      <c r="G23" s="413">
        <v>59734125.199999988</v>
      </c>
    </row>
    <row r="24" spans="1:7" ht="20" customHeight="1" x14ac:dyDescent="0.15">
      <c r="A24" s="10" t="s">
        <v>81</v>
      </c>
      <c r="B24" s="414">
        <v>6453</v>
      </c>
      <c r="C24" s="414">
        <v>482598</v>
      </c>
      <c r="D24" s="414">
        <v>167972</v>
      </c>
      <c r="E24" s="413">
        <v>4345709.32</v>
      </c>
      <c r="F24" s="413">
        <v>8318695.7000000002</v>
      </c>
      <c r="G24" s="413">
        <v>8520599.290000001</v>
      </c>
    </row>
    <row r="25" spans="1:7" ht="20" customHeight="1" x14ac:dyDescent="0.15">
      <c r="A25" s="598" t="s">
        <v>13</v>
      </c>
      <c r="B25" s="384">
        <f t="shared" ref="B25:G25" si="2">SUM(B21:B24)</f>
        <v>71356</v>
      </c>
      <c r="C25" s="384">
        <f t="shared" si="2"/>
        <v>5635373</v>
      </c>
      <c r="D25" s="384">
        <f t="shared" si="2"/>
        <v>3695066</v>
      </c>
      <c r="E25" s="383">
        <f t="shared" si="2"/>
        <v>61575899.850000001</v>
      </c>
      <c r="F25" s="383">
        <f t="shared" si="2"/>
        <v>148552158.17999998</v>
      </c>
      <c r="G25" s="383">
        <f t="shared" si="2"/>
        <v>151128618.25999996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6751</v>
      </c>
      <c r="C29" s="414">
        <v>293609</v>
      </c>
      <c r="D29" s="414">
        <v>375927</v>
      </c>
      <c r="E29" s="413">
        <v>3173677.05</v>
      </c>
      <c r="F29" s="413">
        <v>11524432.73</v>
      </c>
      <c r="G29" s="413">
        <v>11704888.020000001</v>
      </c>
    </row>
    <row r="30" spans="1:7" ht="20" customHeight="1" x14ac:dyDescent="0.15">
      <c r="A30" s="10" t="s">
        <v>84</v>
      </c>
      <c r="B30" s="414">
        <v>1549</v>
      </c>
      <c r="C30" s="414">
        <v>27690</v>
      </c>
      <c r="D30" s="414">
        <v>73286</v>
      </c>
      <c r="E30" s="413">
        <v>663459</v>
      </c>
      <c r="F30" s="413">
        <v>15321000.01</v>
      </c>
      <c r="G30" s="413">
        <v>15327975.01</v>
      </c>
    </row>
    <row r="31" spans="1:7" ht="20" customHeight="1" x14ac:dyDescent="0.15">
      <c r="A31" s="10" t="s">
        <v>85</v>
      </c>
      <c r="B31" s="414">
        <v>1752</v>
      </c>
      <c r="C31" s="414">
        <v>119784</v>
      </c>
      <c r="D31" s="414">
        <v>80017</v>
      </c>
      <c r="E31" s="413">
        <v>1353069.23</v>
      </c>
      <c r="F31" s="413">
        <v>4923755.99</v>
      </c>
      <c r="G31" s="413">
        <v>4942855.79</v>
      </c>
    </row>
    <row r="32" spans="1:7" ht="20" customHeight="1" x14ac:dyDescent="0.15">
      <c r="A32" s="10" t="s">
        <v>86</v>
      </c>
      <c r="B32" s="414">
        <v>14367</v>
      </c>
      <c r="C32" s="414">
        <v>788121</v>
      </c>
      <c r="D32" s="414">
        <v>841637</v>
      </c>
      <c r="E32" s="413">
        <v>10185547.300000001</v>
      </c>
      <c r="F32" s="413">
        <v>42978100.860000007</v>
      </c>
      <c r="G32" s="413">
        <v>43421780.360000007</v>
      </c>
    </row>
    <row r="33" spans="1:7" ht="20" customHeight="1" x14ac:dyDescent="0.15">
      <c r="A33" s="10" t="s">
        <v>87</v>
      </c>
      <c r="B33" s="414">
        <v>535</v>
      </c>
      <c r="C33" s="414">
        <v>15635</v>
      </c>
      <c r="D33" s="414">
        <v>27997</v>
      </c>
      <c r="E33" s="413">
        <v>211410</v>
      </c>
      <c r="F33" s="413">
        <v>791401.26</v>
      </c>
      <c r="G33" s="413">
        <v>782353.26</v>
      </c>
    </row>
    <row r="34" spans="1:7" ht="20" customHeight="1" x14ac:dyDescent="0.15">
      <c r="A34" s="10" t="s">
        <v>88</v>
      </c>
      <c r="B34" s="414">
        <v>12719</v>
      </c>
      <c r="C34" s="414">
        <v>711853</v>
      </c>
      <c r="D34" s="414">
        <v>1052930</v>
      </c>
      <c r="E34" s="413">
        <v>7931740.2999999998</v>
      </c>
      <c r="F34" s="413">
        <v>62309870.589999974</v>
      </c>
      <c r="G34" s="413">
        <v>62430409.81999997</v>
      </c>
    </row>
    <row r="35" spans="1:7" ht="20" customHeight="1" x14ac:dyDescent="0.15">
      <c r="A35" s="598" t="s">
        <v>13</v>
      </c>
      <c r="B35" s="384">
        <f t="shared" ref="B35:G35" si="3">SUM(B29:B34)</f>
        <v>37673</v>
      </c>
      <c r="C35" s="384">
        <f t="shared" si="3"/>
        <v>1956692</v>
      </c>
      <c r="D35" s="384">
        <f t="shared" si="3"/>
        <v>2451794</v>
      </c>
      <c r="E35" s="383">
        <f t="shared" si="3"/>
        <v>23518902.879999999</v>
      </c>
      <c r="F35" s="383">
        <f t="shared" si="3"/>
        <v>137848561.44</v>
      </c>
      <c r="G35" s="383">
        <f t="shared" si="3"/>
        <v>138610262.25999999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3803</v>
      </c>
      <c r="C39" s="414">
        <v>388602</v>
      </c>
      <c r="D39" s="414">
        <v>549958</v>
      </c>
      <c r="E39" s="413">
        <v>5677986.5</v>
      </c>
      <c r="F39" s="413">
        <v>18256650.02</v>
      </c>
      <c r="G39" s="413">
        <v>18343135.020000003</v>
      </c>
    </row>
    <row r="40" spans="1:7" ht="20" customHeight="1" x14ac:dyDescent="0.15">
      <c r="A40" s="10" t="s">
        <v>91</v>
      </c>
      <c r="B40" s="414">
        <v>14052</v>
      </c>
      <c r="C40" s="414">
        <v>1309180</v>
      </c>
      <c r="D40" s="414">
        <v>1259767</v>
      </c>
      <c r="E40" s="413">
        <v>13287114.74</v>
      </c>
      <c r="F40" s="413">
        <v>35933850.470000006</v>
      </c>
      <c r="G40" s="413">
        <v>36413945.039999999</v>
      </c>
    </row>
    <row r="41" spans="1:7" ht="20" customHeight="1" x14ac:dyDescent="0.15">
      <c r="A41" s="598" t="s">
        <v>13</v>
      </c>
      <c r="B41" s="384">
        <f t="shared" ref="B41:G41" si="4">SUM(B39:B40)</f>
        <v>17855</v>
      </c>
      <c r="C41" s="384">
        <f t="shared" si="4"/>
        <v>1697782</v>
      </c>
      <c r="D41" s="384">
        <f t="shared" si="4"/>
        <v>1809725</v>
      </c>
      <c r="E41" s="383">
        <f t="shared" si="4"/>
        <v>18965101.240000002</v>
      </c>
      <c r="F41" s="383">
        <f t="shared" si="4"/>
        <v>54190500.49000001</v>
      </c>
      <c r="G41" s="383">
        <f t="shared" si="4"/>
        <v>54757080.060000002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292170</v>
      </c>
      <c r="C43" s="594">
        <f t="shared" si="5"/>
        <v>23348964</v>
      </c>
      <c r="D43" s="594">
        <f t="shared" si="5"/>
        <v>17750005</v>
      </c>
      <c r="E43" s="595">
        <f t="shared" si="5"/>
        <v>242143273.10999998</v>
      </c>
      <c r="F43" s="595">
        <f t="shared" si="5"/>
        <v>715295842.87999988</v>
      </c>
      <c r="G43" s="595">
        <f t="shared" si="5"/>
        <v>723417764.38999987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4" t="s">
        <v>459</v>
      </c>
      <c r="B1" s="674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16313</v>
      </c>
      <c r="C5" s="414">
        <v>16031</v>
      </c>
      <c r="D5" s="414">
        <v>835062</v>
      </c>
      <c r="E5" s="413">
        <v>167163.01999999999</v>
      </c>
      <c r="F5" s="413">
        <v>10934694.16</v>
      </c>
      <c r="G5" s="413">
        <v>11013363.060000001</v>
      </c>
    </row>
    <row r="6" spans="1:7" ht="20" customHeight="1" x14ac:dyDescent="0.15">
      <c r="A6" s="10" t="s">
        <v>69</v>
      </c>
      <c r="B6" s="414">
        <v>68611</v>
      </c>
      <c r="C6" s="414">
        <v>35534</v>
      </c>
      <c r="D6" s="414">
        <v>3914468</v>
      </c>
      <c r="E6" s="413">
        <v>476640.15</v>
      </c>
      <c r="F6" s="413">
        <v>66172275.139999993</v>
      </c>
      <c r="G6" s="413">
        <v>66391147.030000001</v>
      </c>
    </row>
    <row r="7" spans="1:7" ht="20" customHeight="1" x14ac:dyDescent="0.15">
      <c r="A7" s="10" t="s">
        <v>70</v>
      </c>
      <c r="B7" s="414">
        <v>21274</v>
      </c>
      <c r="C7" s="414">
        <v>35870</v>
      </c>
      <c r="D7" s="414">
        <v>1214287</v>
      </c>
      <c r="E7" s="413">
        <v>493835.13999999996</v>
      </c>
      <c r="F7" s="413">
        <v>17560786.189999998</v>
      </c>
      <c r="G7" s="413">
        <v>17697544.25</v>
      </c>
    </row>
    <row r="8" spans="1:7" ht="20" customHeight="1" x14ac:dyDescent="0.15">
      <c r="A8" s="10" t="s">
        <v>71</v>
      </c>
      <c r="B8" s="414">
        <v>1114</v>
      </c>
      <c r="C8" s="414">
        <v>319</v>
      </c>
      <c r="D8" s="414">
        <v>133238</v>
      </c>
      <c r="E8" s="413">
        <v>44380</v>
      </c>
      <c r="F8" s="413">
        <v>890284.02</v>
      </c>
      <c r="G8" s="413">
        <v>891582.74</v>
      </c>
    </row>
    <row r="9" spans="1:7" ht="20" customHeight="1" x14ac:dyDescent="0.15">
      <c r="A9" s="598" t="s">
        <v>13</v>
      </c>
      <c r="B9" s="384">
        <f t="shared" ref="B9:G9" si="0">SUM(B5:B8)</f>
        <v>107312</v>
      </c>
      <c r="C9" s="384">
        <f t="shared" si="0"/>
        <v>87754</v>
      </c>
      <c r="D9" s="384">
        <f t="shared" si="0"/>
        <v>6097055</v>
      </c>
      <c r="E9" s="383">
        <f t="shared" si="0"/>
        <v>1182018.31</v>
      </c>
      <c r="F9" s="383">
        <f t="shared" si="0"/>
        <v>95558039.50999999</v>
      </c>
      <c r="G9" s="383">
        <f t="shared" si="0"/>
        <v>95993637.079999998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38956</v>
      </c>
      <c r="C13" s="414">
        <v>49783</v>
      </c>
      <c r="D13" s="414">
        <v>2302306</v>
      </c>
      <c r="E13" s="413">
        <v>533152.89999999991</v>
      </c>
      <c r="F13" s="413">
        <v>26796614.050000008</v>
      </c>
      <c r="G13" s="413">
        <v>26860423.350000005</v>
      </c>
    </row>
    <row r="14" spans="1:7" ht="20" customHeight="1" x14ac:dyDescent="0.15">
      <c r="A14" s="10" t="s">
        <v>74</v>
      </c>
      <c r="B14" s="414">
        <v>8611</v>
      </c>
      <c r="C14" s="414">
        <v>4242</v>
      </c>
      <c r="D14" s="414">
        <v>487447</v>
      </c>
      <c r="E14" s="413">
        <v>64299.979999999996</v>
      </c>
      <c r="F14" s="413">
        <v>5725656.1100000022</v>
      </c>
      <c r="G14" s="413">
        <v>5742072.5600000015</v>
      </c>
    </row>
    <row r="15" spans="1:7" ht="20" customHeight="1" x14ac:dyDescent="0.15">
      <c r="A15" s="10" t="s">
        <v>75</v>
      </c>
      <c r="B15" s="414">
        <v>8621</v>
      </c>
      <c r="C15" s="414">
        <v>52040</v>
      </c>
      <c r="D15" s="414">
        <v>514867</v>
      </c>
      <c r="E15" s="413">
        <v>550824.6</v>
      </c>
      <c r="F15" s="413">
        <v>7746547.6800000006</v>
      </c>
      <c r="G15" s="413">
        <v>7757594.080000001</v>
      </c>
    </row>
    <row r="16" spans="1:7" ht="20" customHeight="1" x14ac:dyDescent="0.15">
      <c r="A16" s="10" t="s">
        <v>76</v>
      </c>
      <c r="B16" s="414">
        <v>37018</v>
      </c>
      <c r="C16" s="414">
        <v>38618</v>
      </c>
      <c r="D16" s="414">
        <v>2826012</v>
      </c>
      <c r="E16" s="413">
        <v>818326.69</v>
      </c>
      <c r="F16" s="413">
        <v>38676130.93999999</v>
      </c>
      <c r="G16" s="413">
        <v>38702818.929999992</v>
      </c>
    </row>
    <row r="17" spans="1:7" ht="20" customHeight="1" x14ac:dyDescent="0.15">
      <c r="A17" s="598" t="s">
        <v>13</v>
      </c>
      <c r="B17" s="384">
        <f t="shared" ref="B17:G17" si="1">SUM(B13:B16)</f>
        <v>93206</v>
      </c>
      <c r="C17" s="384">
        <f t="shared" si="1"/>
        <v>144683</v>
      </c>
      <c r="D17" s="384">
        <f t="shared" si="1"/>
        <v>6130632</v>
      </c>
      <c r="E17" s="383">
        <f t="shared" si="1"/>
        <v>1966604.17</v>
      </c>
      <c r="F17" s="383">
        <f t="shared" si="1"/>
        <v>78944948.780000001</v>
      </c>
      <c r="G17" s="383">
        <f t="shared" si="1"/>
        <v>79062908.920000002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32085</v>
      </c>
      <c r="C21" s="414">
        <v>47731</v>
      </c>
      <c r="D21" s="414">
        <v>1783229</v>
      </c>
      <c r="E21" s="413">
        <v>560418.27</v>
      </c>
      <c r="F21" s="413">
        <v>31163960.900000002</v>
      </c>
      <c r="G21" s="413">
        <v>31276630.969999999</v>
      </c>
    </row>
    <row r="22" spans="1:7" ht="20" customHeight="1" x14ac:dyDescent="0.15">
      <c r="A22" s="10" t="s">
        <v>79</v>
      </c>
      <c r="B22" s="414">
        <v>10969</v>
      </c>
      <c r="C22" s="414">
        <v>36598</v>
      </c>
      <c r="D22" s="414">
        <v>668622</v>
      </c>
      <c r="E22" s="413">
        <v>294938.75</v>
      </c>
      <c r="F22" s="413">
        <v>7564624.5800000029</v>
      </c>
      <c r="G22" s="413">
        <v>7582768.0500000026</v>
      </c>
    </row>
    <row r="23" spans="1:7" ht="20" customHeight="1" x14ac:dyDescent="0.15">
      <c r="A23" s="10" t="s">
        <v>80</v>
      </c>
      <c r="B23" s="414">
        <v>31426</v>
      </c>
      <c r="C23" s="414">
        <v>23397</v>
      </c>
      <c r="D23" s="414">
        <v>1615877</v>
      </c>
      <c r="E23" s="413">
        <v>357849.95</v>
      </c>
      <c r="F23" s="413">
        <v>21584098.410000015</v>
      </c>
      <c r="G23" s="413">
        <v>21602951.520000014</v>
      </c>
    </row>
    <row r="24" spans="1:7" ht="20" customHeight="1" x14ac:dyDescent="0.15">
      <c r="A24" s="10" t="s">
        <v>81</v>
      </c>
      <c r="B24" s="414">
        <v>5760</v>
      </c>
      <c r="C24" s="414">
        <v>2325</v>
      </c>
      <c r="D24" s="414">
        <v>216487</v>
      </c>
      <c r="E24" s="413">
        <v>71845</v>
      </c>
      <c r="F24" s="413">
        <v>3631573.74</v>
      </c>
      <c r="G24" s="413">
        <v>3637245.8600000003</v>
      </c>
    </row>
    <row r="25" spans="1:7" ht="20" customHeight="1" x14ac:dyDescent="0.15">
      <c r="A25" s="598" t="s">
        <v>13</v>
      </c>
      <c r="B25" s="384">
        <f t="shared" ref="B25:G25" si="2">SUM(B21:B24)</f>
        <v>80240</v>
      </c>
      <c r="C25" s="384">
        <f t="shared" si="2"/>
        <v>110051</v>
      </c>
      <c r="D25" s="384">
        <f t="shared" si="2"/>
        <v>4284215</v>
      </c>
      <c r="E25" s="383">
        <f t="shared" si="2"/>
        <v>1285051.97</v>
      </c>
      <c r="F25" s="383">
        <f t="shared" si="2"/>
        <v>63944257.630000018</v>
      </c>
      <c r="G25" s="383">
        <f t="shared" si="2"/>
        <v>64099596.400000021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6587</v>
      </c>
      <c r="C29" s="414">
        <v>1849</v>
      </c>
      <c r="D29" s="414">
        <v>361943</v>
      </c>
      <c r="E29" s="413">
        <v>36981</v>
      </c>
      <c r="F29" s="413">
        <v>4476857.5599999996</v>
      </c>
      <c r="G29" s="413">
        <v>4481996.1499999994</v>
      </c>
    </row>
    <row r="30" spans="1:7" ht="20" customHeight="1" x14ac:dyDescent="0.15">
      <c r="A30" s="10" t="s">
        <v>84</v>
      </c>
      <c r="B30" s="414">
        <v>2187</v>
      </c>
      <c r="C30" s="414">
        <v>491</v>
      </c>
      <c r="D30" s="414">
        <v>108329</v>
      </c>
      <c r="E30" s="413">
        <v>9870</v>
      </c>
      <c r="F30" s="413">
        <v>1410854.44</v>
      </c>
      <c r="G30" s="413">
        <v>1427837.44</v>
      </c>
    </row>
    <row r="31" spans="1:7" ht="20" customHeight="1" x14ac:dyDescent="0.15">
      <c r="A31" s="10" t="s">
        <v>85</v>
      </c>
      <c r="B31" s="414">
        <v>1647</v>
      </c>
      <c r="C31" s="414">
        <v>1507</v>
      </c>
      <c r="D31" s="414">
        <v>98676</v>
      </c>
      <c r="E31" s="413">
        <v>20605</v>
      </c>
      <c r="F31" s="413">
        <v>2148051.8299999996</v>
      </c>
      <c r="G31" s="413">
        <v>2148051.8299999996</v>
      </c>
    </row>
    <row r="32" spans="1:7" ht="20" customHeight="1" x14ac:dyDescent="0.15">
      <c r="A32" s="10" t="s">
        <v>86</v>
      </c>
      <c r="B32" s="414">
        <v>22707</v>
      </c>
      <c r="C32" s="414">
        <v>22382</v>
      </c>
      <c r="D32" s="414">
        <v>1220177</v>
      </c>
      <c r="E32" s="413">
        <v>349234</v>
      </c>
      <c r="F32" s="413">
        <v>22405617.430000003</v>
      </c>
      <c r="G32" s="413">
        <v>22435196.230000004</v>
      </c>
    </row>
    <row r="33" spans="1:7" ht="20" customHeight="1" x14ac:dyDescent="0.15">
      <c r="A33" s="10" t="s">
        <v>87</v>
      </c>
      <c r="B33" s="414">
        <v>1590</v>
      </c>
      <c r="C33" s="414">
        <v>398</v>
      </c>
      <c r="D33" s="414">
        <v>99853</v>
      </c>
      <c r="E33" s="413">
        <v>12411.76</v>
      </c>
      <c r="F33" s="413">
        <v>975826.26000000024</v>
      </c>
      <c r="G33" s="413">
        <v>977058.46000000031</v>
      </c>
    </row>
    <row r="34" spans="1:7" ht="20" customHeight="1" x14ac:dyDescent="0.15">
      <c r="A34" s="10" t="s">
        <v>88</v>
      </c>
      <c r="B34" s="414">
        <v>17206</v>
      </c>
      <c r="C34" s="414">
        <v>17303</v>
      </c>
      <c r="D34" s="414">
        <v>1280459</v>
      </c>
      <c r="E34" s="413">
        <v>203247.5</v>
      </c>
      <c r="F34" s="413">
        <v>14797116.160000002</v>
      </c>
      <c r="G34" s="413">
        <v>14804464.610000003</v>
      </c>
    </row>
    <row r="35" spans="1:7" ht="20" customHeight="1" x14ac:dyDescent="0.15">
      <c r="A35" s="598" t="s">
        <v>13</v>
      </c>
      <c r="B35" s="384">
        <f t="shared" ref="B35:G35" si="3">SUM(B29:B34)</f>
        <v>51924</v>
      </c>
      <c r="C35" s="384">
        <f t="shared" si="3"/>
        <v>43930</v>
      </c>
      <c r="D35" s="384">
        <f t="shared" si="3"/>
        <v>3169437</v>
      </c>
      <c r="E35" s="383">
        <f t="shared" si="3"/>
        <v>632349.26</v>
      </c>
      <c r="F35" s="383">
        <f t="shared" si="3"/>
        <v>46214323.680000007</v>
      </c>
      <c r="G35" s="383">
        <f t="shared" si="3"/>
        <v>46274604.720000014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7445</v>
      </c>
      <c r="C39" s="414">
        <v>19744</v>
      </c>
      <c r="D39" s="414">
        <v>1527205</v>
      </c>
      <c r="E39" s="413">
        <v>323651.99999999994</v>
      </c>
      <c r="F39" s="413">
        <v>18773476.580000002</v>
      </c>
      <c r="G39" s="413">
        <v>19030652.630000006</v>
      </c>
    </row>
    <row r="40" spans="1:7" ht="20" customHeight="1" x14ac:dyDescent="0.15">
      <c r="A40" s="10" t="s">
        <v>91</v>
      </c>
      <c r="B40" s="414">
        <v>27001</v>
      </c>
      <c r="C40" s="414">
        <v>40000</v>
      </c>
      <c r="D40" s="414">
        <v>2272371</v>
      </c>
      <c r="E40" s="413">
        <v>472201.42</v>
      </c>
      <c r="F40" s="413">
        <v>32014036.679999992</v>
      </c>
      <c r="G40" s="413">
        <v>32112176.069999997</v>
      </c>
    </row>
    <row r="41" spans="1:7" ht="20" customHeight="1" x14ac:dyDescent="0.15">
      <c r="A41" s="598" t="s">
        <v>13</v>
      </c>
      <c r="B41" s="384">
        <f t="shared" ref="B41:G41" si="4">SUM(B39:B40)</f>
        <v>34446</v>
      </c>
      <c r="C41" s="384">
        <f t="shared" si="4"/>
        <v>59744</v>
      </c>
      <c r="D41" s="384">
        <f t="shared" si="4"/>
        <v>3799576</v>
      </c>
      <c r="E41" s="383">
        <f t="shared" si="4"/>
        <v>795853.41999999993</v>
      </c>
      <c r="F41" s="383">
        <f t="shared" si="4"/>
        <v>50787513.25999999</v>
      </c>
      <c r="G41" s="383">
        <f t="shared" si="4"/>
        <v>51142828.700000003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367128</v>
      </c>
      <c r="C43" s="594">
        <f t="shared" si="5"/>
        <v>446162</v>
      </c>
      <c r="D43" s="594">
        <f t="shared" si="5"/>
        <v>23480915</v>
      </c>
      <c r="E43" s="595">
        <f t="shared" si="5"/>
        <v>5861877.1299999999</v>
      </c>
      <c r="F43" s="595">
        <f t="shared" si="5"/>
        <v>335449082.86000001</v>
      </c>
      <c r="G43" s="595">
        <f t="shared" si="5"/>
        <v>336573575.82000005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5" t="s">
        <v>449</v>
      </c>
      <c r="B1" s="675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411</v>
      </c>
      <c r="C5" s="414">
        <v>233232</v>
      </c>
      <c r="D5" s="414">
        <v>0</v>
      </c>
      <c r="E5" s="413">
        <v>2759264.4</v>
      </c>
      <c r="F5" s="413">
        <v>3447045.94</v>
      </c>
      <c r="G5" s="413">
        <v>3447933.94</v>
      </c>
    </row>
    <row r="6" spans="1:7" ht="20" customHeight="1" x14ac:dyDescent="0.15">
      <c r="A6" s="10" t="s">
        <v>69</v>
      </c>
      <c r="B6" s="414">
        <v>4209</v>
      </c>
      <c r="C6" s="414">
        <v>3571896</v>
      </c>
      <c r="D6" s="414">
        <v>68</v>
      </c>
      <c r="E6" s="413">
        <v>38298472.720000006</v>
      </c>
      <c r="F6" s="413">
        <v>60655246.069999985</v>
      </c>
      <c r="G6" s="413">
        <v>60660107.469999984</v>
      </c>
    </row>
    <row r="7" spans="1:7" ht="20" customHeight="1" x14ac:dyDescent="0.15">
      <c r="A7" s="10" t="s">
        <v>70</v>
      </c>
      <c r="B7" s="414">
        <v>2611</v>
      </c>
      <c r="C7" s="414">
        <v>1184881</v>
      </c>
      <c r="D7" s="414">
        <v>771</v>
      </c>
      <c r="E7" s="413">
        <v>11202250.139999999</v>
      </c>
      <c r="F7" s="413">
        <v>13905000.43</v>
      </c>
      <c r="G7" s="413">
        <v>13916893.43</v>
      </c>
    </row>
    <row r="8" spans="1:7" ht="20" customHeight="1" x14ac:dyDescent="0.15">
      <c r="A8" s="10" t="s">
        <v>71</v>
      </c>
      <c r="B8" s="414">
        <v>16</v>
      </c>
      <c r="C8" s="414">
        <v>537</v>
      </c>
      <c r="D8" s="414">
        <v>0</v>
      </c>
      <c r="E8" s="413">
        <v>5390</v>
      </c>
      <c r="F8" s="413">
        <v>5390</v>
      </c>
      <c r="G8" s="413">
        <v>5390</v>
      </c>
    </row>
    <row r="9" spans="1:7" ht="20" customHeight="1" x14ac:dyDescent="0.15">
      <c r="A9" s="598" t="s">
        <v>13</v>
      </c>
      <c r="B9" s="384">
        <f t="shared" ref="B9:G9" si="0">SUM(B5:B8)</f>
        <v>7247</v>
      </c>
      <c r="C9" s="384">
        <f t="shared" si="0"/>
        <v>4990546</v>
      </c>
      <c r="D9" s="384">
        <f t="shared" si="0"/>
        <v>839</v>
      </c>
      <c r="E9" s="383">
        <f t="shared" si="0"/>
        <v>52265377.260000005</v>
      </c>
      <c r="F9" s="383">
        <f t="shared" si="0"/>
        <v>78012682.439999983</v>
      </c>
      <c r="G9" s="383">
        <f t="shared" si="0"/>
        <v>78030324.839999974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4579</v>
      </c>
      <c r="C13" s="414">
        <v>3519060</v>
      </c>
      <c r="D13" s="414">
        <v>18106</v>
      </c>
      <c r="E13" s="413">
        <v>49120194.480000012</v>
      </c>
      <c r="F13" s="413">
        <v>78046239.5</v>
      </c>
      <c r="G13" s="413">
        <v>79793342.38000001</v>
      </c>
    </row>
    <row r="14" spans="1:7" ht="20" customHeight="1" x14ac:dyDescent="0.15">
      <c r="A14" s="10" t="s">
        <v>74</v>
      </c>
      <c r="B14" s="414">
        <v>725</v>
      </c>
      <c r="C14" s="414">
        <v>102953</v>
      </c>
      <c r="D14" s="414">
        <v>0</v>
      </c>
      <c r="E14" s="413">
        <v>1541590.88</v>
      </c>
      <c r="F14" s="413">
        <v>2310996.7100000004</v>
      </c>
      <c r="G14" s="413">
        <v>2310996.7100000004</v>
      </c>
    </row>
    <row r="15" spans="1:7" ht="20" customHeight="1" x14ac:dyDescent="0.15">
      <c r="A15" s="10" t="s">
        <v>75</v>
      </c>
      <c r="B15" s="414">
        <v>2</v>
      </c>
      <c r="C15" s="414">
        <v>0</v>
      </c>
      <c r="D15" s="414">
        <v>3319</v>
      </c>
      <c r="E15" s="413">
        <v>0</v>
      </c>
      <c r="F15" s="413">
        <v>28044</v>
      </c>
      <c r="G15" s="413">
        <v>28044</v>
      </c>
    </row>
    <row r="16" spans="1:7" ht="20" customHeight="1" x14ac:dyDescent="0.15">
      <c r="A16" s="10" t="s">
        <v>76</v>
      </c>
      <c r="B16" s="414">
        <v>2813</v>
      </c>
      <c r="C16" s="414">
        <v>4626985</v>
      </c>
      <c r="D16" s="414">
        <v>10</v>
      </c>
      <c r="E16" s="413">
        <v>103254253.37</v>
      </c>
      <c r="F16" s="413">
        <v>163118209.27999994</v>
      </c>
      <c r="G16" s="413">
        <v>163164410.68999997</v>
      </c>
    </row>
    <row r="17" spans="1:7" ht="20" customHeight="1" x14ac:dyDescent="0.15">
      <c r="A17" s="598" t="s">
        <v>13</v>
      </c>
      <c r="B17" s="384">
        <f t="shared" ref="B17:G17" si="1">SUM(B13:B16)</f>
        <v>8119</v>
      </c>
      <c r="C17" s="384">
        <f t="shared" si="1"/>
        <v>8248998</v>
      </c>
      <c r="D17" s="384">
        <f t="shared" si="1"/>
        <v>21435</v>
      </c>
      <c r="E17" s="383">
        <f t="shared" si="1"/>
        <v>153916038.73000002</v>
      </c>
      <c r="F17" s="383">
        <f t="shared" si="1"/>
        <v>243503489.48999995</v>
      </c>
      <c r="G17" s="383">
        <f t="shared" si="1"/>
        <v>245296793.77999997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2034</v>
      </c>
      <c r="C21" s="414">
        <v>2594794</v>
      </c>
      <c r="D21" s="414">
        <v>9454</v>
      </c>
      <c r="E21" s="413">
        <v>27833056.660000004</v>
      </c>
      <c r="F21" s="413">
        <v>31609664.330000006</v>
      </c>
      <c r="G21" s="413">
        <v>32142518.830000006</v>
      </c>
    </row>
    <row r="22" spans="1:7" ht="20" customHeight="1" x14ac:dyDescent="0.15">
      <c r="A22" s="10" t="s">
        <v>79</v>
      </c>
      <c r="B22" s="414">
        <v>348</v>
      </c>
      <c r="C22" s="414">
        <v>100853</v>
      </c>
      <c r="D22" s="414">
        <v>14681</v>
      </c>
      <c r="E22" s="413">
        <v>878583.10000000009</v>
      </c>
      <c r="F22" s="413">
        <v>1004487.4999999999</v>
      </c>
      <c r="G22" s="413">
        <v>1004487.4999999999</v>
      </c>
    </row>
    <row r="23" spans="1:7" ht="20" customHeight="1" x14ac:dyDescent="0.15">
      <c r="A23" s="10" t="s">
        <v>80</v>
      </c>
      <c r="B23" s="414">
        <v>1337</v>
      </c>
      <c r="C23" s="414">
        <v>958789</v>
      </c>
      <c r="D23" s="414">
        <v>4511</v>
      </c>
      <c r="E23" s="413">
        <v>7745939.4499999993</v>
      </c>
      <c r="F23" s="413">
        <v>9905550.5999999996</v>
      </c>
      <c r="G23" s="413">
        <v>9919296.5999999996</v>
      </c>
    </row>
    <row r="24" spans="1:7" ht="20" customHeight="1" x14ac:dyDescent="0.15">
      <c r="A24" s="10" t="s">
        <v>81</v>
      </c>
      <c r="B24" s="414">
        <v>547</v>
      </c>
      <c r="C24" s="414">
        <v>152503</v>
      </c>
      <c r="D24" s="414">
        <v>591</v>
      </c>
      <c r="E24" s="413">
        <v>1095731.6000000001</v>
      </c>
      <c r="F24" s="413">
        <v>1163832.8</v>
      </c>
      <c r="G24" s="413">
        <v>1163832.8</v>
      </c>
    </row>
    <row r="25" spans="1:7" ht="20" customHeight="1" x14ac:dyDescent="0.15">
      <c r="A25" s="598" t="s">
        <v>13</v>
      </c>
      <c r="B25" s="384">
        <f t="shared" ref="B25:G25" si="2">SUM(B21:B24)</f>
        <v>4266</v>
      </c>
      <c r="C25" s="384">
        <f t="shared" si="2"/>
        <v>3806939</v>
      </c>
      <c r="D25" s="384">
        <f t="shared" si="2"/>
        <v>29237</v>
      </c>
      <c r="E25" s="383">
        <f t="shared" si="2"/>
        <v>37553310.81000001</v>
      </c>
      <c r="F25" s="383">
        <f t="shared" si="2"/>
        <v>43683535.230000004</v>
      </c>
      <c r="G25" s="383">
        <f t="shared" si="2"/>
        <v>44230135.730000004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568</v>
      </c>
      <c r="C29" s="414">
        <v>315672</v>
      </c>
      <c r="D29" s="414">
        <v>11045</v>
      </c>
      <c r="E29" s="413">
        <v>3338913.6999999997</v>
      </c>
      <c r="F29" s="413">
        <v>4733474.1100000003</v>
      </c>
      <c r="G29" s="413">
        <v>4734450.1100000003</v>
      </c>
    </row>
    <row r="30" spans="1:7" ht="20" customHeight="1" x14ac:dyDescent="0.15">
      <c r="A30" s="10" t="s">
        <v>84</v>
      </c>
      <c r="B30" s="414">
        <v>375</v>
      </c>
      <c r="C30" s="414">
        <v>67256</v>
      </c>
      <c r="D30" s="414">
        <v>8638</v>
      </c>
      <c r="E30" s="413">
        <v>786337.25</v>
      </c>
      <c r="F30" s="413">
        <v>918135.92999999993</v>
      </c>
      <c r="G30" s="413">
        <v>918135.92999999993</v>
      </c>
    </row>
    <row r="31" spans="1:7" ht="20" customHeight="1" x14ac:dyDescent="0.15">
      <c r="A31" s="10" t="s">
        <v>85</v>
      </c>
      <c r="B31" s="414">
        <v>334</v>
      </c>
      <c r="C31" s="414">
        <v>135952</v>
      </c>
      <c r="D31" s="414">
        <v>18819</v>
      </c>
      <c r="E31" s="413">
        <v>1956546.6</v>
      </c>
      <c r="F31" s="413">
        <v>2677876.59</v>
      </c>
      <c r="G31" s="413">
        <v>2677876.59</v>
      </c>
    </row>
    <row r="32" spans="1:7" ht="20" customHeight="1" x14ac:dyDescent="0.15">
      <c r="A32" s="10" t="s">
        <v>86</v>
      </c>
      <c r="B32" s="414">
        <v>2400</v>
      </c>
      <c r="C32" s="414">
        <v>1606517</v>
      </c>
      <c r="D32" s="414">
        <v>3132</v>
      </c>
      <c r="E32" s="413">
        <v>7786823.3699999992</v>
      </c>
      <c r="F32" s="413">
        <v>8991099.3599999994</v>
      </c>
      <c r="G32" s="413">
        <v>8992629.3599999994</v>
      </c>
    </row>
    <row r="33" spans="1:7" ht="20" customHeight="1" x14ac:dyDescent="0.15">
      <c r="A33" s="10" t="s">
        <v>87</v>
      </c>
      <c r="B33" s="414">
        <v>90</v>
      </c>
      <c r="C33" s="414">
        <v>911</v>
      </c>
      <c r="D33" s="414">
        <v>2552</v>
      </c>
      <c r="E33" s="413">
        <v>7131</v>
      </c>
      <c r="F33" s="413">
        <v>16077</v>
      </c>
      <c r="G33" s="413">
        <v>16077</v>
      </c>
    </row>
    <row r="34" spans="1:7" ht="20" customHeight="1" x14ac:dyDescent="0.15">
      <c r="A34" s="10" t="s">
        <v>88</v>
      </c>
      <c r="B34" s="414">
        <v>1436</v>
      </c>
      <c r="C34" s="414">
        <v>412224</v>
      </c>
      <c r="D34" s="414">
        <v>17350</v>
      </c>
      <c r="E34" s="413">
        <v>5356621</v>
      </c>
      <c r="F34" s="413">
        <v>6718566.2199999988</v>
      </c>
      <c r="G34" s="413">
        <v>6742581.2199999988</v>
      </c>
    </row>
    <row r="35" spans="1:7" ht="20" customHeight="1" x14ac:dyDescent="0.15">
      <c r="A35" s="598" t="s">
        <v>13</v>
      </c>
      <c r="B35" s="384">
        <f t="shared" ref="B35:G35" si="3">SUM(B29:B34)</f>
        <v>5203</v>
      </c>
      <c r="C35" s="384">
        <f t="shared" si="3"/>
        <v>2538532</v>
      </c>
      <c r="D35" s="384">
        <f t="shared" si="3"/>
        <v>61536</v>
      </c>
      <c r="E35" s="383">
        <f t="shared" si="3"/>
        <v>19232372.919999998</v>
      </c>
      <c r="F35" s="383">
        <f t="shared" si="3"/>
        <v>24055229.209999997</v>
      </c>
      <c r="G35" s="383">
        <f t="shared" si="3"/>
        <v>24081750.209999997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609</v>
      </c>
      <c r="C39" s="414">
        <v>182276</v>
      </c>
      <c r="D39" s="414">
        <v>35496</v>
      </c>
      <c r="E39" s="413">
        <v>2933444.2999999993</v>
      </c>
      <c r="F39" s="413">
        <v>3709014.68</v>
      </c>
      <c r="G39" s="413">
        <v>3712514.68</v>
      </c>
    </row>
    <row r="40" spans="1:7" ht="20" customHeight="1" x14ac:dyDescent="0.15">
      <c r="A40" s="10" t="s">
        <v>91</v>
      </c>
      <c r="B40" s="414">
        <v>962</v>
      </c>
      <c r="C40" s="414">
        <v>704344</v>
      </c>
      <c r="D40" s="414">
        <v>2300</v>
      </c>
      <c r="E40" s="413">
        <v>10981728.18</v>
      </c>
      <c r="F40" s="413">
        <v>15509737.339999998</v>
      </c>
      <c r="G40" s="413">
        <v>15517537.339999998</v>
      </c>
    </row>
    <row r="41" spans="1:7" ht="20" customHeight="1" x14ac:dyDescent="0.15">
      <c r="A41" s="598" t="s">
        <v>13</v>
      </c>
      <c r="B41" s="384">
        <f t="shared" ref="B41:G41" si="4">SUM(B39:B40)</f>
        <v>1571</v>
      </c>
      <c r="C41" s="384">
        <f t="shared" si="4"/>
        <v>886620</v>
      </c>
      <c r="D41" s="384">
        <f t="shared" si="4"/>
        <v>37796</v>
      </c>
      <c r="E41" s="383">
        <f t="shared" si="4"/>
        <v>13915172.479999999</v>
      </c>
      <c r="F41" s="383">
        <f t="shared" si="4"/>
        <v>19218752.02</v>
      </c>
      <c r="G41" s="383">
        <f t="shared" si="4"/>
        <v>19230052.02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26406</v>
      </c>
      <c r="C43" s="594">
        <f t="shared" si="5"/>
        <v>20471635</v>
      </c>
      <c r="D43" s="594">
        <f t="shared" si="5"/>
        <v>150843</v>
      </c>
      <c r="E43" s="595">
        <f t="shared" si="5"/>
        <v>276882272.19999999</v>
      </c>
      <c r="F43" s="595">
        <f t="shared" si="5"/>
        <v>408473688.38999993</v>
      </c>
      <c r="G43" s="595">
        <f t="shared" si="5"/>
        <v>410869056.57999992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5" t="s">
        <v>460</v>
      </c>
      <c r="B1" s="675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309</v>
      </c>
      <c r="C5" s="414">
        <v>111977</v>
      </c>
      <c r="D5" s="414">
        <v>0</v>
      </c>
      <c r="E5" s="413">
        <v>743442</v>
      </c>
      <c r="F5" s="413">
        <v>743717</v>
      </c>
      <c r="G5" s="413">
        <v>744605</v>
      </c>
    </row>
    <row r="6" spans="1:7" ht="20" customHeight="1" x14ac:dyDescent="0.15">
      <c r="A6" s="10" t="s">
        <v>69</v>
      </c>
      <c r="B6" s="414">
        <v>2097</v>
      </c>
      <c r="C6" s="414">
        <v>153546</v>
      </c>
      <c r="D6" s="414">
        <v>66</v>
      </c>
      <c r="E6" s="413">
        <v>2724262.92</v>
      </c>
      <c r="F6" s="413">
        <v>3458413.93</v>
      </c>
      <c r="G6" s="413">
        <v>3458440.83</v>
      </c>
    </row>
    <row r="7" spans="1:7" ht="20" customHeight="1" x14ac:dyDescent="0.15">
      <c r="A7" s="10" t="s">
        <v>70</v>
      </c>
      <c r="B7" s="414">
        <v>307</v>
      </c>
      <c r="C7" s="414">
        <v>16849</v>
      </c>
      <c r="D7" s="414">
        <v>709</v>
      </c>
      <c r="E7" s="413">
        <v>557433</v>
      </c>
      <c r="F7" s="413">
        <v>764960.08</v>
      </c>
      <c r="G7" s="413">
        <v>764960.08</v>
      </c>
    </row>
    <row r="8" spans="1:7" ht="20" customHeight="1" x14ac:dyDescent="0.15">
      <c r="A8" s="10" t="s">
        <v>71</v>
      </c>
      <c r="B8" s="414">
        <v>16</v>
      </c>
      <c r="C8" s="414">
        <v>537</v>
      </c>
      <c r="D8" s="414">
        <v>0</v>
      </c>
      <c r="E8" s="413">
        <v>5390</v>
      </c>
      <c r="F8" s="413">
        <v>5390</v>
      </c>
      <c r="G8" s="413">
        <v>5390</v>
      </c>
    </row>
    <row r="9" spans="1:7" ht="20" customHeight="1" x14ac:dyDescent="0.15">
      <c r="A9" s="598" t="s">
        <v>13</v>
      </c>
      <c r="B9" s="384">
        <f t="shared" ref="B9:G9" si="0">SUM(B5:B8)</f>
        <v>2729</v>
      </c>
      <c r="C9" s="384">
        <f t="shared" si="0"/>
        <v>282909</v>
      </c>
      <c r="D9" s="384">
        <f t="shared" si="0"/>
        <v>775</v>
      </c>
      <c r="E9" s="383">
        <f t="shared" si="0"/>
        <v>4030527.92</v>
      </c>
      <c r="F9" s="383">
        <f t="shared" si="0"/>
        <v>4972481.01</v>
      </c>
      <c r="G9" s="383">
        <f t="shared" si="0"/>
        <v>4973395.91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1651</v>
      </c>
      <c r="C13" s="414">
        <v>256548</v>
      </c>
      <c r="D13" s="414">
        <v>18106</v>
      </c>
      <c r="E13" s="413">
        <v>1514286.5</v>
      </c>
      <c r="F13" s="413">
        <v>2397833.8800000004</v>
      </c>
      <c r="G13" s="413">
        <v>2398533.8800000004</v>
      </c>
    </row>
    <row r="14" spans="1:7" ht="20" customHeight="1" x14ac:dyDescent="0.15">
      <c r="A14" s="10" t="s">
        <v>74</v>
      </c>
      <c r="B14" s="414">
        <v>89</v>
      </c>
      <c r="C14" s="414">
        <v>32935</v>
      </c>
      <c r="D14" s="414">
        <v>0</v>
      </c>
      <c r="E14" s="413">
        <v>333563.88</v>
      </c>
      <c r="F14" s="413">
        <v>726768.72</v>
      </c>
      <c r="G14" s="413">
        <v>726768.72</v>
      </c>
    </row>
    <row r="15" spans="1:7" ht="20" customHeight="1" x14ac:dyDescent="0.15">
      <c r="A15" s="10" t="s">
        <v>75</v>
      </c>
      <c r="B15" s="414">
        <v>2</v>
      </c>
      <c r="C15" s="414">
        <v>0</v>
      </c>
      <c r="D15" s="414">
        <v>3319</v>
      </c>
      <c r="E15" s="413">
        <v>0</v>
      </c>
      <c r="F15" s="413">
        <v>28044</v>
      </c>
      <c r="G15" s="413">
        <v>28044</v>
      </c>
    </row>
    <row r="16" spans="1:7" ht="20" customHeight="1" x14ac:dyDescent="0.15">
      <c r="A16" s="10" t="s">
        <v>76</v>
      </c>
      <c r="B16" s="414">
        <v>825</v>
      </c>
      <c r="C16" s="414">
        <v>119851</v>
      </c>
      <c r="D16" s="414">
        <v>0</v>
      </c>
      <c r="E16" s="413">
        <v>1966553</v>
      </c>
      <c r="F16" s="413">
        <v>6127350.0199999996</v>
      </c>
      <c r="G16" s="413">
        <v>6127350.0199999996</v>
      </c>
    </row>
    <row r="17" spans="1:7" ht="20" customHeight="1" x14ac:dyDescent="0.15">
      <c r="A17" s="598" t="s">
        <v>13</v>
      </c>
      <c r="B17" s="384">
        <f t="shared" ref="B17:G17" si="1">SUM(B13:B16)</f>
        <v>2567</v>
      </c>
      <c r="C17" s="384">
        <f t="shared" si="1"/>
        <v>409334</v>
      </c>
      <c r="D17" s="384">
        <f t="shared" si="1"/>
        <v>21425</v>
      </c>
      <c r="E17" s="383">
        <f t="shared" si="1"/>
        <v>3814403.38</v>
      </c>
      <c r="F17" s="383">
        <f t="shared" si="1"/>
        <v>9279996.620000001</v>
      </c>
      <c r="G17" s="383">
        <f t="shared" si="1"/>
        <v>9280696.620000001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259</v>
      </c>
      <c r="C21" s="414">
        <v>0</v>
      </c>
      <c r="D21" s="414">
        <v>5500</v>
      </c>
      <c r="E21" s="413">
        <v>0</v>
      </c>
      <c r="F21" s="413">
        <v>118263.01000000001</v>
      </c>
      <c r="G21" s="413">
        <v>118263.01000000001</v>
      </c>
    </row>
    <row r="22" spans="1:7" ht="20" customHeight="1" x14ac:dyDescent="0.15">
      <c r="A22" s="10" t="s">
        <v>79</v>
      </c>
      <c r="B22" s="414">
        <v>58</v>
      </c>
      <c r="C22" s="414">
        <v>4285</v>
      </c>
      <c r="D22" s="414">
        <v>13232</v>
      </c>
      <c r="E22" s="413">
        <v>10712.5</v>
      </c>
      <c r="F22" s="413">
        <v>102942.84999999999</v>
      </c>
      <c r="G22" s="413">
        <v>102942.84999999999</v>
      </c>
    </row>
    <row r="23" spans="1:7" ht="20" customHeight="1" x14ac:dyDescent="0.15">
      <c r="A23" s="10" t="s">
        <v>80</v>
      </c>
      <c r="B23" s="414">
        <v>287</v>
      </c>
      <c r="C23" s="414">
        <v>19474</v>
      </c>
      <c r="D23" s="414">
        <v>0</v>
      </c>
      <c r="E23" s="413">
        <v>153135.90000000002</v>
      </c>
      <c r="F23" s="413">
        <v>308284.85000000003</v>
      </c>
      <c r="G23" s="413">
        <v>310364.85000000003</v>
      </c>
    </row>
    <row r="24" spans="1:7" ht="20" customHeight="1" x14ac:dyDescent="0.15">
      <c r="A24" s="10" t="s">
        <v>81</v>
      </c>
      <c r="B24" s="414">
        <v>148</v>
      </c>
      <c r="C24" s="414">
        <v>3185</v>
      </c>
      <c r="D24" s="414">
        <v>591</v>
      </c>
      <c r="E24" s="413">
        <v>29539</v>
      </c>
      <c r="F24" s="413">
        <v>97640.200000000012</v>
      </c>
      <c r="G24" s="413">
        <v>97640.200000000012</v>
      </c>
    </row>
    <row r="25" spans="1:7" ht="20" customHeight="1" x14ac:dyDescent="0.15">
      <c r="A25" s="598" t="s">
        <v>13</v>
      </c>
      <c r="B25" s="384">
        <f t="shared" ref="B25:G25" si="2">SUM(B21:B24)</f>
        <v>752</v>
      </c>
      <c r="C25" s="384">
        <f t="shared" si="2"/>
        <v>26944</v>
      </c>
      <c r="D25" s="384">
        <f t="shared" si="2"/>
        <v>19323</v>
      </c>
      <c r="E25" s="383">
        <f t="shared" si="2"/>
        <v>193387.40000000002</v>
      </c>
      <c r="F25" s="383">
        <f t="shared" si="2"/>
        <v>627130.90999999992</v>
      </c>
      <c r="G25" s="383">
        <f t="shared" si="2"/>
        <v>629210.90999999992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48</v>
      </c>
      <c r="C29" s="414">
        <v>0</v>
      </c>
      <c r="D29" s="414">
        <v>3072</v>
      </c>
      <c r="E29" s="413">
        <v>0</v>
      </c>
      <c r="F29" s="413">
        <v>145282.06</v>
      </c>
      <c r="G29" s="413">
        <v>145282.06</v>
      </c>
    </row>
    <row r="30" spans="1:7" ht="20" customHeight="1" x14ac:dyDescent="0.15">
      <c r="A30" s="10" t="s">
        <v>84</v>
      </c>
      <c r="B30" s="414">
        <v>84</v>
      </c>
      <c r="C30" s="414">
        <v>4440</v>
      </c>
      <c r="D30" s="414">
        <v>401</v>
      </c>
      <c r="E30" s="413">
        <v>97531</v>
      </c>
      <c r="F30" s="413">
        <v>149940.21</v>
      </c>
      <c r="G30" s="413">
        <v>149940.21</v>
      </c>
    </row>
    <row r="31" spans="1:7" ht="20" customHeight="1" x14ac:dyDescent="0.15">
      <c r="A31" s="10" t="s">
        <v>85</v>
      </c>
      <c r="B31" s="414">
        <v>139</v>
      </c>
      <c r="C31" s="414">
        <v>5998</v>
      </c>
      <c r="D31" s="414">
        <v>18819</v>
      </c>
      <c r="E31" s="413">
        <v>18496</v>
      </c>
      <c r="F31" s="413">
        <v>79354</v>
      </c>
      <c r="G31" s="413">
        <v>79354</v>
      </c>
    </row>
    <row r="32" spans="1:7" ht="20" customHeight="1" x14ac:dyDescent="0.15">
      <c r="A32" s="10" t="s">
        <v>86</v>
      </c>
      <c r="B32" s="414">
        <v>1297</v>
      </c>
      <c r="C32" s="414">
        <v>223611</v>
      </c>
      <c r="D32" s="414">
        <v>2532</v>
      </c>
      <c r="E32" s="413">
        <v>2567472</v>
      </c>
      <c r="F32" s="413">
        <v>2661585</v>
      </c>
      <c r="G32" s="413">
        <v>2661585</v>
      </c>
    </row>
    <row r="33" spans="1:7" ht="20" customHeight="1" x14ac:dyDescent="0.15">
      <c r="A33" s="10" t="s">
        <v>87</v>
      </c>
      <c r="B33" s="414">
        <v>80</v>
      </c>
      <c r="C33" s="414">
        <v>0</v>
      </c>
      <c r="D33" s="414">
        <v>2552</v>
      </c>
      <c r="E33" s="413">
        <v>0</v>
      </c>
      <c r="F33" s="413">
        <v>8946</v>
      </c>
      <c r="G33" s="413">
        <v>8946</v>
      </c>
    </row>
    <row r="34" spans="1:7" ht="20" customHeight="1" x14ac:dyDescent="0.15">
      <c r="A34" s="10" t="s">
        <v>88</v>
      </c>
      <c r="B34" s="414">
        <v>188</v>
      </c>
      <c r="C34" s="414">
        <v>29706</v>
      </c>
      <c r="D34" s="414">
        <v>0</v>
      </c>
      <c r="E34" s="413">
        <v>270258</v>
      </c>
      <c r="F34" s="413">
        <v>1162502.0899999999</v>
      </c>
      <c r="G34" s="413">
        <v>1164192.0899999999</v>
      </c>
    </row>
    <row r="35" spans="1:7" ht="20" customHeight="1" x14ac:dyDescent="0.15">
      <c r="A35" s="598" t="s">
        <v>13</v>
      </c>
      <c r="B35" s="384">
        <f t="shared" ref="B35:G35" si="3">SUM(B29:B34)</f>
        <v>1836</v>
      </c>
      <c r="C35" s="384">
        <f t="shared" si="3"/>
        <v>263755</v>
      </c>
      <c r="D35" s="384">
        <f t="shared" si="3"/>
        <v>27376</v>
      </c>
      <c r="E35" s="383">
        <f t="shared" si="3"/>
        <v>2953757</v>
      </c>
      <c r="F35" s="383">
        <f t="shared" si="3"/>
        <v>4207609.3599999994</v>
      </c>
      <c r="G35" s="383">
        <f t="shared" si="3"/>
        <v>4209299.3599999994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15</v>
      </c>
      <c r="C39" s="414">
        <v>135</v>
      </c>
      <c r="D39" s="414">
        <v>0</v>
      </c>
      <c r="E39" s="413">
        <v>655</v>
      </c>
      <c r="F39" s="413">
        <v>14982</v>
      </c>
      <c r="G39" s="413">
        <v>14982</v>
      </c>
    </row>
    <row r="40" spans="1:7" ht="20" customHeight="1" x14ac:dyDescent="0.15">
      <c r="A40" s="10" t="s">
        <v>91</v>
      </c>
      <c r="B40" s="414">
        <v>15</v>
      </c>
      <c r="C40" s="414">
        <v>0</v>
      </c>
      <c r="D40" s="414">
        <v>2300</v>
      </c>
      <c r="E40" s="413">
        <v>0</v>
      </c>
      <c r="F40" s="413">
        <v>119504.08</v>
      </c>
      <c r="G40" s="413">
        <v>119504.08</v>
      </c>
    </row>
    <row r="41" spans="1:7" ht="20" customHeight="1" x14ac:dyDescent="0.15">
      <c r="A41" s="598" t="s">
        <v>13</v>
      </c>
      <c r="B41" s="384">
        <f t="shared" ref="B41:G41" si="4">SUM(B39:B40)</f>
        <v>30</v>
      </c>
      <c r="C41" s="384">
        <f t="shared" si="4"/>
        <v>135</v>
      </c>
      <c r="D41" s="384">
        <f t="shared" si="4"/>
        <v>2300</v>
      </c>
      <c r="E41" s="383">
        <f t="shared" si="4"/>
        <v>655</v>
      </c>
      <c r="F41" s="383">
        <f t="shared" si="4"/>
        <v>134486.08000000002</v>
      </c>
      <c r="G41" s="383">
        <f t="shared" si="4"/>
        <v>134486.08000000002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7914</v>
      </c>
      <c r="C43" s="594">
        <f t="shared" si="5"/>
        <v>983077</v>
      </c>
      <c r="D43" s="594">
        <f t="shared" si="5"/>
        <v>71199</v>
      </c>
      <c r="E43" s="595">
        <f t="shared" si="5"/>
        <v>10992730.699999999</v>
      </c>
      <c r="F43" s="595">
        <f t="shared" si="5"/>
        <v>19221703.979999997</v>
      </c>
      <c r="G43" s="595">
        <f t="shared" si="5"/>
        <v>19227088.879999999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5" t="s">
        <v>461</v>
      </c>
      <c r="B1" s="675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102</v>
      </c>
      <c r="C5" s="414">
        <v>121255</v>
      </c>
      <c r="D5" s="414">
        <v>0</v>
      </c>
      <c r="E5" s="413">
        <v>2015822.4000000001</v>
      </c>
      <c r="F5" s="413">
        <v>2703328.94</v>
      </c>
      <c r="G5" s="413">
        <v>2703328.94</v>
      </c>
    </row>
    <row r="6" spans="1:7" ht="20" customHeight="1" x14ac:dyDescent="0.15">
      <c r="A6" s="10" t="s">
        <v>69</v>
      </c>
      <c r="B6" s="414">
        <v>2112</v>
      </c>
      <c r="C6" s="414">
        <v>3418350</v>
      </c>
      <c r="D6" s="414">
        <v>2</v>
      </c>
      <c r="E6" s="413">
        <v>35574209.79999999</v>
      </c>
      <c r="F6" s="413">
        <v>57196832.139999993</v>
      </c>
      <c r="G6" s="413">
        <v>57201666.639999993</v>
      </c>
    </row>
    <row r="7" spans="1:7" ht="20" customHeight="1" x14ac:dyDescent="0.15">
      <c r="A7" s="10" t="s">
        <v>70</v>
      </c>
      <c r="B7" s="414">
        <v>2304</v>
      </c>
      <c r="C7" s="414">
        <v>1168032</v>
      </c>
      <c r="D7" s="414">
        <v>62</v>
      </c>
      <c r="E7" s="413">
        <v>10644817.139999999</v>
      </c>
      <c r="F7" s="413">
        <v>13140040.35</v>
      </c>
      <c r="G7" s="413">
        <v>13151933.35</v>
      </c>
    </row>
    <row r="8" spans="1:7" ht="20" customHeight="1" x14ac:dyDescent="0.15">
      <c r="A8" s="10" t="s">
        <v>71</v>
      </c>
      <c r="B8" s="414">
        <v>0</v>
      </c>
      <c r="C8" s="414">
        <v>0</v>
      </c>
      <c r="D8" s="414">
        <v>0</v>
      </c>
      <c r="E8" s="413">
        <v>0</v>
      </c>
      <c r="F8" s="413">
        <v>0</v>
      </c>
      <c r="G8" s="413">
        <v>0</v>
      </c>
    </row>
    <row r="9" spans="1:7" ht="20" customHeight="1" x14ac:dyDescent="0.15">
      <c r="A9" s="598" t="s">
        <v>13</v>
      </c>
      <c r="B9" s="384">
        <f t="shared" ref="B9:G9" si="0">SUM(B5:B8)</f>
        <v>4518</v>
      </c>
      <c r="C9" s="384">
        <f t="shared" si="0"/>
        <v>4707637</v>
      </c>
      <c r="D9" s="384">
        <f t="shared" si="0"/>
        <v>64</v>
      </c>
      <c r="E9" s="383">
        <f t="shared" si="0"/>
        <v>48234849.339999989</v>
      </c>
      <c r="F9" s="383">
        <f t="shared" si="0"/>
        <v>73040201.429999992</v>
      </c>
      <c r="G9" s="383">
        <f t="shared" si="0"/>
        <v>73056928.929999992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2928</v>
      </c>
      <c r="C13" s="414">
        <v>3262512</v>
      </c>
      <c r="D13" s="414">
        <v>0</v>
      </c>
      <c r="E13" s="413">
        <v>47605907.980000012</v>
      </c>
      <c r="F13" s="413">
        <v>75648405.62000002</v>
      </c>
      <c r="G13" s="413">
        <v>77394808.50000003</v>
      </c>
    </row>
    <row r="14" spans="1:7" ht="20" customHeight="1" x14ac:dyDescent="0.15">
      <c r="A14" s="10" t="s">
        <v>74</v>
      </c>
      <c r="B14" s="414">
        <v>636</v>
      </c>
      <c r="C14" s="414">
        <v>70018</v>
      </c>
      <c r="D14" s="414">
        <v>0</v>
      </c>
      <c r="E14" s="413">
        <v>1208027</v>
      </c>
      <c r="F14" s="413">
        <v>1584227.9900000002</v>
      </c>
      <c r="G14" s="413">
        <v>1584227.9900000002</v>
      </c>
    </row>
    <row r="15" spans="1:7" ht="20" customHeight="1" x14ac:dyDescent="0.15">
      <c r="A15" s="10" t="s">
        <v>75</v>
      </c>
      <c r="B15" s="414">
        <v>0</v>
      </c>
      <c r="C15" s="414">
        <v>0</v>
      </c>
      <c r="D15" s="414">
        <v>0</v>
      </c>
      <c r="E15" s="413">
        <v>0</v>
      </c>
      <c r="F15" s="413">
        <v>0</v>
      </c>
      <c r="G15" s="413">
        <v>0</v>
      </c>
    </row>
    <row r="16" spans="1:7" ht="20" customHeight="1" x14ac:dyDescent="0.15">
      <c r="A16" s="10" t="s">
        <v>76</v>
      </c>
      <c r="B16" s="414">
        <v>1988</v>
      </c>
      <c r="C16" s="414">
        <v>4507134</v>
      </c>
      <c r="D16" s="414">
        <v>10</v>
      </c>
      <c r="E16" s="413">
        <v>101287700.37</v>
      </c>
      <c r="F16" s="413">
        <v>156990859.25999996</v>
      </c>
      <c r="G16" s="413">
        <v>157037060.66999996</v>
      </c>
    </row>
    <row r="17" spans="1:7" ht="20" customHeight="1" x14ac:dyDescent="0.15">
      <c r="A17" s="598" t="s">
        <v>13</v>
      </c>
      <c r="B17" s="384">
        <f t="shared" ref="B17:G17" si="1">SUM(B13:B16)</f>
        <v>5552</v>
      </c>
      <c r="C17" s="384">
        <f t="shared" si="1"/>
        <v>7839664</v>
      </c>
      <c r="D17" s="384">
        <f t="shared" si="1"/>
        <v>10</v>
      </c>
      <c r="E17" s="383">
        <f t="shared" si="1"/>
        <v>150101635.35000002</v>
      </c>
      <c r="F17" s="383">
        <f t="shared" si="1"/>
        <v>234223492.86999997</v>
      </c>
      <c r="G17" s="383">
        <f t="shared" si="1"/>
        <v>236016097.15999997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1775</v>
      </c>
      <c r="C21" s="414">
        <v>2594794</v>
      </c>
      <c r="D21" s="414">
        <v>3954</v>
      </c>
      <c r="E21" s="413">
        <v>27833056.660000004</v>
      </c>
      <c r="F21" s="413">
        <v>31491401.320000004</v>
      </c>
      <c r="G21" s="413">
        <v>32024255.820000004</v>
      </c>
    </row>
    <row r="22" spans="1:7" ht="20" customHeight="1" x14ac:dyDescent="0.15">
      <c r="A22" s="10" t="s">
        <v>79</v>
      </c>
      <c r="B22" s="414">
        <v>290</v>
      </c>
      <c r="C22" s="414">
        <v>96568</v>
      </c>
      <c r="D22" s="414">
        <v>1449</v>
      </c>
      <c r="E22" s="413">
        <v>867870.60000000009</v>
      </c>
      <c r="F22" s="413">
        <v>901544.64999999991</v>
      </c>
      <c r="G22" s="413">
        <v>901544.64999999991</v>
      </c>
    </row>
    <row r="23" spans="1:7" ht="20" customHeight="1" x14ac:dyDescent="0.15">
      <c r="A23" s="10" t="s">
        <v>80</v>
      </c>
      <c r="B23" s="414">
        <v>1050</v>
      </c>
      <c r="C23" s="414">
        <v>939315</v>
      </c>
      <c r="D23" s="414">
        <v>4511</v>
      </c>
      <c r="E23" s="413">
        <v>7592803.5499999989</v>
      </c>
      <c r="F23" s="413">
        <v>9597265.75</v>
      </c>
      <c r="G23" s="413">
        <v>9608931.75</v>
      </c>
    </row>
    <row r="24" spans="1:7" ht="20" customHeight="1" x14ac:dyDescent="0.15">
      <c r="A24" s="10" t="s">
        <v>81</v>
      </c>
      <c r="B24" s="414">
        <v>399</v>
      </c>
      <c r="C24" s="414">
        <v>149318</v>
      </c>
      <c r="D24" s="414">
        <v>0</v>
      </c>
      <c r="E24" s="413">
        <v>1066192.6000000001</v>
      </c>
      <c r="F24" s="413">
        <v>1066192.6000000001</v>
      </c>
      <c r="G24" s="413">
        <v>1066192.6000000001</v>
      </c>
    </row>
    <row r="25" spans="1:7" ht="20" customHeight="1" x14ac:dyDescent="0.15">
      <c r="A25" s="598" t="s">
        <v>13</v>
      </c>
      <c r="B25" s="384">
        <f t="shared" ref="B25:G25" si="2">SUM(B21:B24)</f>
        <v>3514</v>
      </c>
      <c r="C25" s="384">
        <f t="shared" si="2"/>
        <v>3779995</v>
      </c>
      <c r="D25" s="384">
        <f t="shared" si="2"/>
        <v>9914</v>
      </c>
      <c r="E25" s="383">
        <f t="shared" si="2"/>
        <v>37359923.410000004</v>
      </c>
      <c r="F25" s="383">
        <f t="shared" si="2"/>
        <v>43056404.32</v>
      </c>
      <c r="G25" s="383">
        <f t="shared" si="2"/>
        <v>43600924.82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520</v>
      </c>
      <c r="C29" s="414">
        <v>315672</v>
      </c>
      <c r="D29" s="414">
        <v>7973</v>
      </c>
      <c r="E29" s="413">
        <v>3338913.6999999997</v>
      </c>
      <c r="F29" s="413">
        <v>4588192.05</v>
      </c>
      <c r="G29" s="413">
        <v>4589168.05</v>
      </c>
    </row>
    <row r="30" spans="1:7" ht="20" customHeight="1" x14ac:dyDescent="0.15">
      <c r="A30" s="10" t="s">
        <v>84</v>
      </c>
      <c r="B30" s="414">
        <v>291</v>
      </c>
      <c r="C30" s="414">
        <v>62816</v>
      </c>
      <c r="D30" s="414">
        <v>8237</v>
      </c>
      <c r="E30" s="413">
        <v>688806.25</v>
      </c>
      <c r="F30" s="413">
        <v>768195.72</v>
      </c>
      <c r="G30" s="413">
        <v>768195.72</v>
      </c>
    </row>
    <row r="31" spans="1:7" ht="20" customHeight="1" x14ac:dyDescent="0.15">
      <c r="A31" s="10" t="s">
        <v>85</v>
      </c>
      <c r="B31" s="414">
        <v>195</v>
      </c>
      <c r="C31" s="414">
        <v>129954</v>
      </c>
      <c r="D31" s="414">
        <v>0</v>
      </c>
      <c r="E31" s="413">
        <v>1938050.6</v>
      </c>
      <c r="F31" s="413">
        <v>2598522.59</v>
      </c>
      <c r="G31" s="413">
        <v>2598522.59</v>
      </c>
    </row>
    <row r="32" spans="1:7" ht="20" customHeight="1" x14ac:dyDescent="0.15">
      <c r="A32" s="10" t="s">
        <v>86</v>
      </c>
      <c r="B32" s="414">
        <v>1103</v>
      </c>
      <c r="C32" s="414">
        <v>1382906</v>
      </c>
      <c r="D32" s="414">
        <v>600</v>
      </c>
      <c r="E32" s="413">
        <v>5219351.37</v>
      </c>
      <c r="F32" s="413">
        <v>6329514.3600000003</v>
      </c>
      <c r="G32" s="413">
        <v>6331044.3600000003</v>
      </c>
    </row>
    <row r="33" spans="1:7" ht="20" customHeight="1" x14ac:dyDescent="0.15">
      <c r="A33" s="10" t="s">
        <v>87</v>
      </c>
      <c r="B33" s="414">
        <v>10</v>
      </c>
      <c r="C33" s="414">
        <v>911</v>
      </c>
      <c r="D33" s="414">
        <v>0</v>
      </c>
      <c r="E33" s="413">
        <v>7131</v>
      </c>
      <c r="F33" s="413">
        <v>7131</v>
      </c>
      <c r="G33" s="413">
        <v>7131</v>
      </c>
    </row>
    <row r="34" spans="1:7" ht="20" customHeight="1" x14ac:dyDescent="0.15">
      <c r="A34" s="10" t="s">
        <v>88</v>
      </c>
      <c r="B34" s="414">
        <v>1248</v>
      </c>
      <c r="C34" s="414">
        <v>382518</v>
      </c>
      <c r="D34" s="414">
        <v>17350</v>
      </c>
      <c r="E34" s="413">
        <v>5086363</v>
      </c>
      <c r="F34" s="413">
        <v>5556064.129999999</v>
      </c>
      <c r="G34" s="413">
        <v>5578389.129999999</v>
      </c>
    </row>
    <row r="35" spans="1:7" ht="20" customHeight="1" x14ac:dyDescent="0.15">
      <c r="A35" s="598" t="s">
        <v>13</v>
      </c>
      <c r="B35" s="384">
        <f t="shared" ref="B35:G35" si="3">SUM(B29:B34)</f>
        <v>3367</v>
      </c>
      <c r="C35" s="384">
        <f t="shared" si="3"/>
        <v>2274777</v>
      </c>
      <c r="D35" s="384">
        <f t="shared" si="3"/>
        <v>34160</v>
      </c>
      <c r="E35" s="383">
        <f t="shared" si="3"/>
        <v>16278615.92</v>
      </c>
      <c r="F35" s="383">
        <f t="shared" si="3"/>
        <v>19847619.849999998</v>
      </c>
      <c r="G35" s="383">
        <f t="shared" si="3"/>
        <v>19872450.849999998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594</v>
      </c>
      <c r="C39" s="414">
        <v>182141</v>
      </c>
      <c r="D39" s="414">
        <v>35496</v>
      </c>
      <c r="E39" s="413">
        <v>2932789.2999999993</v>
      </c>
      <c r="F39" s="413">
        <v>3694032.68</v>
      </c>
      <c r="G39" s="413">
        <v>3697532.68</v>
      </c>
    </row>
    <row r="40" spans="1:7" ht="20" customHeight="1" x14ac:dyDescent="0.15">
      <c r="A40" s="10" t="s">
        <v>91</v>
      </c>
      <c r="B40" s="414">
        <v>947</v>
      </c>
      <c r="C40" s="414">
        <v>704344</v>
      </c>
      <c r="D40" s="414">
        <v>0</v>
      </c>
      <c r="E40" s="413">
        <v>10981728.18</v>
      </c>
      <c r="F40" s="413">
        <v>15390233.26</v>
      </c>
      <c r="G40" s="413">
        <v>15398033.26</v>
      </c>
    </row>
    <row r="41" spans="1:7" ht="20" customHeight="1" x14ac:dyDescent="0.15">
      <c r="A41" s="598" t="s">
        <v>13</v>
      </c>
      <c r="B41" s="384">
        <f t="shared" ref="B41:G41" si="4">SUM(B39:B40)</f>
        <v>1541</v>
      </c>
      <c r="C41" s="384">
        <f t="shared" si="4"/>
        <v>886485</v>
      </c>
      <c r="D41" s="384">
        <f t="shared" si="4"/>
        <v>35496</v>
      </c>
      <c r="E41" s="383">
        <f t="shared" si="4"/>
        <v>13914517.479999999</v>
      </c>
      <c r="F41" s="383">
        <f t="shared" si="4"/>
        <v>19084265.940000001</v>
      </c>
      <c r="G41" s="383">
        <f t="shared" si="4"/>
        <v>19095565.940000001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18492</v>
      </c>
      <c r="C43" s="594">
        <f t="shared" si="5"/>
        <v>19488558</v>
      </c>
      <c r="D43" s="594">
        <f t="shared" si="5"/>
        <v>79644</v>
      </c>
      <c r="E43" s="595">
        <f t="shared" si="5"/>
        <v>265889541.49999997</v>
      </c>
      <c r="F43" s="595">
        <f t="shared" si="5"/>
        <v>389251984.40999997</v>
      </c>
      <c r="G43" s="595">
        <f t="shared" si="5"/>
        <v>391641967.69999999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450</v>
      </c>
      <c r="B1" s="676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1627</v>
      </c>
      <c r="C5" s="414">
        <v>604892</v>
      </c>
      <c r="D5" s="414">
        <v>7071</v>
      </c>
      <c r="E5" s="413">
        <v>3136073.26</v>
      </c>
      <c r="F5" s="413">
        <v>3353363.8499999996</v>
      </c>
      <c r="G5" s="413">
        <v>3465408.8499999996</v>
      </c>
    </row>
    <row r="6" spans="1:7" ht="20" customHeight="1" x14ac:dyDescent="0.15">
      <c r="A6" s="10" t="s">
        <v>69</v>
      </c>
      <c r="B6" s="414">
        <v>15369</v>
      </c>
      <c r="C6" s="414">
        <v>7636891</v>
      </c>
      <c r="D6" s="414">
        <v>23583</v>
      </c>
      <c r="E6" s="413">
        <v>58214101.329999998</v>
      </c>
      <c r="F6" s="413">
        <v>72352674.280000016</v>
      </c>
      <c r="G6" s="413">
        <v>77304535.290000051</v>
      </c>
    </row>
    <row r="7" spans="1:7" ht="20" customHeight="1" x14ac:dyDescent="0.15">
      <c r="A7" s="10" t="s">
        <v>70</v>
      </c>
      <c r="B7" s="414">
        <v>8710</v>
      </c>
      <c r="C7" s="414">
        <v>2693261</v>
      </c>
      <c r="D7" s="414">
        <v>19013</v>
      </c>
      <c r="E7" s="413">
        <v>14348091.870000001</v>
      </c>
      <c r="F7" s="413">
        <v>18728021.050000001</v>
      </c>
      <c r="G7" s="413">
        <v>22238149.09</v>
      </c>
    </row>
    <row r="8" spans="1:7" ht="20" customHeight="1" x14ac:dyDescent="0.15">
      <c r="A8" s="10" t="s">
        <v>71</v>
      </c>
      <c r="B8" s="414">
        <v>1123</v>
      </c>
      <c r="C8" s="414">
        <v>78974</v>
      </c>
      <c r="D8" s="414">
        <v>500</v>
      </c>
      <c r="E8" s="413">
        <v>497290</v>
      </c>
      <c r="F8" s="413">
        <v>515631.7</v>
      </c>
      <c r="G8" s="413">
        <v>544513.69999999995</v>
      </c>
    </row>
    <row r="9" spans="1:7" ht="20" customHeight="1" x14ac:dyDescent="0.15">
      <c r="A9" s="598" t="s">
        <v>13</v>
      </c>
      <c r="B9" s="384">
        <f t="shared" ref="B9:G9" si="0">SUM(B5:B8)</f>
        <v>26829</v>
      </c>
      <c r="C9" s="384">
        <f t="shared" si="0"/>
        <v>11014018</v>
      </c>
      <c r="D9" s="384">
        <f t="shared" si="0"/>
        <v>50167</v>
      </c>
      <c r="E9" s="383">
        <f t="shared" si="0"/>
        <v>76195556.459999993</v>
      </c>
      <c r="F9" s="383">
        <f t="shared" si="0"/>
        <v>94949690.88000001</v>
      </c>
      <c r="G9" s="383">
        <f t="shared" si="0"/>
        <v>103552606.93000005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6828</v>
      </c>
      <c r="C13" s="414">
        <v>2892603</v>
      </c>
      <c r="D13" s="414">
        <v>14776</v>
      </c>
      <c r="E13" s="413">
        <v>20912031.439999998</v>
      </c>
      <c r="F13" s="413">
        <v>76157648.459999993</v>
      </c>
      <c r="G13" s="413">
        <v>78501979.149999991</v>
      </c>
    </row>
    <row r="14" spans="1:7" ht="20" customHeight="1" x14ac:dyDescent="0.15">
      <c r="A14" s="10" t="s">
        <v>74</v>
      </c>
      <c r="B14" s="414">
        <v>1779</v>
      </c>
      <c r="C14" s="414">
        <v>466033</v>
      </c>
      <c r="D14" s="414">
        <v>152</v>
      </c>
      <c r="E14" s="413">
        <v>3010828.64</v>
      </c>
      <c r="F14" s="413">
        <v>9007527.4299999997</v>
      </c>
      <c r="G14" s="413">
        <v>9273805.3200000003</v>
      </c>
    </row>
    <row r="15" spans="1:7" ht="20" customHeight="1" x14ac:dyDescent="0.15">
      <c r="A15" s="10" t="s">
        <v>75</v>
      </c>
      <c r="B15" s="414">
        <v>600</v>
      </c>
      <c r="C15" s="414">
        <v>350329</v>
      </c>
      <c r="D15" s="414">
        <v>846</v>
      </c>
      <c r="E15" s="413">
        <v>1878748.17</v>
      </c>
      <c r="F15" s="413">
        <v>4532195.9300000006</v>
      </c>
      <c r="G15" s="413">
        <v>4739516.53</v>
      </c>
    </row>
    <row r="16" spans="1:7" ht="20" customHeight="1" x14ac:dyDescent="0.15">
      <c r="A16" s="10" t="s">
        <v>76</v>
      </c>
      <c r="B16" s="414">
        <v>9717</v>
      </c>
      <c r="C16" s="414">
        <v>4002181</v>
      </c>
      <c r="D16" s="414">
        <v>5802</v>
      </c>
      <c r="E16" s="413">
        <v>39276732.730000012</v>
      </c>
      <c r="F16" s="413">
        <v>105862258.47000001</v>
      </c>
      <c r="G16" s="413">
        <v>108217564.88</v>
      </c>
    </row>
    <row r="17" spans="1:7" ht="20" customHeight="1" x14ac:dyDescent="0.15">
      <c r="A17" s="598" t="s">
        <v>13</v>
      </c>
      <c r="B17" s="384">
        <f t="shared" ref="B17:G17" si="1">SUM(B13:B16)</f>
        <v>18924</v>
      </c>
      <c r="C17" s="384">
        <f t="shared" si="1"/>
        <v>7711146</v>
      </c>
      <c r="D17" s="384">
        <f t="shared" si="1"/>
        <v>21576</v>
      </c>
      <c r="E17" s="383">
        <f t="shared" si="1"/>
        <v>65078340.980000012</v>
      </c>
      <c r="F17" s="383">
        <f t="shared" si="1"/>
        <v>195559630.29000002</v>
      </c>
      <c r="G17" s="383">
        <f t="shared" si="1"/>
        <v>200732865.88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7690</v>
      </c>
      <c r="C21" s="414">
        <v>2429538</v>
      </c>
      <c r="D21" s="414">
        <v>44100</v>
      </c>
      <c r="E21" s="413">
        <v>18475440.849999998</v>
      </c>
      <c r="F21" s="413">
        <v>19356207.98</v>
      </c>
      <c r="G21" s="413">
        <v>19661626.369999997</v>
      </c>
    </row>
    <row r="22" spans="1:7" ht="20" customHeight="1" x14ac:dyDescent="0.15">
      <c r="A22" s="10" t="s">
        <v>79</v>
      </c>
      <c r="B22" s="414">
        <v>2638</v>
      </c>
      <c r="C22" s="414">
        <v>279644</v>
      </c>
      <c r="D22" s="414">
        <v>5236</v>
      </c>
      <c r="E22" s="413">
        <v>1462450</v>
      </c>
      <c r="F22" s="413">
        <v>1617106.71</v>
      </c>
      <c r="G22" s="413">
        <v>2011689.64</v>
      </c>
    </row>
    <row r="23" spans="1:7" ht="20" customHeight="1" x14ac:dyDescent="0.15">
      <c r="A23" s="10" t="s">
        <v>80</v>
      </c>
      <c r="B23" s="414">
        <v>6283</v>
      </c>
      <c r="C23" s="414">
        <v>2003946</v>
      </c>
      <c r="D23" s="414">
        <v>33513</v>
      </c>
      <c r="E23" s="413">
        <v>17408765.969999999</v>
      </c>
      <c r="F23" s="413">
        <v>29624195.219999995</v>
      </c>
      <c r="G23" s="413">
        <v>30998299.16</v>
      </c>
    </row>
    <row r="24" spans="1:7" ht="20" customHeight="1" x14ac:dyDescent="0.15">
      <c r="A24" s="10" t="s">
        <v>81</v>
      </c>
      <c r="B24" s="414">
        <v>1876</v>
      </c>
      <c r="C24" s="414">
        <v>357638</v>
      </c>
      <c r="D24" s="414">
        <v>150</v>
      </c>
      <c r="E24" s="413">
        <v>2564857.5</v>
      </c>
      <c r="F24" s="413">
        <v>5281649.97</v>
      </c>
      <c r="G24" s="413">
        <v>5491450.9699999997</v>
      </c>
    </row>
    <row r="25" spans="1:7" ht="20" customHeight="1" x14ac:dyDescent="0.15">
      <c r="A25" s="598" t="s">
        <v>13</v>
      </c>
      <c r="B25" s="384">
        <f t="shared" ref="B25:G25" si="2">SUM(B21:B24)</f>
        <v>18487</v>
      </c>
      <c r="C25" s="384">
        <f t="shared" si="2"/>
        <v>5070766</v>
      </c>
      <c r="D25" s="384">
        <f t="shared" si="2"/>
        <v>82999</v>
      </c>
      <c r="E25" s="383">
        <f t="shared" si="2"/>
        <v>39911514.319999993</v>
      </c>
      <c r="F25" s="383">
        <f t="shared" si="2"/>
        <v>55879159.879999995</v>
      </c>
      <c r="G25" s="383">
        <f t="shared" si="2"/>
        <v>58163066.140000001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294</v>
      </c>
      <c r="C29" s="414">
        <v>98965</v>
      </c>
      <c r="D29" s="414">
        <v>30190</v>
      </c>
      <c r="E29" s="413">
        <v>516590.5</v>
      </c>
      <c r="F29" s="413">
        <v>556199.44999999995</v>
      </c>
      <c r="G29" s="413">
        <v>585550.46000000008</v>
      </c>
    </row>
    <row r="30" spans="1:7" ht="20" customHeight="1" x14ac:dyDescent="0.15">
      <c r="A30" s="10" t="s">
        <v>84</v>
      </c>
      <c r="B30" s="414">
        <v>540</v>
      </c>
      <c r="C30" s="414">
        <v>109076</v>
      </c>
      <c r="D30" s="414">
        <v>0</v>
      </c>
      <c r="E30" s="413">
        <v>1515867</v>
      </c>
      <c r="F30" s="413">
        <v>1630107.7300000002</v>
      </c>
      <c r="G30" s="413">
        <v>1630687.7300000002</v>
      </c>
    </row>
    <row r="31" spans="1:7" ht="20" customHeight="1" x14ac:dyDescent="0.15">
      <c r="A31" s="10" t="s">
        <v>85</v>
      </c>
      <c r="B31" s="414">
        <v>563</v>
      </c>
      <c r="C31" s="414">
        <v>59236</v>
      </c>
      <c r="D31" s="414">
        <v>1033</v>
      </c>
      <c r="E31" s="413">
        <v>279440.56</v>
      </c>
      <c r="F31" s="413">
        <v>867189.82000000007</v>
      </c>
      <c r="G31" s="413">
        <v>886858.3</v>
      </c>
    </row>
    <row r="32" spans="1:7" ht="20" customHeight="1" x14ac:dyDescent="0.15">
      <c r="A32" s="10" t="s">
        <v>86</v>
      </c>
      <c r="B32" s="414">
        <v>3962</v>
      </c>
      <c r="C32" s="414">
        <v>726307</v>
      </c>
      <c r="D32" s="414">
        <v>34976</v>
      </c>
      <c r="E32" s="413">
        <v>5920020.0600000005</v>
      </c>
      <c r="F32" s="413">
        <v>7586550.4800000004</v>
      </c>
      <c r="G32" s="413">
        <v>7731628.2800000003</v>
      </c>
    </row>
    <row r="33" spans="1:7" ht="20" customHeight="1" x14ac:dyDescent="0.15">
      <c r="A33" s="10" t="s">
        <v>87</v>
      </c>
      <c r="B33" s="414">
        <v>121</v>
      </c>
      <c r="C33" s="414">
        <v>13515</v>
      </c>
      <c r="D33" s="414">
        <v>0</v>
      </c>
      <c r="E33" s="413">
        <v>110304</v>
      </c>
      <c r="F33" s="413">
        <v>110433.8</v>
      </c>
      <c r="G33" s="413">
        <v>110433.8</v>
      </c>
    </row>
    <row r="34" spans="1:7" ht="20" customHeight="1" x14ac:dyDescent="0.15">
      <c r="A34" s="10" t="s">
        <v>88</v>
      </c>
      <c r="B34" s="414">
        <v>1477</v>
      </c>
      <c r="C34" s="414">
        <v>516641</v>
      </c>
      <c r="D34" s="414">
        <v>2382</v>
      </c>
      <c r="E34" s="413">
        <v>1792594.97</v>
      </c>
      <c r="F34" s="413">
        <v>2179748.21</v>
      </c>
      <c r="G34" s="413">
        <v>2232860.61</v>
      </c>
    </row>
    <row r="35" spans="1:7" ht="20" customHeight="1" x14ac:dyDescent="0.15">
      <c r="A35" s="598" t="s">
        <v>13</v>
      </c>
      <c r="B35" s="384">
        <f t="shared" ref="B35:G35" si="3">SUM(B29:B34)</f>
        <v>6957</v>
      </c>
      <c r="C35" s="384">
        <f t="shared" si="3"/>
        <v>1523740</v>
      </c>
      <c r="D35" s="384">
        <f t="shared" si="3"/>
        <v>68581</v>
      </c>
      <c r="E35" s="383">
        <f t="shared" si="3"/>
        <v>10134817.090000002</v>
      </c>
      <c r="F35" s="383">
        <f t="shared" si="3"/>
        <v>12930229.490000002</v>
      </c>
      <c r="G35" s="383">
        <f t="shared" si="3"/>
        <v>13178019.18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1157</v>
      </c>
      <c r="C39" s="414">
        <v>107824</v>
      </c>
      <c r="D39" s="414">
        <v>0</v>
      </c>
      <c r="E39" s="413">
        <v>733223.60000000009</v>
      </c>
      <c r="F39" s="413">
        <v>854322.46000000008</v>
      </c>
      <c r="G39" s="413">
        <v>854526.46000000008</v>
      </c>
    </row>
    <row r="40" spans="1:7" ht="20" customHeight="1" x14ac:dyDescent="0.15">
      <c r="A40" s="10" t="s">
        <v>91</v>
      </c>
      <c r="B40" s="414">
        <v>5324</v>
      </c>
      <c r="C40" s="414">
        <v>931629</v>
      </c>
      <c r="D40" s="414">
        <v>12917</v>
      </c>
      <c r="E40" s="413">
        <v>4095763.71</v>
      </c>
      <c r="F40" s="413">
        <v>4466945.7</v>
      </c>
      <c r="G40" s="413">
        <v>4785641.4499999993</v>
      </c>
    </row>
    <row r="41" spans="1:7" ht="20" customHeight="1" x14ac:dyDescent="0.15">
      <c r="A41" s="598" t="s">
        <v>13</v>
      </c>
      <c r="B41" s="384">
        <f t="shared" ref="B41:G41" si="4">SUM(B39:B40)</f>
        <v>6481</v>
      </c>
      <c r="C41" s="384">
        <f t="shared" si="4"/>
        <v>1039453</v>
      </c>
      <c r="D41" s="384">
        <f t="shared" si="4"/>
        <v>12917</v>
      </c>
      <c r="E41" s="383">
        <f t="shared" si="4"/>
        <v>4828987.3100000005</v>
      </c>
      <c r="F41" s="383">
        <f t="shared" si="4"/>
        <v>5321268.16</v>
      </c>
      <c r="G41" s="383">
        <f t="shared" si="4"/>
        <v>5640167.9099999992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77678</v>
      </c>
      <c r="C43" s="594">
        <f t="shared" si="5"/>
        <v>26359123</v>
      </c>
      <c r="D43" s="594">
        <f t="shared" si="5"/>
        <v>236240</v>
      </c>
      <c r="E43" s="595">
        <f t="shared" si="5"/>
        <v>196149216.16</v>
      </c>
      <c r="F43" s="595">
        <f t="shared" si="5"/>
        <v>364639978.70000005</v>
      </c>
      <c r="G43" s="595">
        <f t="shared" si="5"/>
        <v>381266726.04000008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462</v>
      </c>
      <c r="B1" s="676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56</v>
      </c>
      <c r="C5" s="414">
        <v>132919</v>
      </c>
      <c r="D5" s="414">
        <v>0</v>
      </c>
      <c r="E5" s="413">
        <v>1025843.76</v>
      </c>
      <c r="F5" s="413">
        <v>1230049.3500000001</v>
      </c>
      <c r="G5" s="413">
        <v>1335808.3500000001</v>
      </c>
    </row>
    <row r="6" spans="1:7" ht="20" customHeight="1" x14ac:dyDescent="0.15">
      <c r="A6" s="10" t="s">
        <v>69</v>
      </c>
      <c r="B6" s="414">
        <v>763</v>
      </c>
      <c r="C6" s="414">
        <v>3586050</v>
      </c>
      <c r="D6" s="414">
        <v>11921</v>
      </c>
      <c r="E6" s="413">
        <v>18941908.140000004</v>
      </c>
      <c r="F6" s="413">
        <v>29338817.179999996</v>
      </c>
      <c r="G6" s="413">
        <v>30953779.569999997</v>
      </c>
    </row>
    <row r="7" spans="1:7" ht="20" customHeight="1" x14ac:dyDescent="0.15">
      <c r="A7" s="10" t="s">
        <v>70</v>
      </c>
      <c r="B7" s="414">
        <v>416</v>
      </c>
      <c r="C7" s="414">
        <v>891139</v>
      </c>
      <c r="D7" s="414">
        <v>4986</v>
      </c>
      <c r="E7" s="413">
        <v>5206097.5</v>
      </c>
      <c r="F7" s="413">
        <v>6960410.8299999991</v>
      </c>
      <c r="G7" s="413">
        <v>7139250.8299999991</v>
      </c>
    </row>
    <row r="8" spans="1:7" ht="20" customHeight="1" x14ac:dyDescent="0.15">
      <c r="A8" s="10" t="s">
        <v>71</v>
      </c>
      <c r="B8" s="414">
        <v>0</v>
      </c>
      <c r="C8" s="414">
        <v>0</v>
      </c>
      <c r="D8" s="414">
        <v>0</v>
      </c>
      <c r="E8" s="413">
        <v>0</v>
      </c>
      <c r="F8" s="413">
        <v>0</v>
      </c>
      <c r="G8" s="413">
        <v>0</v>
      </c>
    </row>
    <row r="9" spans="1:7" ht="20" customHeight="1" x14ac:dyDescent="0.15">
      <c r="A9" s="598" t="s">
        <v>13</v>
      </c>
      <c r="B9" s="384">
        <f t="shared" ref="B9:G9" si="0">SUM(B5:B8)</f>
        <v>1235</v>
      </c>
      <c r="C9" s="384">
        <f t="shared" si="0"/>
        <v>4610108</v>
      </c>
      <c r="D9" s="384">
        <f t="shared" si="0"/>
        <v>16907</v>
      </c>
      <c r="E9" s="383">
        <f t="shared" si="0"/>
        <v>25173849.400000006</v>
      </c>
      <c r="F9" s="383">
        <f t="shared" si="0"/>
        <v>37529277.359999999</v>
      </c>
      <c r="G9" s="383">
        <f t="shared" si="0"/>
        <v>39428838.75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715</v>
      </c>
      <c r="C13" s="414">
        <v>2053710</v>
      </c>
      <c r="D13" s="414">
        <v>931</v>
      </c>
      <c r="E13" s="413">
        <v>14253859.489999998</v>
      </c>
      <c r="F13" s="413">
        <v>69278627.61999999</v>
      </c>
      <c r="G13" s="413">
        <v>71309373.559999987</v>
      </c>
    </row>
    <row r="14" spans="1:7" ht="20" customHeight="1" x14ac:dyDescent="0.15">
      <c r="A14" s="10" t="s">
        <v>74</v>
      </c>
      <c r="B14" s="414">
        <v>113</v>
      </c>
      <c r="C14" s="414">
        <v>213152</v>
      </c>
      <c r="D14" s="414">
        <v>0</v>
      </c>
      <c r="E14" s="413">
        <v>1494117.31</v>
      </c>
      <c r="F14" s="413">
        <v>7373621.3199999994</v>
      </c>
      <c r="G14" s="413">
        <v>7491500.3299999991</v>
      </c>
    </row>
    <row r="15" spans="1:7" ht="20" customHeight="1" x14ac:dyDescent="0.15">
      <c r="A15" s="10" t="s">
        <v>75</v>
      </c>
      <c r="B15" s="414">
        <v>141</v>
      </c>
      <c r="C15" s="414">
        <v>307538</v>
      </c>
      <c r="D15" s="414">
        <v>250</v>
      </c>
      <c r="E15" s="413">
        <v>1448017.1700000002</v>
      </c>
      <c r="F15" s="413">
        <v>4025803.27</v>
      </c>
      <c r="G15" s="413">
        <v>4218152.87</v>
      </c>
    </row>
    <row r="16" spans="1:7" ht="20" customHeight="1" x14ac:dyDescent="0.15">
      <c r="A16" s="10" t="s">
        <v>76</v>
      </c>
      <c r="B16" s="414">
        <v>387</v>
      </c>
      <c r="C16" s="414">
        <v>1327938</v>
      </c>
      <c r="D16" s="414">
        <v>1064</v>
      </c>
      <c r="E16" s="413">
        <v>13055794.379999997</v>
      </c>
      <c r="F16" s="413">
        <v>77708807.090000004</v>
      </c>
      <c r="G16" s="413">
        <v>79193093.049999997</v>
      </c>
    </row>
    <row r="17" spans="1:7" ht="20" customHeight="1" x14ac:dyDescent="0.15">
      <c r="A17" s="598" t="s">
        <v>13</v>
      </c>
      <c r="B17" s="384">
        <f t="shared" ref="B17:G17" si="1">SUM(B13:B16)</f>
        <v>1356</v>
      </c>
      <c r="C17" s="384">
        <f t="shared" si="1"/>
        <v>3902338</v>
      </c>
      <c r="D17" s="384">
        <f t="shared" si="1"/>
        <v>2245</v>
      </c>
      <c r="E17" s="383">
        <f t="shared" si="1"/>
        <v>30251788.349999994</v>
      </c>
      <c r="F17" s="383">
        <f t="shared" si="1"/>
        <v>158386859.29999998</v>
      </c>
      <c r="G17" s="383">
        <f t="shared" si="1"/>
        <v>162212119.81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453</v>
      </c>
      <c r="C21" s="414">
        <v>625875</v>
      </c>
      <c r="D21" s="414">
        <v>6471</v>
      </c>
      <c r="E21" s="413">
        <v>4443029.7700000005</v>
      </c>
      <c r="F21" s="413">
        <v>4613579.0999999996</v>
      </c>
      <c r="G21" s="413">
        <v>4775346.1500000004</v>
      </c>
    </row>
    <row r="22" spans="1:7" ht="20" customHeight="1" x14ac:dyDescent="0.15">
      <c r="A22" s="10" t="s">
        <v>79</v>
      </c>
      <c r="B22" s="414">
        <v>96</v>
      </c>
      <c r="C22" s="414">
        <v>104650</v>
      </c>
      <c r="D22" s="414">
        <v>1105</v>
      </c>
      <c r="E22" s="413">
        <v>489494</v>
      </c>
      <c r="F22" s="413">
        <v>528050.91999999993</v>
      </c>
      <c r="G22" s="413">
        <v>655960.51</v>
      </c>
    </row>
    <row r="23" spans="1:7" ht="20" customHeight="1" x14ac:dyDescent="0.15">
      <c r="A23" s="10" t="s">
        <v>80</v>
      </c>
      <c r="B23" s="414">
        <v>274</v>
      </c>
      <c r="C23" s="414">
        <v>694664</v>
      </c>
      <c r="D23" s="414">
        <v>1478</v>
      </c>
      <c r="E23" s="413">
        <v>3065753.58</v>
      </c>
      <c r="F23" s="413">
        <v>8887565.5099999998</v>
      </c>
      <c r="G23" s="413">
        <v>9262655.3999999966</v>
      </c>
    </row>
    <row r="24" spans="1:7" ht="20" customHeight="1" x14ac:dyDescent="0.15">
      <c r="A24" s="10" t="s">
        <v>81</v>
      </c>
      <c r="B24" s="414">
        <v>58</v>
      </c>
      <c r="C24" s="414">
        <v>131641</v>
      </c>
      <c r="D24" s="414">
        <v>0</v>
      </c>
      <c r="E24" s="413">
        <v>1225514</v>
      </c>
      <c r="F24" s="413">
        <v>1288580.54</v>
      </c>
      <c r="G24" s="413">
        <v>1407928.54</v>
      </c>
    </row>
    <row r="25" spans="1:7" ht="20" customHeight="1" x14ac:dyDescent="0.15">
      <c r="A25" s="598" t="s">
        <v>13</v>
      </c>
      <c r="B25" s="384">
        <f t="shared" ref="B25:G25" si="2">SUM(B21:B24)</f>
        <v>881</v>
      </c>
      <c r="C25" s="384">
        <f t="shared" si="2"/>
        <v>1556830</v>
      </c>
      <c r="D25" s="384">
        <f t="shared" si="2"/>
        <v>9054</v>
      </c>
      <c r="E25" s="383">
        <f t="shared" si="2"/>
        <v>9223791.3500000015</v>
      </c>
      <c r="F25" s="383">
        <f t="shared" si="2"/>
        <v>15317776.07</v>
      </c>
      <c r="G25" s="383">
        <f t="shared" si="2"/>
        <v>16101890.599999998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44</v>
      </c>
      <c r="C29" s="414">
        <v>75408</v>
      </c>
      <c r="D29" s="414">
        <v>100</v>
      </c>
      <c r="E29" s="413">
        <v>315695</v>
      </c>
      <c r="F29" s="413">
        <v>326142.59999999998</v>
      </c>
      <c r="G29" s="413">
        <v>335484.59999999998</v>
      </c>
    </row>
    <row r="30" spans="1:7" ht="20" customHeight="1" x14ac:dyDescent="0.15">
      <c r="A30" s="10" t="s">
        <v>84</v>
      </c>
      <c r="B30" s="414">
        <v>32</v>
      </c>
      <c r="C30" s="414">
        <v>16768</v>
      </c>
      <c r="D30" s="414">
        <v>0</v>
      </c>
      <c r="E30" s="413">
        <v>674324</v>
      </c>
      <c r="F30" s="413">
        <v>785646.33000000007</v>
      </c>
      <c r="G30" s="413">
        <v>786061.33000000007</v>
      </c>
    </row>
    <row r="31" spans="1:7" ht="20" customHeight="1" x14ac:dyDescent="0.15">
      <c r="A31" s="10" t="s">
        <v>85</v>
      </c>
      <c r="B31" s="414">
        <v>24</v>
      </c>
      <c r="C31" s="414">
        <v>3389</v>
      </c>
      <c r="D31" s="414">
        <v>0</v>
      </c>
      <c r="E31" s="413">
        <v>16864</v>
      </c>
      <c r="F31" s="413">
        <v>598606.75999999989</v>
      </c>
      <c r="G31" s="413">
        <v>618275.24</v>
      </c>
    </row>
    <row r="32" spans="1:7" ht="20" customHeight="1" x14ac:dyDescent="0.15">
      <c r="A32" s="10" t="s">
        <v>86</v>
      </c>
      <c r="B32" s="414">
        <v>375</v>
      </c>
      <c r="C32" s="414">
        <v>312808</v>
      </c>
      <c r="D32" s="414">
        <v>34283</v>
      </c>
      <c r="E32" s="413">
        <v>2086536.3199999998</v>
      </c>
      <c r="F32" s="413">
        <v>3459076.64</v>
      </c>
      <c r="G32" s="413">
        <v>3583846.4400000004</v>
      </c>
    </row>
    <row r="33" spans="1:7" ht="20" customHeight="1" x14ac:dyDescent="0.15">
      <c r="A33" s="10" t="s">
        <v>87</v>
      </c>
      <c r="B33" s="414">
        <v>0</v>
      </c>
      <c r="C33" s="414">
        <v>0</v>
      </c>
      <c r="D33" s="414">
        <v>0</v>
      </c>
      <c r="E33" s="413">
        <v>0</v>
      </c>
      <c r="F33" s="413">
        <v>0</v>
      </c>
      <c r="G33" s="413">
        <v>0</v>
      </c>
    </row>
    <row r="34" spans="1:7" ht="20" customHeight="1" x14ac:dyDescent="0.15">
      <c r="A34" s="10" t="s">
        <v>88</v>
      </c>
      <c r="B34" s="414">
        <v>94</v>
      </c>
      <c r="C34" s="414">
        <v>286411</v>
      </c>
      <c r="D34" s="414">
        <v>0</v>
      </c>
      <c r="E34" s="413">
        <v>695328.02</v>
      </c>
      <c r="F34" s="413">
        <v>989764.21000000008</v>
      </c>
      <c r="G34" s="413">
        <v>1015437.2100000001</v>
      </c>
    </row>
    <row r="35" spans="1:7" ht="20" customHeight="1" x14ac:dyDescent="0.15">
      <c r="A35" s="598" t="s">
        <v>13</v>
      </c>
      <c r="B35" s="384">
        <f t="shared" ref="B35:G35" si="3">SUM(B29:B34)</f>
        <v>569</v>
      </c>
      <c r="C35" s="384">
        <f t="shared" si="3"/>
        <v>694784</v>
      </c>
      <c r="D35" s="384">
        <f t="shared" si="3"/>
        <v>34383</v>
      </c>
      <c r="E35" s="383">
        <f t="shared" si="3"/>
        <v>3788747.34</v>
      </c>
      <c r="F35" s="383">
        <f t="shared" si="3"/>
        <v>6159236.54</v>
      </c>
      <c r="G35" s="383">
        <f t="shared" si="3"/>
        <v>6339104.8200000003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32</v>
      </c>
      <c r="C39" s="414">
        <v>60553</v>
      </c>
      <c r="D39" s="414">
        <v>0</v>
      </c>
      <c r="E39" s="413">
        <v>525077</v>
      </c>
      <c r="F39" s="413">
        <v>525077</v>
      </c>
      <c r="G39" s="413">
        <v>525175</v>
      </c>
    </row>
    <row r="40" spans="1:7" ht="20" customHeight="1" x14ac:dyDescent="0.15">
      <c r="A40" s="10" t="s">
        <v>91</v>
      </c>
      <c r="B40" s="414">
        <v>76</v>
      </c>
      <c r="C40" s="414">
        <v>101127</v>
      </c>
      <c r="D40" s="414">
        <v>1861</v>
      </c>
      <c r="E40" s="413">
        <v>184205</v>
      </c>
      <c r="F40" s="413">
        <v>453048.38</v>
      </c>
      <c r="G40" s="413">
        <v>474906.48</v>
      </c>
    </row>
    <row r="41" spans="1:7" ht="20" customHeight="1" x14ac:dyDescent="0.15">
      <c r="A41" s="598" t="s">
        <v>13</v>
      </c>
      <c r="B41" s="384">
        <f t="shared" ref="B41:G41" si="4">SUM(B39:B40)</f>
        <v>108</v>
      </c>
      <c r="C41" s="384">
        <f t="shared" si="4"/>
        <v>161680</v>
      </c>
      <c r="D41" s="384">
        <f t="shared" si="4"/>
        <v>1861</v>
      </c>
      <c r="E41" s="383">
        <f t="shared" si="4"/>
        <v>709282</v>
      </c>
      <c r="F41" s="383">
        <f t="shared" si="4"/>
        <v>978125.38</v>
      </c>
      <c r="G41" s="383">
        <f t="shared" si="4"/>
        <v>1000081.48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4149</v>
      </c>
      <c r="C43" s="594">
        <f t="shared" si="5"/>
        <v>10925740</v>
      </c>
      <c r="D43" s="594">
        <f t="shared" si="5"/>
        <v>64450</v>
      </c>
      <c r="E43" s="595">
        <f t="shared" si="5"/>
        <v>69147458.439999998</v>
      </c>
      <c r="F43" s="595">
        <f t="shared" si="5"/>
        <v>218371274.64999995</v>
      </c>
      <c r="G43" s="595">
        <f t="shared" si="5"/>
        <v>225082035.45999998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6" t="s">
        <v>463</v>
      </c>
      <c r="B1" s="676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1571</v>
      </c>
      <c r="C5" s="414">
        <v>471973</v>
      </c>
      <c r="D5" s="414">
        <v>7071</v>
      </c>
      <c r="E5" s="413">
        <v>2110229.5</v>
      </c>
      <c r="F5" s="413">
        <v>2123314.5</v>
      </c>
      <c r="G5" s="413">
        <v>2129600.5</v>
      </c>
    </row>
    <row r="6" spans="1:7" ht="20" customHeight="1" x14ac:dyDescent="0.15">
      <c r="A6" s="10" t="s">
        <v>69</v>
      </c>
      <c r="B6" s="414">
        <v>14606</v>
      </c>
      <c r="C6" s="414">
        <v>4050841</v>
      </c>
      <c r="D6" s="414">
        <v>11662</v>
      </c>
      <c r="E6" s="413">
        <v>39272193.189999998</v>
      </c>
      <c r="F6" s="413">
        <v>43013857.100000001</v>
      </c>
      <c r="G6" s="413">
        <v>46350755.719999999</v>
      </c>
    </row>
    <row r="7" spans="1:7" ht="20" customHeight="1" x14ac:dyDescent="0.15">
      <c r="A7" s="10" t="s">
        <v>70</v>
      </c>
      <c r="B7" s="414">
        <v>8294</v>
      </c>
      <c r="C7" s="414">
        <v>1802122</v>
      </c>
      <c r="D7" s="414">
        <v>14027</v>
      </c>
      <c r="E7" s="413">
        <v>9141994.370000001</v>
      </c>
      <c r="F7" s="413">
        <v>11767610.220000001</v>
      </c>
      <c r="G7" s="413">
        <v>15098898.26</v>
      </c>
    </row>
    <row r="8" spans="1:7" ht="20" customHeight="1" x14ac:dyDescent="0.15">
      <c r="A8" s="10" t="s">
        <v>71</v>
      </c>
      <c r="B8" s="414">
        <v>1123</v>
      </c>
      <c r="C8" s="414">
        <v>78974</v>
      </c>
      <c r="D8" s="414">
        <v>500</v>
      </c>
      <c r="E8" s="413">
        <v>497290</v>
      </c>
      <c r="F8" s="413">
        <v>515631.7</v>
      </c>
      <c r="G8" s="413">
        <v>544513.69999999995</v>
      </c>
    </row>
    <row r="9" spans="1:7" ht="20" customHeight="1" x14ac:dyDescent="0.15">
      <c r="A9" s="598" t="s">
        <v>13</v>
      </c>
      <c r="B9" s="384">
        <f t="shared" ref="B9:G9" si="0">SUM(B5:B8)</f>
        <v>25594</v>
      </c>
      <c r="C9" s="384">
        <f t="shared" si="0"/>
        <v>6403910</v>
      </c>
      <c r="D9" s="384">
        <f t="shared" si="0"/>
        <v>33260</v>
      </c>
      <c r="E9" s="383">
        <f t="shared" si="0"/>
        <v>51021707.060000002</v>
      </c>
      <c r="F9" s="383">
        <f t="shared" si="0"/>
        <v>57420413.520000003</v>
      </c>
      <c r="G9" s="383">
        <f t="shared" si="0"/>
        <v>64123768.18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6113</v>
      </c>
      <c r="C13" s="414">
        <v>838893</v>
      </c>
      <c r="D13" s="414">
        <v>13845</v>
      </c>
      <c r="E13" s="413">
        <v>6658171.9500000002</v>
      </c>
      <c r="F13" s="413">
        <v>6879020.8400000008</v>
      </c>
      <c r="G13" s="413">
        <v>7192605.5900000008</v>
      </c>
    </row>
    <row r="14" spans="1:7" ht="20" customHeight="1" x14ac:dyDescent="0.15">
      <c r="A14" s="10" t="s">
        <v>74</v>
      </c>
      <c r="B14" s="414">
        <v>1666</v>
      </c>
      <c r="C14" s="414">
        <v>252881</v>
      </c>
      <c r="D14" s="414">
        <v>152</v>
      </c>
      <c r="E14" s="413">
        <v>1516711.33</v>
      </c>
      <c r="F14" s="413">
        <v>1633906.1100000003</v>
      </c>
      <c r="G14" s="413">
        <v>1782304.9900000002</v>
      </c>
    </row>
    <row r="15" spans="1:7" ht="20" customHeight="1" x14ac:dyDescent="0.15">
      <c r="A15" s="10" t="s">
        <v>75</v>
      </c>
      <c r="B15" s="414">
        <v>459</v>
      </c>
      <c r="C15" s="414">
        <v>42791</v>
      </c>
      <c r="D15" s="414">
        <v>596</v>
      </c>
      <c r="E15" s="413">
        <v>430731</v>
      </c>
      <c r="F15" s="413">
        <v>506392.66</v>
      </c>
      <c r="G15" s="413">
        <v>521363.66</v>
      </c>
    </row>
    <row r="16" spans="1:7" ht="20" customHeight="1" x14ac:dyDescent="0.15">
      <c r="A16" s="10" t="s">
        <v>76</v>
      </c>
      <c r="B16" s="414">
        <v>9330</v>
      </c>
      <c r="C16" s="414">
        <v>2674243</v>
      </c>
      <c r="D16" s="414">
        <v>4738</v>
      </c>
      <c r="E16" s="413">
        <v>26220938.350000001</v>
      </c>
      <c r="F16" s="413">
        <v>28153451.379999999</v>
      </c>
      <c r="G16" s="413">
        <v>29024471.829999998</v>
      </c>
    </row>
    <row r="17" spans="1:7" ht="20" customHeight="1" x14ac:dyDescent="0.15">
      <c r="A17" s="598" t="s">
        <v>13</v>
      </c>
      <c r="B17" s="384">
        <f t="shared" ref="B17:G17" si="1">SUM(B13:B16)</f>
        <v>17568</v>
      </c>
      <c r="C17" s="384">
        <f t="shared" si="1"/>
        <v>3808808</v>
      </c>
      <c r="D17" s="384">
        <f t="shared" si="1"/>
        <v>19331</v>
      </c>
      <c r="E17" s="383">
        <f t="shared" si="1"/>
        <v>34826552.630000003</v>
      </c>
      <c r="F17" s="383">
        <f t="shared" si="1"/>
        <v>37172770.990000002</v>
      </c>
      <c r="G17" s="383">
        <f t="shared" si="1"/>
        <v>38520746.07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7237</v>
      </c>
      <c r="C21" s="414">
        <v>1803663</v>
      </c>
      <c r="D21" s="414">
        <v>37629</v>
      </c>
      <c r="E21" s="413">
        <v>14032411.080000002</v>
      </c>
      <c r="F21" s="413">
        <v>14742628.880000001</v>
      </c>
      <c r="G21" s="413">
        <v>14886280.220000001</v>
      </c>
    </row>
    <row r="22" spans="1:7" ht="20" customHeight="1" x14ac:dyDescent="0.15">
      <c r="A22" s="10" t="s">
        <v>79</v>
      </c>
      <c r="B22" s="414">
        <v>2542</v>
      </c>
      <c r="C22" s="414">
        <v>174994</v>
      </c>
      <c r="D22" s="414">
        <v>4131</v>
      </c>
      <c r="E22" s="413">
        <v>972956</v>
      </c>
      <c r="F22" s="413">
        <v>1089055.79</v>
      </c>
      <c r="G22" s="413">
        <v>1355729.13</v>
      </c>
    </row>
    <row r="23" spans="1:7" ht="20" customHeight="1" x14ac:dyDescent="0.15">
      <c r="A23" s="10" t="s">
        <v>80</v>
      </c>
      <c r="B23" s="414">
        <v>6009</v>
      </c>
      <c r="C23" s="414">
        <v>1309282</v>
      </c>
      <c r="D23" s="414">
        <v>32035</v>
      </c>
      <c r="E23" s="413">
        <v>14343012.389999999</v>
      </c>
      <c r="F23" s="413">
        <v>20736629.709999997</v>
      </c>
      <c r="G23" s="413">
        <v>21735643.759999994</v>
      </c>
    </row>
    <row r="24" spans="1:7" ht="20" customHeight="1" x14ac:dyDescent="0.15">
      <c r="A24" s="10" t="s">
        <v>81</v>
      </c>
      <c r="B24" s="414">
        <v>1818</v>
      </c>
      <c r="C24" s="414">
        <v>225997</v>
      </c>
      <c r="D24" s="414">
        <v>150</v>
      </c>
      <c r="E24" s="413">
        <v>1339343.5</v>
      </c>
      <c r="F24" s="413">
        <v>3993069.4299999997</v>
      </c>
      <c r="G24" s="413">
        <v>4083522.4299999997</v>
      </c>
    </row>
    <row r="25" spans="1:7" ht="20" customHeight="1" x14ac:dyDescent="0.15">
      <c r="A25" s="598" t="s">
        <v>13</v>
      </c>
      <c r="B25" s="384">
        <f t="shared" ref="B25:G25" si="2">SUM(B21:B24)</f>
        <v>17606</v>
      </c>
      <c r="C25" s="384">
        <f t="shared" si="2"/>
        <v>3513936</v>
      </c>
      <c r="D25" s="384">
        <f t="shared" si="2"/>
        <v>73945</v>
      </c>
      <c r="E25" s="383">
        <f t="shared" si="2"/>
        <v>30687722.969999999</v>
      </c>
      <c r="F25" s="383">
        <f t="shared" si="2"/>
        <v>40561383.809999995</v>
      </c>
      <c r="G25" s="383">
        <f t="shared" si="2"/>
        <v>42061175.539999999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250</v>
      </c>
      <c r="C29" s="414">
        <v>23557</v>
      </c>
      <c r="D29" s="414">
        <v>30090</v>
      </c>
      <c r="E29" s="413">
        <v>200895.5</v>
      </c>
      <c r="F29" s="413">
        <v>230056.85</v>
      </c>
      <c r="G29" s="413">
        <v>250065.86000000002</v>
      </c>
    </row>
    <row r="30" spans="1:7" ht="20" customHeight="1" x14ac:dyDescent="0.15">
      <c r="A30" s="10" t="s">
        <v>84</v>
      </c>
      <c r="B30" s="414">
        <v>508</v>
      </c>
      <c r="C30" s="414">
        <v>92308</v>
      </c>
      <c r="D30" s="414">
        <v>0</v>
      </c>
      <c r="E30" s="413">
        <v>841543</v>
      </c>
      <c r="F30" s="413">
        <v>844461.4</v>
      </c>
      <c r="G30" s="413">
        <v>844626.4</v>
      </c>
    </row>
    <row r="31" spans="1:7" ht="20" customHeight="1" x14ac:dyDescent="0.15">
      <c r="A31" s="10" t="s">
        <v>85</v>
      </c>
      <c r="B31" s="414">
        <v>539</v>
      </c>
      <c r="C31" s="414">
        <v>55847</v>
      </c>
      <c r="D31" s="414">
        <v>1033</v>
      </c>
      <c r="E31" s="413">
        <v>262576.56</v>
      </c>
      <c r="F31" s="413">
        <v>268583.06</v>
      </c>
      <c r="G31" s="413">
        <v>268583.06</v>
      </c>
    </row>
    <row r="32" spans="1:7" ht="20" customHeight="1" x14ac:dyDescent="0.15">
      <c r="A32" s="10" t="s">
        <v>86</v>
      </c>
      <c r="B32" s="414">
        <v>3587</v>
      </c>
      <c r="C32" s="414">
        <v>413499</v>
      </c>
      <c r="D32" s="414">
        <v>693</v>
      </c>
      <c r="E32" s="413">
        <v>3833483.7399999998</v>
      </c>
      <c r="F32" s="413">
        <v>4127473.8400000003</v>
      </c>
      <c r="G32" s="413">
        <v>4147781.8400000003</v>
      </c>
    </row>
    <row r="33" spans="1:7" ht="20" customHeight="1" x14ac:dyDescent="0.15">
      <c r="A33" s="10" t="s">
        <v>87</v>
      </c>
      <c r="B33" s="414">
        <v>121</v>
      </c>
      <c r="C33" s="414">
        <v>13515</v>
      </c>
      <c r="D33" s="414">
        <v>0</v>
      </c>
      <c r="E33" s="413">
        <v>110304</v>
      </c>
      <c r="F33" s="413">
        <v>110433.8</v>
      </c>
      <c r="G33" s="413">
        <v>110433.8</v>
      </c>
    </row>
    <row r="34" spans="1:7" ht="20" customHeight="1" x14ac:dyDescent="0.15">
      <c r="A34" s="10" t="s">
        <v>88</v>
      </c>
      <c r="B34" s="414">
        <v>1383</v>
      </c>
      <c r="C34" s="414">
        <v>230230</v>
      </c>
      <c r="D34" s="414">
        <v>2382</v>
      </c>
      <c r="E34" s="413">
        <v>1097266.95</v>
      </c>
      <c r="F34" s="413">
        <v>1189984</v>
      </c>
      <c r="G34" s="413">
        <v>1217423.3999999999</v>
      </c>
    </row>
    <row r="35" spans="1:7" ht="20" customHeight="1" x14ac:dyDescent="0.15">
      <c r="A35" s="598" t="s">
        <v>13</v>
      </c>
      <c r="B35" s="384">
        <f t="shared" ref="B35:G35" si="3">SUM(B29:B34)</f>
        <v>6388</v>
      </c>
      <c r="C35" s="384">
        <f t="shared" si="3"/>
        <v>828956</v>
      </c>
      <c r="D35" s="384">
        <f t="shared" si="3"/>
        <v>34198</v>
      </c>
      <c r="E35" s="383">
        <f t="shared" si="3"/>
        <v>6346069.75</v>
      </c>
      <c r="F35" s="383">
        <f t="shared" si="3"/>
        <v>6770992.9500000002</v>
      </c>
      <c r="G35" s="383">
        <f t="shared" si="3"/>
        <v>6838914.3599999994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1125</v>
      </c>
      <c r="C39" s="414">
        <v>47271</v>
      </c>
      <c r="D39" s="414">
        <v>0</v>
      </c>
      <c r="E39" s="413">
        <v>208146.59999999998</v>
      </c>
      <c r="F39" s="413">
        <v>329245.45999999996</v>
      </c>
      <c r="G39" s="413">
        <v>329351.45999999996</v>
      </c>
    </row>
    <row r="40" spans="1:7" ht="20" customHeight="1" x14ac:dyDescent="0.15">
      <c r="A40" s="10" t="s">
        <v>91</v>
      </c>
      <c r="B40" s="414">
        <v>5248</v>
      </c>
      <c r="C40" s="414">
        <v>830502</v>
      </c>
      <c r="D40" s="414">
        <v>11056</v>
      </c>
      <c r="E40" s="413">
        <v>3911558.71</v>
      </c>
      <c r="F40" s="413">
        <v>4013897.32</v>
      </c>
      <c r="G40" s="413">
        <v>4310734.97</v>
      </c>
    </row>
    <row r="41" spans="1:7" ht="20" customHeight="1" x14ac:dyDescent="0.15">
      <c r="A41" s="598" t="s">
        <v>13</v>
      </c>
      <c r="B41" s="384">
        <f t="shared" ref="B41:G41" si="4">SUM(B39:B40)</f>
        <v>6373</v>
      </c>
      <c r="C41" s="384">
        <f t="shared" si="4"/>
        <v>877773</v>
      </c>
      <c r="D41" s="384">
        <f t="shared" si="4"/>
        <v>11056</v>
      </c>
      <c r="E41" s="383">
        <f t="shared" si="4"/>
        <v>4119705.31</v>
      </c>
      <c r="F41" s="383">
        <f t="shared" si="4"/>
        <v>4343142.7799999993</v>
      </c>
      <c r="G41" s="383">
        <f t="shared" si="4"/>
        <v>4640086.43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73529</v>
      </c>
      <c r="C43" s="594">
        <f t="shared" si="5"/>
        <v>15433383</v>
      </c>
      <c r="D43" s="594">
        <f t="shared" si="5"/>
        <v>171790</v>
      </c>
      <c r="E43" s="595">
        <f t="shared" si="5"/>
        <v>127001757.72</v>
      </c>
      <c r="F43" s="595">
        <f t="shared" si="5"/>
        <v>146268704.04999998</v>
      </c>
      <c r="G43" s="595">
        <f t="shared" si="5"/>
        <v>156184690.57999998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>
    <tabColor rgb="FFFF0000"/>
  </sheetPr>
  <dimension ref="A1:G45"/>
  <sheetViews>
    <sheetView workbookViewId="0">
      <selection sqref="A1:B1"/>
    </sheetView>
  </sheetViews>
  <sheetFormatPr baseColWidth="10" defaultColWidth="8.83203125" defaultRowHeight="18.75" customHeight="1" x14ac:dyDescent="0.15"/>
  <cols>
    <col min="1" max="1" width="18.6640625" style="6" customWidth="1"/>
    <col min="2" max="2" width="16.1640625" style="6" customWidth="1"/>
    <col min="3" max="4" width="12.5" style="6" customWidth="1"/>
    <col min="5" max="5" width="16.5" style="6" bestFit="1" customWidth="1"/>
    <col min="6" max="6" width="15.83203125" style="6" bestFit="1" customWidth="1"/>
    <col min="7" max="7" width="13.83203125" style="6" bestFit="1" customWidth="1"/>
    <col min="8" max="16384" width="8.83203125" style="6"/>
  </cols>
  <sheetData>
    <row r="1" spans="1:7" ht="50" customHeight="1" x14ac:dyDescent="0.15">
      <c r="A1" s="652" t="s">
        <v>420</v>
      </c>
      <c r="B1" s="653"/>
      <c r="C1" s="649" t="s">
        <v>236</v>
      </c>
      <c r="D1" s="649"/>
      <c r="E1" s="649"/>
      <c r="F1" s="649"/>
      <c r="G1" s="649"/>
    </row>
    <row r="2" spans="1:7" ht="30" customHeight="1" x14ac:dyDescent="0.15">
      <c r="A2" s="7"/>
      <c r="B2" s="7"/>
      <c r="C2" s="7"/>
      <c r="D2" s="7"/>
      <c r="E2" s="8"/>
      <c r="F2" s="8"/>
    </row>
    <row r="3" spans="1:7" ht="21" customHeight="1" x14ac:dyDescent="0.15">
      <c r="A3" s="7" t="s">
        <v>12</v>
      </c>
      <c r="B3" s="7"/>
      <c r="C3" s="7"/>
      <c r="D3" s="7"/>
      <c r="E3" s="8"/>
      <c r="F3" s="7" t="s">
        <v>421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308748</v>
      </c>
      <c r="C5" s="414">
        <v>12489100</v>
      </c>
      <c r="D5" s="414">
        <v>56503</v>
      </c>
      <c r="E5" s="413">
        <v>81394960.189999983</v>
      </c>
      <c r="F5" s="413">
        <v>100171903.29999997</v>
      </c>
      <c r="G5" s="413">
        <v>100318036.63999996</v>
      </c>
    </row>
    <row r="6" spans="1:7" ht="21" customHeight="1" x14ac:dyDescent="0.15">
      <c r="A6" s="9" t="s">
        <v>16</v>
      </c>
      <c r="B6" s="414">
        <v>272951</v>
      </c>
      <c r="C6" s="414">
        <v>8467518</v>
      </c>
      <c r="D6" s="414">
        <v>28369</v>
      </c>
      <c r="E6" s="413">
        <v>52382647.879999995</v>
      </c>
      <c r="F6" s="413">
        <v>61659419.879999988</v>
      </c>
      <c r="G6" s="413">
        <v>61778659.039999992</v>
      </c>
    </row>
    <row r="7" spans="1:7" ht="21" customHeight="1" x14ac:dyDescent="0.15">
      <c r="A7" s="9" t="s">
        <v>17</v>
      </c>
      <c r="B7" s="414">
        <v>301053</v>
      </c>
      <c r="C7" s="414">
        <v>8068654</v>
      </c>
      <c r="D7" s="414">
        <v>24016</v>
      </c>
      <c r="E7" s="413">
        <v>49177507.640000001</v>
      </c>
      <c r="F7" s="413">
        <v>59014191.740000002</v>
      </c>
      <c r="G7" s="413">
        <v>59113426.209999993</v>
      </c>
    </row>
    <row r="8" spans="1:7" ht="21" customHeight="1" x14ac:dyDescent="0.15">
      <c r="A8" s="9" t="s">
        <v>18</v>
      </c>
      <c r="B8" s="414">
        <v>288046</v>
      </c>
      <c r="C8" s="414">
        <v>10290518</v>
      </c>
      <c r="D8" s="414">
        <v>36037</v>
      </c>
      <c r="E8" s="413">
        <v>63157634.289999999</v>
      </c>
      <c r="F8" s="413">
        <v>77990289.280000001</v>
      </c>
      <c r="G8" s="413">
        <v>78212369.699999973</v>
      </c>
    </row>
    <row r="9" spans="1:7" ht="21" customHeight="1" x14ac:dyDescent="0.15">
      <c r="A9" s="9" t="s">
        <v>19</v>
      </c>
      <c r="B9" s="414">
        <v>268636</v>
      </c>
      <c r="C9" s="414">
        <v>7796085</v>
      </c>
      <c r="D9" s="414">
        <v>24664</v>
      </c>
      <c r="E9" s="413">
        <v>49849287.119999997</v>
      </c>
      <c r="F9" s="413">
        <v>59729552.510000013</v>
      </c>
      <c r="G9" s="413">
        <v>59878412.970000029</v>
      </c>
    </row>
    <row r="10" spans="1:7" ht="21" customHeight="1" x14ac:dyDescent="0.15">
      <c r="A10" s="9" t="s">
        <v>20</v>
      </c>
      <c r="B10" s="414">
        <v>237477</v>
      </c>
      <c r="C10" s="414">
        <v>4286370</v>
      </c>
      <c r="D10" s="414">
        <v>16974</v>
      </c>
      <c r="E10" s="413">
        <v>26467189.929999996</v>
      </c>
      <c r="F10" s="413">
        <v>31849329.549999993</v>
      </c>
      <c r="G10" s="413">
        <v>31918198.400000006</v>
      </c>
    </row>
    <row r="11" spans="1:7" ht="21" customHeight="1" x14ac:dyDescent="0.15">
      <c r="A11" s="9" t="s">
        <v>21</v>
      </c>
      <c r="B11" s="414">
        <v>207763</v>
      </c>
      <c r="C11" s="414">
        <v>4909151</v>
      </c>
      <c r="D11" s="414">
        <v>23035</v>
      </c>
      <c r="E11" s="413">
        <v>30122990.620000016</v>
      </c>
      <c r="F11" s="413">
        <v>37861308.359999999</v>
      </c>
      <c r="G11" s="413">
        <v>37982722.869999997</v>
      </c>
    </row>
    <row r="12" spans="1:7" ht="21" customHeight="1" x14ac:dyDescent="0.15">
      <c r="A12" s="9" t="s">
        <v>22</v>
      </c>
      <c r="B12" s="414">
        <v>210585</v>
      </c>
      <c r="C12" s="414">
        <v>7051071</v>
      </c>
      <c r="D12" s="414">
        <v>30612</v>
      </c>
      <c r="E12" s="413">
        <v>45735138.850000001</v>
      </c>
      <c r="F12" s="413">
        <v>54350700.960000001</v>
      </c>
      <c r="G12" s="413">
        <v>54410111.289999999</v>
      </c>
    </row>
    <row r="13" spans="1:7" ht="21" customHeight="1" x14ac:dyDescent="0.15">
      <c r="A13" s="9" t="s">
        <v>23</v>
      </c>
      <c r="B13" s="414">
        <v>252819</v>
      </c>
      <c r="C13" s="414">
        <v>7819079</v>
      </c>
      <c r="D13" s="414">
        <v>25310</v>
      </c>
      <c r="E13" s="413">
        <v>53070538.770000003</v>
      </c>
      <c r="F13" s="413">
        <v>62794563.509999998</v>
      </c>
      <c r="G13" s="413">
        <v>62855064.939999998</v>
      </c>
    </row>
    <row r="14" spans="1:7" ht="21" customHeight="1" x14ac:dyDescent="0.15">
      <c r="A14" s="9" t="s">
        <v>24</v>
      </c>
      <c r="B14" s="414">
        <v>284646</v>
      </c>
      <c r="C14" s="414">
        <v>9632400</v>
      </c>
      <c r="D14" s="414">
        <v>27638</v>
      </c>
      <c r="E14" s="413">
        <v>63496461.740000002</v>
      </c>
      <c r="F14" s="413">
        <v>72910605.820000008</v>
      </c>
      <c r="G14" s="413">
        <v>73204053.859999999</v>
      </c>
    </row>
    <row r="15" spans="1:7" ht="21" customHeight="1" x14ac:dyDescent="0.15">
      <c r="A15" s="9" t="s">
        <v>25</v>
      </c>
      <c r="B15" s="414">
        <v>291507</v>
      </c>
      <c r="C15" s="414">
        <v>9937379</v>
      </c>
      <c r="D15" s="414">
        <v>30724</v>
      </c>
      <c r="E15" s="413">
        <v>61985731.859999999</v>
      </c>
      <c r="F15" s="413">
        <v>70529036.690000027</v>
      </c>
      <c r="G15" s="413">
        <v>70661442.340000004</v>
      </c>
    </row>
    <row r="16" spans="1:7" ht="21" customHeight="1" x14ac:dyDescent="0.15">
      <c r="A16" s="9" t="s">
        <v>26</v>
      </c>
      <c r="B16" s="414">
        <v>321114</v>
      </c>
      <c r="C16" s="414">
        <v>13691888</v>
      </c>
      <c r="D16" s="414">
        <v>41492</v>
      </c>
      <c r="E16" s="413">
        <v>91071679.359999955</v>
      </c>
      <c r="F16" s="413">
        <v>103129044.45999999</v>
      </c>
      <c r="G16" s="413">
        <v>103267989.41999999</v>
      </c>
    </row>
    <row r="17" spans="1:7" ht="21" customHeight="1" x14ac:dyDescent="0.15">
      <c r="A17" s="4" t="s">
        <v>13</v>
      </c>
      <c r="B17" s="415">
        <f t="shared" ref="B17:G17" si="0">SUM(B5:B16)</f>
        <v>3245345</v>
      </c>
      <c r="C17" s="415">
        <f t="shared" si="0"/>
        <v>104439213</v>
      </c>
      <c r="D17" s="415">
        <f t="shared" si="0"/>
        <v>365374</v>
      </c>
      <c r="E17" s="15">
        <f t="shared" si="0"/>
        <v>667911768.25</v>
      </c>
      <c r="F17" s="15">
        <f t="shared" si="0"/>
        <v>791989946.06000006</v>
      </c>
      <c r="G17" s="15">
        <f t="shared" si="0"/>
        <v>793600487.67999995</v>
      </c>
    </row>
    <row r="45" ht="6.75" customHeight="1" x14ac:dyDescent="0.15"/>
  </sheetData>
  <mergeCells count="2">
    <mergeCell ref="C1:G1"/>
    <mergeCell ref="A1:B1"/>
  </mergeCells>
  <phoneticPr fontId="2" type="noConversion"/>
  <printOptions horizontalCentered="1"/>
  <pageMargins left="0.11811023622047245" right="0.11811023622047245" top="0.59055118110236227" bottom="0.47244094488188981" header="0.19685039370078741" footer="0.23622047244094491"/>
  <pageSetup paperSize="9" orientation="landscape" horizontalDpi="4294967293"/>
  <headerFooter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44"/>
  <sheetViews>
    <sheetView zoomScaleNormal="100" workbookViewId="0">
      <selection sqref="A1:B1"/>
    </sheetView>
  </sheetViews>
  <sheetFormatPr baseColWidth="10" defaultColWidth="9.1640625" defaultRowHeight="15" customHeight="1" x14ac:dyDescent="0.15"/>
  <cols>
    <col min="1" max="1" width="19.5" style="27" customWidth="1"/>
    <col min="2" max="7" width="16.83203125" style="27" customWidth="1"/>
    <col min="8" max="16384" width="9.1640625" style="27"/>
  </cols>
  <sheetData>
    <row r="1" spans="1:7" ht="50" customHeight="1" x14ac:dyDescent="0.15">
      <c r="A1" s="677" t="s">
        <v>437</v>
      </c>
      <c r="B1" s="677"/>
      <c r="C1" s="668" t="s">
        <v>199</v>
      </c>
      <c r="D1" s="668"/>
      <c r="E1" s="668"/>
      <c r="F1" s="668"/>
      <c r="G1" s="668"/>
    </row>
    <row r="2" spans="1:7" ht="40" customHeight="1" x14ac:dyDescent="0.15"/>
    <row r="3" spans="1:7" s="28" customFormat="1" ht="20" customHeight="1" x14ac:dyDescent="0.15">
      <c r="A3" s="600" t="s">
        <v>66</v>
      </c>
      <c r="B3" s="416"/>
      <c r="C3" s="416"/>
      <c r="D3" s="416"/>
      <c r="E3" s="416"/>
      <c r="F3" s="416"/>
    </row>
    <row r="4" spans="1:7" ht="20" customHeight="1" x14ac:dyDescent="0.15">
      <c r="A4" s="597" t="s">
        <v>67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0" customHeight="1" x14ac:dyDescent="0.15">
      <c r="A5" s="10" t="s">
        <v>68</v>
      </c>
      <c r="B5" s="414">
        <v>912</v>
      </c>
      <c r="C5" s="414">
        <v>1249</v>
      </c>
      <c r="D5" s="414">
        <v>197592</v>
      </c>
      <c r="E5" s="413">
        <v>9480.5</v>
      </c>
      <c r="F5" s="413">
        <v>2897880.69</v>
      </c>
      <c r="G5" s="413">
        <v>2934345.8899999997</v>
      </c>
    </row>
    <row r="6" spans="1:7" ht="20" customHeight="1" x14ac:dyDescent="0.15">
      <c r="A6" s="10" t="s">
        <v>69</v>
      </c>
      <c r="B6" s="414">
        <v>10272</v>
      </c>
      <c r="C6" s="414">
        <v>298278</v>
      </c>
      <c r="D6" s="414">
        <v>2667183</v>
      </c>
      <c r="E6" s="413">
        <v>4522837.4499999993</v>
      </c>
      <c r="F6" s="413">
        <v>31120734.129999999</v>
      </c>
      <c r="G6" s="413">
        <v>33205619.229999989</v>
      </c>
    </row>
    <row r="7" spans="1:7" ht="20" customHeight="1" x14ac:dyDescent="0.15">
      <c r="A7" s="10" t="s">
        <v>70</v>
      </c>
      <c r="B7" s="414">
        <v>5017</v>
      </c>
      <c r="C7" s="414">
        <v>108361</v>
      </c>
      <c r="D7" s="414">
        <v>1095066</v>
      </c>
      <c r="E7" s="413">
        <v>1060596</v>
      </c>
      <c r="F7" s="413">
        <v>13835288.360000001</v>
      </c>
      <c r="G7" s="413">
        <v>17524506.699999999</v>
      </c>
    </row>
    <row r="8" spans="1:7" ht="20" customHeight="1" x14ac:dyDescent="0.15">
      <c r="A8" s="10" t="s">
        <v>71</v>
      </c>
      <c r="B8" s="414">
        <v>243</v>
      </c>
      <c r="C8" s="414">
        <v>20242</v>
      </c>
      <c r="D8" s="414">
        <v>81178</v>
      </c>
      <c r="E8" s="413">
        <v>122344</v>
      </c>
      <c r="F8" s="413">
        <v>923063.68</v>
      </c>
      <c r="G8" s="413">
        <v>954503.62</v>
      </c>
    </row>
    <row r="9" spans="1:7" ht="20" customHeight="1" x14ac:dyDescent="0.15">
      <c r="A9" s="598" t="s">
        <v>13</v>
      </c>
      <c r="B9" s="384">
        <f t="shared" ref="B9:G9" si="0">SUM(B5:B8)</f>
        <v>16444</v>
      </c>
      <c r="C9" s="384">
        <f t="shared" si="0"/>
        <v>428130</v>
      </c>
      <c r="D9" s="384">
        <f t="shared" si="0"/>
        <v>4041019</v>
      </c>
      <c r="E9" s="383">
        <f t="shared" si="0"/>
        <v>5715257.9499999993</v>
      </c>
      <c r="F9" s="383">
        <f t="shared" si="0"/>
        <v>48776966.859999999</v>
      </c>
      <c r="G9" s="383">
        <f t="shared" si="0"/>
        <v>54618975.43999999</v>
      </c>
    </row>
    <row r="10" spans="1:7" ht="20" customHeight="1" x14ac:dyDescent="0.15"/>
    <row r="11" spans="1:7" s="28" customFormat="1" ht="20" customHeight="1" x14ac:dyDescent="0.15">
      <c r="A11" s="601" t="s">
        <v>72</v>
      </c>
      <c r="B11" s="416"/>
      <c r="C11" s="416"/>
      <c r="D11" s="416"/>
      <c r="E11" s="416"/>
      <c r="F11" s="416"/>
    </row>
    <row r="12" spans="1:7" ht="20" customHeight="1" x14ac:dyDescent="0.15">
      <c r="A12" s="597" t="s">
        <v>67</v>
      </c>
      <c r="B12" s="596" t="s">
        <v>11</v>
      </c>
      <c r="C12" s="596" t="s">
        <v>2</v>
      </c>
      <c r="D12" s="596" t="s">
        <v>198</v>
      </c>
      <c r="E12" s="596" t="s">
        <v>1</v>
      </c>
      <c r="F12" s="596" t="s">
        <v>0</v>
      </c>
      <c r="G12" s="596" t="s">
        <v>10</v>
      </c>
    </row>
    <row r="13" spans="1:7" ht="20" customHeight="1" x14ac:dyDescent="0.15">
      <c r="A13" s="10" t="s">
        <v>73</v>
      </c>
      <c r="B13" s="414">
        <v>7010</v>
      </c>
      <c r="C13" s="414">
        <v>249619</v>
      </c>
      <c r="D13" s="414">
        <v>1755244</v>
      </c>
      <c r="E13" s="413">
        <v>1861120.0999999999</v>
      </c>
      <c r="F13" s="413">
        <v>19033241.800000001</v>
      </c>
      <c r="G13" s="413">
        <v>20966067.120000001</v>
      </c>
    </row>
    <row r="14" spans="1:7" ht="20" customHeight="1" x14ac:dyDescent="0.15">
      <c r="A14" s="10" t="s">
        <v>74</v>
      </c>
      <c r="B14" s="414">
        <v>3325</v>
      </c>
      <c r="C14" s="414">
        <v>21198</v>
      </c>
      <c r="D14" s="414">
        <v>848083</v>
      </c>
      <c r="E14" s="413">
        <v>155403.1</v>
      </c>
      <c r="F14" s="413">
        <v>13510262.780000001</v>
      </c>
      <c r="G14" s="413">
        <v>14293219.800000003</v>
      </c>
    </row>
    <row r="15" spans="1:7" ht="20" customHeight="1" x14ac:dyDescent="0.15">
      <c r="A15" s="10" t="s">
        <v>75</v>
      </c>
      <c r="B15" s="414">
        <v>3109</v>
      </c>
      <c r="C15" s="414">
        <v>183305</v>
      </c>
      <c r="D15" s="414">
        <v>1452783</v>
      </c>
      <c r="E15" s="413">
        <v>2596526.7800000003</v>
      </c>
      <c r="F15" s="413">
        <v>13640044.040000001</v>
      </c>
      <c r="G15" s="413">
        <v>14265694.620000001</v>
      </c>
    </row>
    <row r="16" spans="1:7" ht="20" customHeight="1" x14ac:dyDescent="0.15">
      <c r="A16" s="10" t="s">
        <v>76</v>
      </c>
      <c r="B16" s="414">
        <v>7530</v>
      </c>
      <c r="C16" s="414">
        <v>131534</v>
      </c>
      <c r="D16" s="414">
        <v>2077533</v>
      </c>
      <c r="E16" s="413">
        <v>815743</v>
      </c>
      <c r="F16" s="413">
        <v>26238436.849999998</v>
      </c>
      <c r="G16" s="413">
        <v>27815808.069999993</v>
      </c>
    </row>
    <row r="17" spans="1:7" ht="20" customHeight="1" x14ac:dyDescent="0.15">
      <c r="A17" s="598" t="s">
        <v>13</v>
      </c>
      <c r="B17" s="384">
        <f t="shared" ref="B17:G17" si="1">SUM(B13:B16)</f>
        <v>20974</v>
      </c>
      <c r="C17" s="384">
        <f t="shared" si="1"/>
        <v>585656</v>
      </c>
      <c r="D17" s="384">
        <f t="shared" si="1"/>
        <v>6133643</v>
      </c>
      <c r="E17" s="383">
        <f t="shared" si="1"/>
        <v>5428792.9800000004</v>
      </c>
      <c r="F17" s="383">
        <f t="shared" si="1"/>
        <v>72421985.469999999</v>
      </c>
      <c r="G17" s="383">
        <f t="shared" si="1"/>
        <v>77340789.609999999</v>
      </c>
    </row>
    <row r="18" spans="1:7" ht="20" customHeight="1" x14ac:dyDescent="0.15"/>
    <row r="19" spans="1:7" s="28" customFormat="1" ht="20" customHeight="1" x14ac:dyDescent="0.15">
      <c r="A19" s="602" t="s">
        <v>77</v>
      </c>
      <c r="B19" s="416"/>
      <c r="C19" s="416"/>
      <c r="D19" s="416"/>
      <c r="E19" s="416"/>
      <c r="F19" s="416"/>
    </row>
    <row r="20" spans="1:7" ht="20" customHeight="1" x14ac:dyDescent="0.15">
      <c r="A20" s="597" t="s">
        <v>67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0" customHeight="1" x14ac:dyDescent="0.15">
      <c r="A21" s="10" t="s">
        <v>78</v>
      </c>
      <c r="B21" s="414">
        <v>1262</v>
      </c>
      <c r="C21" s="414">
        <v>40330</v>
      </c>
      <c r="D21" s="414">
        <v>247193</v>
      </c>
      <c r="E21" s="413">
        <v>279843.31</v>
      </c>
      <c r="F21" s="413">
        <v>3040782.4299999997</v>
      </c>
      <c r="G21" s="413">
        <v>3499856.5000000005</v>
      </c>
    </row>
    <row r="22" spans="1:7" ht="20" customHeight="1" x14ac:dyDescent="0.15">
      <c r="A22" s="10" t="s">
        <v>79</v>
      </c>
      <c r="B22" s="414">
        <v>3009</v>
      </c>
      <c r="C22" s="414">
        <v>80526</v>
      </c>
      <c r="D22" s="414">
        <v>1278486</v>
      </c>
      <c r="E22" s="413">
        <v>389300.1</v>
      </c>
      <c r="F22" s="413">
        <v>9437269.339999998</v>
      </c>
      <c r="G22" s="413">
        <v>12996246.550000001</v>
      </c>
    </row>
    <row r="23" spans="1:7" ht="20" customHeight="1" x14ac:dyDescent="0.15">
      <c r="A23" s="10" t="s">
        <v>80</v>
      </c>
      <c r="B23" s="414">
        <v>5136</v>
      </c>
      <c r="C23" s="414">
        <v>571348</v>
      </c>
      <c r="D23" s="414">
        <v>992630</v>
      </c>
      <c r="E23" s="413">
        <v>5694671.8799999999</v>
      </c>
      <c r="F23" s="413">
        <v>19609321.459999997</v>
      </c>
      <c r="G23" s="413">
        <v>21816995.009999998</v>
      </c>
    </row>
    <row r="24" spans="1:7" ht="20" customHeight="1" x14ac:dyDescent="0.15">
      <c r="A24" s="10" t="s">
        <v>81</v>
      </c>
      <c r="B24" s="414">
        <v>3092</v>
      </c>
      <c r="C24" s="414">
        <v>18474</v>
      </c>
      <c r="D24" s="414">
        <v>824123</v>
      </c>
      <c r="E24" s="413">
        <v>208931</v>
      </c>
      <c r="F24" s="413">
        <v>9292443.0600000024</v>
      </c>
      <c r="G24" s="413">
        <v>10002557.900000002</v>
      </c>
    </row>
    <row r="25" spans="1:7" ht="20" customHeight="1" x14ac:dyDescent="0.15">
      <c r="A25" s="598" t="s">
        <v>13</v>
      </c>
      <c r="B25" s="384">
        <f t="shared" ref="B25:G25" si="2">SUM(B21:B24)</f>
        <v>12499</v>
      </c>
      <c r="C25" s="384">
        <f t="shared" si="2"/>
        <v>710678</v>
      </c>
      <c r="D25" s="384">
        <f t="shared" si="2"/>
        <v>3342432</v>
      </c>
      <c r="E25" s="383">
        <f t="shared" si="2"/>
        <v>6572746.29</v>
      </c>
      <c r="F25" s="383">
        <f t="shared" si="2"/>
        <v>41379816.289999999</v>
      </c>
      <c r="G25" s="383">
        <f t="shared" si="2"/>
        <v>48315655.960000008</v>
      </c>
    </row>
    <row r="26" spans="1:7" ht="20" customHeight="1" x14ac:dyDescent="0.15"/>
    <row r="27" spans="1:7" s="28" customFormat="1" ht="20" customHeight="1" x14ac:dyDescent="0.15">
      <c r="A27" s="603" t="s">
        <v>82</v>
      </c>
      <c r="B27" s="416"/>
      <c r="C27" s="416"/>
      <c r="D27" s="416"/>
      <c r="E27" s="416"/>
      <c r="F27" s="416"/>
    </row>
    <row r="28" spans="1:7" ht="20" customHeight="1" x14ac:dyDescent="0.15">
      <c r="A28" s="597" t="s">
        <v>67</v>
      </c>
      <c r="B28" s="596" t="s">
        <v>11</v>
      </c>
      <c r="C28" s="596" t="s">
        <v>2</v>
      </c>
      <c r="D28" s="596" t="s">
        <v>198</v>
      </c>
      <c r="E28" s="596" t="s">
        <v>1</v>
      </c>
      <c r="F28" s="596" t="s">
        <v>0</v>
      </c>
      <c r="G28" s="596" t="s">
        <v>10</v>
      </c>
    </row>
    <row r="29" spans="1:7" ht="20" customHeight="1" x14ac:dyDescent="0.15">
      <c r="A29" s="10" t="s">
        <v>204</v>
      </c>
      <c r="B29" s="414">
        <v>1167</v>
      </c>
      <c r="C29" s="414">
        <v>876</v>
      </c>
      <c r="D29" s="414">
        <v>365337</v>
      </c>
      <c r="E29" s="413">
        <v>8765</v>
      </c>
      <c r="F29" s="413">
        <v>2488444.7400000002</v>
      </c>
      <c r="G29" s="413">
        <v>3144752.0100000002</v>
      </c>
    </row>
    <row r="30" spans="1:7" ht="20" customHeight="1" x14ac:dyDescent="0.15">
      <c r="A30" s="10" t="s">
        <v>84</v>
      </c>
      <c r="B30" s="414">
        <v>125</v>
      </c>
      <c r="C30" s="414">
        <v>4184</v>
      </c>
      <c r="D30" s="414">
        <v>27659</v>
      </c>
      <c r="E30" s="413">
        <v>53506.76</v>
      </c>
      <c r="F30" s="413">
        <v>199778.74999999997</v>
      </c>
      <c r="G30" s="413">
        <v>209318.74999999997</v>
      </c>
    </row>
    <row r="31" spans="1:7" ht="20" customHeight="1" x14ac:dyDescent="0.15">
      <c r="A31" s="10" t="s">
        <v>85</v>
      </c>
      <c r="B31" s="414">
        <v>8</v>
      </c>
      <c r="C31" s="414">
        <v>0</v>
      </c>
      <c r="D31" s="414">
        <v>40</v>
      </c>
      <c r="E31" s="413">
        <v>0</v>
      </c>
      <c r="F31" s="413">
        <v>1304</v>
      </c>
      <c r="G31" s="413">
        <v>1304</v>
      </c>
    </row>
    <row r="32" spans="1:7" ht="20" customHeight="1" x14ac:dyDescent="0.15">
      <c r="A32" s="10" t="s">
        <v>86</v>
      </c>
      <c r="B32" s="414">
        <v>758</v>
      </c>
      <c r="C32" s="414">
        <v>12425</v>
      </c>
      <c r="D32" s="414">
        <v>198155</v>
      </c>
      <c r="E32" s="413">
        <v>130901.4</v>
      </c>
      <c r="F32" s="413">
        <v>1372741.9500000002</v>
      </c>
      <c r="G32" s="413">
        <v>1652463.3800000004</v>
      </c>
    </row>
    <row r="33" spans="1:7" ht="20" customHeight="1" x14ac:dyDescent="0.15">
      <c r="A33" s="10" t="s">
        <v>87</v>
      </c>
      <c r="B33" s="414">
        <v>70</v>
      </c>
      <c r="C33" s="414">
        <v>1209</v>
      </c>
      <c r="D33" s="414">
        <v>17348</v>
      </c>
      <c r="E33" s="413">
        <v>16296</v>
      </c>
      <c r="F33" s="413">
        <v>69673.36</v>
      </c>
      <c r="G33" s="413">
        <v>150321.64000000001</v>
      </c>
    </row>
    <row r="34" spans="1:7" ht="20" customHeight="1" x14ac:dyDescent="0.15">
      <c r="A34" s="10" t="s">
        <v>88</v>
      </c>
      <c r="B34" s="414">
        <v>593</v>
      </c>
      <c r="C34" s="414">
        <v>89270</v>
      </c>
      <c r="D34" s="414">
        <v>385633</v>
      </c>
      <c r="E34" s="413">
        <v>692874</v>
      </c>
      <c r="F34" s="413">
        <v>2020487.4000000004</v>
      </c>
      <c r="G34" s="413">
        <v>2410398.1600000006</v>
      </c>
    </row>
    <row r="35" spans="1:7" ht="20" customHeight="1" x14ac:dyDescent="0.15">
      <c r="A35" s="598" t="s">
        <v>13</v>
      </c>
      <c r="B35" s="384">
        <f t="shared" ref="B35:G35" si="3">SUM(B29:B34)</f>
        <v>2721</v>
      </c>
      <c r="C35" s="384">
        <f t="shared" si="3"/>
        <v>107964</v>
      </c>
      <c r="D35" s="384">
        <f t="shared" si="3"/>
        <v>994172</v>
      </c>
      <c r="E35" s="383">
        <f t="shared" si="3"/>
        <v>902343.16</v>
      </c>
      <c r="F35" s="383">
        <f t="shared" si="3"/>
        <v>6152430.2000000011</v>
      </c>
      <c r="G35" s="383">
        <f t="shared" si="3"/>
        <v>7568557.9400000013</v>
      </c>
    </row>
    <row r="36" spans="1:7" ht="20" customHeight="1" x14ac:dyDescent="0.15"/>
    <row r="37" spans="1:7" s="28" customFormat="1" ht="20" customHeight="1" x14ac:dyDescent="0.15">
      <c r="A37" s="604" t="s">
        <v>89</v>
      </c>
      <c r="B37" s="416"/>
      <c r="C37" s="416"/>
      <c r="D37" s="416"/>
      <c r="E37" s="416"/>
      <c r="F37" s="416"/>
    </row>
    <row r="38" spans="1:7" ht="20" customHeight="1" x14ac:dyDescent="0.15">
      <c r="A38" s="597" t="s">
        <v>67</v>
      </c>
      <c r="B38" s="596" t="s">
        <v>11</v>
      </c>
      <c r="C38" s="596" t="s">
        <v>2</v>
      </c>
      <c r="D38" s="596" t="s">
        <v>198</v>
      </c>
      <c r="E38" s="596" t="s">
        <v>1</v>
      </c>
      <c r="F38" s="596" t="s">
        <v>0</v>
      </c>
      <c r="G38" s="596" t="s">
        <v>10</v>
      </c>
    </row>
    <row r="39" spans="1:7" ht="20" customHeight="1" x14ac:dyDescent="0.15">
      <c r="A39" s="10" t="s">
        <v>90</v>
      </c>
      <c r="B39" s="414">
        <v>33</v>
      </c>
      <c r="C39" s="414">
        <v>8574</v>
      </c>
      <c r="D39" s="414">
        <v>8999</v>
      </c>
      <c r="E39" s="413">
        <v>162202</v>
      </c>
      <c r="F39" s="413">
        <v>245754</v>
      </c>
      <c r="G39" s="413">
        <v>275633.40000000002</v>
      </c>
    </row>
    <row r="40" spans="1:7" ht="20" customHeight="1" x14ac:dyDescent="0.15">
      <c r="A40" s="10" t="s">
        <v>91</v>
      </c>
      <c r="B40" s="414">
        <v>227</v>
      </c>
      <c r="C40" s="414">
        <v>27546</v>
      </c>
      <c r="D40" s="414">
        <v>310953</v>
      </c>
      <c r="E40" s="413">
        <v>102241.14</v>
      </c>
      <c r="F40" s="413">
        <v>714347.31</v>
      </c>
      <c r="G40" s="413">
        <v>970071.67</v>
      </c>
    </row>
    <row r="41" spans="1:7" ht="20" customHeight="1" x14ac:dyDescent="0.15">
      <c r="A41" s="598" t="s">
        <v>13</v>
      </c>
      <c r="B41" s="384">
        <f t="shared" ref="B41:G41" si="4">SUM(B39:B40)</f>
        <v>260</v>
      </c>
      <c r="C41" s="384">
        <f t="shared" si="4"/>
        <v>36120</v>
      </c>
      <c r="D41" s="384">
        <f t="shared" si="4"/>
        <v>319952</v>
      </c>
      <c r="E41" s="383">
        <f t="shared" si="4"/>
        <v>264443.14</v>
      </c>
      <c r="F41" s="383">
        <f t="shared" si="4"/>
        <v>960101.31</v>
      </c>
      <c r="G41" s="383">
        <f t="shared" si="4"/>
        <v>1245705.07</v>
      </c>
    </row>
    <row r="42" spans="1:7" ht="20" customHeight="1" thickBot="1" x14ac:dyDescent="0.2"/>
    <row r="43" spans="1:7" ht="20" customHeight="1" thickTop="1" thickBot="1" x14ac:dyDescent="0.2">
      <c r="A43" s="599" t="s">
        <v>53</v>
      </c>
      <c r="B43" s="594">
        <f t="shared" ref="B43:G43" si="5">B9+B17+B25+B35+B41</f>
        <v>52898</v>
      </c>
      <c r="C43" s="594">
        <f t="shared" si="5"/>
        <v>1868548</v>
      </c>
      <c r="D43" s="594">
        <f t="shared" si="5"/>
        <v>14831218</v>
      </c>
      <c r="E43" s="595">
        <f t="shared" si="5"/>
        <v>18883583.52</v>
      </c>
      <c r="F43" s="595">
        <f t="shared" si="5"/>
        <v>169691300.13</v>
      </c>
      <c r="G43" s="595">
        <f t="shared" si="5"/>
        <v>189089684.01999998</v>
      </c>
    </row>
    <row r="44" spans="1:7" ht="15" customHeight="1" thickTop="1" x14ac:dyDescent="0.15"/>
  </sheetData>
  <mergeCells count="2">
    <mergeCell ref="A1:B1"/>
    <mergeCell ref="C1:G1"/>
  </mergeCells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/>
  <headerFooter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9">
    <tabColor theme="6" tint="0.39997558519241921"/>
    <pageSetUpPr fitToPage="1"/>
  </sheetPr>
  <dimension ref="A1:G48"/>
  <sheetViews>
    <sheetView zoomScaleNormal="100"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4.6640625" style="27" customWidth="1"/>
    <col min="3" max="4" width="11.16406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77" customFormat="1" ht="50" customHeight="1" x14ac:dyDescent="0.15">
      <c r="A1" s="678" t="s">
        <v>408</v>
      </c>
      <c r="B1" s="679"/>
      <c r="C1" s="668" t="s">
        <v>200</v>
      </c>
      <c r="D1" s="668"/>
      <c r="E1" s="668"/>
      <c r="F1" s="668"/>
      <c r="G1" s="668"/>
    </row>
    <row r="2" spans="1:7" ht="20" customHeight="1" x14ac:dyDescent="0.15"/>
    <row r="3" spans="1:7" s="28" customFormat="1" ht="20" customHeight="1" x14ac:dyDescent="0.15">
      <c r="A3" s="7" t="s">
        <v>68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124</v>
      </c>
      <c r="B6" s="414">
        <v>68152</v>
      </c>
      <c r="C6" s="414">
        <v>4160313</v>
      </c>
      <c r="D6" s="414">
        <v>504183</v>
      </c>
      <c r="E6" s="413">
        <v>41976448.170000009</v>
      </c>
      <c r="F6" s="413">
        <v>148586180.80000004</v>
      </c>
      <c r="G6" s="413">
        <v>184825433.42000002</v>
      </c>
    </row>
    <row r="7" spans="1:7" ht="20" customHeight="1" x14ac:dyDescent="0.15">
      <c r="A7" s="9" t="s">
        <v>125</v>
      </c>
      <c r="B7" s="414">
        <v>18433</v>
      </c>
      <c r="C7" s="414">
        <v>479275</v>
      </c>
      <c r="D7" s="414">
        <v>517078</v>
      </c>
      <c r="E7" s="413">
        <v>4930036.8100000005</v>
      </c>
      <c r="F7" s="413">
        <v>12347755.09</v>
      </c>
      <c r="G7" s="413">
        <v>13424537.239999998</v>
      </c>
    </row>
    <row r="8" spans="1:7" ht="20" customHeight="1" x14ac:dyDescent="0.15">
      <c r="A8" s="9" t="s">
        <v>126</v>
      </c>
      <c r="B8" s="414">
        <v>19067</v>
      </c>
      <c r="C8" s="414">
        <v>688329</v>
      </c>
      <c r="D8" s="414">
        <v>168680</v>
      </c>
      <c r="E8" s="413">
        <v>5705969.4099999983</v>
      </c>
      <c r="F8" s="413">
        <v>10173647.929999996</v>
      </c>
      <c r="G8" s="413">
        <v>11056443.119999995</v>
      </c>
    </row>
    <row r="9" spans="1:7" ht="20" customHeight="1" x14ac:dyDescent="0.15">
      <c r="A9" s="9" t="s">
        <v>127</v>
      </c>
      <c r="B9" s="414">
        <v>24405</v>
      </c>
      <c r="C9" s="414">
        <v>894780</v>
      </c>
      <c r="D9" s="414">
        <v>523619</v>
      </c>
      <c r="E9" s="413">
        <v>9086663.1400000006</v>
      </c>
      <c r="F9" s="413">
        <v>20407001.699999999</v>
      </c>
      <c r="G9" s="413">
        <v>22392553.360000003</v>
      </c>
    </row>
    <row r="10" spans="1:7" ht="20" customHeight="1" x14ac:dyDescent="0.15">
      <c r="A10" s="4" t="s">
        <v>13</v>
      </c>
      <c r="B10" s="415">
        <f t="shared" ref="B10:G10" si="0">SUM(B6:B9)</f>
        <v>130057</v>
      </c>
      <c r="C10" s="415">
        <f t="shared" si="0"/>
        <v>6222697</v>
      </c>
      <c r="D10" s="415">
        <f t="shared" si="0"/>
        <v>1713560</v>
      </c>
      <c r="E10" s="15">
        <f t="shared" si="0"/>
        <v>61699117.530000009</v>
      </c>
      <c r="F10" s="15">
        <f t="shared" si="0"/>
        <v>191514585.52000004</v>
      </c>
      <c r="G10" s="15">
        <f t="shared" si="0"/>
        <v>231698967.14000005</v>
      </c>
    </row>
    <row r="11" spans="1:7" ht="20" customHeight="1" x14ac:dyDescent="0.15">
      <c r="A11" s="6"/>
      <c r="B11" s="6"/>
      <c r="C11" s="6"/>
      <c r="D11" s="6"/>
      <c r="E11" s="6"/>
      <c r="F11" s="6"/>
      <c r="G11" s="6"/>
    </row>
    <row r="12" spans="1:7" ht="20" customHeight="1" x14ac:dyDescent="0.15">
      <c r="A12" s="7" t="s">
        <v>69</v>
      </c>
      <c r="B12" s="7"/>
      <c r="C12" s="8"/>
      <c r="D12" s="8"/>
      <c r="E12" s="8"/>
      <c r="F12" s="8"/>
      <c r="G12" s="8"/>
    </row>
    <row r="13" spans="1:7" ht="20" customHeight="1" x14ac:dyDescent="0.15">
      <c r="A13" s="6"/>
      <c r="B13" s="6"/>
      <c r="C13" s="6"/>
      <c r="D13" s="6"/>
      <c r="E13" s="6"/>
      <c r="F13" s="6"/>
      <c r="G13" s="6"/>
    </row>
    <row r="14" spans="1:7" ht="20" customHeight="1" x14ac:dyDescent="0.15">
      <c r="A14" s="4" t="s">
        <v>201</v>
      </c>
      <c r="B14" s="4" t="s">
        <v>11</v>
      </c>
      <c r="C14" s="4" t="s">
        <v>2</v>
      </c>
      <c r="D14" s="4" t="s">
        <v>198</v>
      </c>
      <c r="E14" s="4" t="s">
        <v>1</v>
      </c>
      <c r="F14" s="4" t="s">
        <v>0</v>
      </c>
      <c r="G14" s="4" t="s">
        <v>10</v>
      </c>
    </row>
    <row r="15" spans="1:7" ht="20" customHeight="1" x14ac:dyDescent="0.15">
      <c r="A15" s="9" t="s">
        <v>190</v>
      </c>
      <c r="B15" s="414">
        <v>81919</v>
      </c>
      <c r="C15" s="414">
        <v>6054162</v>
      </c>
      <c r="D15" s="414">
        <v>1701124</v>
      </c>
      <c r="E15" s="413">
        <v>60647540.989999987</v>
      </c>
      <c r="F15" s="413">
        <v>113526881.65999997</v>
      </c>
      <c r="G15" s="413">
        <v>218052421.29000005</v>
      </c>
    </row>
    <row r="16" spans="1:7" ht="20" customHeight="1" x14ac:dyDescent="0.15">
      <c r="A16" s="9" t="s">
        <v>191</v>
      </c>
      <c r="B16" s="414">
        <v>83640</v>
      </c>
      <c r="C16" s="414">
        <v>4487844</v>
      </c>
      <c r="D16" s="414">
        <v>1643646</v>
      </c>
      <c r="E16" s="413">
        <v>46286672.469999999</v>
      </c>
      <c r="F16" s="413">
        <v>99534746.070000008</v>
      </c>
      <c r="G16" s="413">
        <v>140338998.16</v>
      </c>
    </row>
    <row r="17" spans="1:7" ht="20" customHeight="1" x14ac:dyDescent="0.15">
      <c r="A17" s="9" t="s">
        <v>128</v>
      </c>
      <c r="B17" s="414">
        <v>46862</v>
      </c>
      <c r="C17" s="414">
        <v>1760813</v>
      </c>
      <c r="D17" s="414">
        <v>692194</v>
      </c>
      <c r="E17" s="413">
        <v>14513499.479999999</v>
      </c>
      <c r="F17" s="413">
        <v>36245741.339999989</v>
      </c>
      <c r="G17" s="413">
        <v>41816058.359999999</v>
      </c>
    </row>
    <row r="18" spans="1:7" ht="20" customHeight="1" x14ac:dyDescent="0.15">
      <c r="A18" s="9" t="s">
        <v>129</v>
      </c>
      <c r="B18" s="414">
        <v>26642</v>
      </c>
      <c r="C18" s="414">
        <v>1496498</v>
      </c>
      <c r="D18" s="414">
        <v>246761</v>
      </c>
      <c r="E18" s="413">
        <v>12246286.039999999</v>
      </c>
      <c r="F18" s="413">
        <v>30927694.359999992</v>
      </c>
      <c r="G18" s="413">
        <v>58860954.830000035</v>
      </c>
    </row>
    <row r="19" spans="1:7" ht="20" customHeight="1" x14ac:dyDescent="0.15">
      <c r="A19" s="9" t="s">
        <v>130</v>
      </c>
      <c r="B19" s="414">
        <v>8507</v>
      </c>
      <c r="C19" s="414">
        <v>603350</v>
      </c>
      <c r="D19" s="414">
        <v>248329</v>
      </c>
      <c r="E19" s="413">
        <v>5535922.3800000008</v>
      </c>
      <c r="F19" s="413">
        <v>11293552.689999998</v>
      </c>
      <c r="G19" s="413">
        <v>15571224.959999997</v>
      </c>
    </row>
    <row r="20" spans="1:7" ht="20" customHeight="1" x14ac:dyDescent="0.15">
      <c r="A20" s="9" t="s">
        <v>131</v>
      </c>
      <c r="B20" s="414">
        <v>11233</v>
      </c>
      <c r="C20" s="414">
        <v>487761</v>
      </c>
      <c r="D20" s="414">
        <v>194761</v>
      </c>
      <c r="E20" s="413">
        <v>2652599.38</v>
      </c>
      <c r="F20" s="413">
        <v>4991304.5900000008</v>
      </c>
      <c r="G20" s="413">
        <v>6677816.0700000003</v>
      </c>
    </row>
    <row r="21" spans="1:7" ht="20" customHeight="1" x14ac:dyDescent="0.15">
      <c r="A21" s="9" t="s">
        <v>132</v>
      </c>
      <c r="B21" s="414">
        <v>29171</v>
      </c>
      <c r="C21" s="414">
        <v>1357304</v>
      </c>
      <c r="D21" s="414">
        <v>609891</v>
      </c>
      <c r="E21" s="413">
        <v>12913896.220000003</v>
      </c>
      <c r="F21" s="413">
        <v>25211889.400000002</v>
      </c>
      <c r="G21" s="413">
        <v>36545800.189999998</v>
      </c>
    </row>
    <row r="22" spans="1:7" ht="20" customHeight="1" x14ac:dyDescent="0.15">
      <c r="A22" s="9" t="s">
        <v>133</v>
      </c>
      <c r="B22" s="414">
        <v>326765</v>
      </c>
      <c r="C22" s="414">
        <v>27383499</v>
      </c>
      <c r="D22" s="414">
        <v>2699106</v>
      </c>
      <c r="E22" s="413">
        <v>432315517.03000021</v>
      </c>
      <c r="F22" s="413">
        <v>781117614.71999991</v>
      </c>
      <c r="G22" s="413">
        <v>1028004369.1999999</v>
      </c>
    </row>
    <row r="23" spans="1:7" ht="20" customHeight="1" x14ac:dyDescent="0.15">
      <c r="A23" s="9" t="s">
        <v>250</v>
      </c>
      <c r="B23" s="414">
        <v>62244</v>
      </c>
      <c r="C23" s="414">
        <v>3498323</v>
      </c>
      <c r="D23" s="414">
        <v>601633</v>
      </c>
      <c r="E23" s="413">
        <v>39863418.029999994</v>
      </c>
      <c r="F23" s="413">
        <v>68589504.469999999</v>
      </c>
      <c r="G23" s="413">
        <v>79662367.060000002</v>
      </c>
    </row>
    <row r="24" spans="1:7" ht="20" customHeight="1" x14ac:dyDescent="0.15">
      <c r="A24" s="9" t="s">
        <v>134</v>
      </c>
      <c r="B24" s="414">
        <v>38319</v>
      </c>
      <c r="C24" s="414">
        <v>1468442</v>
      </c>
      <c r="D24" s="414">
        <v>473298</v>
      </c>
      <c r="E24" s="413">
        <v>11400287.49</v>
      </c>
      <c r="F24" s="413">
        <v>20503899.530000001</v>
      </c>
      <c r="G24" s="413">
        <v>24657809.690000016</v>
      </c>
    </row>
    <row r="25" spans="1:7" ht="20" customHeight="1" x14ac:dyDescent="0.15">
      <c r="A25" s="9" t="s">
        <v>135</v>
      </c>
      <c r="B25" s="414">
        <v>12224</v>
      </c>
      <c r="C25" s="414">
        <v>352793</v>
      </c>
      <c r="D25" s="414">
        <v>324026</v>
      </c>
      <c r="E25" s="413">
        <v>2983077.3999999994</v>
      </c>
      <c r="F25" s="413">
        <v>9125820.4800000023</v>
      </c>
      <c r="G25" s="413">
        <v>10826438.049999999</v>
      </c>
    </row>
    <row r="26" spans="1:7" ht="20" customHeight="1" x14ac:dyDescent="0.15">
      <c r="A26" s="9" t="s">
        <v>136</v>
      </c>
      <c r="B26" s="414">
        <v>49327</v>
      </c>
      <c r="C26" s="414">
        <v>2564355</v>
      </c>
      <c r="D26" s="414">
        <v>449010</v>
      </c>
      <c r="E26" s="413">
        <v>20251031.260000005</v>
      </c>
      <c r="F26" s="413">
        <v>35803786.169999994</v>
      </c>
      <c r="G26" s="413">
        <v>45292764.230000012</v>
      </c>
    </row>
    <row r="27" spans="1:7" ht="20" customHeight="1" x14ac:dyDescent="0.15">
      <c r="A27" s="4" t="s">
        <v>13</v>
      </c>
      <c r="B27" s="415">
        <f t="shared" ref="B27:G27" si="1">SUM(B15:B26)</f>
        <v>776853</v>
      </c>
      <c r="C27" s="415">
        <f t="shared" si="1"/>
        <v>51515144</v>
      </c>
      <c r="D27" s="415">
        <f t="shared" si="1"/>
        <v>9883779</v>
      </c>
      <c r="E27" s="15">
        <f t="shared" si="1"/>
        <v>661609748.1700002</v>
      </c>
      <c r="F27" s="15">
        <f t="shared" si="1"/>
        <v>1236872435.48</v>
      </c>
      <c r="G27" s="15">
        <f t="shared" si="1"/>
        <v>1706307022.0899999</v>
      </c>
    </row>
    <row r="28" spans="1:7" ht="20" customHeight="1" x14ac:dyDescent="0.15">
      <c r="A28" s="6"/>
      <c r="B28" s="6"/>
      <c r="C28" s="6"/>
      <c r="D28" s="6"/>
      <c r="E28" s="6"/>
      <c r="F28" s="6"/>
      <c r="G28" s="6"/>
    </row>
    <row r="29" spans="1:7" ht="20" customHeight="1" x14ac:dyDescent="0.15">
      <c r="A29" s="7" t="s">
        <v>70</v>
      </c>
      <c r="B29" s="7"/>
      <c r="C29" s="8"/>
      <c r="D29" s="8"/>
      <c r="E29" s="8"/>
      <c r="F29" s="8"/>
      <c r="G29" s="8"/>
    </row>
    <row r="30" spans="1:7" ht="20" customHeight="1" x14ac:dyDescent="0.15">
      <c r="A30" s="6"/>
      <c r="B30" s="6"/>
      <c r="C30" s="6"/>
      <c r="D30" s="6"/>
      <c r="E30" s="6"/>
      <c r="F30" s="6"/>
      <c r="G30" s="6"/>
    </row>
    <row r="31" spans="1:7" ht="20" customHeight="1" x14ac:dyDescent="0.15">
      <c r="A31" s="4" t="s">
        <v>201</v>
      </c>
      <c r="B31" s="4" t="s">
        <v>11</v>
      </c>
      <c r="C31" s="4" t="s">
        <v>2</v>
      </c>
      <c r="D31" s="4" t="s">
        <v>198</v>
      </c>
      <c r="E31" s="4" t="s">
        <v>1</v>
      </c>
      <c r="F31" s="4" t="s">
        <v>0</v>
      </c>
      <c r="G31" s="4" t="s">
        <v>10</v>
      </c>
    </row>
    <row r="32" spans="1:7" ht="20" customHeight="1" x14ac:dyDescent="0.15">
      <c r="A32" s="9" t="s">
        <v>143</v>
      </c>
      <c r="B32" s="414">
        <v>36657</v>
      </c>
      <c r="C32" s="414">
        <v>1269435</v>
      </c>
      <c r="D32" s="414">
        <v>691073</v>
      </c>
      <c r="E32" s="413">
        <v>9934095.8400000036</v>
      </c>
      <c r="F32" s="413">
        <v>23264842.57</v>
      </c>
      <c r="G32" s="413">
        <v>27711018.639999997</v>
      </c>
    </row>
    <row r="33" spans="1:7" ht="20" customHeight="1" x14ac:dyDescent="0.15">
      <c r="A33" s="9" t="s">
        <v>144</v>
      </c>
      <c r="B33" s="414">
        <v>13321</v>
      </c>
      <c r="C33" s="414">
        <v>533235</v>
      </c>
      <c r="D33" s="414">
        <v>360910</v>
      </c>
      <c r="E33" s="413">
        <v>4335010.6500000004</v>
      </c>
      <c r="F33" s="413">
        <v>9140630.660000002</v>
      </c>
      <c r="G33" s="413">
        <v>10372262.399999995</v>
      </c>
    </row>
    <row r="34" spans="1:7" ht="20" customHeight="1" x14ac:dyDescent="0.15">
      <c r="A34" s="9" t="s">
        <v>145</v>
      </c>
      <c r="B34" s="414">
        <v>7549</v>
      </c>
      <c r="C34" s="414">
        <v>496026</v>
      </c>
      <c r="D34" s="414">
        <v>235157</v>
      </c>
      <c r="E34" s="413">
        <v>4043897.39</v>
      </c>
      <c r="F34" s="413">
        <v>7470325.2199999969</v>
      </c>
      <c r="G34" s="413">
        <v>10171421.289999999</v>
      </c>
    </row>
    <row r="35" spans="1:7" ht="20" customHeight="1" x14ac:dyDescent="0.15">
      <c r="A35" s="9" t="s">
        <v>146</v>
      </c>
      <c r="B35" s="414">
        <v>44535</v>
      </c>
      <c r="C35" s="414">
        <v>1927539</v>
      </c>
      <c r="D35" s="414">
        <v>852421</v>
      </c>
      <c r="E35" s="413">
        <v>15209819.659999998</v>
      </c>
      <c r="F35" s="413">
        <v>36186862.009999998</v>
      </c>
      <c r="G35" s="413">
        <v>45738211.829999991</v>
      </c>
    </row>
    <row r="36" spans="1:7" ht="20" customHeight="1" x14ac:dyDescent="0.15">
      <c r="A36" s="9" t="s">
        <v>147</v>
      </c>
      <c r="B36" s="414">
        <v>28766</v>
      </c>
      <c r="C36" s="414">
        <v>1852526</v>
      </c>
      <c r="D36" s="414">
        <v>338997</v>
      </c>
      <c r="E36" s="413">
        <v>15773221.819999995</v>
      </c>
      <c r="F36" s="413">
        <v>26019074.540000007</v>
      </c>
      <c r="G36" s="413">
        <v>36439711.620000012</v>
      </c>
    </row>
    <row r="37" spans="1:7" ht="20" customHeight="1" x14ac:dyDescent="0.15">
      <c r="A37" s="9" t="s">
        <v>148</v>
      </c>
      <c r="B37" s="414">
        <v>180182</v>
      </c>
      <c r="C37" s="414">
        <v>12650745</v>
      </c>
      <c r="D37" s="414">
        <v>1788526</v>
      </c>
      <c r="E37" s="413">
        <v>178372759.46999988</v>
      </c>
      <c r="F37" s="413">
        <v>246791046.96000004</v>
      </c>
      <c r="G37" s="413">
        <v>550835950.25000024</v>
      </c>
    </row>
    <row r="38" spans="1:7" ht="20" customHeight="1" x14ac:dyDescent="0.15">
      <c r="A38" s="9" t="s">
        <v>149</v>
      </c>
      <c r="B38" s="414">
        <v>8781</v>
      </c>
      <c r="C38" s="414">
        <v>285779</v>
      </c>
      <c r="D38" s="414">
        <v>240340</v>
      </c>
      <c r="E38" s="413">
        <v>2997462.0199999996</v>
      </c>
      <c r="F38" s="413">
        <v>6722918.629999999</v>
      </c>
      <c r="G38" s="413">
        <v>8067620.4299999988</v>
      </c>
    </row>
    <row r="39" spans="1:7" ht="20" customHeight="1" x14ac:dyDescent="0.15">
      <c r="A39" s="9" t="s">
        <v>150</v>
      </c>
      <c r="B39" s="414">
        <v>14063</v>
      </c>
      <c r="C39" s="414">
        <v>800760</v>
      </c>
      <c r="D39" s="414">
        <v>697264</v>
      </c>
      <c r="E39" s="413">
        <v>5744495.8500000006</v>
      </c>
      <c r="F39" s="413">
        <v>12046750.930000007</v>
      </c>
      <c r="G39" s="413">
        <v>14768816.030000007</v>
      </c>
    </row>
    <row r="40" spans="1:7" ht="20" customHeight="1" x14ac:dyDescent="0.15">
      <c r="A40" s="4" t="s">
        <v>13</v>
      </c>
      <c r="B40" s="415">
        <f t="shared" ref="B40:G40" si="2">SUM(B32:B39)</f>
        <v>333854</v>
      </c>
      <c r="C40" s="415">
        <f t="shared" si="2"/>
        <v>19816045</v>
      </c>
      <c r="D40" s="415">
        <f t="shared" si="2"/>
        <v>5204688</v>
      </c>
      <c r="E40" s="15">
        <f t="shared" si="2"/>
        <v>236410762.69999987</v>
      </c>
      <c r="F40" s="15">
        <f t="shared" si="2"/>
        <v>367642451.52000004</v>
      </c>
      <c r="G40" s="15">
        <f t="shared" si="2"/>
        <v>704105012.49000013</v>
      </c>
    </row>
    <row r="41" spans="1:7" ht="20" customHeight="1" x14ac:dyDescent="0.15">
      <c r="A41" s="6"/>
      <c r="B41" s="6"/>
      <c r="C41" s="6"/>
      <c r="D41" s="6"/>
      <c r="E41" s="6"/>
      <c r="F41" s="6"/>
      <c r="G41" s="6"/>
    </row>
    <row r="42" spans="1:7" ht="20" customHeight="1" x14ac:dyDescent="0.15">
      <c r="A42" s="7" t="s">
        <v>71</v>
      </c>
      <c r="B42" s="7"/>
      <c r="C42" s="8"/>
      <c r="D42" s="8"/>
      <c r="E42" s="8"/>
      <c r="F42" s="8"/>
      <c r="G42" s="8"/>
    </row>
    <row r="43" spans="1:7" ht="20" customHeight="1" x14ac:dyDescent="0.15">
      <c r="A43" s="17"/>
      <c r="B43" s="7"/>
      <c r="C43" s="8"/>
      <c r="D43" s="8"/>
      <c r="E43" s="8"/>
      <c r="F43" s="8"/>
      <c r="G43" s="8"/>
    </row>
    <row r="44" spans="1:7" ht="20" customHeight="1" x14ac:dyDescent="0.15">
      <c r="A44" s="12" t="s">
        <v>201</v>
      </c>
      <c r="B44" s="12" t="s">
        <v>11</v>
      </c>
      <c r="C44" s="12" t="s">
        <v>2</v>
      </c>
      <c r="D44" s="4" t="s">
        <v>198</v>
      </c>
      <c r="E44" s="12" t="s">
        <v>1</v>
      </c>
      <c r="F44" s="12" t="s">
        <v>0</v>
      </c>
      <c r="G44" s="12" t="s">
        <v>10</v>
      </c>
    </row>
    <row r="45" spans="1:7" ht="20" customHeight="1" x14ac:dyDescent="0.15">
      <c r="A45" s="13" t="s">
        <v>181</v>
      </c>
      <c r="B45" s="414">
        <v>11276</v>
      </c>
      <c r="C45" s="414">
        <v>423704</v>
      </c>
      <c r="D45" s="414">
        <v>297618</v>
      </c>
      <c r="E45" s="413">
        <v>3131349.62</v>
      </c>
      <c r="F45" s="413">
        <v>8318049.8399999999</v>
      </c>
      <c r="G45" s="413">
        <v>8497971.8899999987</v>
      </c>
    </row>
    <row r="46" spans="1:7" ht="20" customHeight="1" x14ac:dyDescent="0.15">
      <c r="A46" s="4" t="s">
        <v>13</v>
      </c>
      <c r="B46" s="415">
        <f t="shared" ref="B46:G46" si="3">SUM(B45)</f>
        <v>11276</v>
      </c>
      <c r="C46" s="415">
        <f t="shared" si="3"/>
        <v>423704</v>
      </c>
      <c r="D46" s="415">
        <f t="shared" si="3"/>
        <v>297618</v>
      </c>
      <c r="E46" s="15">
        <f t="shared" si="3"/>
        <v>3131349.62</v>
      </c>
      <c r="F46" s="15">
        <f t="shared" si="3"/>
        <v>8318049.8399999999</v>
      </c>
      <c r="G46" s="15">
        <f t="shared" si="3"/>
        <v>8497971.8899999987</v>
      </c>
    </row>
    <row r="47" spans="1:7" ht="20" customHeight="1" x14ac:dyDescent="0.15">
      <c r="A47" s="6"/>
      <c r="B47" s="6"/>
      <c r="C47" s="6"/>
      <c r="D47" s="6"/>
      <c r="E47" s="6"/>
      <c r="F47" s="6"/>
      <c r="G47" s="6"/>
    </row>
    <row r="48" spans="1:7" ht="20" customHeight="1" x14ac:dyDescent="0.15">
      <c r="A48" s="11" t="s">
        <v>53</v>
      </c>
      <c r="B48" s="415">
        <f t="shared" ref="B48:G48" si="4">B10+B27+B40+B46</f>
        <v>1252040</v>
      </c>
      <c r="C48" s="415">
        <f t="shared" si="4"/>
        <v>77977590</v>
      </c>
      <c r="D48" s="415">
        <f t="shared" si="4"/>
        <v>17099645</v>
      </c>
      <c r="E48" s="15">
        <f t="shared" si="4"/>
        <v>962850978.0200001</v>
      </c>
      <c r="F48" s="15">
        <f t="shared" si="4"/>
        <v>1804347522.3599999</v>
      </c>
      <c r="G48" s="15">
        <f t="shared" si="4"/>
        <v>2650608973.6100001</v>
      </c>
    </row>
  </sheetData>
  <mergeCells count="2">
    <mergeCell ref="A1:B1"/>
    <mergeCell ref="C1:G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0">
    <tabColor theme="6" tint="0.59999389629810485"/>
    <pageSetUpPr fitToPage="1"/>
  </sheetPr>
  <dimension ref="A1:G45"/>
  <sheetViews>
    <sheetView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4.6640625" style="27" customWidth="1"/>
    <col min="3" max="4" width="9.832031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77" customFormat="1" ht="50" customHeight="1" x14ac:dyDescent="0.15">
      <c r="A1" s="678" t="s">
        <v>407</v>
      </c>
      <c r="B1" s="679"/>
      <c r="C1" s="668" t="s">
        <v>200</v>
      </c>
      <c r="D1" s="668"/>
      <c r="E1" s="668"/>
      <c r="F1" s="668"/>
      <c r="G1" s="668"/>
    </row>
    <row r="2" spans="1:7" ht="21.75" customHeight="1" x14ac:dyDescent="0.15"/>
    <row r="3" spans="1:7" s="28" customFormat="1" ht="20" customHeight="1" x14ac:dyDescent="0.15">
      <c r="A3" s="7" t="s">
        <v>73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5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14" t="s">
        <v>107</v>
      </c>
      <c r="B6" s="414">
        <v>77735</v>
      </c>
      <c r="C6" s="414">
        <v>6417795</v>
      </c>
      <c r="D6" s="414">
        <v>834754</v>
      </c>
      <c r="E6" s="413">
        <v>83764877.849999994</v>
      </c>
      <c r="F6" s="413">
        <v>112812341.29000001</v>
      </c>
      <c r="G6" s="413">
        <v>187578684.43999994</v>
      </c>
    </row>
    <row r="7" spans="1:7" ht="20" customHeight="1" x14ac:dyDescent="0.15">
      <c r="A7" s="14" t="s">
        <v>108</v>
      </c>
      <c r="B7" s="414">
        <v>35157</v>
      </c>
      <c r="C7" s="414">
        <v>1841398</v>
      </c>
      <c r="D7" s="414">
        <v>381930</v>
      </c>
      <c r="E7" s="413">
        <v>19652790.199999999</v>
      </c>
      <c r="F7" s="413">
        <v>27872628.520000003</v>
      </c>
      <c r="G7" s="413">
        <v>70187053.040000021</v>
      </c>
    </row>
    <row r="8" spans="1:7" ht="20" customHeight="1" x14ac:dyDescent="0.15">
      <c r="A8" s="14" t="s">
        <v>109</v>
      </c>
      <c r="B8" s="414">
        <v>45449</v>
      </c>
      <c r="C8" s="414">
        <v>2314601</v>
      </c>
      <c r="D8" s="414">
        <v>617734</v>
      </c>
      <c r="E8" s="413">
        <v>17319776.039999999</v>
      </c>
      <c r="F8" s="413">
        <v>30050316.560000014</v>
      </c>
      <c r="G8" s="413">
        <v>37767149.269999996</v>
      </c>
    </row>
    <row r="9" spans="1:7" ht="20" customHeight="1" x14ac:dyDescent="0.15">
      <c r="A9" s="14" t="s">
        <v>110</v>
      </c>
      <c r="B9" s="414">
        <v>42018</v>
      </c>
      <c r="C9" s="414">
        <v>2749971</v>
      </c>
      <c r="D9" s="414">
        <v>513064</v>
      </c>
      <c r="E9" s="413">
        <v>24045489.209999997</v>
      </c>
      <c r="F9" s="413">
        <v>44114883.740000002</v>
      </c>
      <c r="G9" s="413">
        <v>131424449.50999999</v>
      </c>
    </row>
    <row r="10" spans="1:7" ht="20" customHeight="1" x14ac:dyDescent="0.15">
      <c r="A10" s="14" t="s">
        <v>111</v>
      </c>
      <c r="B10" s="414">
        <v>33858</v>
      </c>
      <c r="C10" s="414">
        <v>2397338</v>
      </c>
      <c r="D10" s="414">
        <v>465259</v>
      </c>
      <c r="E10" s="413">
        <v>23369590.200000003</v>
      </c>
      <c r="F10" s="413">
        <v>47253695.030000016</v>
      </c>
      <c r="G10" s="413">
        <v>70015227.679999977</v>
      </c>
    </row>
    <row r="11" spans="1:7" ht="20" customHeight="1" x14ac:dyDescent="0.15">
      <c r="A11" s="14" t="s">
        <v>112</v>
      </c>
      <c r="B11" s="414">
        <v>23117</v>
      </c>
      <c r="C11" s="414">
        <v>1010684</v>
      </c>
      <c r="D11" s="414">
        <v>352814</v>
      </c>
      <c r="E11" s="413">
        <v>8422511.4199999999</v>
      </c>
      <c r="F11" s="413">
        <v>16288787.410000002</v>
      </c>
      <c r="G11" s="413">
        <v>23404578.160000004</v>
      </c>
    </row>
    <row r="12" spans="1:7" ht="20" customHeight="1" x14ac:dyDescent="0.15">
      <c r="A12" s="14" t="s">
        <v>113</v>
      </c>
      <c r="B12" s="414">
        <v>35982</v>
      </c>
      <c r="C12" s="414">
        <v>3653605</v>
      </c>
      <c r="D12" s="414">
        <v>1074962</v>
      </c>
      <c r="E12" s="413">
        <v>41210001.539999999</v>
      </c>
      <c r="F12" s="413">
        <v>77126840.590000004</v>
      </c>
      <c r="G12" s="413">
        <v>87059000.049999982</v>
      </c>
    </row>
    <row r="13" spans="1:7" ht="20" customHeight="1" x14ac:dyDescent="0.15">
      <c r="A13" s="14" t="s">
        <v>114</v>
      </c>
      <c r="B13" s="414">
        <v>42122</v>
      </c>
      <c r="C13" s="414">
        <v>2562122</v>
      </c>
      <c r="D13" s="414">
        <v>560379</v>
      </c>
      <c r="E13" s="413">
        <v>22236256.000000004</v>
      </c>
      <c r="F13" s="413">
        <v>36224210.740000002</v>
      </c>
      <c r="G13" s="413">
        <v>62528623.709999993</v>
      </c>
    </row>
    <row r="14" spans="1:7" ht="20" customHeight="1" x14ac:dyDescent="0.15">
      <c r="A14" s="14" t="s">
        <v>115</v>
      </c>
      <c r="B14" s="414">
        <v>44016</v>
      </c>
      <c r="C14" s="414">
        <v>4500539</v>
      </c>
      <c r="D14" s="414">
        <v>916097</v>
      </c>
      <c r="E14" s="413">
        <v>53399972.170000009</v>
      </c>
      <c r="F14" s="413">
        <v>118478249.36999999</v>
      </c>
      <c r="G14" s="413">
        <v>123344711.72</v>
      </c>
    </row>
    <row r="15" spans="1:7" ht="20" customHeight="1" x14ac:dyDescent="0.15">
      <c r="A15" s="5" t="s">
        <v>13</v>
      </c>
      <c r="B15" s="415">
        <f t="shared" ref="B15:G15" si="0">SUM(B6:B14)</f>
        <v>379454</v>
      </c>
      <c r="C15" s="415">
        <f t="shared" si="0"/>
        <v>27448053</v>
      </c>
      <c r="D15" s="415">
        <f t="shared" si="0"/>
        <v>5716993</v>
      </c>
      <c r="E15" s="15">
        <f t="shared" si="0"/>
        <v>293421264.63</v>
      </c>
      <c r="F15" s="15">
        <f t="shared" si="0"/>
        <v>510221953.25000012</v>
      </c>
      <c r="G15" s="15">
        <f t="shared" si="0"/>
        <v>793309477.58000004</v>
      </c>
    </row>
    <row r="16" spans="1:7" ht="20" customHeight="1" x14ac:dyDescent="0.15">
      <c r="A16" s="6"/>
      <c r="B16" s="6"/>
      <c r="C16" s="6"/>
      <c r="D16" s="6"/>
      <c r="E16" s="6"/>
      <c r="F16" s="6"/>
      <c r="G16" s="6"/>
    </row>
    <row r="17" spans="1:7" ht="20" customHeight="1" x14ac:dyDescent="0.15">
      <c r="A17" s="418" t="s">
        <v>202</v>
      </c>
      <c r="B17" s="417"/>
      <c r="C17" s="8"/>
      <c r="D17" s="8"/>
      <c r="E17" s="8"/>
      <c r="F17" s="8"/>
      <c r="G17" s="8"/>
    </row>
    <row r="18" spans="1:7" ht="20" customHeight="1" x14ac:dyDescent="0.15">
      <c r="A18" s="6"/>
      <c r="B18" s="6"/>
      <c r="C18" s="6"/>
      <c r="D18" s="6"/>
      <c r="E18" s="6"/>
      <c r="F18" s="6"/>
      <c r="G18" s="6"/>
    </row>
    <row r="19" spans="1:7" ht="20" customHeight="1" x14ac:dyDescent="0.15">
      <c r="A19" s="5" t="s">
        <v>201</v>
      </c>
      <c r="B19" s="4" t="s">
        <v>11</v>
      </c>
      <c r="C19" s="4" t="s">
        <v>2</v>
      </c>
      <c r="D19" s="4" t="s">
        <v>198</v>
      </c>
      <c r="E19" s="4" t="s">
        <v>1</v>
      </c>
      <c r="F19" s="4" t="s">
        <v>0</v>
      </c>
      <c r="G19" s="4" t="s">
        <v>10</v>
      </c>
    </row>
    <row r="20" spans="1:7" ht="20" customHeight="1" x14ac:dyDescent="0.15">
      <c r="A20" s="14" t="s">
        <v>189</v>
      </c>
      <c r="B20" s="414">
        <v>20284</v>
      </c>
      <c r="C20" s="414">
        <v>523636</v>
      </c>
      <c r="D20" s="414">
        <v>186841</v>
      </c>
      <c r="E20" s="413">
        <v>3546714.36</v>
      </c>
      <c r="F20" s="413">
        <v>10467932.939999998</v>
      </c>
      <c r="G20" s="413">
        <v>11676644.709999997</v>
      </c>
    </row>
    <row r="21" spans="1:7" ht="20" customHeight="1" x14ac:dyDescent="0.15">
      <c r="A21" s="14" t="s">
        <v>116</v>
      </c>
      <c r="B21" s="414">
        <v>20734</v>
      </c>
      <c r="C21" s="414">
        <v>1006193</v>
      </c>
      <c r="D21" s="414">
        <v>358577</v>
      </c>
      <c r="E21" s="413">
        <v>8058863.5999999996</v>
      </c>
      <c r="F21" s="413">
        <v>21069772.830000002</v>
      </c>
      <c r="G21" s="413">
        <v>24002528.660000008</v>
      </c>
    </row>
    <row r="22" spans="1:7" ht="20" customHeight="1" x14ac:dyDescent="0.15">
      <c r="A22" s="14" t="s">
        <v>117</v>
      </c>
      <c r="B22" s="414">
        <v>28412</v>
      </c>
      <c r="C22" s="414">
        <v>1465814</v>
      </c>
      <c r="D22" s="414">
        <v>256915</v>
      </c>
      <c r="E22" s="413">
        <v>15130150.319999995</v>
      </c>
      <c r="F22" s="413">
        <v>18687110.36999999</v>
      </c>
      <c r="G22" s="413">
        <v>19448966.749999985</v>
      </c>
    </row>
    <row r="23" spans="1:7" ht="20" customHeight="1" x14ac:dyDescent="0.15">
      <c r="A23" s="14" t="s">
        <v>118</v>
      </c>
      <c r="B23" s="414">
        <v>48941</v>
      </c>
      <c r="C23" s="414">
        <v>2470930</v>
      </c>
      <c r="D23" s="414">
        <v>937007</v>
      </c>
      <c r="E23" s="413">
        <v>27993504.979999993</v>
      </c>
      <c r="F23" s="413">
        <v>55081146.659999989</v>
      </c>
      <c r="G23" s="413">
        <v>93370726.159999996</v>
      </c>
    </row>
    <row r="24" spans="1:7" ht="20" customHeight="1" x14ac:dyDescent="0.15">
      <c r="A24" s="5" t="s">
        <v>13</v>
      </c>
      <c r="B24" s="415">
        <f t="shared" ref="B24:G24" si="1">SUM(B20:B23)</f>
        <v>118371</v>
      </c>
      <c r="C24" s="415">
        <f t="shared" si="1"/>
        <v>5466573</v>
      </c>
      <c r="D24" s="415">
        <f t="shared" si="1"/>
        <v>1739340</v>
      </c>
      <c r="E24" s="15">
        <f t="shared" si="1"/>
        <v>54729233.25999999</v>
      </c>
      <c r="F24" s="15">
        <f t="shared" si="1"/>
        <v>105305962.79999998</v>
      </c>
      <c r="G24" s="15">
        <f t="shared" si="1"/>
        <v>148498866.27999997</v>
      </c>
    </row>
    <row r="25" spans="1:7" ht="20" customHeight="1" x14ac:dyDescent="0.15">
      <c r="A25" s="6"/>
      <c r="B25" s="6"/>
      <c r="C25" s="6"/>
      <c r="D25" s="6"/>
      <c r="E25" s="6"/>
      <c r="F25" s="6"/>
      <c r="G25" s="6"/>
    </row>
    <row r="26" spans="1:7" ht="20" customHeight="1" x14ac:dyDescent="0.15">
      <c r="A26" s="418" t="s">
        <v>251</v>
      </c>
      <c r="B26" s="417"/>
      <c r="C26" s="8"/>
      <c r="D26" s="8"/>
      <c r="E26" s="8"/>
      <c r="F26" s="8"/>
      <c r="G26" s="8"/>
    </row>
    <row r="27" spans="1:7" ht="20" customHeight="1" x14ac:dyDescent="0.15">
      <c r="A27" s="6"/>
      <c r="B27" s="6"/>
      <c r="C27" s="6"/>
      <c r="D27" s="6"/>
      <c r="E27" s="6"/>
      <c r="F27" s="6"/>
      <c r="G27" s="6"/>
    </row>
    <row r="28" spans="1:7" ht="20" customHeight="1" x14ac:dyDescent="0.15">
      <c r="A28" s="5" t="s">
        <v>201</v>
      </c>
      <c r="B28" s="4" t="s">
        <v>11</v>
      </c>
      <c r="C28" s="4" t="s">
        <v>2</v>
      </c>
      <c r="D28" s="4" t="s">
        <v>198</v>
      </c>
      <c r="E28" s="4" t="s">
        <v>1</v>
      </c>
      <c r="F28" s="4" t="s">
        <v>0</v>
      </c>
      <c r="G28" s="4" t="s">
        <v>10</v>
      </c>
    </row>
    <row r="29" spans="1:7" ht="20" customHeight="1" x14ac:dyDescent="0.15">
      <c r="A29" s="14" t="s">
        <v>177</v>
      </c>
      <c r="B29" s="414">
        <v>34310</v>
      </c>
      <c r="C29" s="414">
        <v>1894845</v>
      </c>
      <c r="D29" s="414">
        <v>2085685</v>
      </c>
      <c r="E29" s="413">
        <v>24836983.879999995</v>
      </c>
      <c r="F29" s="413">
        <v>55578521.540000036</v>
      </c>
      <c r="G29" s="413">
        <v>62178025.290000036</v>
      </c>
    </row>
    <row r="30" spans="1:7" ht="20" customHeight="1" x14ac:dyDescent="0.15">
      <c r="A30" s="14" t="s">
        <v>178</v>
      </c>
      <c r="B30" s="414">
        <v>26652</v>
      </c>
      <c r="C30" s="414">
        <v>1554722</v>
      </c>
      <c r="D30" s="414">
        <v>1113016</v>
      </c>
      <c r="E30" s="413">
        <v>12866961.01</v>
      </c>
      <c r="F30" s="413">
        <v>35302068.979999997</v>
      </c>
      <c r="G30" s="413">
        <v>50850005.129999988</v>
      </c>
    </row>
    <row r="31" spans="1:7" ht="20" customHeight="1" x14ac:dyDescent="0.15">
      <c r="A31" s="5" t="s">
        <v>13</v>
      </c>
      <c r="B31" s="415">
        <f t="shared" ref="B31:G31" si="2">SUM(B29:B30)</f>
        <v>60962</v>
      </c>
      <c r="C31" s="415">
        <f t="shared" si="2"/>
        <v>3449567</v>
      </c>
      <c r="D31" s="415">
        <f t="shared" si="2"/>
        <v>3198701</v>
      </c>
      <c r="E31" s="15">
        <f t="shared" si="2"/>
        <v>37703944.889999993</v>
      </c>
      <c r="F31" s="15">
        <f t="shared" si="2"/>
        <v>90880590.520000041</v>
      </c>
      <c r="G31" s="15">
        <f t="shared" si="2"/>
        <v>113028030.42000002</v>
      </c>
    </row>
    <row r="32" spans="1:7" ht="20" customHeight="1" x14ac:dyDescent="0.15">
      <c r="A32" s="6"/>
      <c r="B32" s="6"/>
      <c r="C32" s="6"/>
      <c r="D32" s="6"/>
      <c r="E32" s="6"/>
      <c r="F32" s="6"/>
      <c r="G32" s="6"/>
    </row>
    <row r="33" spans="1:7" ht="20" customHeight="1" x14ac:dyDescent="0.15">
      <c r="A33" s="418" t="s">
        <v>76</v>
      </c>
      <c r="B33" s="417"/>
      <c r="C33" s="8"/>
      <c r="D33" s="8"/>
      <c r="E33" s="8"/>
      <c r="F33" s="8"/>
      <c r="G33" s="8"/>
    </row>
    <row r="34" spans="1:7" ht="20" customHeight="1" x14ac:dyDescent="0.15">
      <c r="A34" s="6"/>
      <c r="B34" s="6"/>
      <c r="C34" s="6"/>
      <c r="D34" s="6"/>
      <c r="E34" s="6"/>
      <c r="F34" s="6"/>
      <c r="G34" s="6"/>
    </row>
    <row r="35" spans="1:7" ht="20" customHeight="1" x14ac:dyDescent="0.15">
      <c r="A35" s="5" t="s">
        <v>201</v>
      </c>
      <c r="B35" s="4" t="s">
        <v>11</v>
      </c>
      <c r="C35" s="4" t="s">
        <v>2</v>
      </c>
      <c r="D35" s="4" t="s">
        <v>198</v>
      </c>
      <c r="E35" s="4" t="s">
        <v>1</v>
      </c>
      <c r="F35" s="4" t="s">
        <v>0</v>
      </c>
      <c r="G35" s="4" t="s">
        <v>10</v>
      </c>
    </row>
    <row r="36" spans="1:7" ht="20" customHeight="1" x14ac:dyDescent="0.15">
      <c r="A36" s="14" t="s">
        <v>182</v>
      </c>
      <c r="B36" s="414">
        <v>10154</v>
      </c>
      <c r="C36" s="414">
        <v>421491</v>
      </c>
      <c r="D36" s="414">
        <v>377142</v>
      </c>
      <c r="E36" s="413">
        <v>3557636.4600000004</v>
      </c>
      <c r="F36" s="413">
        <v>12578046.600000001</v>
      </c>
      <c r="G36" s="413">
        <v>17535108.910000004</v>
      </c>
    </row>
    <row r="37" spans="1:7" ht="20" customHeight="1" x14ac:dyDescent="0.15">
      <c r="A37" s="14" t="s">
        <v>183</v>
      </c>
      <c r="B37" s="414">
        <v>58815</v>
      </c>
      <c r="C37" s="414">
        <v>3544529</v>
      </c>
      <c r="D37" s="414">
        <v>563010</v>
      </c>
      <c r="E37" s="413">
        <v>33882248.420000002</v>
      </c>
      <c r="F37" s="413">
        <v>59697876.720000014</v>
      </c>
      <c r="G37" s="413">
        <v>74905938.789999992</v>
      </c>
    </row>
    <row r="38" spans="1:7" ht="20" customHeight="1" x14ac:dyDescent="0.15">
      <c r="A38" s="14" t="s">
        <v>184</v>
      </c>
      <c r="B38" s="414">
        <v>6805</v>
      </c>
      <c r="C38" s="414">
        <v>399194</v>
      </c>
      <c r="D38" s="414">
        <v>82419</v>
      </c>
      <c r="E38" s="413">
        <v>2942762.79</v>
      </c>
      <c r="F38" s="413">
        <v>5421901.4299999978</v>
      </c>
      <c r="G38" s="413">
        <v>9017213.5000000019</v>
      </c>
    </row>
    <row r="39" spans="1:7" ht="20" customHeight="1" x14ac:dyDescent="0.15">
      <c r="A39" s="14" t="s">
        <v>185</v>
      </c>
      <c r="B39" s="414">
        <v>53270</v>
      </c>
      <c r="C39" s="414">
        <v>2599038</v>
      </c>
      <c r="D39" s="414">
        <v>1334631</v>
      </c>
      <c r="E39" s="413">
        <v>21007887.330000002</v>
      </c>
      <c r="F39" s="413">
        <v>49866275.88000001</v>
      </c>
      <c r="G39" s="413">
        <v>76476189.160000041</v>
      </c>
    </row>
    <row r="40" spans="1:7" ht="20" customHeight="1" x14ac:dyDescent="0.15">
      <c r="A40" s="14" t="s">
        <v>186</v>
      </c>
      <c r="B40" s="414">
        <v>77931</v>
      </c>
      <c r="C40" s="414">
        <v>5470854</v>
      </c>
      <c r="D40" s="414">
        <v>1842554</v>
      </c>
      <c r="E40" s="413">
        <v>68527351.640000001</v>
      </c>
      <c r="F40" s="413">
        <v>111642344.50999998</v>
      </c>
      <c r="G40" s="413">
        <v>137542235.55999994</v>
      </c>
    </row>
    <row r="41" spans="1:7" ht="20" customHeight="1" x14ac:dyDescent="0.15">
      <c r="A41" s="14" t="s">
        <v>187</v>
      </c>
      <c r="B41" s="414">
        <v>61023</v>
      </c>
      <c r="C41" s="414">
        <v>8853819</v>
      </c>
      <c r="D41" s="414">
        <v>1052436</v>
      </c>
      <c r="E41" s="413">
        <v>175410297.94000003</v>
      </c>
      <c r="F41" s="413">
        <v>390298039.70000005</v>
      </c>
      <c r="G41" s="413">
        <v>454025014.81999969</v>
      </c>
    </row>
    <row r="42" spans="1:7" ht="20" customHeight="1" x14ac:dyDescent="0.15">
      <c r="A42" s="14" t="s">
        <v>188</v>
      </c>
      <c r="B42" s="414">
        <v>55976</v>
      </c>
      <c r="C42" s="414">
        <v>3029005</v>
      </c>
      <c r="D42" s="414">
        <v>912526</v>
      </c>
      <c r="E42" s="413">
        <v>24445673.290000003</v>
      </c>
      <c r="F42" s="413">
        <v>44121753.449999981</v>
      </c>
      <c r="G42" s="413">
        <v>58259239.020000003</v>
      </c>
    </row>
    <row r="43" spans="1:7" ht="20" customHeight="1" x14ac:dyDescent="0.15">
      <c r="A43" s="5" t="s">
        <v>13</v>
      </c>
      <c r="B43" s="415">
        <f t="shared" ref="B43:G43" si="3">SUM(B36:B42)</f>
        <v>323974</v>
      </c>
      <c r="C43" s="415">
        <f t="shared" si="3"/>
        <v>24317930</v>
      </c>
      <c r="D43" s="415">
        <f t="shared" si="3"/>
        <v>6164718</v>
      </c>
      <c r="E43" s="15">
        <f t="shared" si="3"/>
        <v>329773857.87000006</v>
      </c>
      <c r="F43" s="15">
        <f t="shared" si="3"/>
        <v>673626238.28999996</v>
      </c>
      <c r="G43" s="15">
        <f t="shared" si="3"/>
        <v>827760939.75999963</v>
      </c>
    </row>
    <row r="44" spans="1:7" ht="20" customHeight="1" x14ac:dyDescent="0.15">
      <c r="A44" s="6"/>
      <c r="B44" s="6"/>
      <c r="C44" s="6"/>
      <c r="D44" s="6"/>
      <c r="E44" s="6"/>
      <c r="F44" s="6"/>
      <c r="G44" s="6"/>
    </row>
    <row r="45" spans="1:7" ht="20" customHeight="1" x14ac:dyDescent="0.15">
      <c r="A45" s="11" t="s">
        <v>53</v>
      </c>
      <c r="B45" s="415">
        <f t="shared" ref="B45:G45" si="4">B15+B24+B31+B43</f>
        <v>882761</v>
      </c>
      <c r="C45" s="415">
        <f t="shared" si="4"/>
        <v>60682123</v>
      </c>
      <c r="D45" s="415">
        <f t="shared" si="4"/>
        <v>16819752</v>
      </c>
      <c r="E45" s="15">
        <f t="shared" si="4"/>
        <v>715628300.6500001</v>
      </c>
      <c r="F45" s="15">
        <f t="shared" si="4"/>
        <v>1380034744.8600001</v>
      </c>
      <c r="G45" s="15">
        <f t="shared" si="4"/>
        <v>1882597314.0399995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1">
    <tabColor theme="6" tint="0.59999389629810485"/>
    <pageSetUpPr fitToPage="1"/>
  </sheetPr>
  <dimension ref="A1:G45"/>
  <sheetViews>
    <sheetView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4.6640625" style="27" customWidth="1"/>
    <col min="3" max="4" width="9.832031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77" customFormat="1" ht="50" customHeight="1" x14ac:dyDescent="0.15">
      <c r="A1" s="678" t="s">
        <v>409</v>
      </c>
      <c r="B1" s="679"/>
      <c r="C1" s="668" t="s">
        <v>200</v>
      </c>
      <c r="D1" s="668"/>
      <c r="E1" s="668"/>
      <c r="F1" s="668"/>
      <c r="G1" s="668"/>
    </row>
    <row r="2" spans="1:7" ht="21.75" customHeight="1" x14ac:dyDescent="0.15"/>
    <row r="3" spans="1:7" s="28" customFormat="1" ht="20" customHeight="1" x14ac:dyDescent="0.15">
      <c r="A3" s="7" t="s">
        <v>78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119</v>
      </c>
      <c r="B6" s="414">
        <v>23045</v>
      </c>
      <c r="C6" s="414">
        <v>975076</v>
      </c>
      <c r="D6" s="414">
        <v>242079</v>
      </c>
      <c r="E6" s="413">
        <v>7063186.0399999991</v>
      </c>
      <c r="F6" s="413">
        <v>23683814.170000002</v>
      </c>
      <c r="G6" s="413">
        <v>42486229.510000013</v>
      </c>
    </row>
    <row r="7" spans="1:7" ht="20" customHeight="1" x14ac:dyDescent="0.15">
      <c r="A7" s="9" t="s">
        <v>120</v>
      </c>
      <c r="B7" s="414">
        <v>41854</v>
      </c>
      <c r="C7" s="414">
        <v>1088174</v>
      </c>
      <c r="D7" s="414">
        <v>253262</v>
      </c>
      <c r="E7" s="413">
        <v>7474073.8800000008</v>
      </c>
      <c r="F7" s="413">
        <v>13856995.980000006</v>
      </c>
      <c r="G7" s="413">
        <v>23494050.699999996</v>
      </c>
    </row>
    <row r="8" spans="1:7" ht="20" customHeight="1" x14ac:dyDescent="0.15">
      <c r="A8" s="9" t="s">
        <v>121</v>
      </c>
      <c r="B8" s="414">
        <v>6747</v>
      </c>
      <c r="C8" s="414">
        <v>234670</v>
      </c>
      <c r="D8" s="414">
        <v>107490</v>
      </c>
      <c r="E8" s="413">
        <v>1972377.3299999998</v>
      </c>
      <c r="F8" s="413">
        <v>2796283.3099999991</v>
      </c>
      <c r="G8" s="413">
        <v>4864436.46</v>
      </c>
    </row>
    <row r="9" spans="1:7" ht="20" customHeight="1" x14ac:dyDescent="0.15">
      <c r="A9" s="9" t="s">
        <v>122</v>
      </c>
      <c r="B9" s="414">
        <v>448986</v>
      </c>
      <c r="C9" s="414">
        <v>25197678</v>
      </c>
      <c r="D9" s="414">
        <v>2302109</v>
      </c>
      <c r="E9" s="413">
        <v>318386576.54000002</v>
      </c>
      <c r="F9" s="413">
        <v>393305581.75000024</v>
      </c>
      <c r="G9" s="413">
        <v>403730856.09000051</v>
      </c>
    </row>
    <row r="10" spans="1:7" ht="20" customHeight="1" x14ac:dyDescent="0.15">
      <c r="A10" s="9" t="s">
        <v>123</v>
      </c>
      <c r="B10" s="414">
        <v>20574</v>
      </c>
      <c r="C10" s="414">
        <v>708390</v>
      </c>
      <c r="D10" s="414">
        <v>269068</v>
      </c>
      <c r="E10" s="413">
        <v>5717248.0799999991</v>
      </c>
      <c r="F10" s="413">
        <v>11351554.239999998</v>
      </c>
      <c r="G10" s="413">
        <v>15992041.649999991</v>
      </c>
    </row>
    <row r="11" spans="1:7" ht="20" customHeight="1" x14ac:dyDescent="0.15">
      <c r="A11" s="4" t="s">
        <v>13</v>
      </c>
      <c r="B11" s="415">
        <f t="shared" ref="B11:G11" si="0">SUM(B6:B10)</f>
        <v>541206</v>
      </c>
      <c r="C11" s="415">
        <f t="shared" si="0"/>
        <v>28203988</v>
      </c>
      <c r="D11" s="415">
        <f t="shared" si="0"/>
        <v>3174008</v>
      </c>
      <c r="E11" s="15">
        <f t="shared" si="0"/>
        <v>340613461.87</v>
      </c>
      <c r="F11" s="15">
        <f t="shared" si="0"/>
        <v>444994229.45000029</v>
      </c>
      <c r="G11" s="15">
        <f t="shared" si="0"/>
        <v>490567614.4100005</v>
      </c>
    </row>
    <row r="12" spans="1:7" ht="20" customHeight="1" x14ac:dyDescent="0.15">
      <c r="A12" s="6"/>
      <c r="B12" s="6"/>
      <c r="C12" s="6"/>
      <c r="D12" s="6"/>
      <c r="E12" s="6"/>
      <c r="F12" s="6"/>
      <c r="G12" s="6"/>
    </row>
    <row r="13" spans="1:7" ht="20" customHeight="1" x14ac:dyDescent="0.15">
      <c r="A13" s="418" t="s">
        <v>79</v>
      </c>
      <c r="B13" s="7"/>
      <c r="C13" s="8"/>
      <c r="D13" s="8"/>
      <c r="E13" s="8"/>
      <c r="F13" s="8"/>
      <c r="G13" s="8"/>
    </row>
    <row r="14" spans="1:7" ht="20" customHeight="1" x14ac:dyDescent="0.15">
      <c r="A14" s="6"/>
      <c r="B14" s="6"/>
      <c r="C14" s="6"/>
      <c r="D14" s="6"/>
      <c r="E14" s="6"/>
      <c r="F14" s="6"/>
      <c r="G14" s="6"/>
    </row>
    <row r="15" spans="1:7" ht="20" customHeight="1" x14ac:dyDescent="0.15">
      <c r="A15" s="4" t="s">
        <v>201</v>
      </c>
      <c r="B15" s="4" t="s">
        <v>11</v>
      </c>
      <c r="C15" s="4" t="s">
        <v>2</v>
      </c>
      <c r="D15" s="4" t="s">
        <v>198</v>
      </c>
      <c r="E15" s="4" t="s">
        <v>1</v>
      </c>
      <c r="F15" s="4" t="s">
        <v>0</v>
      </c>
      <c r="G15" s="4" t="s">
        <v>10</v>
      </c>
    </row>
    <row r="16" spans="1:7" ht="20" customHeight="1" x14ac:dyDescent="0.15">
      <c r="A16" s="9" t="s">
        <v>137</v>
      </c>
      <c r="B16" s="414">
        <v>44185</v>
      </c>
      <c r="C16" s="414">
        <v>1920282</v>
      </c>
      <c r="D16" s="414">
        <v>800423</v>
      </c>
      <c r="E16" s="413">
        <v>17500666.309999999</v>
      </c>
      <c r="F16" s="413">
        <v>36833616.980000004</v>
      </c>
      <c r="G16" s="413">
        <v>54183503.390000015</v>
      </c>
    </row>
    <row r="17" spans="1:7" ht="20" customHeight="1" x14ac:dyDescent="0.15">
      <c r="A17" s="9" t="s">
        <v>138</v>
      </c>
      <c r="B17" s="414">
        <v>28564</v>
      </c>
      <c r="C17" s="414">
        <v>968425</v>
      </c>
      <c r="D17" s="414">
        <v>476127</v>
      </c>
      <c r="E17" s="413">
        <v>7681454.0599999987</v>
      </c>
      <c r="F17" s="413">
        <v>14520308.879999995</v>
      </c>
      <c r="G17" s="413">
        <v>19895281.879999999</v>
      </c>
    </row>
    <row r="18" spans="1:7" ht="20" customHeight="1" x14ac:dyDescent="0.15">
      <c r="A18" s="9" t="s">
        <v>252</v>
      </c>
      <c r="B18" s="414">
        <v>21698</v>
      </c>
      <c r="C18" s="414">
        <v>731794</v>
      </c>
      <c r="D18" s="414">
        <v>397163</v>
      </c>
      <c r="E18" s="413">
        <v>7020977.1500000004</v>
      </c>
      <c r="F18" s="413">
        <v>12166584.699999999</v>
      </c>
      <c r="G18" s="413">
        <v>18321755.079999998</v>
      </c>
    </row>
    <row r="19" spans="1:7" ht="20" customHeight="1" x14ac:dyDescent="0.15">
      <c r="A19" s="9" t="s">
        <v>139</v>
      </c>
      <c r="B19" s="414">
        <v>28927</v>
      </c>
      <c r="C19" s="414">
        <v>1407817</v>
      </c>
      <c r="D19" s="414">
        <v>752075</v>
      </c>
      <c r="E19" s="413">
        <v>14271754.790000001</v>
      </c>
      <c r="F19" s="413">
        <v>27094090.560000002</v>
      </c>
      <c r="G19" s="413">
        <v>41734030.68</v>
      </c>
    </row>
    <row r="20" spans="1:7" ht="20" customHeight="1" x14ac:dyDescent="0.15">
      <c r="A20" s="9" t="s">
        <v>140</v>
      </c>
      <c r="B20" s="414">
        <v>30725</v>
      </c>
      <c r="C20" s="414">
        <v>1502935</v>
      </c>
      <c r="D20" s="414">
        <v>618859</v>
      </c>
      <c r="E20" s="413">
        <v>14606084.509999998</v>
      </c>
      <c r="F20" s="413">
        <v>26443052.400000006</v>
      </c>
      <c r="G20" s="413">
        <v>32727511.109999999</v>
      </c>
    </row>
    <row r="21" spans="1:7" ht="20" customHeight="1" x14ac:dyDescent="0.15">
      <c r="A21" s="4" t="s">
        <v>13</v>
      </c>
      <c r="B21" s="415">
        <f t="shared" ref="B21:G21" si="1">SUM(B16:B20)</f>
        <v>154099</v>
      </c>
      <c r="C21" s="415">
        <f t="shared" si="1"/>
        <v>6531253</v>
      </c>
      <c r="D21" s="415">
        <f t="shared" si="1"/>
        <v>3044647</v>
      </c>
      <c r="E21" s="15">
        <f t="shared" si="1"/>
        <v>61080936.819999993</v>
      </c>
      <c r="F21" s="15">
        <f t="shared" si="1"/>
        <v>117057653.52000001</v>
      </c>
      <c r="G21" s="15">
        <f t="shared" si="1"/>
        <v>166862082.13999999</v>
      </c>
    </row>
    <row r="22" spans="1:7" ht="20" customHeight="1" x14ac:dyDescent="0.15">
      <c r="A22" s="6"/>
      <c r="B22" s="6"/>
      <c r="C22" s="6"/>
      <c r="D22" s="6"/>
      <c r="E22" s="6"/>
      <c r="F22" s="6"/>
      <c r="G22" s="6"/>
    </row>
    <row r="23" spans="1:7" ht="20" customHeight="1" x14ac:dyDescent="0.15">
      <c r="A23" s="418" t="s">
        <v>80</v>
      </c>
      <c r="B23" s="7"/>
      <c r="C23" s="8"/>
      <c r="D23" s="8"/>
      <c r="E23" s="8"/>
      <c r="F23" s="8"/>
      <c r="G23" s="8"/>
    </row>
    <row r="24" spans="1:7" ht="20" customHeight="1" x14ac:dyDescent="0.15">
      <c r="A24" s="6"/>
      <c r="B24" s="6"/>
      <c r="C24" s="6"/>
      <c r="D24" s="6"/>
      <c r="E24" s="6"/>
      <c r="F24" s="6"/>
      <c r="G24" s="6"/>
    </row>
    <row r="25" spans="1:7" ht="20" customHeight="1" x14ac:dyDescent="0.15">
      <c r="A25" s="4" t="s">
        <v>201</v>
      </c>
      <c r="B25" s="4" t="s">
        <v>11</v>
      </c>
      <c r="C25" s="4" t="s">
        <v>2</v>
      </c>
      <c r="D25" s="4" t="s">
        <v>198</v>
      </c>
      <c r="E25" s="4" t="s">
        <v>1</v>
      </c>
      <c r="F25" s="4" t="s">
        <v>0</v>
      </c>
      <c r="G25" s="4" t="s">
        <v>10</v>
      </c>
    </row>
    <row r="26" spans="1:7" ht="20" customHeight="1" x14ac:dyDescent="0.15">
      <c r="A26" s="9" t="s">
        <v>167</v>
      </c>
      <c r="B26" s="414">
        <v>27201</v>
      </c>
      <c r="C26" s="414">
        <v>1199729</v>
      </c>
      <c r="D26" s="414">
        <v>370298</v>
      </c>
      <c r="E26" s="413">
        <v>9422870.3899999987</v>
      </c>
      <c r="F26" s="413">
        <v>17594490.319999997</v>
      </c>
      <c r="G26" s="413">
        <v>27278628.389999997</v>
      </c>
    </row>
    <row r="27" spans="1:7" ht="20" customHeight="1" x14ac:dyDescent="0.15">
      <c r="A27" s="9" t="s">
        <v>168</v>
      </c>
      <c r="B27" s="414">
        <v>108450</v>
      </c>
      <c r="C27" s="414">
        <v>7460848</v>
      </c>
      <c r="D27" s="414">
        <v>1088988</v>
      </c>
      <c r="E27" s="413">
        <v>101789207.55999993</v>
      </c>
      <c r="F27" s="413">
        <v>194036087.63000005</v>
      </c>
      <c r="G27" s="413">
        <v>313826390.93000007</v>
      </c>
    </row>
    <row r="28" spans="1:7" ht="20" customHeight="1" x14ac:dyDescent="0.15">
      <c r="A28" s="9" t="s">
        <v>169</v>
      </c>
      <c r="B28" s="414">
        <v>26866</v>
      </c>
      <c r="C28" s="414">
        <v>1055145</v>
      </c>
      <c r="D28" s="414">
        <v>295075</v>
      </c>
      <c r="E28" s="413">
        <v>7889979.6699999999</v>
      </c>
      <c r="F28" s="413">
        <v>16960870.390000004</v>
      </c>
      <c r="G28" s="413">
        <v>20726970.119999994</v>
      </c>
    </row>
    <row r="29" spans="1:7" ht="20" customHeight="1" x14ac:dyDescent="0.15">
      <c r="A29" s="9" t="s">
        <v>170</v>
      </c>
      <c r="B29" s="414">
        <v>27909</v>
      </c>
      <c r="C29" s="414">
        <v>1974883</v>
      </c>
      <c r="D29" s="414">
        <v>462972</v>
      </c>
      <c r="E29" s="413">
        <v>17994837.439999994</v>
      </c>
      <c r="F29" s="413">
        <v>31700513.819999997</v>
      </c>
      <c r="G29" s="413">
        <v>36218918.660000004</v>
      </c>
    </row>
    <row r="30" spans="1:7" ht="20" customHeight="1" x14ac:dyDescent="0.15">
      <c r="A30" s="9" t="s">
        <v>171</v>
      </c>
      <c r="B30" s="414">
        <v>26066</v>
      </c>
      <c r="C30" s="414">
        <v>2174504</v>
      </c>
      <c r="D30" s="414">
        <v>851969</v>
      </c>
      <c r="E30" s="413">
        <v>34008492.250000015</v>
      </c>
      <c r="F30" s="413">
        <v>57709493.260000013</v>
      </c>
      <c r="G30" s="413">
        <v>67255397.270000011</v>
      </c>
    </row>
    <row r="31" spans="1:7" ht="20" customHeight="1" x14ac:dyDescent="0.15">
      <c r="A31" s="9" t="s">
        <v>172</v>
      </c>
      <c r="B31" s="414">
        <v>11740</v>
      </c>
      <c r="C31" s="414">
        <v>645169</v>
      </c>
      <c r="D31" s="414">
        <v>201975</v>
      </c>
      <c r="E31" s="413">
        <v>5273853.2199999979</v>
      </c>
      <c r="F31" s="413">
        <v>12658159.369999999</v>
      </c>
      <c r="G31" s="413">
        <v>15040686.109999998</v>
      </c>
    </row>
    <row r="32" spans="1:7" ht="20" customHeight="1" x14ac:dyDescent="0.15">
      <c r="A32" s="9" t="s">
        <v>173</v>
      </c>
      <c r="B32" s="414">
        <v>39292</v>
      </c>
      <c r="C32" s="414">
        <v>2063144</v>
      </c>
      <c r="D32" s="414">
        <v>469818</v>
      </c>
      <c r="E32" s="413">
        <v>17864329.140000001</v>
      </c>
      <c r="F32" s="413">
        <v>28678005.640000019</v>
      </c>
      <c r="G32" s="413">
        <v>39504370.070000015</v>
      </c>
    </row>
    <row r="33" spans="1:7" ht="20" customHeight="1" x14ac:dyDescent="0.15">
      <c r="A33" s="9" t="s">
        <v>174</v>
      </c>
      <c r="B33" s="414">
        <v>17536</v>
      </c>
      <c r="C33" s="414">
        <v>779106</v>
      </c>
      <c r="D33" s="414">
        <v>266989</v>
      </c>
      <c r="E33" s="413">
        <v>7631443.1700000009</v>
      </c>
      <c r="F33" s="413">
        <v>11169480.220000004</v>
      </c>
      <c r="G33" s="413">
        <v>16405127.060000008</v>
      </c>
    </row>
    <row r="34" spans="1:7" ht="20" customHeight="1" x14ac:dyDescent="0.15">
      <c r="A34" s="9" t="s">
        <v>175</v>
      </c>
      <c r="B34" s="414">
        <v>24482</v>
      </c>
      <c r="C34" s="414">
        <v>937873</v>
      </c>
      <c r="D34" s="414">
        <v>101740</v>
      </c>
      <c r="E34" s="413">
        <v>6754477.2000000011</v>
      </c>
      <c r="F34" s="413">
        <v>9670101.7800000012</v>
      </c>
      <c r="G34" s="413">
        <v>12426568.560000002</v>
      </c>
    </row>
    <row r="35" spans="1:7" ht="20" customHeight="1" x14ac:dyDescent="0.15">
      <c r="A35" s="9" t="s">
        <v>176</v>
      </c>
      <c r="B35" s="414">
        <v>29422</v>
      </c>
      <c r="C35" s="414">
        <v>971614</v>
      </c>
      <c r="D35" s="414">
        <v>172230</v>
      </c>
      <c r="E35" s="413">
        <v>7464681.5</v>
      </c>
      <c r="F35" s="413">
        <v>13817363.17</v>
      </c>
      <c r="G35" s="413">
        <v>21114725.800000012</v>
      </c>
    </row>
    <row r="36" spans="1:7" ht="20" customHeight="1" x14ac:dyDescent="0.15">
      <c r="A36" s="4" t="s">
        <v>13</v>
      </c>
      <c r="B36" s="415">
        <f t="shared" ref="B36:G36" si="2">SUM(B26:B35)</f>
        <v>338964</v>
      </c>
      <c r="C36" s="415">
        <f t="shared" si="2"/>
        <v>19262015</v>
      </c>
      <c r="D36" s="415">
        <f t="shared" si="2"/>
        <v>4282054</v>
      </c>
      <c r="E36" s="15">
        <f t="shared" si="2"/>
        <v>216094171.53999993</v>
      </c>
      <c r="F36" s="15">
        <f t="shared" si="2"/>
        <v>393994565.6000002</v>
      </c>
      <c r="G36" s="15">
        <f t="shared" si="2"/>
        <v>569797782.97000003</v>
      </c>
    </row>
    <row r="37" spans="1:7" ht="20" customHeight="1" x14ac:dyDescent="0.15">
      <c r="A37" s="6"/>
      <c r="B37" s="6"/>
      <c r="C37" s="6"/>
      <c r="D37" s="6"/>
      <c r="E37" s="6"/>
      <c r="F37" s="6"/>
      <c r="G37" s="6"/>
    </row>
    <row r="38" spans="1:7" ht="20" customHeight="1" x14ac:dyDescent="0.15">
      <c r="A38" s="418" t="s">
        <v>81</v>
      </c>
      <c r="B38" s="7"/>
      <c r="C38" s="8"/>
      <c r="D38" s="8"/>
      <c r="E38" s="8"/>
      <c r="F38" s="8"/>
      <c r="G38" s="8"/>
    </row>
    <row r="39" spans="1:7" ht="20" customHeight="1" x14ac:dyDescent="0.15">
      <c r="A39" s="6"/>
      <c r="B39" s="6"/>
      <c r="C39" s="6"/>
      <c r="D39" s="6"/>
      <c r="E39" s="6"/>
      <c r="F39" s="6"/>
      <c r="G39" s="6"/>
    </row>
    <row r="40" spans="1:7" ht="20" customHeight="1" x14ac:dyDescent="0.15">
      <c r="A40" s="4" t="s">
        <v>201</v>
      </c>
      <c r="B40" s="4" t="s">
        <v>11</v>
      </c>
      <c r="C40" s="4" t="s">
        <v>2</v>
      </c>
      <c r="D40" s="4" t="s">
        <v>198</v>
      </c>
      <c r="E40" s="4" t="s">
        <v>1</v>
      </c>
      <c r="F40" s="4" t="s">
        <v>0</v>
      </c>
      <c r="G40" s="4" t="s">
        <v>10</v>
      </c>
    </row>
    <row r="41" spans="1:7" ht="20" customHeight="1" x14ac:dyDescent="0.15">
      <c r="A41" s="9" t="s">
        <v>179</v>
      </c>
      <c r="B41" s="414">
        <v>60558</v>
      </c>
      <c r="C41" s="414">
        <v>2927599</v>
      </c>
      <c r="D41" s="414">
        <v>1111774</v>
      </c>
      <c r="E41" s="413">
        <v>23708716.650000006</v>
      </c>
      <c r="F41" s="413">
        <v>44985288.500000007</v>
      </c>
      <c r="G41" s="413">
        <v>61647338.31999997</v>
      </c>
    </row>
    <row r="42" spans="1:7" ht="20" customHeight="1" x14ac:dyDescent="0.15">
      <c r="A42" s="9" t="s">
        <v>180</v>
      </c>
      <c r="B42" s="414">
        <v>20696</v>
      </c>
      <c r="C42" s="414">
        <v>787879</v>
      </c>
      <c r="D42" s="414">
        <v>117938</v>
      </c>
      <c r="E42" s="413">
        <v>4203083.25</v>
      </c>
      <c r="F42" s="413">
        <v>7342814.5199999977</v>
      </c>
      <c r="G42" s="413">
        <v>8770323.7499999981</v>
      </c>
    </row>
    <row r="43" spans="1:7" ht="20" customHeight="1" x14ac:dyDescent="0.15">
      <c r="A43" s="4" t="s">
        <v>13</v>
      </c>
      <c r="B43" s="415">
        <f t="shared" ref="B43:G43" si="3">SUM(B41:B42)</f>
        <v>81254</v>
      </c>
      <c r="C43" s="415">
        <f t="shared" si="3"/>
        <v>3715478</v>
      </c>
      <c r="D43" s="415">
        <f t="shared" si="3"/>
        <v>1229712</v>
      </c>
      <c r="E43" s="15">
        <f t="shared" si="3"/>
        <v>27911799.900000006</v>
      </c>
      <c r="F43" s="15">
        <f t="shared" si="3"/>
        <v>52328103.020000003</v>
      </c>
      <c r="G43" s="15">
        <f t="shared" si="3"/>
        <v>70417662.069999963</v>
      </c>
    </row>
    <row r="44" spans="1:7" ht="20" customHeight="1" x14ac:dyDescent="0.15">
      <c r="A44" s="6"/>
      <c r="B44" s="6"/>
      <c r="C44" s="6"/>
      <c r="D44" s="6"/>
      <c r="E44" s="6"/>
      <c r="F44" s="6"/>
      <c r="G44" s="6"/>
    </row>
    <row r="45" spans="1:7" ht="20" customHeight="1" x14ac:dyDescent="0.15">
      <c r="A45" s="11" t="s">
        <v>53</v>
      </c>
      <c r="B45" s="415">
        <f t="shared" ref="B45:G45" si="4">B11+B21+B36+B43</f>
        <v>1115523</v>
      </c>
      <c r="C45" s="415">
        <f t="shared" si="4"/>
        <v>57712734</v>
      </c>
      <c r="D45" s="415">
        <f t="shared" si="4"/>
        <v>11730421</v>
      </c>
      <c r="E45" s="15">
        <f t="shared" si="4"/>
        <v>645700370.12999988</v>
      </c>
      <c r="F45" s="15">
        <f t="shared" si="4"/>
        <v>1008374551.5900004</v>
      </c>
      <c r="G45" s="15">
        <f t="shared" si="4"/>
        <v>1297645141.5900004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2">
    <tabColor theme="6" tint="0.59999389629810485"/>
    <pageSetUpPr fitToPage="1"/>
  </sheetPr>
  <dimension ref="A1:G57"/>
  <sheetViews>
    <sheetView zoomScaleNormal="100" workbookViewId="0">
      <selection sqref="A1:B1"/>
    </sheetView>
  </sheetViews>
  <sheetFormatPr baseColWidth="10" defaultColWidth="4.1640625" defaultRowHeight="13.5" customHeight="1" x14ac:dyDescent="0.15"/>
  <cols>
    <col min="1" max="1" width="18.6640625" style="27" customWidth="1"/>
    <col min="2" max="2" width="16.33203125" style="27" customWidth="1"/>
    <col min="3" max="3" width="9.83203125" style="27" bestFit="1" customWidth="1"/>
    <col min="4" max="4" width="8.66406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77" customFormat="1" ht="50" customHeight="1" x14ac:dyDescent="0.15">
      <c r="A1" s="678" t="s">
        <v>410</v>
      </c>
      <c r="B1" s="679"/>
      <c r="C1" s="668" t="s">
        <v>200</v>
      </c>
      <c r="D1" s="668"/>
      <c r="E1" s="668"/>
      <c r="F1" s="668"/>
      <c r="G1" s="668"/>
    </row>
    <row r="2" spans="1:7" ht="21.75" customHeight="1" x14ac:dyDescent="0.15"/>
    <row r="3" spans="1:7" s="28" customFormat="1" ht="20" customHeight="1" x14ac:dyDescent="0.15">
      <c r="A3" s="7" t="s">
        <v>204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92</v>
      </c>
      <c r="B6" s="414">
        <v>26721</v>
      </c>
      <c r="C6" s="414">
        <v>1054799</v>
      </c>
      <c r="D6" s="414">
        <v>369688</v>
      </c>
      <c r="E6" s="413">
        <v>8233300.6600000001</v>
      </c>
      <c r="F6" s="413">
        <v>12871443.480000002</v>
      </c>
      <c r="G6" s="413">
        <v>15870896.650000006</v>
      </c>
    </row>
    <row r="7" spans="1:7" ht="20" customHeight="1" x14ac:dyDescent="0.15">
      <c r="A7" s="9" t="s">
        <v>203</v>
      </c>
      <c r="B7" s="414">
        <v>23201</v>
      </c>
      <c r="C7" s="414">
        <v>682754</v>
      </c>
      <c r="D7" s="414">
        <v>161350</v>
      </c>
      <c r="E7" s="413">
        <v>4376036.8599999994</v>
      </c>
      <c r="F7" s="413">
        <v>7195839.0599999977</v>
      </c>
      <c r="G7" s="413">
        <v>7892280.589999998</v>
      </c>
    </row>
    <row r="8" spans="1:7" ht="20" customHeight="1" x14ac:dyDescent="0.15">
      <c r="A8" s="9" t="s">
        <v>93</v>
      </c>
      <c r="B8" s="414">
        <v>38971</v>
      </c>
      <c r="C8" s="414">
        <v>1449918</v>
      </c>
      <c r="D8" s="414">
        <v>209814</v>
      </c>
      <c r="E8" s="413">
        <v>12161378.4</v>
      </c>
      <c r="F8" s="413">
        <v>16736129.470000001</v>
      </c>
      <c r="G8" s="413">
        <v>17719165.650000002</v>
      </c>
    </row>
    <row r="9" spans="1:7" ht="20" customHeight="1" x14ac:dyDescent="0.15">
      <c r="A9" s="9" t="s">
        <v>94</v>
      </c>
      <c r="B9" s="414">
        <v>27553</v>
      </c>
      <c r="C9" s="414">
        <v>836836</v>
      </c>
      <c r="D9" s="414">
        <v>466995</v>
      </c>
      <c r="E9" s="413">
        <v>7300878.2000000011</v>
      </c>
      <c r="F9" s="413">
        <v>16662233.740000008</v>
      </c>
      <c r="G9" s="413">
        <v>26831228.91</v>
      </c>
    </row>
    <row r="10" spans="1:7" ht="20" customHeight="1" x14ac:dyDescent="0.15">
      <c r="A10" s="4" t="s">
        <v>13</v>
      </c>
      <c r="B10" s="415">
        <f t="shared" ref="B10:G10" si="0">SUM(B6:B9)</f>
        <v>116446</v>
      </c>
      <c r="C10" s="415">
        <f t="shared" si="0"/>
        <v>4024307</v>
      </c>
      <c r="D10" s="415">
        <f t="shared" si="0"/>
        <v>1207847</v>
      </c>
      <c r="E10" s="15">
        <f t="shared" si="0"/>
        <v>32071594.120000005</v>
      </c>
      <c r="F10" s="15">
        <f t="shared" si="0"/>
        <v>53465645.750000007</v>
      </c>
      <c r="G10" s="15">
        <f t="shared" si="0"/>
        <v>68313571.799999997</v>
      </c>
    </row>
    <row r="11" spans="1:7" ht="20" customHeight="1" x14ac:dyDescent="0.15">
      <c r="A11" s="6"/>
      <c r="B11" s="6"/>
      <c r="C11" s="6"/>
      <c r="D11" s="6"/>
      <c r="E11" s="6"/>
      <c r="F11" s="6"/>
      <c r="G11" s="6"/>
    </row>
    <row r="12" spans="1:7" ht="20" customHeight="1" x14ac:dyDescent="0.15">
      <c r="A12" s="418" t="s">
        <v>84</v>
      </c>
      <c r="B12" s="7"/>
      <c r="C12" s="8"/>
      <c r="D12" s="8"/>
      <c r="E12" s="8"/>
      <c r="F12" s="8"/>
      <c r="G12" s="8"/>
    </row>
    <row r="13" spans="1:7" ht="20" customHeight="1" x14ac:dyDescent="0.15">
      <c r="A13" s="6"/>
      <c r="B13" s="6"/>
      <c r="C13" s="6"/>
      <c r="D13" s="6"/>
      <c r="E13" s="6"/>
      <c r="F13" s="6"/>
      <c r="G13" s="6"/>
    </row>
    <row r="14" spans="1:7" ht="20" customHeight="1" x14ac:dyDescent="0.15">
      <c r="A14" s="4" t="s">
        <v>201</v>
      </c>
      <c r="B14" s="4" t="s">
        <v>11</v>
      </c>
      <c r="C14" s="4" t="s">
        <v>2</v>
      </c>
      <c r="D14" s="4" t="s">
        <v>198</v>
      </c>
      <c r="E14" s="4" t="s">
        <v>1</v>
      </c>
      <c r="F14" s="4" t="s">
        <v>0</v>
      </c>
      <c r="G14" s="4" t="s">
        <v>10</v>
      </c>
    </row>
    <row r="15" spans="1:7" ht="20" customHeight="1" x14ac:dyDescent="0.15">
      <c r="A15" s="9" t="s">
        <v>95</v>
      </c>
      <c r="B15" s="414">
        <v>13395</v>
      </c>
      <c r="C15" s="414">
        <v>451230</v>
      </c>
      <c r="D15" s="414">
        <v>82674</v>
      </c>
      <c r="E15" s="413">
        <v>5162042.4600000009</v>
      </c>
      <c r="F15" s="413">
        <v>15822716.640000001</v>
      </c>
      <c r="G15" s="413">
        <v>16553979.130000001</v>
      </c>
    </row>
    <row r="16" spans="1:7" ht="20" customHeight="1" x14ac:dyDescent="0.15">
      <c r="A16" s="9" t="s">
        <v>96</v>
      </c>
      <c r="B16" s="414">
        <v>13326</v>
      </c>
      <c r="C16" s="414">
        <v>498450</v>
      </c>
      <c r="D16" s="414">
        <v>136311</v>
      </c>
      <c r="E16" s="413">
        <v>3846518.1999999997</v>
      </c>
      <c r="F16" s="413">
        <v>10944343.840000004</v>
      </c>
      <c r="G16" s="413">
        <v>11993445.450000005</v>
      </c>
    </row>
    <row r="17" spans="1:7" ht="20" customHeight="1" x14ac:dyDescent="0.15">
      <c r="A17" s="4" t="s">
        <v>13</v>
      </c>
      <c r="B17" s="415">
        <f t="shared" ref="B17:G17" si="1">SUM(B15:B16)</f>
        <v>26721</v>
      </c>
      <c r="C17" s="415">
        <f t="shared" si="1"/>
        <v>949680</v>
      </c>
      <c r="D17" s="415">
        <f t="shared" si="1"/>
        <v>218985</v>
      </c>
      <c r="E17" s="15">
        <f t="shared" si="1"/>
        <v>9008560.6600000001</v>
      </c>
      <c r="F17" s="15">
        <f t="shared" si="1"/>
        <v>26767060.480000004</v>
      </c>
      <c r="G17" s="15">
        <f t="shared" si="1"/>
        <v>28547424.580000006</v>
      </c>
    </row>
    <row r="18" spans="1:7" ht="20" customHeight="1" x14ac:dyDescent="0.15">
      <c r="A18" s="6"/>
      <c r="B18" s="6"/>
      <c r="C18" s="6"/>
      <c r="D18" s="6"/>
      <c r="E18" s="6"/>
      <c r="F18" s="6"/>
      <c r="G18" s="6"/>
    </row>
    <row r="19" spans="1:7" ht="20" customHeight="1" x14ac:dyDescent="0.15">
      <c r="A19" s="418" t="s">
        <v>85</v>
      </c>
      <c r="B19" s="7"/>
      <c r="C19" s="8"/>
      <c r="D19" s="8"/>
      <c r="E19" s="8"/>
      <c r="F19" s="8"/>
      <c r="G19" s="8"/>
    </row>
    <row r="20" spans="1:7" ht="20" customHeight="1" x14ac:dyDescent="0.15">
      <c r="A20" s="6"/>
      <c r="B20" s="6"/>
      <c r="C20" s="6"/>
      <c r="D20" s="6"/>
      <c r="E20" s="6"/>
      <c r="F20" s="6"/>
      <c r="G20" s="6"/>
    </row>
    <row r="21" spans="1:7" ht="20" customHeight="1" x14ac:dyDescent="0.15">
      <c r="A21" s="4" t="s">
        <v>201</v>
      </c>
      <c r="B21" s="4" t="s">
        <v>11</v>
      </c>
      <c r="C21" s="4" t="s">
        <v>2</v>
      </c>
      <c r="D21" s="4" t="s">
        <v>198</v>
      </c>
      <c r="E21" s="4" t="s">
        <v>1</v>
      </c>
      <c r="F21" s="4" t="s">
        <v>0</v>
      </c>
      <c r="G21" s="4" t="s">
        <v>10</v>
      </c>
    </row>
    <row r="22" spans="1:7" ht="20" customHeight="1" x14ac:dyDescent="0.15">
      <c r="A22" s="9" t="s">
        <v>97</v>
      </c>
      <c r="B22" s="414">
        <v>15216</v>
      </c>
      <c r="C22" s="414">
        <v>739431</v>
      </c>
      <c r="D22" s="414">
        <v>16915</v>
      </c>
      <c r="E22" s="413">
        <v>6371715.6899999985</v>
      </c>
      <c r="F22" s="413">
        <v>8236549.2600000007</v>
      </c>
      <c r="G22" s="413">
        <v>10939061.309999997</v>
      </c>
    </row>
    <row r="23" spans="1:7" ht="20" customHeight="1" x14ac:dyDescent="0.15">
      <c r="A23" s="9" t="s">
        <v>98</v>
      </c>
      <c r="B23" s="414">
        <v>21531</v>
      </c>
      <c r="C23" s="414">
        <v>1064781</v>
      </c>
      <c r="D23" s="414">
        <v>114265</v>
      </c>
      <c r="E23" s="413">
        <v>10104017.310000002</v>
      </c>
      <c r="F23" s="413">
        <v>14396949.740000002</v>
      </c>
      <c r="G23" s="413">
        <v>18396994.500000004</v>
      </c>
    </row>
    <row r="24" spans="1:7" ht="20" customHeight="1" x14ac:dyDescent="0.15">
      <c r="A24" s="9" t="s">
        <v>99</v>
      </c>
      <c r="B24" s="414">
        <v>1157</v>
      </c>
      <c r="C24" s="414">
        <v>204162</v>
      </c>
      <c r="D24" s="414">
        <v>794</v>
      </c>
      <c r="E24" s="413">
        <v>1371599.6199999999</v>
      </c>
      <c r="F24" s="413">
        <v>7374017.0899999989</v>
      </c>
      <c r="G24" s="413">
        <v>10726346.91</v>
      </c>
    </row>
    <row r="25" spans="1:7" ht="20" customHeight="1" x14ac:dyDescent="0.15">
      <c r="A25" s="9" t="s">
        <v>100</v>
      </c>
      <c r="B25" s="414">
        <v>15599</v>
      </c>
      <c r="C25" s="414">
        <v>689763</v>
      </c>
      <c r="D25" s="414">
        <v>67400</v>
      </c>
      <c r="E25" s="413">
        <v>7598594.120000001</v>
      </c>
      <c r="F25" s="413">
        <v>11548948.600000001</v>
      </c>
      <c r="G25" s="413">
        <v>12765460.770000001</v>
      </c>
    </row>
    <row r="26" spans="1:7" ht="20" customHeight="1" x14ac:dyDescent="0.15">
      <c r="A26" s="9" t="s">
        <v>101</v>
      </c>
      <c r="B26" s="414">
        <v>1997</v>
      </c>
      <c r="C26" s="414">
        <v>81533</v>
      </c>
      <c r="D26" s="414">
        <v>0</v>
      </c>
      <c r="E26" s="413">
        <v>415853.1</v>
      </c>
      <c r="F26" s="413">
        <v>689305.49</v>
      </c>
      <c r="G26" s="413">
        <v>3414146.59</v>
      </c>
    </row>
    <row r="27" spans="1:7" ht="20" customHeight="1" x14ac:dyDescent="0.15">
      <c r="A27" s="4" t="s">
        <v>13</v>
      </c>
      <c r="B27" s="415">
        <f t="shared" ref="B27:G27" si="2">SUM(B22:B26)</f>
        <v>55500</v>
      </c>
      <c r="C27" s="415">
        <f t="shared" si="2"/>
        <v>2779670</v>
      </c>
      <c r="D27" s="415">
        <f t="shared" si="2"/>
        <v>199374</v>
      </c>
      <c r="E27" s="15">
        <f t="shared" si="2"/>
        <v>25861779.840000004</v>
      </c>
      <c r="F27" s="15">
        <f t="shared" si="2"/>
        <v>42245770.180000007</v>
      </c>
      <c r="G27" s="15">
        <f t="shared" si="2"/>
        <v>56242010.079999998</v>
      </c>
    </row>
    <row r="28" spans="1:7" ht="20" customHeight="1" x14ac:dyDescent="0.15">
      <c r="A28" s="6"/>
      <c r="B28" s="6"/>
      <c r="C28" s="6"/>
      <c r="D28" s="6"/>
      <c r="E28" s="6"/>
      <c r="F28" s="6"/>
      <c r="G28" s="6"/>
    </row>
    <row r="29" spans="1:7" ht="20" customHeight="1" x14ac:dyDescent="0.15">
      <c r="A29" s="418" t="s">
        <v>86</v>
      </c>
      <c r="B29" s="7"/>
      <c r="C29" s="8"/>
      <c r="D29" s="8"/>
      <c r="E29" s="8"/>
      <c r="F29" s="8"/>
      <c r="G29" s="8"/>
    </row>
    <row r="30" spans="1:7" ht="20" customHeight="1" x14ac:dyDescent="0.15">
      <c r="A30" s="6"/>
      <c r="B30" s="6"/>
      <c r="C30" s="6"/>
      <c r="D30" s="6"/>
      <c r="E30" s="6"/>
      <c r="F30" s="6"/>
      <c r="G30" s="6"/>
    </row>
    <row r="31" spans="1:7" ht="20" customHeight="1" x14ac:dyDescent="0.15">
      <c r="A31" s="4" t="s">
        <v>201</v>
      </c>
      <c r="B31" s="4" t="s">
        <v>11</v>
      </c>
      <c r="C31" s="4" t="s">
        <v>2</v>
      </c>
      <c r="D31" s="4" t="s">
        <v>198</v>
      </c>
      <c r="E31" s="4" t="s">
        <v>1</v>
      </c>
      <c r="F31" s="4" t="s">
        <v>0</v>
      </c>
      <c r="G31" s="4" t="s">
        <v>10</v>
      </c>
    </row>
    <row r="32" spans="1:7" ht="20" customHeight="1" x14ac:dyDescent="0.15">
      <c r="A32" s="9" t="s">
        <v>102</v>
      </c>
      <c r="B32" s="414">
        <v>23474</v>
      </c>
      <c r="C32" s="414">
        <v>589774</v>
      </c>
      <c r="D32" s="414">
        <v>88055</v>
      </c>
      <c r="E32" s="413">
        <v>4810671.08</v>
      </c>
      <c r="F32" s="413">
        <v>15314887.800000006</v>
      </c>
      <c r="G32" s="413">
        <v>23410199.050000004</v>
      </c>
    </row>
    <row r="33" spans="1:7" ht="20" customHeight="1" x14ac:dyDescent="0.15">
      <c r="A33" s="9" t="s">
        <v>103</v>
      </c>
      <c r="B33" s="414">
        <v>18461</v>
      </c>
      <c r="C33" s="414">
        <v>691099</v>
      </c>
      <c r="D33" s="414">
        <v>138825</v>
      </c>
      <c r="E33" s="413">
        <v>4951526.3</v>
      </c>
      <c r="F33" s="413">
        <v>12511415.669999998</v>
      </c>
      <c r="G33" s="413">
        <v>18441692.309999995</v>
      </c>
    </row>
    <row r="34" spans="1:7" ht="20" customHeight="1" x14ac:dyDescent="0.15">
      <c r="A34" s="9" t="s">
        <v>104</v>
      </c>
      <c r="B34" s="414">
        <v>49563</v>
      </c>
      <c r="C34" s="414">
        <v>1679549</v>
      </c>
      <c r="D34" s="414">
        <v>439476</v>
      </c>
      <c r="E34" s="413">
        <v>13097913.940000001</v>
      </c>
      <c r="F34" s="413">
        <v>20565401.239999987</v>
      </c>
      <c r="G34" s="413">
        <v>23696418.229999997</v>
      </c>
    </row>
    <row r="35" spans="1:7" ht="20" customHeight="1" x14ac:dyDescent="0.15">
      <c r="A35" s="9" t="s">
        <v>105</v>
      </c>
      <c r="B35" s="414">
        <v>152865</v>
      </c>
      <c r="C35" s="414">
        <v>9159340</v>
      </c>
      <c r="D35" s="414">
        <v>915353</v>
      </c>
      <c r="E35" s="413">
        <v>94391663.389999986</v>
      </c>
      <c r="F35" s="413">
        <v>123306497</v>
      </c>
      <c r="G35" s="413">
        <v>131200768.12000002</v>
      </c>
    </row>
    <row r="36" spans="1:7" ht="20" customHeight="1" x14ac:dyDescent="0.15">
      <c r="A36" s="9" t="s">
        <v>106</v>
      </c>
      <c r="B36" s="414">
        <v>52975</v>
      </c>
      <c r="C36" s="414">
        <v>2214508</v>
      </c>
      <c r="D36" s="414">
        <v>884282</v>
      </c>
      <c r="E36" s="413">
        <v>20332802.339999996</v>
      </c>
      <c r="F36" s="413">
        <v>45515728.320000023</v>
      </c>
      <c r="G36" s="413">
        <v>55904566.690000005</v>
      </c>
    </row>
    <row r="37" spans="1:7" ht="20" customHeight="1" x14ac:dyDescent="0.15">
      <c r="A37" s="4" t="s">
        <v>13</v>
      </c>
      <c r="B37" s="415">
        <f t="shared" ref="B37:G37" si="3">SUM(B32:B36)</f>
        <v>297338</v>
      </c>
      <c r="C37" s="415">
        <f t="shared" si="3"/>
        <v>14334270</v>
      </c>
      <c r="D37" s="415">
        <f t="shared" si="3"/>
        <v>2465991</v>
      </c>
      <c r="E37" s="15">
        <f t="shared" si="3"/>
        <v>137584577.04999998</v>
      </c>
      <c r="F37" s="15">
        <f t="shared" si="3"/>
        <v>217213930.03</v>
      </c>
      <c r="G37" s="15">
        <f t="shared" si="3"/>
        <v>252653644.40000001</v>
      </c>
    </row>
    <row r="38" spans="1:7" ht="20" customHeight="1" x14ac:dyDescent="0.15">
      <c r="A38" s="6"/>
      <c r="B38" s="6"/>
      <c r="C38" s="6"/>
      <c r="D38" s="6"/>
      <c r="E38" s="6"/>
      <c r="F38" s="6"/>
      <c r="G38" s="6"/>
    </row>
    <row r="39" spans="1:7" ht="20" customHeight="1" x14ac:dyDescent="0.15">
      <c r="A39" s="418" t="s">
        <v>87</v>
      </c>
      <c r="B39" s="7"/>
      <c r="C39" s="8"/>
      <c r="D39" s="8"/>
      <c r="E39" s="8"/>
      <c r="F39" s="8"/>
      <c r="G39" s="8"/>
    </row>
    <row r="40" spans="1:7" ht="20" customHeight="1" x14ac:dyDescent="0.15">
      <c r="A40" s="6"/>
      <c r="B40" s="6"/>
      <c r="C40" s="6"/>
      <c r="D40" s="6"/>
      <c r="E40" s="6"/>
      <c r="F40" s="6"/>
      <c r="G40" s="6"/>
    </row>
    <row r="41" spans="1:7" ht="20" customHeight="1" x14ac:dyDescent="0.15">
      <c r="A41" s="4" t="s">
        <v>201</v>
      </c>
      <c r="B41" s="4" t="s">
        <v>11</v>
      </c>
      <c r="C41" s="4" t="s">
        <v>2</v>
      </c>
      <c r="D41" s="4" t="s">
        <v>198</v>
      </c>
      <c r="E41" s="4" t="s">
        <v>1</v>
      </c>
      <c r="F41" s="4" t="s">
        <v>0</v>
      </c>
      <c r="G41" s="4" t="s">
        <v>10</v>
      </c>
    </row>
    <row r="42" spans="1:7" ht="20" customHeight="1" x14ac:dyDescent="0.15">
      <c r="A42" s="9" t="s">
        <v>141</v>
      </c>
      <c r="B42" s="414">
        <v>9261</v>
      </c>
      <c r="C42" s="414">
        <v>249313</v>
      </c>
      <c r="D42" s="414">
        <v>152667</v>
      </c>
      <c r="E42" s="413">
        <v>2010572</v>
      </c>
      <c r="F42" s="413">
        <v>3542011.94</v>
      </c>
      <c r="G42" s="413">
        <v>4364121.3999999994</v>
      </c>
    </row>
    <row r="43" spans="1:7" ht="20" customHeight="1" x14ac:dyDescent="0.15">
      <c r="A43" s="9" t="s">
        <v>142</v>
      </c>
      <c r="B43" s="414">
        <v>1138</v>
      </c>
      <c r="C43" s="414">
        <v>38499</v>
      </c>
      <c r="D43" s="414">
        <v>22705</v>
      </c>
      <c r="E43" s="413">
        <v>352624.42000000004</v>
      </c>
      <c r="F43" s="413">
        <v>618611.2300000001</v>
      </c>
      <c r="G43" s="413">
        <v>708744.67</v>
      </c>
    </row>
    <row r="44" spans="1:7" ht="20" customHeight="1" x14ac:dyDescent="0.15">
      <c r="A44" s="4" t="s">
        <v>13</v>
      </c>
      <c r="B44" s="415">
        <f t="shared" ref="B44:G44" si="4">SUM(B42:B43)</f>
        <v>10399</v>
      </c>
      <c r="C44" s="415">
        <f t="shared" si="4"/>
        <v>287812</v>
      </c>
      <c r="D44" s="415">
        <f t="shared" si="4"/>
        <v>175372</v>
      </c>
      <c r="E44" s="15">
        <f t="shared" si="4"/>
        <v>2363196.42</v>
      </c>
      <c r="F44" s="15">
        <f t="shared" si="4"/>
        <v>4160623.17</v>
      </c>
      <c r="G44" s="15">
        <f t="shared" si="4"/>
        <v>5072866.0699999994</v>
      </c>
    </row>
    <row r="45" spans="1:7" ht="20" customHeight="1" x14ac:dyDescent="0.15">
      <c r="A45" s="6"/>
      <c r="B45" s="6"/>
      <c r="C45" s="6"/>
      <c r="D45" s="6"/>
      <c r="E45" s="6"/>
      <c r="F45" s="6"/>
      <c r="G45" s="6"/>
    </row>
    <row r="46" spans="1:7" ht="20" customHeight="1" x14ac:dyDescent="0.15">
      <c r="A46" s="418" t="s">
        <v>88</v>
      </c>
      <c r="B46" s="7"/>
      <c r="C46" s="8"/>
      <c r="D46" s="8"/>
      <c r="E46" s="8"/>
      <c r="F46" s="8"/>
      <c r="G46" s="8"/>
    </row>
    <row r="47" spans="1:7" ht="20" customHeight="1" x14ac:dyDescent="0.15">
      <c r="A47" s="6"/>
      <c r="B47" s="6"/>
      <c r="C47" s="6"/>
      <c r="D47" s="6"/>
      <c r="E47" s="6"/>
      <c r="F47" s="6"/>
      <c r="G47" s="6"/>
    </row>
    <row r="48" spans="1:7" ht="20" customHeight="1" x14ac:dyDescent="0.15">
      <c r="A48" s="4" t="s">
        <v>201</v>
      </c>
      <c r="B48" s="4" t="s">
        <v>11</v>
      </c>
      <c r="C48" s="4" t="s">
        <v>2</v>
      </c>
      <c r="D48" s="4" t="s">
        <v>198</v>
      </c>
      <c r="E48" s="4" t="s">
        <v>1</v>
      </c>
      <c r="F48" s="4" t="s">
        <v>0</v>
      </c>
      <c r="G48" s="4" t="s">
        <v>10</v>
      </c>
    </row>
    <row r="49" spans="1:7" ht="20" customHeight="1" x14ac:dyDescent="0.15">
      <c r="A49" s="9" t="s">
        <v>151</v>
      </c>
      <c r="B49" s="414">
        <v>111159</v>
      </c>
      <c r="C49" s="414">
        <v>5109871</v>
      </c>
      <c r="D49" s="414">
        <v>812258</v>
      </c>
      <c r="E49" s="413">
        <v>41716203.670000009</v>
      </c>
      <c r="F49" s="413">
        <v>74064869.679999992</v>
      </c>
      <c r="G49" s="413">
        <v>78599539.780000001</v>
      </c>
    </row>
    <row r="50" spans="1:7" ht="20" customHeight="1" x14ac:dyDescent="0.15">
      <c r="A50" s="9" t="s">
        <v>253</v>
      </c>
      <c r="B50" s="414">
        <v>22513</v>
      </c>
      <c r="C50" s="414">
        <v>698809</v>
      </c>
      <c r="D50" s="414">
        <v>526175</v>
      </c>
      <c r="E50" s="413">
        <v>6953855.9700000007</v>
      </c>
      <c r="F50" s="413">
        <v>21665474.160000004</v>
      </c>
      <c r="G50" s="413">
        <v>25626892.790000014</v>
      </c>
    </row>
    <row r="51" spans="1:7" ht="20" customHeight="1" x14ac:dyDescent="0.15">
      <c r="A51" s="9" t="s">
        <v>152</v>
      </c>
      <c r="B51" s="414">
        <v>15894</v>
      </c>
      <c r="C51" s="414">
        <v>816688</v>
      </c>
      <c r="D51" s="414">
        <v>131607</v>
      </c>
      <c r="E51" s="413">
        <v>7267421.6099999994</v>
      </c>
      <c r="F51" s="413">
        <v>10974632.179999998</v>
      </c>
      <c r="G51" s="413">
        <v>14038361.370000001</v>
      </c>
    </row>
    <row r="52" spans="1:7" ht="20" customHeight="1" x14ac:dyDescent="0.15">
      <c r="A52" s="9" t="s">
        <v>153</v>
      </c>
      <c r="B52" s="414">
        <v>33001</v>
      </c>
      <c r="C52" s="414">
        <v>1075061</v>
      </c>
      <c r="D52" s="414">
        <v>108382</v>
      </c>
      <c r="E52" s="413">
        <v>7254136.5099999988</v>
      </c>
      <c r="F52" s="413">
        <v>16845945.730000004</v>
      </c>
      <c r="G52" s="413">
        <v>23046466.73</v>
      </c>
    </row>
    <row r="53" spans="1:7" ht="20" customHeight="1" x14ac:dyDescent="0.15">
      <c r="A53" s="9" t="s">
        <v>154</v>
      </c>
      <c r="B53" s="414">
        <v>36160</v>
      </c>
      <c r="C53" s="414">
        <v>1920318</v>
      </c>
      <c r="D53" s="414">
        <v>714763</v>
      </c>
      <c r="E53" s="413">
        <v>18530669.229999997</v>
      </c>
      <c r="F53" s="413">
        <v>32394888.210000008</v>
      </c>
      <c r="G53" s="413">
        <v>45281892.299999975</v>
      </c>
    </row>
    <row r="54" spans="1:7" ht="20" customHeight="1" x14ac:dyDescent="0.15">
      <c r="A54" s="9" t="s">
        <v>192</v>
      </c>
      <c r="B54" s="414">
        <v>26918</v>
      </c>
      <c r="C54" s="414">
        <v>959784</v>
      </c>
      <c r="D54" s="414">
        <v>524847</v>
      </c>
      <c r="E54" s="413">
        <v>8062265.6999999983</v>
      </c>
      <c r="F54" s="413">
        <v>16311435.130000005</v>
      </c>
      <c r="G54" s="413">
        <v>17754735.43</v>
      </c>
    </row>
    <row r="55" spans="1:7" ht="20" customHeight="1" x14ac:dyDescent="0.15">
      <c r="A55" s="4" t="s">
        <v>13</v>
      </c>
      <c r="B55" s="415">
        <f t="shared" ref="B55:G55" si="5">SUM(B49:B54)</f>
        <v>245645</v>
      </c>
      <c r="C55" s="415">
        <f t="shared" si="5"/>
        <v>10580531</v>
      </c>
      <c r="D55" s="415">
        <f t="shared" si="5"/>
        <v>2818032</v>
      </c>
      <c r="E55" s="15">
        <f t="shared" si="5"/>
        <v>89784552.690000013</v>
      </c>
      <c r="F55" s="15">
        <f t="shared" si="5"/>
        <v>172257245.09</v>
      </c>
      <c r="G55" s="15">
        <f t="shared" si="5"/>
        <v>204347888.40000001</v>
      </c>
    </row>
    <row r="56" spans="1:7" ht="20" customHeight="1" x14ac:dyDescent="0.15">
      <c r="A56" s="6"/>
      <c r="B56" s="6"/>
      <c r="C56" s="6"/>
      <c r="D56" s="6"/>
      <c r="E56" s="6"/>
      <c r="F56" s="6"/>
      <c r="G56" s="6"/>
    </row>
    <row r="57" spans="1:7" ht="20" customHeight="1" x14ac:dyDescent="0.15">
      <c r="A57" s="11" t="s">
        <v>53</v>
      </c>
      <c r="B57" s="415">
        <f t="shared" ref="B57:G57" si="6">B10+B17+B27+B37+B44+B55</f>
        <v>752049</v>
      </c>
      <c r="C57" s="415">
        <f t="shared" si="6"/>
        <v>32956270</v>
      </c>
      <c r="D57" s="415">
        <f t="shared" si="6"/>
        <v>7085601</v>
      </c>
      <c r="E57" s="15">
        <f t="shared" si="6"/>
        <v>296674260.77999997</v>
      </c>
      <c r="F57" s="15">
        <f t="shared" si="6"/>
        <v>516110274.70000005</v>
      </c>
      <c r="G57" s="15">
        <f t="shared" si="6"/>
        <v>615177405.33000004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3">
    <tabColor theme="6" tint="0.59999389629810485"/>
    <pageSetUpPr fitToPage="1"/>
  </sheetPr>
  <dimension ref="A1:G27"/>
  <sheetViews>
    <sheetView workbookViewId="0">
      <selection sqref="A1:B1"/>
    </sheetView>
  </sheetViews>
  <sheetFormatPr baseColWidth="10" defaultColWidth="4.1640625" defaultRowHeight="13.5" customHeight="1" x14ac:dyDescent="0.15"/>
  <cols>
    <col min="1" max="1" width="20.5" style="27" bestFit="1" customWidth="1"/>
    <col min="2" max="2" width="14.83203125" style="27" bestFit="1" customWidth="1"/>
    <col min="3" max="3" width="9.83203125" style="27" bestFit="1" customWidth="1"/>
    <col min="4" max="4" width="8.6640625" style="27" bestFit="1" customWidth="1"/>
    <col min="5" max="5" width="16.5" style="27" bestFit="1" customWidth="1"/>
    <col min="6" max="6" width="15.6640625" style="27" bestFit="1" customWidth="1"/>
    <col min="7" max="7" width="14.33203125" style="27" bestFit="1" customWidth="1"/>
    <col min="8" max="16384" width="4.1640625" style="27"/>
  </cols>
  <sheetData>
    <row r="1" spans="1:7" s="377" customFormat="1" ht="50" customHeight="1" x14ac:dyDescent="0.15">
      <c r="A1" s="678" t="s">
        <v>411</v>
      </c>
      <c r="B1" s="679"/>
      <c r="C1" s="668" t="s">
        <v>200</v>
      </c>
      <c r="D1" s="668"/>
      <c r="E1" s="668"/>
      <c r="F1" s="668"/>
      <c r="G1" s="668"/>
    </row>
    <row r="2" spans="1:7" ht="21.75" customHeight="1" x14ac:dyDescent="0.15"/>
    <row r="3" spans="1:7" s="28" customFormat="1" ht="20" customHeight="1" x14ac:dyDescent="0.15">
      <c r="A3" s="7" t="s">
        <v>90</v>
      </c>
      <c r="B3" s="7"/>
      <c r="C3" s="8"/>
      <c r="D3" s="8"/>
      <c r="E3" s="8"/>
      <c r="F3" s="8"/>
      <c r="G3" s="8"/>
    </row>
    <row r="4" spans="1:7" ht="20" customHeight="1" x14ac:dyDescent="0.15">
      <c r="A4" s="6"/>
      <c r="B4" s="6"/>
      <c r="C4" s="6"/>
      <c r="D4" s="6"/>
      <c r="E4" s="6"/>
      <c r="F4" s="6"/>
      <c r="G4" s="6"/>
    </row>
    <row r="5" spans="1:7" ht="20" customHeight="1" x14ac:dyDescent="0.15">
      <c r="A5" s="4" t="s">
        <v>201</v>
      </c>
      <c r="B5" s="4" t="s">
        <v>11</v>
      </c>
      <c r="C5" s="4" t="s">
        <v>2</v>
      </c>
      <c r="D5" s="4" t="s">
        <v>198</v>
      </c>
      <c r="E5" s="4" t="s">
        <v>1</v>
      </c>
      <c r="F5" s="4" t="s">
        <v>0</v>
      </c>
      <c r="G5" s="4" t="s">
        <v>10</v>
      </c>
    </row>
    <row r="6" spans="1:7" ht="20" customHeight="1" x14ac:dyDescent="0.15">
      <c r="A6" s="9" t="s">
        <v>412</v>
      </c>
      <c r="B6" s="414">
        <v>45527</v>
      </c>
      <c r="C6" s="414">
        <v>2154013</v>
      </c>
      <c r="D6" s="414">
        <v>348741</v>
      </c>
      <c r="E6" s="413">
        <v>23579436.75</v>
      </c>
      <c r="F6" s="413">
        <v>34492278.219999991</v>
      </c>
      <c r="G6" s="413">
        <v>72450499.900000021</v>
      </c>
    </row>
    <row r="7" spans="1:7" ht="20" customHeight="1" x14ac:dyDescent="0.15">
      <c r="A7" s="9" t="s">
        <v>155</v>
      </c>
      <c r="B7" s="414">
        <v>8897</v>
      </c>
      <c r="C7" s="414">
        <v>247814</v>
      </c>
      <c r="D7" s="414">
        <v>634064</v>
      </c>
      <c r="E7" s="413">
        <v>2090383.06</v>
      </c>
      <c r="F7" s="413">
        <v>5438503.1000000006</v>
      </c>
      <c r="G7" s="413">
        <v>5473991.8600000003</v>
      </c>
    </row>
    <row r="8" spans="1:7" ht="20" customHeight="1" x14ac:dyDescent="0.15">
      <c r="A8" s="9" t="s">
        <v>156</v>
      </c>
      <c r="B8" s="414">
        <v>9663</v>
      </c>
      <c r="C8" s="414">
        <v>271780</v>
      </c>
      <c r="D8" s="414">
        <v>78921</v>
      </c>
      <c r="E8" s="413">
        <v>1891268.49</v>
      </c>
      <c r="F8" s="413">
        <v>2870172.5399999991</v>
      </c>
      <c r="G8" s="413">
        <v>2871243.5399999991</v>
      </c>
    </row>
    <row r="9" spans="1:7" ht="20" customHeight="1" x14ac:dyDescent="0.15">
      <c r="A9" s="9" t="s">
        <v>157</v>
      </c>
      <c r="B9" s="414">
        <v>15634</v>
      </c>
      <c r="C9" s="414">
        <v>1179142</v>
      </c>
      <c r="D9" s="414">
        <v>767509</v>
      </c>
      <c r="E9" s="413">
        <v>13526084.420000002</v>
      </c>
      <c r="F9" s="413">
        <v>36223730.829999983</v>
      </c>
      <c r="G9" s="413">
        <v>41393874.63000001</v>
      </c>
    </row>
    <row r="10" spans="1:7" ht="20" customHeight="1" x14ac:dyDescent="0.15">
      <c r="A10" s="9" t="s">
        <v>270</v>
      </c>
      <c r="B10" s="414">
        <v>12987</v>
      </c>
      <c r="C10" s="414">
        <v>250275</v>
      </c>
      <c r="D10" s="414">
        <v>549526</v>
      </c>
      <c r="E10" s="413">
        <v>2247522.9000000004</v>
      </c>
      <c r="F10" s="413">
        <v>8268992.7800000003</v>
      </c>
      <c r="G10" s="413">
        <v>8696057.5899999999</v>
      </c>
    </row>
    <row r="11" spans="1:7" ht="20" customHeight="1" x14ac:dyDescent="0.15">
      <c r="A11" s="4" t="s">
        <v>13</v>
      </c>
      <c r="B11" s="415">
        <f t="shared" ref="B11:G11" si="0">SUM(B6:B10)</f>
        <v>92708</v>
      </c>
      <c r="C11" s="415">
        <f t="shared" si="0"/>
        <v>4103024</v>
      </c>
      <c r="D11" s="415">
        <f t="shared" si="0"/>
        <v>2378761</v>
      </c>
      <c r="E11" s="15">
        <f t="shared" si="0"/>
        <v>43334695.619999997</v>
      </c>
      <c r="F11" s="15">
        <f t="shared" si="0"/>
        <v>87293677.469999969</v>
      </c>
      <c r="G11" s="15">
        <f t="shared" si="0"/>
        <v>130885667.52000003</v>
      </c>
    </row>
    <row r="12" spans="1:7" ht="20" customHeight="1" x14ac:dyDescent="0.15">
      <c r="A12" s="6"/>
      <c r="B12" s="6"/>
      <c r="C12" s="6"/>
      <c r="D12" s="6"/>
      <c r="E12" s="6"/>
      <c r="F12" s="6"/>
      <c r="G12" s="6"/>
    </row>
    <row r="13" spans="1:7" ht="20" customHeight="1" x14ac:dyDescent="0.15">
      <c r="A13" s="418" t="s">
        <v>91</v>
      </c>
      <c r="B13" s="7"/>
      <c r="C13" s="8"/>
      <c r="D13" s="8"/>
      <c r="E13" s="8"/>
      <c r="F13" s="8"/>
      <c r="G13" s="8"/>
    </row>
    <row r="14" spans="1:7" ht="20" customHeight="1" x14ac:dyDescent="0.15">
      <c r="A14" s="6"/>
      <c r="B14" s="6"/>
      <c r="C14" s="6"/>
      <c r="D14" s="6"/>
      <c r="E14" s="6"/>
      <c r="F14" s="6"/>
      <c r="G14" s="6"/>
    </row>
    <row r="15" spans="1:7" ht="20" customHeight="1" x14ac:dyDescent="0.15">
      <c r="A15" s="4" t="s">
        <v>201</v>
      </c>
      <c r="B15" s="4" t="s">
        <v>11</v>
      </c>
      <c r="C15" s="4" t="s">
        <v>2</v>
      </c>
      <c r="D15" s="4" t="s">
        <v>198</v>
      </c>
      <c r="E15" s="4" t="s">
        <v>1</v>
      </c>
      <c r="F15" s="4" t="s">
        <v>0</v>
      </c>
      <c r="G15" s="4" t="s">
        <v>10</v>
      </c>
    </row>
    <row r="16" spans="1:7" ht="20" customHeight="1" x14ac:dyDescent="0.15">
      <c r="A16" s="9" t="s">
        <v>158</v>
      </c>
      <c r="B16" s="414">
        <v>18449</v>
      </c>
      <c r="C16" s="414">
        <v>581598</v>
      </c>
      <c r="D16" s="414">
        <v>198794</v>
      </c>
      <c r="E16" s="413">
        <v>4214522.4099999992</v>
      </c>
      <c r="F16" s="413">
        <v>7448154.3399999989</v>
      </c>
      <c r="G16" s="413">
        <v>8747023.3499999978</v>
      </c>
    </row>
    <row r="17" spans="1:7" ht="20" customHeight="1" x14ac:dyDescent="0.15">
      <c r="A17" s="9" t="s">
        <v>159</v>
      </c>
      <c r="B17" s="414">
        <v>10239</v>
      </c>
      <c r="C17" s="414">
        <v>349996</v>
      </c>
      <c r="D17" s="414">
        <v>100874</v>
      </c>
      <c r="E17" s="413">
        <v>2512689.81</v>
      </c>
      <c r="F17" s="413">
        <v>4810048.8599999994</v>
      </c>
      <c r="G17" s="413">
        <v>4934151.5599999987</v>
      </c>
    </row>
    <row r="18" spans="1:7" ht="20" customHeight="1" x14ac:dyDescent="0.15">
      <c r="A18" s="9" t="s">
        <v>160</v>
      </c>
      <c r="B18" s="414">
        <v>77199</v>
      </c>
      <c r="C18" s="414">
        <v>4274436</v>
      </c>
      <c r="D18" s="414">
        <v>365763</v>
      </c>
      <c r="E18" s="413">
        <v>37669922.299999997</v>
      </c>
      <c r="F18" s="413">
        <v>50602591.020000048</v>
      </c>
      <c r="G18" s="413">
        <v>54030813.330000006</v>
      </c>
    </row>
    <row r="19" spans="1:7" ht="20" customHeight="1" x14ac:dyDescent="0.15">
      <c r="A19" s="9" t="s">
        <v>161</v>
      </c>
      <c r="B19" s="414">
        <v>4294</v>
      </c>
      <c r="C19" s="414">
        <v>112194</v>
      </c>
      <c r="D19" s="414">
        <v>130863</v>
      </c>
      <c r="E19" s="413">
        <v>777401.3</v>
      </c>
      <c r="F19" s="413">
        <v>1633294.0599999998</v>
      </c>
      <c r="G19" s="413">
        <v>1649849.0599999998</v>
      </c>
    </row>
    <row r="20" spans="1:7" ht="20" customHeight="1" x14ac:dyDescent="0.15">
      <c r="A20" s="9" t="s">
        <v>162</v>
      </c>
      <c r="B20" s="414">
        <v>41660</v>
      </c>
      <c r="C20" s="414">
        <v>1380964</v>
      </c>
      <c r="D20" s="414">
        <v>575609</v>
      </c>
      <c r="E20" s="413">
        <v>16734849.789999997</v>
      </c>
      <c r="F20" s="413">
        <v>28264831.769999992</v>
      </c>
      <c r="G20" s="413">
        <v>30112269.729999993</v>
      </c>
    </row>
    <row r="21" spans="1:7" ht="20" customHeight="1" x14ac:dyDescent="0.15">
      <c r="A21" s="9" t="s">
        <v>163</v>
      </c>
      <c r="B21" s="414">
        <v>69436</v>
      </c>
      <c r="C21" s="414">
        <v>3940986</v>
      </c>
      <c r="D21" s="414">
        <v>2144692</v>
      </c>
      <c r="E21" s="413">
        <v>30980826.460000008</v>
      </c>
      <c r="F21" s="413">
        <v>62929881.480000041</v>
      </c>
      <c r="G21" s="413">
        <v>66719912.300000042</v>
      </c>
    </row>
    <row r="22" spans="1:7" ht="20" customHeight="1" x14ac:dyDescent="0.15">
      <c r="A22" s="9" t="s">
        <v>164</v>
      </c>
      <c r="B22" s="414">
        <v>17618</v>
      </c>
      <c r="C22" s="414">
        <v>589872</v>
      </c>
      <c r="D22" s="414">
        <v>233391</v>
      </c>
      <c r="E22" s="413">
        <v>4557414.7299999995</v>
      </c>
      <c r="F22" s="413">
        <v>7566296.6000000006</v>
      </c>
      <c r="G22" s="413">
        <v>9538500.5900000017</v>
      </c>
    </row>
    <row r="23" spans="1:7" ht="20" customHeight="1" x14ac:dyDescent="0.15">
      <c r="A23" s="9" t="s">
        <v>165</v>
      </c>
      <c r="B23" s="414">
        <v>15450</v>
      </c>
      <c r="C23" s="414">
        <v>926614</v>
      </c>
      <c r="D23" s="414">
        <v>295317</v>
      </c>
      <c r="E23" s="413">
        <v>10083529.859999999</v>
      </c>
      <c r="F23" s="413">
        <v>17032680.579999998</v>
      </c>
      <c r="G23" s="413">
        <v>17689310.539999995</v>
      </c>
    </row>
    <row r="24" spans="1:7" ht="20" customHeight="1" x14ac:dyDescent="0.15">
      <c r="A24" s="9" t="s">
        <v>166</v>
      </c>
      <c r="B24" s="414">
        <v>14511</v>
      </c>
      <c r="C24" s="414">
        <v>794994</v>
      </c>
      <c r="D24" s="414">
        <v>299637</v>
      </c>
      <c r="E24" s="413">
        <v>6858244.46</v>
      </c>
      <c r="F24" s="413">
        <v>15635145.65</v>
      </c>
      <c r="G24" s="413">
        <v>18750076.420000006</v>
      </c>
    </row>
    <row r="25" spans="1:7" ht="20" customHeight="1" x14ac:dyDescent="0.15">
      <c r="A25" s="4" t="s">
        <v>13</v>
      </c>
      <c r="B25" s="415">
        <f t="shared" ref="B25:G25" si="1">SUM(B16:B24)</f>
        <v>268856</v>
      </c>
      <c r="C25" s="415">
        <f t="shared" si="1"/>
        <v>12951654</v>
      </c>
      <c r="D25" s="415">
        <f t="shared" si="1"/>
        <v>4344940</v>
      </c>
      <c r="E25" s="15">
        <f t="shared" si="1"/>
        <v>114389401.11999999</v>
      </c>
      <c r="F25" s="15">
        <f t="shared" si="1"/>
        <v>195922924.3600001</v>
      </c>
      <c r="G25" s="15">
        <f t="shared" si="1"/>
        <v>212171906.88000005</v>
      </c>
    </row>
    <row r="26" spans="1:7" ht="20" customHeight="1" x14ac:dyDescent="0.15">
      <c r="A26" s="6"/>
      <c r="B26" s="6"/>
      <c r="C26" s="6"/>
      <c r="D26" s="6"/>
      <c r="E26" s="6"/>
      <c r="F26" s="6"/>
      <c r="G26" s="6"/>
    </row>
    <row r="27" spans="1:7" ht="20" customHeight="1" x14ac:dyDescent="0.15">
      <c r="A27" s="11" t="s">
        <v>53</v>
      </c>
      <c r="B27" s="415">
        <f t="shared" ref="B27:G27" si="2">B11+B25</f>
        <v>361564</v>
      </c>
      <c r="C27" s="415">
        <f t="shared" si="2"/>
        <v>17054678</v>
      </c>
      <c r="D27" s="415">
        <f t="shared" si="2"/>
        <v>6723701</v>
      </c>
      <c r="E27" s="15">
        <f t="shared" si="2"/>
        <v>157724096.73999998</v>
      </c>
      <c r="F27" s="15">
        <f t="shared" si="2"/>
        <v>283216601.83000004</v>
      </c>
      <c r="G27" s="15">
        <f t="shared" si="2"/>
        <v>343057574.4000001</v>
      </c>
    </row>
  </sheetData>
  <mergeCells count="2">
    <mergeCell ref="C1:G1"/>
    <mergeCell ref="A1:B1"/>
  </mergeCells>
  <phoneticPr fontId="6" type="noConversion"/>
  <printOptions horizontalCentered="1"/>
  <pageMargins left="3.937007874015748E-2" right="3.937007874015748E-2" top="3.937007874015748E-2" bottom="3.937007874015748E-2" header="0.27559055118110237" footer="0.51181102362204722"/>
  <pageSetup paperSize="9" orientation="portrait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451" customWidth="1"/>
    <col min="2" max="2" width="42.33203125" style="451" customWidth="1"/>
    <col min="3" max="3" width="29" style="451" bestFit="1" customWidth="1"/>
    <col min="4" max="5" width="13" style="451" customWidth="1"/>
    <col min="6" max="6" width="2.6640625" style="453" customWidth="1"/>
    <col min="7" max="7" width="9" style="452" customWidth="1"/>
    <col min="8" max="8" width="1.33203125" style="451" customWidth="1"/>
    <col min="9" max="9" width="8.5" style="451" customWidth="1"/>
    <col min="10" max="16384" width="9.1640625" style="451"/>
  </cols>
  <sheetData>
    <row r="1" spans="1:8" ht="50" customHeight="1" x14ac:dyDescent="0.15">
      <c r="A1" s="682" t="s">
        <v>427</v>
      </c>
      <c r="B1" s="682"/>
      <c r="C1" s="683" t="s">
        <v>205</v>
      </c>
      <c r="D1" s="683"/>
    </row>
    <row r="2" spans="1:8" ht="20" customHeight="1" x14ac:dyDescent="0.15">
      <c r="C2" s="593"/>
      <c r="D2" s="593"/>
    </row>
    <row r="3" spans="1:8" ht="52.5" customHeight="1" x14ac:dyDescent="0.15">
      <c r="A3" s="419"/>
      <c r="B3" s="420" t="s">
        <v>342</v>
      </c>
      <c r="C3" s="420"/>
      <c r="D3" s="420" t="s">
        <v>343</v>
      </c>
      <c r="E3" s="420"/>
      <c r="F3" s="421"/>
      <c r="G3" s="680" t="s">
        <v>422</v>
      </c>
      <c r="H3" s="422"/>
    </row>
    <row r="4" spans="1:8" ht="26.25" customHeight="1" x14ac:dyDescent="0.15">
      <c r="A4" s="423"/>
      <c r="B4" s="424" t="s">
        <v>206</v>
      </c>
      <c r="C4" s="424" t="s">
        <v>54</v>
      </c>
      <c r="D4" s="425">
        <v>2006</v>
      </c>
      <c r="E4" s="425">
        <v>2007</v>
      </c>
      <c r="F4" s="426"/>
      <c r="G4" s="681"/>
      <c r="H4" s="427"/>
    </row>
    <row r="5" spans="1:8" ht="23.25" customHeight="1" x14ac:dyDescent="0.15">
      <c r="A5" s="423"/>
      <c r="B5" s="428" t="s">
        <v>3</v>
      </c>
      <c r="C5" s="429" t="s">
        <v>12</v>
      </c>
      <c r="D5" s="430">
        <v>3164690</v>
      </c>
      <c r="E5" s="430">
        <v>3245345</v>
      </c>
      <c r="F5" s="431"/>
      <c r="G5" s="432">
        <v>2.5499999999999998</v>
      </c>
      <c r="H5" s="427"/>
    </row>
    <row r="6" spans="1:8" ht="23.25" customHeight="1" x14ac:dyDescent="0.15">
      <c r="A6" s="423"/>
      <c r="B6" s="433" t="s">
        <v>207</v>
      </c>
      <c r="C6" s="433"/>
      <c r="D6" s="434">
        <f>SUM(D5)</f>
        <v>3164690</v>
      </c>
      <c r="E6" s="434">
        <f>SUM(E5)</f>
        <v>3245345</v>
      </c>
      <c r="F6" s="434"/>
      <c r="G6" s="435">
        <v>2.5499999999999998</v>
      </c>
      <c r="H6" s="427"/>
    </row>
    <row r="7" spans="1:8" ht="23.25" customHeight="1" x14ac:dyDescent="0.15">
      <c r="A7" s="423"/>
      <c r="B7" s="428" t="s">
        <v>4</v>
      </c>
      <c r="C7" s="436" t="s">
        <v>32</v>
      </c>
      <c r="D7" s="437">
        <v>85910</v>
      </c>
      <c r="E7" s="437">
        <v>85944</v>
      </c>
      <c r="F7" s="431"/>
      <c r="G7" s="438">
        <v>0.04</v>
      </c>
      <c r="H7" s="427"/>
    </row>
    <row r="8" spans="1:8" ht="23.25" customHeight="1" x14ac:dyDescent="0.15">
      <c r="A8" s="423"/>
      <c r="B8" s="428"/>
      <c r="C8" s="429" t="s">
        <v>33</v>
      </c>
      <c r="D8" s="430">
        <v>3714</v>
      </c>
      <c r="E8" s="430">
        <v>3667</v>
      </c>
      <c r="F8" s="431"/>
      <c r="G8" s="432">
        <v>-1.27</v>
      </c>
      <c r="H8" s="427"/>
    </row>
    <row r="9" spans="1:8" ht="23.25" customHeight="1" x14ac:dyDescent="0.15">
      <c r="A9" s="423"/>
      <c r="B9" s="428"/>
      <c r="C9" s="436" t="s">
        <v>34</v>
      </c>
      <c r="D9" s="437">
        <v>2709</v>
      </c>
      <c r="E9" s="437">
        <v>3041</v>
      </c>
      <c r="F9" s="431"/>
      <c r="G9" s="438">
        <v>12.26</v>
      </c>
      <c r="H9" s="427"/>
    </row>
    <row r="10" spans="1:8" ht="23.25" customHeight="1" x14ac:dyDescent="0.15">
      <c r="A10" s="423"/>
      <c r="B10" s="428"/>
      <c r="C10" s="429" t="s">
        <v>35</v>
      </c>
      <c r="D10" s="430">
        <v>8504</v>
      </c>
      <c r="E10" s="430">
        <v>8984</v>
      </c>
      <c r="F10" s="431"/>
      <c r="G10" s="432">
        <v>5.64</v>
      </c>
      <c r="H10" s="427"/>
    </row>
    <row r="11" spans="1:8" ht="23.25" customHeight="1" x14ac:dyDescent="0.15">
      <c r="A11" s="423"/>
      <c r="B11" s="428"/>
      <c r="C11" s="436" t="s">
        <v>36</v>
      </c>
      <c r="D11" s="437">
        <v>2570</v>
      </c>
      <c r="E11" s="437">
        <v>2638</v>
      </c>
      <c r="F11" s="431"/>
      <c r="G11" s="438">
        <v>2.65</v>
      </c>
      <c r="H11" s="427"/>
    </row>
    <row r="12" spans="1:8" ht="23.25" customHeight="1" x14ac:dyDescent="0.15">
      <c r="A12" s="423"/>
      <c r="B12" s="428"/>
      <c r="C12" s="429" t="s">
        <v>37</v>
      </c>
      <c r="D12" s="430">
        <v>16801</v>
      </c>
      <c r="E12" s="430">
        <v>13283</v>
      </c>
      <c r="F12" s="431"/>
      <c r="G12" s="432">
        <v>-20.94</v>
      </c>
      <c r="H12" s="427"/>
    </row>
    <row r="13" spans="1:8" ht="23.25" customHeight="1" x14ac:dyDescent="0.15">
      <c r="A13" s="423"/>
      <c r="B13" s="428"/>
      <c r="C13" s="436" t="s">
        <v>27</v>
      </c>
      <c r="D13" s="437">
        <v>15598</v>
      </c>
      <c r="E13" s="437">
        <v>14644</v>
      </c>
      <c r="F13" s="431"/>
      <c r="G13" s="438">
        <v>-6.12</v>
      </c>
      <c r="H13" s="427"/>
    </row>
    <row r="14" spans="1:8" ht="23.25" customHeight="1" x14ac:dyDescent="0.15">
      <c r="A14" s="423"/>
      <c r="B14" s="433" t="s">
        <v>208</v>
      </c>
      <c r="C14" s="433"/>
      <c r="D14" s="434">
        <f>SUM(D7:D13)</f>
        <v>135806</v>
      </c>
      <c r="E14" s="434">
        <f>SUM(E7:E13)</f>
        <v>132201</v>
      </c>
      <c r="F14" s="434"/>
      <c r="G14" s="435">
        <v>-2.65</v>
      </c>
      <c r="H14" s="427"/>
    </row>
    <row r="15" spans="1:8" ht="23.25" customHeight="1" x14ac:dyDescent="0.15">
      <c r="A15" s="423"/>
      <c r="B15" s="428" t="s">
        <v>5</v>
      </c>
      <c r="C15" s="436" t="s">
        <v>38</v>
      </c>
      <c r="D15" s="437">
        <v>17469</v>
      </c>
      <c r="E15" s="437">
        <v>16902</v>
      </c>
      <c r="F15" s="431"/>
      <c r="G15" s="438">
        <v>-3.25</v>
      </c>
      <c r="H15" s="427"/>
    </row>
    <row r="16" spans="1:8" ht="23.25" customHeight="1" x14ac:dyDescent="0.15">
      <c r="A16" s="423"/>
      <c r="B16" s="428"/>
      <c r="C16" s="429" t="s">
        <v>39</v>
      </c>
      <c r="D16" s="430">
        <v>17945</v>
      </c>
      <c r="E16" s="430">
        <v>18223</v>
      </c>
      <c r="F16" s="431"/>
      <c r="G16" s="432">
        <v>1.55</v>
      </c>
      <c r="H16" s="427"/>
    </row>
    <row r="17" spans="1:8" ht="23.25" customHeight="1" x14ac:dyDescent="0.15">
      <c r="A17" s="423"/>
      <c r="B17" s="428"/>
      <c r="C17" s="436" t="s">
        <v>28</v>
      </c>
      <c r="D17" s="437">
        <v>4690</v>
      </c>
      <c r="E17" s="437">
        <v>4719</v>
      </c>
      <c r="F17" s="431"/>
      <c r="G17" s="438">
        <v>0.62</v>
      </c>
      <c r="H17" s="427"/>
    </row>
    <row r="18" spans="1:8" ht="23.25" customHeight="1" x14ac:dyDescent="0.15">
      <c r="A18" s="423"/>
      <c r="B18" s="433" t="s">
        <v>209</v>
      </c>
      <c r="C18" s="433"/>
      <c r="D18" s="434">
        <f>SUM(D15:D17)</f>
        <v>40104</v>
      </c>
      <c r="E18" s="434">
        <f>SUM(E15:E17)</f>
        <v>39844</v>
      </c>
      <c r="F18" s="434"/>
      <c r="G18" s="435">
        <v>-0.65</v>
      </c>
      <c r="H18" s="427"/>
    </row>
    <row r="19" spans="1:8" ht="23.25" customHeight="1" x14ac:dyDescent="0.15">
      <c r="A19" s="423"/>
      <c r="B19" s="428" t="s">
        <v>6</v>
      </c>
      <c r="C19" s="436" t="s">
        <v>40</v>
      </c>
      <c r="D19" s="437">
        <v>104372</v>
      </c>
      <c r="E19" s="437">
        <v>101335</v>
      </c>
      <c r="F19" s="431"/>
      <c r="G19" s="438">
        <v>-2.91</v>
      </c>
      <c r="H19" s="427"/>
    </row>
    <row r="20" spans="1:8" ht="23.25" customHeight="1" x14ac:dyDescent="0.15">
      <c r="A20" s="423"/>
      <c r="B20" s="428"/>
      <c r="C20" s="429" t="s">
        <v>41</v>
      </c>
      <c r="D20" s="430">
        <v>13118</v>
      </c>
      <c r="E20" s="430">
        <v>12922</v>
      </c>
      <c r="F20" s="431"/>
      <c r="G20" s="432">
        <v>-1.49</v>
      </c>
      <c r="H20" s="427"/>
    </row>
    <row r="21" spans="1:8" ht="23.25" customHeight="1" x14ac:dyDescent="0.15">
      <c r="A21" s="423"/>
      <c r="B21" s="428"/>
      <c r="C21" s="436" t="s">
        <v>42</v>
      </c>
      <c r="D21" s="437">
        <v>6975</v>
      </c>
      <c r="E21" s="437">
        <v>6521</v>
      </c>
      <c r="F21" s="431"/>
      <c r="G21" s="438">
        <v>-6.51</v>
      </c>
      <c r="H21" s="427"/>
    </row>
    <row r="22" spans="1:8" ht="23.25" customHeight="1" x14ac:dyDescent="0.15">
      <c r="A22" s="423"/>
      <c r="B22" s="428"/>
      <c r="C22" s="439" t="s">
        <v>43</v>
      </c>
      <c r="D22" s="440">
        <v>9773</v>
      </c>
      <c r="E22" s="440">
        <v>9489</v>
      </c>
      <c r="F22" s="431"/>
      <c r="G22" s="432">
        <v>-2.91</v>
      </c>
      <c r="H22" s="427"/>
    </row>
    <row r="23" spans="1:8" ht="23.25" customHeight="1" x14ac:dyDescent="0.15">
      <c r="A23" s="423"/>
      <c r="B23" s="433" t="s">
        <v>210</v>
      </c>
      <c r="C23" s="433"/>
      <c r="D23" s="434">
        <f>SUM(D19:D22)</f>
        <v>134238</v>
      </c>
      <c r="E23" s="434">
        <f>SUM(E19:E22)</f>
        <v>130267</v>
      </c>
      <c r="F23" s="434"/>
      <c r="G23" s="435">
        <v>-2.96</v>
      </c>
      <c r="H23" s="427"/>
    </row>
    <row r="24" spans="1:8" ht="23.25" customHeight="1" x14ac:dyDescent="0.15">
      <c r="A24" s="423"/>
      <c r="B24" s="428" t="s">
        <v>55</v>
      </c>
      <c r="C24" s="436" t="s">
        <v>44</v>
      </c>
      <c r="D24" s="437">
        <v>308245</v>
      </c>
      <c r="E24" s="437">
        <v>292170</v>
      </c>
      <c r="F24" s="431"/>
      <c r="G24" s="438">
        <v>-5.22</v>
      </c>
      <c r="H24" s="427"/>
    </row>
    <row r="25" spans="1:8" ht="23.25" customHeight="1" x14ac:dyDescent="0.15">
      <c r="A25" s="423"/>
      <c r="B25" s="428"/>
      <c r="C25" s="429" t="s">
        <v>29</v>
      </c>
      <c r="D25" s="430">
        <v>379402</v>
      </c>
      <c r="E25" s="430">
        <v>367128</v>
      </c>
      <c r="F25" s="431"/>
      <c r="G25" s="432">
        <v>-3.24</v>
      </c>
      <c r="H25" s="427"/>
    </row>
    <row r="26" spans="1:8" ht="23.25" customHeight="1" x14ac:dyDescent="0.15">
      <c r="A26" s="423"/>
      <c r="B26" s="433" t="s">
        <v>211</v>
      </c>
      <c r="C26" s="433"/>
      <c r="D26" s="434">
        <f>SUM(D24:D25)</f>
        <v>687647</v>
      </c>
      <c r="E26" s="434">
        <f>SUM(E24:E25)</f>
        <v>659298</v>
      </c>
      <c r="F26" s="434"/>
      <c r="G26" s="435">
        <v>-4.12</v>
      </c>
      <c r="H26" s="427"/>
    </row>
    <row r="27" spans="1:8" ht="23.25" customHeight="1" x14ac:dyDescent="0.15">
      <c r="A27" s="423"/>
      <c r="B27" s="428" t="s">
        <v>7</v>
      </c>
      <c r="C27" s="439" t="s">
        <v>30</v>
      </c>
      <c r="D27" s="440">
        <v>7132</v>
      </c>
      <c r="E27" s="440">
        <v>7914</v>
      </c>
      <c r="F27" s="431"/>
      <c r="G27" s="432">
        <v>10.96</v>
      </c>
      <c r="H27" s="427"/>
    </row>
    <row r="28" spans="1:8" ht="23.25" customHeight="1" x14ac:dyDescent="0.15">
      <c r="A28" s="423"/>
      <c r="B28" s="428"/>
      <c r="C28" s="441" t="s">
        <v>45</v>
      </c>
      <c r="D28" s="431">
        <v>19318</v>
      </c>
      <c r="E28" s="431">
        <v>18492</v>
      </c>
      <c r="F28" s="431"/>
      <c r="G28" s="438">
        <v>-4.28</v>
      </c>
      <c r="H28" s="427"/>
    </row>
    <row r="29" spans="1:8" ht="23.25" customHeight="1" x14ac:dyDescent="0.15">
      <c r="A29" s="423"/>
      <c r="B29" s="433" t="s">
        <v>212</v>
      </c>
      <c r="C29" s="433"/>
      <c r="D29" s="434">
        <f>SUM(D27:D28)</f>
        <v>26450</v>
      </c>
      <c r="E29" s="434">
        <f>SUM(E27:E28)</f>
        <v>26406</v>
      </c>
      <c r="F29" s="434"/>
      <c r="G29" s="435">
        <v>-0.17</v>
      </c>
      <c r="H29" s="427"/>
    </row>
    <row r="30" spans="1:8" ht="23.25" customHeight="1" x14ac:dyDescent="0.15">
      <c r="A30" s="423"/>
      <c r="B30" s="428" t="s">
        <v>8</v>
      </c>
      <c r="C30" s="439" t="s">
        <v>264</v>
      </c>
      <c r="D30" s="440">
        <v>4369</v>
      </c>
      <c r="E30" s="440">
        <v>4149</v>
      </c>
      <c r="F30" s="431"/>
      <c r="G30" s="432">
        <v>-5.04</v>
      </c>
      <c r="H30" s="427"/>
    </row>
    <row r="31" spans="1:8" ht="17.25" customHeight="1" x14ac:dyDescent="0.15">
      <c r="A31" s="423"/>
      <c r="B31" s="428"/>
      <c r="C31" s="441" t="s">
        <v>265</v>
      </c>
      <c r="D31" s="431">
        <v>71499</v>
      </c>
      <c r="E31" s="431">
        <v>73529</v>
      </c>
      <c r="F31" s="431"/>
      <c r="G31" s="432">
        <v>2.84</v>
      </c>
      <c r="H31" s="427"/>
    </row>
    <row r="32" spans="1:8" ht="23.25" customHeight="1" x14ac:dyDescent="0.15">
      <c r="A32" s="423"/>
      <c r="B32" s="433" t="s">
        <v>213</v>
      </c>
      <c r="C32" s="433"/>
      <c r="D32" s="434">
        <f>SUM(D30:D31)</f>
        <v>75868</v>
      </c>
      <c r="E32" s="434">
        <f>SUM(E30:E31)</f>
        <v>77678</v>
      </c>
      <c r="F32" s="434"/>
      <c r="G32" s="435">
        <v>2.39</v>
      </c>
      <c r="H32" s="427"/>
    </row>
    <row r="33" spans="1:8" ht="23.25" customHeight="1" x14ac:dyDescent="0.15">
      <c r="A33" s="423"/>
      <c r="B33" s="428" t="s">
        <v>9</v>
      </c>
      <c r="C33" s="441" t="s">
        <v>31</v>
      </c>
      <c r="D33" s="431">
        <v>51714</v>
      </c>
      <c r="E33" s="431">
        <v>52898</v>
      </c>
      <c r="F33" s="431"/>
      <c r="G33" s="438">
        <v>2.29</v>
      </c>
      <c r="H33" s="427"/>
    </row>
    <row r="34" spans="1:8" ht="23.25" customHeight="1" x14ac:dyDescent="0.15">
      <c r="A34" s="423"/>
      <c r="B34" s="433" t="s">
        <v>214</v>
      </c>
      <c r="C34" s="433"/>
      <c r="D34" s="434">
        <f>SUM(D33)</f>
        <v>51714</v>
      </c>
      <c r="E34" s="434">
        <f>SUM(E33)</f>
        <v>52898</v>
      </c>
      <c r="F34" s="434"/>
      <c r="G34" s="435">
        <v>2.29</v>
      </c>
      <c r="H34" s="427"/>
    </row>
    <row r="35" spans="1:8" ht="23.25" customHeight="1" x14ac:dyDescent="0.15">
      <c r="A35" s="423"/>
      <c r="B35" s="442" t="s">
        <v>53</v>
      </c>
      <c r="C35" s="443"/>
      <c r="D35" s="444">
        <f>SUM(D34+D32+D29+D26+D23+D18+D14+D6)</f>
        <v>4316517</v>
      </c>
      <c r="E35" s="444">
        <f>SUM(E34+E32+E29+E26+E23+E18+E14+E6)</f>
        <v>4363937</v>
      </c>
      <c r="F35" s="445"/>
      <c r="G35" s="446">
        <v>1.1000000000000001</v>
      </c>
      <c r="H35" s="427"/>
    </row>
    <row r="36" spans="1:8" ht="6" customHeight="1" x14ac:dyDescent="0.15">
      <c r="A36" s="447"/>
      <c r="B36" s="448"/>
      <c r="C36" s="448"/>
      <c r="D36" s="448"/>
      <c r="E36" s="448"/>
      <c r="F36" s="448"/>
      <c r="G36" s="449"/>
      <c r="H36" s="450"/>
    </row>
  </sheetData>
  <mergeCells count="3">
    <mergeCell ref="G3:G4"/>
    <mergeCell ref="A1:B1"/>
    <mergeCell ref="C1:D1"/>
  </mergeCells>
  <conditionalFormatting sqref="G19:G21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18 G22:G35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3622047244094491" right="0.23622047244094491" top="0.39370078740157483" bottom="0.47244094488188981" header="0.19685039370078741" footer="0.31496062992125984"/>
  <pageSetup paperSize="9" scale="89" orientation="portrait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33203125" style="130" customWidth="1"/>
    <col min="2" max="2" width="41.33203125" style="130" bestFit="1" customWidth="1"/>
    <col min="3" max="3" width="29" style="130" bestFit="1" customWidth="1"/>
    <col min="4" max="5" width="12.6640625" style="130" customWidth="1"/>
    <col min="6" max="6" width="2.6640625" style="131" customWidth="1"/>
    <col min="7" max="7" width="9.83203125" style="454" customWidth="1"/>
    <col min="8" max="8" width="1.33203125" style="130" customWidth="1"/>
    <col min="9" max="9" width="0.6640625" style="130" customWidth="1"/>
    <col min="10" max="16384" width="9.1640625" style="130"/>
  </cols>
  <sheetData>
    <row r="1" spans="1:8" ht="50" customHeight="1" x14ac:dyDescent="0.15">
      <c r="A1" s="686" t="s">
        <v>432</v>
      </c>
      <c r="B1" s="686"/>
      <c r="C1" s="683" t="s">
        <v>205</v>
      </c>
      <c r="D1" s="683"/>
    </row>
    <row r="2" spans="1:8" ht="20" customHeight="1" x14ac:dyDescent="0.15"/>
    <row r="3" spans="1:8" ht="52.5" customHeight="1" x14ac:dyDescent="0.15">
      <c r="A3" s="474"/>
      <c r="B3" s="473" t="s">
        <v>423</v>
      </c>
      <c r="C3" s="473"/>
      <c r="D3" s="473" t="s">
        <v>343</v>
      </c>
      <c r="E3" s="473"/>
      <c r="F3" s="472"/>
      <c r="G3" s="684" t="s">
        <v>422</v>
      </c>
      <c r="H3" s="471"/>
    </row>
    <row r="4" spans="1:8" ht="21" customHeight="1" x14ac:dyDescent="0.15">
      <c r="A4" s="311"/>
      <c r="B4" s="470" t="s">
        <v>206</v>
      </c>
      <c r="C4" s="470" t="s">
        <v>54</v>
      </c>
      <c r="D4" s="469">
        <v>2006</v>
      </c>
      <c r="E4" s="469">
        <v>2007</v>
      </c>
      <c r="F4" s="468"/>
      <c r="G4" s="685"/>
      <c r="H4" s="306"/>
    </row>
    <row r="5" spans="1:8" ht="23.25" customHeight="1" x14ac:dyDescent="0.15">
      <c r="A5" s="311"/>
      <c r="B5" s="315" t="s">
        <v>3</v>
      </c>
      <c r="C5" s="176" t="s">
        <v>12</v>
      </c>
      <c r="D5" s="464">
        <v>91687699</v>
      </c>
      <c r="E5" s="464">
        <v>104439213</v>
      </c>
      <c r="F5" s="464"/>
      <c r="G5" s="179">
        <v>13.91</v>
      </c>
      <c r="H5" s="306"/>
    </row>
    <row r="6" spans="1:8" s="189" customFormat="1" ht="23.25" customHeight="1" x14ac:dyDescent="0.15">
      <c r="A6" s="316"/>
      <c r="B6" s="463" t="s">
        <v>207</v>
      </c>
      <c r="C6" s="463"/>
      <c r="D6" s="462">
        <f>SUM(D5)</f>
        <v>91687699</v>
      </c>
      <c r="E6" s="462">
        <f>SUM(E5)</f>
        <v>104439213</v>
      </c>
      <c r="F6" s="466"/>
      <c r="G6" s="460">
        <v>13.91</v>
      </c>
      <c r="H6" s="321"/>
    </row>
    <row r="7" spans="1:8" ht="23.25" customHeight="1" x14ac:dyDescent="0.15">
      <c r="A7" s="311"/>
      <c r="B7" s="315" t="s">
        <v>4</v>
      </c>
      <c r="C7" s="181" t="s">
        <v>32</v>
      </c>
      <c r="D7" s="178">
        <v>14581502</v>
      </c>
      <c r="E7" s="178">
        <v>14717309</v>
      </c>
      <c r="F7" s="178"/>
      <c r="G7" s="183">
        <v>0.93</v>
      </c>
      <c r="H7" s="306"/>
    </row>
    <row r="8" spans="1:8" ht="23.25" customHeight="1" x14ac:dyDescent="0.15">
      <c r="A8" s="311"/>
      <c r="B8" s="467"/>
      <c r="C8" s="176" t="s">
        <v>33</v>
      </c>
      <c r="D8" s="464">
        <v>2395429</v>
      </c>
      <c r="E8" s="464">
        <v>2476748</v>
      </c>
      <c r="F8" s="178"/>
      <c r="G8" s="179">
        <v>3.39</v>
      </c>
      <c r="H8" s="306"/>
    </row>
    <row r="9" spans="1:8" ht="23.25" customHeight="1" x14ac:dyDescent="0.15">
      <c r="A9" s="311"/>
      <c r="B9" s="315"/>
      <c r="C9" s="181" t="s">
        <v>34</v>
      </c>
      <c r="D9" s="178">
        <v>1491403</v>
      </c>
      <c r="E9" s="178">
        <v>1816357</v>
      </c>
      <c r="F9" s="178"/>
      <c r="G9" s="183">
        <v>21.79</v>
      </c>
      <c r="H9" s="306"/>
    </row>
    <row r="10" spans="1:8" ht="23.25" customHeight="1" x14ac:dyDescent="0.15">
      <c r="A10" s="311"/>
      <c r="B10" s="315"/>
      <c r="C10" s="176" t="s">
        <v>35</v>
      </c>
      <c r="D10" s="464">
        <v>2023138</v>
      </c>
      <c r="E10" s="464">
        <v>2209272</v>
      </c>
      <c r="F10" s="178"/>
      <c r="G10" s="179">
        <v>9.1999999999999993</v>
      </c>
      <c r="H10" s="306"/>
    </row>
    <row r="11" spans="1:8" ht="23.25" customHeight="1" x14ac:dyDescent="0.15">
      <c r="A11" s="311"/>
      <c r="B11" s="315"/>
      <c r="C11" s="181" t="s">
        <v>36</v>
      </c>
      <c r="D11" s="178">
        <v>201585</v>
      </c>
      <c r="E11" s="178">
        <v>192129</v>
      </c>
      <c r="F11" s="178"/>
      <c r="G11" s="183">
        <v>-4.6900000000000004</v>
      </c>
      <c r="H11" s="306"/>
    </row>
    <row r="12" spans="1:8" ht="23.25" customHeight="1" x14ac:dyDescent="0.15">
      <c r="A12" s="311"/>
      <c r="B12" s="315"/>
      <c r="C12" s="176" t="s">
        <v>37</v>
      </c>
      <c r="D12" s="464">
        <v>1177164</v>
      </c>
      <c r="E12" s="464">
        <v>1267133</v>
      </c>
      <c r="F12" s="178"/>
      <c r="G12" s="179">
        <v>7.64</v>
      </c>
      <c r="H12" s="306"/>
    </row>
    <row r="13" spans="1:8" ht="23.25" customHeight="1" x14ac:dyDescent="0.15">
      <c r="A13" s="311"/>
      <c r="B13" s="315"/>
      <c r="C13" s="181" t="s">
        <v>27</v>
      </c>
      <c r="D13" s="178">
        <v>821403</v>
      </c>
      <c r="E13" s="178">
        <v>649434</v>
      </c>
      <c r="F13" s="178"/>
      <c r="G13" s="183">
        <v>-20.94</v>
      </c>
      <c r="H13" s="306"/>
    </row>
    <row r="14" spans="1:8" s="189" customFormat="1" ht="23.25" customHeight="1" x14ac:dyDescent="0.15">
      <c r="A14" s="316"/>
      <c r="B14" s="463" t="s">
        <v>208</v>
      </c>
      <c r="C14" s="463"/>
      <c r="D14" s="462">
        <f>SUM(D7:D13)</f>
        <v>22691624</v>
      </c>
      <c r="E14" s="462">
        <f>SUM(E7:E13)</f>
        <v>23328382</v>
      </c>
      <c r="F14" s="461"/>
      <c r="G14" s="460">
        <v>2.81</v>
      </c>
      <c r="H14" s="321"/>
    </row>
    <row r="15" spans="1:8" ht="23.25" customHeight="1" x14ac:dyDescent="0.15">
      <c r="A15" s="311"/>
      <c r="B15" s="315" t="s">
        <v>5</v>
      </c>
      <c r="C15" s="176" t="s">
        <v>38</v>
      </c>
      <c r="D15" s="464">
        <v>3385523</v>
      </c>
      <c r="E15" s="464">
        <v>3265358</v>
      </c>
      <c r="F15" s="178"/>
      <c r="G15" s="179">
        <v>-3.55</v>
      </c>
      <c r="H15" s="306"/>
    </row>
    <row r="16" spans="1:8" ht="23.25" customHeight="1" x14ac:dyDescent="0.15">
      <c r="A16" s="311"/>
      <c r="B16" s="315"/>
      <c r="C16" s="181" t="s">
        <v>39</v>
      </c>
      <c r="D16" s="178">
        <v>10596056</v>
      </c>
      <c r="E16" s="178">
        <v>11440256</v>
      </c>
      <c r="F16" s="178"/>
      <c r="G16" s="183">
        <v>7.97</v>
      </c>
      <c r="H16" s="306"/>
    </row>
    <row r="17" spans="1:8" ht="23.25" customHeight="1" x14ac:dyDescent="0.15">
      <c r="A17" s="311"/>
      <c r="B17" s="315"/>
      <c r="C17" s="176" t="s">
        <v>28</v>
      </c>
      <c r="D17" s="464">
        <v>587874</v>
      </c>
      <c r="E17" s="464">
        <v>615076</v>
      </c>
      <c r="F17" s="178"/>
      <c r="G17" s="179">
        <v>4.63</v>
      </c>
      <c r="H17" s="306"/>
    </row>
    <row r="18" spans="1:8" s="189" customFormat="1" ht="23.25" customHeight="1" x14ac:dyDescent="0.15">
      <c r="A18" s="316"/>
      <c r="B18" s="463" t="s">
        <v>209</v>
      </c>
      <c r="C18" s="463"/>
      <c r="D18" s="462">
        <f>SUM(D15:D17)</f>
        <v>14569453</v>
      </c>
      <c r="E18" s="462">
        <f>SUM(E15:E17)</f>
        <v>15320690</v>
      </c>
      <c r="F18" s="466"/>
      <c r="G18" s="465">
        <v>5.16</v>
      </c>
      <c r="H18" s="321"/>
    </row>
    <row r="19" spans="1:8" ht="23.25" customHeight="1" x14ac:dyDescent="0.15">
      <c r="A19" s="311"/>
      <c r="B19" s="315" t="s">
        <v>6</v>
      </c>
      <c r="C19" s="181" t="s">
        <v>40</v>
      </c>
      <c r="D19" s="178">
        <v>23447402</v>
      </c>
      <c r="E19" s="178">
        <v>23827392</v>
      </c>
      <c r="F19" s="178"/>
      <c r="G19" s="183">
        <v>1.62</v>
      </c>
      <c r="H19" s="306"/>
    </row>
    <row r="20" spans="1:8" ht="23.25" customHeight="1" x14ac:dyDescent="0.15">
      <c r="A20" s="311"/>
      <c r="B20" s="315"/>
      <c r="C20" s="176" t="s">
        <v>41</v>
      </c>
      <c r="D20" s="464">
        <v>4321736</v>
      </c>
      <c r="E20" s="464">
        <v>4277812</v>
      </c>
      <c r="F20" s="178"/>
      <c r="G20" s="179">
        <v>-1.02</v>
      </c>
      <c r="H20" s="306"/>
    </row>
    <row r="21" spans="1:8" ht="23.25" customHeight="1" x14ac:dyDescent="0.15">
      <c r="A21" s="311"/>
      <c r="B21" s="315"/>
      <c r="C21" s="181" t="s">
        <v>42</v>
      </c>
      <c r="D21" s="178">
        <v>1211127</v>
      </c>
      <c r="E21" s="178">
        <v>1449679</v>
      </c>
      <c r="F21" s="178"/>
      <c r="G21" s="183">
        <v>19.7</v>
      </c>
      <c r="H21" s="306"/>
    </row>
    <row r="22" spans="1:8" ht="23.25" customHeight="1" x14ac:dyDescent="0.15">
      <c r="A22" s="311"/>
      <c r="B22" s="315"/>
      <c r="C22" s="176" t="s">
        <v>43</v>
      </c>
      <c r="D22" s="464">
        <v>1499700</v>
      </c>
      <c r="E22" s="464">
        <v>1245795</v>
      </c>
      <c r="F22" s="178"/>
      <c r="G22" s="179">
        <v>-16.93</v>
      </c>
      <c r="H22" s="306"/>
    </row>
    <row r="23" spans="1:8" s="189" customFormat="1" ht="23.25" customHeight="1" x14ac:dyDescent="0.15">
      <c r="A23" s="316"/>
      <c r="B23" s="463" t="s">
        <v>210</v>
      </c>
      <c r="C23" s="463"/>
      <c r="D23" s="462">
        <f>SUM(D19:D22)</f>
        <v>30479965</v>
      </c>
      <c r="E23" s="462">
        <f>SUM(E19:E22)</f>
        <v>30800678</v>
      </c>
      <c r="F23" s="466"/>
      <c r="G23" s="465">
        <v>1.05</v>
      </c>
      <c r="H23" s="321"/>
    </row>
    <row r="24" spans="1:8" ht="23.25" customHeight="1" x14ac:dyDescent="0.15">
      <c r="A24" s="311"/>
      <c r="B24" s="315" t="s">
        <v>55</v>
      </c>
      <c r="C24" s="176" t="s">
        <v>44</v>
      </c>
      <c r="D24" s="464">
        <v>24182198</v>
      </c>
      <c r="E24" s="464">
        <v>23348964</v>
      </c>
      <c r="F24" s="178"/>
      <c r="G24" s="179">
        <v>-3.45</v>
      </c>
      <c r="H24" s="306"/>
    </row>
    <row r="25" spans="1:8" ht="23.25" customHeight="1" x14ac:dyDescent="0.15">
      <c r="A25" s="311"/>
      <c r="B25" s="315"/>
      <c r="C25" s="181" t="s">
        <v>29</v>
      </c>
      <c r="D25" s="178">
        <v>516272</v>
      </c>
      <c r="E25" s="178">
        <v>446162</v>
      </c>
      <c r="F25" s="178"/>
      <c r="G25" s="183">
        <v>-13.58</v>
      </c>
      <c r="H25" s="306"/>
    </row>
    <row r="26" spans="1:8" s="189" customFormat="1" ht="23.25" customHeight="1" x14ac:dyDescent="0.15">
      <c r="A26" s="316"/>
      <c r="B26" s="463" t="s">
        <v>211</v>
      </c>
      <c r="C26" s="463"/>
      <c r="D26" s="462">
        <f>SUM(D24:D25)</f>
        <v>24698470</v>
      </c>
      <c r="E26" s="462">
        <f>SUM(E24:E25)</f>
        <v>23795126</v>
      </c>
      <c r="F26" s="466"/>
      <c r="G26" s="465">
        <v>-3.66</v>
      </c>
      <c r="H26" s="321"/>
    </row>
    <row r="27" spans="1:8" ht="23.25" customHeight="1" x14ac:dyDescent="0.15">
      <c r="A27" s="311"/>
      <c r="B27" s="315" t="s">
        <v>7</v>
      </c>
      <c r="C27" s="176" t="s">
        <v>30</v>
      </c>
      <c r="D27" s="464">
        <v>725871</v>
      </c>
      <c r="E27" s="464">
        <v>983077</v>
      </c>
      <c r="F27" s="178"/>
      <c r="G27" s="179">
        <v>35.43</v>
      </c>
      <c r="H27" s="306"/>
    </row>
    <row r="28" spans="1:8" ht="23.25" customHeight="1" x14ac:dyDescent="0.15">
      <c r="A28" s="311"/>
      <c r="B28" s="315"/>
      <c r="C28" s="181" t="s">
        <v>45</v>
      </c>
      <c r="D28" s="178">
        <v>17604052</v>
      </c>
      <c r="E28" s="178">
        <v>19488558</v>
      </c>
      <c r="F28" s="178"/>
      <c r="G28" s="183">
        <v>10.7</v>
      </c>
      <c r="H28" s="306"/>
    </row>
    <row r="29" spans="1:8" s="189" customFormat="1" ht="23.25" customHeight="1" x14ac:dyDescent="0.15">
      <c r="A29" s="316"/>
      <c r="B29" s="463" t="s">
        <v>212</v>
      </c>
      <c r="C29" s="463"/>
      <c r="D29" s="462">
        <f>SUM(D27:D28)</f>
        <v>18329923</v>
      </c>
      <c r="E29" s="462">
        <f>SUM(E27:E28)</f>
        <v>20471635</v>
      </c>
      <c r="F29" s="466"/>
      <c r="G29" s="465">
        <v>11.68</v>
      </c>
      <c r="H29" s="321"/>
    </row>
    <row r="30" spans="1:8" ht="23.25" customHeight="1" x14ac:dyDescent="0.15">
      <c r="A30" s="311"/>
      <c r="B30" s="315" t="s">
        <v>8</v>
      </c>
      <c r="C30" s="176" t="s">
        <v>264</v>
      </c>
      <c r="D30" s="464">
        <v>13142858</v>
      </c>
      <c r="E30" s="464">
        <v>10925740</v>
      </c>
      <c r="F30" s="178"/>
      <c r="G30" s="179">
        <v>-16.87</v>
      </c>
      <c r="H30" s="306"/>
    </row>
    <row r="31" spans="1:8" ht="23.25" customHeight="1" x14ac:dyDescent="0.15">
      <c r="A31" s="311"/>
      <c r="B31" s="315"/>
      <c r="C31" s="181" t="s">
        <v>265</v>
      </c>
      <c r="D31" s="178">
        <v>15320315</v>
      </c>
      <c r="E31" s="178">
        <v>15433383</v>
      </c>
      <c r="F31" s="178"/>
      <c r="G31" s="179">
        <v>0.74</v>
      </c>
      <c r="H31" s="306"/>
    </row>
    <row r="32" spans="1:8" s="189" customFormat="1" ht="23.25" customHeight="1" x14ac:dyDescent="0.15">
      <c r="A32" s="316"/>
      <c r="B32" s="463" t="s">
        <v>213</v>
      </c>
      <c r="C32" s="463"/>
      <c r="D32" s="462">
        <f>SUM(D30:D31)</f>
        <v>28463173</v>
      </c>
      <c r="E32" s="462">
        <f>SUM(E30:E31)</f>
        <v>26359123</v>
      </c>
      <c r="F32" s="461"/>
      <c r="G32" s="460">
        <v>-7.39</v>
      </c>
      <c r="H32" s="321"/>
    </row>
    <row r="33" spans="1:8" ht="23.25" customHeight="1" x14ac:dyDescent="0.15">
      <c r="A33" s="311"/>
      <c r="B33" s="315" t="s">
        <v>9</v>
      </c>
      <c r="C33" s="181" t="s">
        <v>31</v>
      </c>
      <c r="D33" s="178">
        <v>1909966</v>
      </c>
      <c r="E33" s="178">
        <v>1868548</v>
      </c>
      <c r="F33" s="178"/>
      <c r="G33" s="183">
        <v>-2.17</v>
      </c>
      <c r="H33" s="306"/>
    </row>
    <row r="34" spans="1:8" s="189" customFormat="1" ht="23.25" customHeight="1" x14ac:dyDescent="0.15">
      <c r="A34" s="316"/>
      <c r="B34" s="463" t="s">
        <v>214</v>
      </c>
      <c r="C34" s="463"/>
      <c r="D34" s="462">
        <f>SUM(D33)</f>
        <v>1909966</v>
      </c>
      <c r="E34" s="462">
        <f>SUM(E33)</f>
        <v>1868548</v>
      </c>
      <c r="F34" s="461"/>
      <c r="G34" s="460">
        <v>-2.17</v>
      </c>
      <c r="H34" s="321"/>
    </row>
    <row r="35" spans="1:8" ht="23.25" customHeight="1" x14ac:dyDescent="0.15">
      <c r="A35" s="311"/>
      <c r="B35" s="459" t="s">
        <v>53</v>
      </c>
      <c r="C35" s="458"/>
      <c r="D35" s="457">
        <f>SUM(D6+D18+D23+D14+D26+D29+D32+D34)</f>
        <v>232830273</v>
      </c>
      <c r="E35" s="457">
        <f>SUM(E6+E18+E23+E14+E26+E29+E32+E34)</f>
        <v>246383395</v>
      </c>
      <c r="F35" s="456"/>
      <c r="G35" s="455">
        <v>5.82</v>
      </c>
      <c r="H35" s="306"/>
    </row>
    <row r="36" spans="1:8" ht="6" customHeight="1" x14ac:dyDescent="0.15">
      <c r="A36" s="327"/>
      <c r="B36" s="328"/>
      <c r="C36" s="328"/>
      <c r="D36" s="328"/>
      <c r="E36" s="328"/>
      <c r="F36" s="328"/>
      <c r="G36" s="329"/>
      <c r="H36" s="330"/>
    </row>
  </sheetData>
  <mergeCells count="3">
    <mergeCell ref="G3:G4"/>
    <mergeCell ref="C1:D1"/>
    <mergeCell ref="A1:B1"/>
  </mergeCells>
  <conditionalFormatting sqref="G5:G3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0" orientation="portrait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130" customWidth="1"/>
    <col min="2" max="2" width="41.1640625" style="130" customWidth="1"/>
    <col min="3" max="3" width="28.83203125" style="130" customWidth="1"/>
    <col min="4" max="5" width="12.5" style="130" customWidth="1"/>
    <col min="6" max="6" width="2.5" style="131" customWidth="1"/>
    <col min="7" max="7" width="9.83203125" style="454" customWidth="1"/>
    <col min="8" max="8" width="1.33203125" style="130" customWidth="1"/>
    <col min="9" max="9" width="0.6640625" style="130" customWidth="1"/>
    <col min="10" max="16384" width="9.1640625" style="130"/>
  </cols>
  <sheetData>
    <row r="1" spans="1:8" ht="50" customHeight="1" x14ac:dyDescent="0.15">
      <c r="A1" s="689" t="s">
        <v>430</v>
      </c>
      <c r="B1" s="689"/>
      <c r="C1" s="683" t="s">
        <v>205</v>
      </c>
      <c r="D1" s="683"/>
    </row>
    <row r="2" spans="1:8" ht="20" customHeight="1" x14ac:dyDescent="0.15"/>
    <row r="3" spans="1:8" ht="57" customHeight="1" x14ac:dyDescent="0.15">
      <c r="A3" s="491"/>
      <c r="B3" s="490" t="s">
        <v>423</v>
      </c>
      <c r="C3" s="490"/>
      <c r="D3" s="490"/>
      <c r="E3" s="490"/>
      <c r="F3" s="489"/>
      <c r="G3" s="687"/>
      <c r="H3" s="146"/>
    </row>
    <row r="4" spans="1:8" ht="21" customHeight="1" x14ac:dyDescent="0.15">
      <c r="A4" s="174"/>
      <c r="B4" s="488" t="s">
        <v>206</v>
      </c>
      <c r="C4" s="488" t="s">
        <v>54</v>
      </c>
      <c r="D4" s="487"/>
      <c r="E4" s="487"/>
      <c r="F4" s="486"/>
      <c r="G4" s="688"/>
      <c r="H4" s="167"/>
    </row>
    <row r="5" spans="1:8" ht="23.25" customHeight="1" x14ac:dyDescent="0.15">
      <c r="A5" s="174"/>
      <c r="B5" s="175" t="s">
        <v>3</v>
      </c>
      <c r="C5" s="176" t="s">
        <v>12</v>
      </c>
      <c r="D5" s="464">
        <v>509876</v>
      </c>
      <c r="E5" s="464">
        <v>365374</v>
      </c>
      <c r="F5" s="464"/>
      <c r="G5" s="179">
        <v>-28.34</v>
      </c>
      <c r="H5" s="167"/>
    </row>
    <row r="6" spans="1:8" s="189" customFormat="1" ht="23.25" customHeight="1" x14ac:dyDescent="0.15">
      <c r="A6" s="194"/>
      <c r="B6" s="483" t="s">
        <v>207</v>
      </c>
      <c r="C6" s="483"/>
      <c r="D6" s="482">
        <f>SUM(D5)</f>
        <v>509876</v>
      </c>
      <c r="E6" s="482">
        <f>SUM(E5)</f>
        <v>365374</v>
      </c>
      <c r="F6" s="485"/>
      <c r="G6" s="480">
        <v>-28.34</v>
      </c>
      <c r="H6" s="188"/>
    </row>
    <row r="7" spans="1:8" ht="23.25" customHeight="1" x14ac:dyDescent="0.15">
      <c r="A7" s="174"/>
      <c r="B7" s="175" t="s">
        <v>4</v>
      </c>
      <c r="C7" s="181" t="s">
        <v>32</v>
      </c>
      <c r="D7" s="178">
        <v>265916</v>
      </c>
      <c r="E7" s="178">
        <v>264899</v>
      </c>
      <c r="F7" s="178"/>
      <c r="G7" s="183">
        <v>-0.38</v>
      </c>
      <c r="H7" s="167"/>
    </row>
    <row r="8" spans="1:8" ht="23.25" customHeight="1" x14ac:dyDescent="0.15">
      <c r="A8" s="174"/>
      <c r="B8" s="484"/>
      <c r="C8" s="176" t="s">
        <v>33</v>
      </c>
      <c r="D8" s="464">
        <v>25845</v>
      </c>
      <c r="E8" s="464">
        <v>6993</v>
      </c>
      <c r="F8" s="178"/>
      <c r="G8" s="179">
        <v>-72.94</v>
      </c>
      <c r="H8" s="167"/>
    </row>
    <row r="9" spans="1:8" ht="23.25" customHeight="1" x14ac:dyDescent="0.15">
      <c r="A9" s="174"/>
      <c r="B9" s="175"/>
      <c r="C9" s="181" t="s">
        <v>34</v>
      </c>
      <c r="D9" s="178">
        <v>2932</v>
      </c>
      <c r="E9" s="178">
        <v>2637</v>
      </c>
      <c r="F9" s="178"/>
      <c r="G9" s="183">
        <v>-10.06</v>
      </c>
      <c r="H9" s="167"/>
    </row>
    <row r="10" spans="1:8" ht="23.25" customHeight="1" x14ac:dyDescent="0.15">
      <c r="A10" s="174"/>
      <c r="B10" s="175"/>
      <c r="C10" s="176" t="s">
        <v>35</v>
      </c>
      <c r="D10" s="464">
        <v>34815</v>
      </c>
      <c r="E10" s="464">
        <v>38037</v>
      </c>
      <c r="F10" s="178"/>
      <c r="G10" s="179">
        <v>9.25</v>
      </c>
      <c r="H10" s="167"/>
    </row>
    <row r="11" spans="1:8" ht="23.25" customHeight="1" x14ac:dyDescent="0.15">
      <c r="A11" s="174"/>
      <c r="B11" s="175"/>
      <c r="C11" s="181" t="s">
        <v>36</v>
      </c>
      <c r="D11" s="178">
        <v>11823</v>
      </c>
      <c r="E11" s="178">
        <v>11227</v>
      </c>
      <c r="F11" s="178"/>
      <c r="G11" s="183">
        <v>-5.04</v>
      </c>
      <c r="H11" s="167"/>
    </row>
    <row r="12" spans="1:8" ht="23.25" customHeight="1" x14ac:dyDescent="0.15">
      <c r="A12" s="174"/>
      <c r="B12" s="175"/>
      <c r="C12" s="176" t="s">
        <v>37</v>
      </c>
      <c r="D12" s="464">
        <v>866070</v>
      </c>
      <c r="E12" s="464">
        <v>848648</v>
      </c>
      <c r="F12" s="178"/>
      <c r="G12" s="179">
        <v>-2.0099999999999998</v>
      </c>
      <c r="H12" s="167"/>
    </row>
    <row r="13" spans="1:8" ht="23.25" customHeight="1" x14ac:dyDescent="0.15">
      <c r="A13" s="174"/>
      <c r="B13" s="175"/>
      <c r="C13" s="181" t="s">
        <v>27</v>
      </c>
      <c r="D13" s="178">
        <v>5034</v>
      </c>
      <c r="E13" s="178">
        <v>8197</v>
      </c>
      <c r="F13" s="178"/>
      <c r="G13" s="183">
        <v>62.83</v>
      </c>
      <c r="H13" s="167"/>
    </row>
    <row r="14" spans="1:8" s="189" customFormat="1" ht="23.25" customHeight="1" x14ac:dyDescent="0.15">
      <c r="A14" s="194"/>
      <c r="B14" s="483" t="s">
        <v>208</v>
      </c>
      <c r="C14" s="483"/>
      <c r="D14" s="482">
        <f>SUM(D7:D13)</f>
        <v>1212435</v>
      </c>
      <c r="E14" s="482">
        <f>SUM(E7:E13)</f>
        <v>1180638</v>
      </c>
      <c r="F14" s="481"/>
      <c r="G14" s="480">
        <v>-2.62</v>
      </c>
      <c r="H14" s="188"/>
    </row>
    <row r="15" spans="1:8" ht="23.25" customHeight="1" x14ac:dyDescent="0.15">
      <c r="A15" s="174"/>
      <c r="B15" s="175" t="s">
        <v>5</v>
      </c>
      <c r="C15" s="176" t="s">
        <v>38</v>
      </c>
      <c r="D15" s="464">
        <v>37165</v>
      </c>
      <c r="E15" s="464">
        <v>40821</v>
      </c>
      <c r="F15" s="178"/>
      <c r="G15" s="179">
        <v>9.84</v>
      </c>
      <c r="H15" s="167"/>
    </row>
    <row r="16" spans="1:8" ht="23.25" customHeight="1" x14ac:dyDescent="0.15">
      <c r="A16" s="174"/>
      <c r="B16" s="175"/>
      <c r="C16" s="181" t="s">
        <v>39</v>
      </c>
      <c r="D16" s="178">
        <v>790269</v>
      </c>
      <c r="E16" s="178">
        <v>1243977</v>
      </c>
      <c r="F16" s="178"/>
      <c r="G16" s="183">
        <v>54.41</v>
      </c>
      <c r="H16" s="167"/>
    </row>
    <row r="17" spans="1:8" ht="23.25" customHeight="1" x14ac:dyDescent="0.15">
      <c r="A17" s="174"/>
      <c r="B17" s="175"/>
      <c r="C17" s="176" t="s">
        <v>28</v>
      </c>
      <c r="D17" s="464">
        <v>110403</v>
      </c>
      <c r="E17" s="464">
        <v>74766</v>
      </c>
      <c r="F17" s="178"/>
      <c r="G17" s="179">
        <v>-32.28</v>
      </c>
      <c r="H17" s="167"/>
    </row>
    <row r="18" spans="1:8" s="189" customFormat="1" ht="23.25" customHeight="1" x14ac:dyDescent="0.15">
      <c r="A18" s="194"/>
      <c r="B18" s="483" t="s">
        <v>209</v>
      </c>
      <c r="C18" s="483"/>
      <c r="D18" s="482">
        <f>SUM(D15:D17)</f>
        <v>937837</v>
      </c>
      <c r="E18" s="482">
        <f>SUM(E15:E17)</f>
        <v>1359564</v>
      </c>
      <c r="F18" s="481"/>
      <c r="G18" s="480">
        <v>44.97</v>
      </c>
      <c r="H18" s="188"/>
    </row>
    <row r="19" spans="1:8" ht="23.25" customHeight="1" x14ac:dyDescent="0.15">
      <c r="A19" s="174"/>
      <c r="B19" s="175" t="s">
        <v>6</v>
      </c>
      <c r="C19" s="181" t="s">
        <v>40</v>
      </c>
      <c r="D19" s="178">
        <v>59755</v>
      </c>
      <c r="E19" s="178">
        <v>55328</v>
      </c>
      <c r="F19" s="178"/>
      <c r="G19" s="183">
        <v>-7.41</v>
      </c>
      <c r="H19" s="167"/>
    </row>
    <row r="20" spans="1:8" ht="23.25" customHeight="1" x14ac:dyDescent="0.15">
      <c r="A20" s="174"/>
      <c r="B20" s="175"/>
      <c r="C20" s="176" t="s">
        <v>41</v>
      </c>
      <c r="D20" s="464">
        <v>11160</v>
      </c>
      <c r="E20" s="464">
        <v>5783</v>
      </c>
      <c r="F20" s="178"/>
      <c r="G20" s="179">
        <v>-48.18</v>
      </c>
      <c r="H20" s="167"/>
    </row>
    <row r="21" spans="1:8" ht="23.25" customHeight="1" x14ac:dyDescent="0.15">
      <c r="A21" s="174"/>
      <c r="B21" s="175"/>
      <c r="C21" s="181" t="s">
        <v>42</v>
      </c>
      <c r="D21" s="178">
        <v>2846</v>
      </c>
      <c r="E21" s="178">
        <v>4171</v>
      </c>
      <c r="F21" s="178"/>
      <c r="G21" s="183">
        <v>46.56</v>
      </c>
      <c r="H21" s="167"/>
    </row>
    <row r="22" spans="1:8" ht="23.25" customHeight="1" x14ac:dyDescent="0.15">
      <c r="A22" s="174"/>
      <c r="B22" s="175"/>
      <c r="C22" s="176" t="s">
        <v>43</v>
      </c>
      <c r="D22" s="464">
        <v>27116</v>
      </c>
      <c r="E22" s="464">
        <v>39041</v>
      </c>
      <c r="F22" s="178"/>
      <c r="G22" s="179">
        <v>43.98</v>
      </c>
      <c r="H22" s="167"/>
    </row>
    <row r="23" spans="1:8" s="189" customFormat="1" ht="23.25" customHeight="1" x14ac:dyDescent="0.15">
      <c r="A23" s="194"/>
      <c r="B23" s="483" t="s">
        <v>210</v>
      </c>
      <c r="C23" s="483"/>
      <c r="D23" s="482">
        <f>SUM(D19:D22)</f>
        <v>100877</v>
      </c>
      <c r="E23" s="482">
        <f>SUM(E19:E22)</f>
        <v>104323</v>
      </c>
      <c r="F23" s="481"/>
      <c r="G23" s="480">
        <v>3.42</v>
      </c>
      <c r="H23" s="188"/>
    </row>
    <row r="24" spans="1:8" ht="23.25" customHeight="1" x14ac:dyDescent="0.15">
      <c r="A24" s="174"/>
      <c r="B24" s="175" t="s">
        <v>55</v>
      </c>
      <c r="C24" s="176" t="s">
        <v>44</v>
      </c>
      <c r="D24" s="464">
        <v>18934767</v>
      </c>
      <c r="E24" s="464">
        <v>17750005</v>
      </c>
      <c r="F24" s="178"/>
      <c r="G24" s="179">
        <v>-6.26</v>
      </c>
      <c r="H24" s="167"/>
    </row>
    <row r="25" spans="1:8" ht="23.25" customHeight="1" x14ac:dyDescent="0.15">
      <c r="A25" s="174"/>
      <c r="B25" s="175"/>
      <c r="C25" s="181" t="s">
        <v>29</v>
      </c>
      <c r="D25" s="178">
        <v>24454590</v>
      </c>
      <c r="E25" s="178">
        <v>23480915</v>
      </c>
      <c r="F25" s="178"/>
      <c r="G25" s="183">
        <v>-3.98</v>
      </c>
      <c r="H25" s="167"/>
    </row>
    <row r="26" spans="1:8" s="189" customFormat="1" ht="23.25" customHeight="1" x14ac:dyDescent="0.15">
      <c r="A26" s="194"/>
      <c r="B26" s="483" t="s">
        <v>211</v>
      </c>
      <c r="C26" s="483"/>
      <c r="D26" s="482">
        <f>SUM(D24:D25)</f>
        <v>43389357</v>
      </c>
      <c r="E26" s="482">
        <f>SUM(E24:E25)</f>
        <v>41230920</v>
      </c>
      <c r="F26" s="481"/>
      <c r="G26" s="480">
        <v>-4.97</v>
      </c>
      <c r="H26" s="188"/>
    </row>
    <row r="27" spans="1:8" ht="23.25" customHeight="1" x14ac:dyDescent="0.15">
      <c r="A27" s="174"/>
      <c r="B27" s="175" t="s">
        <v>7</v>
      </c>
      <c r="C27" s="176" t="s">
        <v>30</v>
      </c>
      <c r="D27" s="464">
        <v>63165</v>
      </c>
      <c r="E27" s="618">
        <v>71199</v>
      </c>
      <c r="F27" s="178"/>
      <c r="G27" s="179">
        <v>12.72</v>
      </c>
      <c r="H27" s="167"/>
    </row>
    <row r="28" spans="1:8" ht="23.25" customHeight="1" x14ac:dyDescent="0.15">
      <c r="A28" s="174"/>
      <c r="B28" s="175"/>
      <c r="C28" s="181" t="s">
        <v>45</v>
      </c>
      <c r="D28" s="178">
        <v>83815</v>
      </c>
      <c r="E28" s="618">
        <v>79644</v>
      </c>
      <c r="F28" s="178"/>
      <c r="G28" s="183">
        <v>-4.9800000000000004</v>
      </c>
      <c r="H28" s="167"/>
    </row>
    <row r="29" spans="1:8" s="189" customFormat="1" ht="23.25" customHeight="1" x14ac:dyDescent="0.15">
      <c r="A29" s="194"/>
      <c r="B29" s="483" t="s">
        <v>212</v>
      </c>
      <c r="C29" s="483"/>
      <c r="D29" s="482">
        <f>SUM(D27:D28)</f>
        <v>146980</v>
      </c>
      <c r="E29" s="482">
        <f>SUM(E27:E28)</f>
        <v>150843</v>
      </c>
      <c r="F29" s="481"/>
      <c r="G29" s="480">
        <v>2.63</v>
      </c>
      <c r="H29" s="188"/>
    </row>
    <row r="30" spans="1:8" s="189" customFormat="1" ht="23.25" customHeight="1" x14ac:dyDescent="0.15">
      <c r="A30" s="194"/>
      <c r="B30" s="175" t="s">
        <v>8</v>
      </c>
      <c r="C30" s="176" t="s">
        <v>264</v>
      </c>
      <c r="D30" s="464">
        <v>127804</v>
      </c>
      <c r="E30" s="464">
        <v>64450</v>
      </c>
      <c r="F30" s="178"/>
      <c r="G30" s="179">
        <v>-49.57</v>
      </c>
      <c r="H30" s="188"/>
    </row>
    <row r="31" spans="1:8" s="189" customFormat="1" ht="23.25" customHeight="1" x14ac:dyDescent="0.15">
      <c r="A31" s="194"/>
      <c r="B31" s="175"/>
      <c r="C31" s="181" t="s">
        <v>265</v>
      </c>
      <c r="D31" s="178">
        <v>216818</v>
      </c>
      <c r="E31" s="178">
        <v>171790</v>
      </c>
      <c r="F31" s="178"/>
      <c r="G31" s="183">
        <v>-20.77</v>
      </c>
      <c r="H31" s="188"/>
    </row>
    <row r="32" spans="1:8" s="189" customFormat="1" ht="23.25" customHeight="1" x14ac:dyDescent="0.15">
      <c r="A32" s="194"/>
      <c r="B32" s="483" t="s">
        <v>213</v>
      </c>
      <c r="C32" s="483"/>
      <c r="D32" s="482">
        <f>SUM(D30:D31)</f>
        <v>344622</v>
      </c>
      <c r="E32" s="482">
        <f>SUM(E30:E31)</f>
        <v>236240</v>
      </c>
      <c r="F32" s="481"/>
      <c r="G32" s="480">
        <v>-31.45</v>
      </c>
      <c r="H32" s="188"/>
    </row>
    <row r="33" spans="1:8" ht="23.25" customHeight="1" x14ac:dyDescent="0.15">
      <c r="A33" s="174"/>
      <c r="B33" s="175" t="s">
        <v>9</v>
      </c>
      <c r="C33" s="181" t="s">
        <v>31</v>
      </c>
      <c r="D33" s="178">
        <v>13956337</v>
      </c>
      <c r="E33" s="178">
        <v>14831218</v>
      </c>
      <c r="F33" s="178"/>
      <c r="G33" s="183">
        <v>6.27</v>
      </c>
      <c r="H33" s="167"/>
    </row>
    <row r="34" spans="1:8" s="189" customFormat="1" ht="23.25" customHeight="1" x14ac:dyDescent="0.15">
      <c r="A34" s="194"/>
      <c r="B34" s="483" t="s">
        <v>214</v>
      </c>
      <c r="C34" s="483"/>
      <c r="D34" s="482">
        <f>SUM(D33)</f>
        <v>13956337</v>
      </c>
      <c r="E34" s="482">
        <f>SUM(E33)</f>
        <v>14831218</v>
      </c>
      <c r="F34" s="481"/>
      <c r="G34" s="480">
        <v>6.27</v>
      </c>
      <c r="H34" s="188"/>
    </row>
    <row r="35" spans="1:8" ht="23.25" customHeight="1" x14ac:dyDescent="0.15">
      <c r="A35" s="174"/>
      <c r="B35" s="479" t="s">
        <v>53</v>
      </c>
      <c r="C35" s="478"/>
      <c r="D35" s="477">
        <f>SUM(D34,D32,D29,D26,D23,D18,D14,D6)</f>
        <v>60598321</v>
      </c>
      <c r="E35" s="477">
        <f>SUM(E34,E32,E29,E26,E23,E18,E14,E6)</f>
        <v>59459120</v>
      </c>
      <c r="F35" s="476"/>
      <c r="G35" s="475">
        <v>-1.88</v>
      </c>
      <c r="H35" s="167"/>
    </row>
    <row r="36" spans="1:8" ht="7.5" customHeight="1" x14ac:dyDescent="0.15">
      <c r="A36" s="208"/>
      <c r="B36" s="209"/>
      <c r="C36" s="209"/>
      <c r="D36" s="617"/>
      <c r="E36" s="617"/>
      <c r="F36" s="209"/>
      <c r="G36" s="210"/>
      <c r="H36" s="211"/>
    </row>
  </sheetData>
  <mergeCells count="3">
    <mergeCell ref="G3:G4"/>
    <mergeCell ref="C1:D1"/>
    <mergeCell ref="A1:B1"/>
  </mergeCells>
  <conditionalFormatting sqref="G5:G29 G33:G35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0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2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1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0" orientation="portrait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492" customWidth="1"/>
    <col min="2" max="2" width="34.33203125" style="492" customWidth="1"/>
    <col min="3" max="3" width="28.83203125" style="492" customWidth="1"/>
    <col min="4" max="5" width="16.5" style="492" bestFit="1" customWidth="1"/>
    <col min="6" max="6" width="2.6640625" style="494" customWidth="1"/>
    <col min="7" max="7" width="9.83203125" style="493" customWidth="1"/>
    <col min="8" max="8" width="1.33203125" style="492" customWidth="1"/>
    <col min="9" max="9" width="0.6640625" style="492" customWidth="1"/>
    <col min="10" max="16384" width="9.1640625" style="492"/>
  </cols>
  <sheetData>
    <row r="1" spans="1:8" ht="50" customHeight="1" x14ac:dyDescent="0.15">
      <c r="A1" s="692" t="s">
        <v>429</v>
      </c>
      <c r="B1" s="692"/>
      <c r="C1" s="683" t="s">
        <v>205</v>
      </c>
      <c r="D1" s="683"/>
    </row>
    <row r="2" spans="1:8" ht="20" customHeight="1" x14ac:dyDescent="0.15"/>
    <row r="3" spans="1:8" ht="57" customHeight="1" x14ac:dyDescent="0.15">
      <c r="A3" s="525"/>
      <c r="B3" s="524" t="s">
        <v>424</v>
      </c>
      <c r="C3" s="524"/>
      <c r="D3" s="523" t="s">
        <v>343</v>
      </c>
      <c r="E3" s="523"/>
      <c r="F3" s="522"/>
      <c r="G3" s="690" t="s">
        <v>422</v>
      </c>
      <c r="H3" s="521"/>
    </row>
    <row r="4" spans="1:8" ht="27" customHeight="1" x14ac:dyDescent="0.15">
      <c r="A4" s="505"/>
      <c r="B4" s="520" t="s">
        <v>206</v>
      </c>
      <c r="C4" s="520" t="s">
        <v>54</v>
      </c>
      <c r="D4" s="519">
        <v>2006</v>
      </c>
      <c r="E4" s="519">
        <v>2007</v>
      </c>
      <c r="F4" s="518"/>
      <c r="G4" s="691"/>
      <c r="H4" s="499"/>
    </row>
    <row r="5" spans="1:8" ht="23.25" customHeight="1" x14ac:dyDescent="0.15">
      <c r="A5" s="505"/>
      <c r="B5" s="515" t="s">
        <v>3</v>
      </c>
      <c r="C5" s="439" t="s">
        <v>12</v>
      </c>
      <c r="D5" s="516">
        <v>579498824.34000003</v>
      </c>
      <c r="E5" s="516">
        <v>667911768.25000024</v>
      </c>
      <c r="F5" s="440"/>
      <c r="G5" s="432">
        <v>15.26</v>
      </c>
      <c r="H5" s="499"/>
    </row>
    <row r="6" spans="1:8" s="506" customFormat="1" ht="23.25" customHeight="1" x14ac:dyDescent="0.15">
      <c r="A6" s="513"/>
      <c r="B6" s="512" t="s">
        <v>207</v>
      </c>
      <c r="C6" s="511"/>
      <c r="D6" s="510">
        <f>SUM(D5)</f>
        <v>579498824.34000003</v>
      </c>
      <c r="E6" s="510">
        <f>SUM(E5)</f>
        <v>667911768.25000024</v>
      </c>
      <c r="F6" s="509"/>
      <c r="G6" s="508">
        <v>15.26</v>
      </c>
      <c r="H6" s="507"/>
    </row>
    <row r="7" spans="1:8" ht="23.25" customHeight="1" x14ac:dyDescent="0.15">
      <c r="A7" s="505"/>
      <c r="B7" s="515" t="s">
        <v>4</v>
      </c>
      <c r="C7" s="441" t="s">
        <v>32</v>
      </c>
      <c r="D7" s="514">
        <v>197244016.20000005</v>
      </c>
      <c r="E7" s="514">
        <v>206105547.34999993</v>
      </c>
      <c r="F7" s="431"/>
      <c r="G7" s="438">
        <v>4.49</v>
      </c>
      <c r="H7" s="499"/>
    </row>
    <row r="8" spans="1:8" ht="23.25" customHeight="1" x14ac:dyDescent="0.15">
      <c r="A8" s="505"/>
      <c r="B8" s="515"/>
      <c r="C8" s="439" t="s">
        <v>33</v>
      </c>
      <c r="D8" s="516">
        <v>106669469.52000001</v>
      </c>
      <c r="E8" s="516">
        <v>112396490.22</v>
      </c>
      <c r="F8" s="431"/>
      <c r="G8" s="432">
        <v>5.37</v>
      </c>
      <c r="H8" s="499"/>
    </row>
    <row r="9" spans="1:8" ht="23.25" customHeight="1" x14ac:dyDescent="0.15">
      <c r="A9" s="505"/>
      <c r="B9" s="515"/>
      <c r="C9" s="441" t="s">
        <v>34</v>
      </c>
      <c r="D9" s="514">
        <v>37217372.270000003</v>
      </c>
      <c r="E9" s="514">
        <v>49212658.339999996</v>
      </c>
      <c r="F9" s="431"/>
      <c r="G9" s="438">
        <v>32.229999999999997</v>
      </c>
      <c r="H9" s="499"/>
    </row>
    <row r="10" spans="1:8" ht="23.25" customHeight="1" x14ac:dyDescent="0.15">
      <c r="A10" s="505"/>
      <c r="B10" s="515"/>
      <c r="C10" s="439" t="s">
        <v>35</v>
      </c>
      <c r="D10" s="516">
        <v>32195157.760000002</v>
      </c>
      <c r="E10" s="516">
        <v>37222188.289999992</v>
      </c>
      <c r="F10" s="431"/>
      <c r="G10" s="432">
        <v>15.61</v>
      </c>
      <c r="H10" s="499"/>
    </row>
    <row r="11" spans="1:8" ht="23.25" customHeight="1" x14ac:dyDescent="0.15">
      <c r="A11" s="505"/>
      <c r="B11" s="515"/>
      <c r="C11" s="441" t="s">
        <v>36</v>
      </c>
      <c r="D11" s="514">
        <v>1143187.22</v>
      </c>
      <c r="E11" s="514">
        <v>1014477.5999999999</v>
      </c>
      <c r="F11" s="431"/>
      <c r="G11" s="438">
        <v>-11.26</v>
      </c>
      <c r="H11" s="499"/>
    </row>
    <row r="12" spans="1:8" ht="23.25" customHeight="1" x14ac:dyDescent="0.15">
      <c r="A12" s="505"/>
      <c r="B12" s="515"/>
      <c r="C12" s="439" t="s">
        <v>37</v>
      </c>
      <c r="D12" s="516">
        <v>15435858.310000001</v>
      </c>
      <c r="E12" s="516">
        <v>13934680.169999998</v>
      </c>
      <c r="F12" s="431"/>
      <c r="G12" s="432">
        <v>-9.73</v>
      </c>
      <c r="H12" s="499"/>
    </row>
    <row r="13" spans="1:8" ht="23.25" customHeight="1" x14ac:dyDescent="0.15">
      <c r="A13" s="505"/>
      <c r="B13" s="515"/>
      <c r="C13" s="441" t="s">
        <v>27</v>
      </c>
      <c r="D13" s="514">
        <v>8316507.7000000011</v>
      </c>
      <c r="E13" s="514">
        <v>6148445.9499999983</v>
      </c>
      <c r="F13" s="431"/>
      <c r="G13" s="438">
        <v>-26.07</v>
      </c>
      <c r="H13" s="499"/>
    </row>
    <row r="14" spans="1:8" s="506" customFormat="1" ht="23.25" customHeight="1" x14ac:dyDescent="0.15">
      <c r="A14" s="513"/>
      <c r="B14" s="512" t="s">
        <v>208</v>
      </c>
      <c r="C14" s="511"/>
      <c r="D14" s="510">
        <f>SUM(D7:D13)</f>
        <v>398221568.98000002</v>
      </c>
      <c r="E14" s="510">
        <f>SUM(E7:E13)</f>
        <v>426034487.91999996</v>
      </c>
      <c r="F14" s="509"/>
      <c r="G14" s="508">
        <v>6.98</v>
      </c>
      <c r="H14" s="507"/>
    </row>
    <row r="15" spans="1:8" ht="23.25" customHeight="1" x14ac:dyDescent="0.15">
      <c r="A15" s="505"/>
      <c r="B15" s="515" t="s">
        <v>5</v>
      </c>
      <c r="C15" s="439" t="s">
        <v>38</v>
      </c>
      <c r="D15" s="516">
        <v>49180091.280000001</v>
      </c>
      <c r="E15" s="516">
        <v>47514027.239999995</v>
      </c>
      <c r="F15" s="431"/>
      <c r="G15" s="432">
        <v>-3.39</v>
      </c>
      <c r="H15" s="499"/>
    </row>
    <row r="16" spans="1:8" ht="23.25" customHeight="1" x14ac:dyDescent="0.15">
      <c r="A16" s="505"/>
      <c r="B16" s="515"/>
      <c r="C16" s="441" t="s">
        <v>39</v>
      </c>
      <c r="D16" s="514">
        <v>365458517.49000001</v>
      </c>
      <c r="E16" s="514">
        <v>386198007.3900001</v>
      </c>
      <c r="F16" s="431"/>
      <c r="G16" s="438">
        <v>5.67</v>
      </c>
      <c r="H16" s="499"/>
    </row>
    <row r="17" spans="1:8" ht="23.25" customHeight="1" x14ac:dyDescent="0.15">
      <c r="A17" s="505"/>
      <c r="B17" s="515"/>
      <c r="C17" s="439" t="s">
        <v>28</v>
      </c>
      <c r="D17" s="516">
        <v>8742424.3699999992</v>
      </c>
      <c r="E17" s="516">
        <v>9430341.3900000025</v>
      </c>
      <c r="F17" s="431"/>
      <c r="G17" s="432">
        <v>7.87</v>
      </c>
      <c r="H17" s="499"/>
    </row>
    <row r="18" spans="1:8" s="506" customFormat="1" ht="23.25" customHeight="1" x14ac:dyDescent="0.15">
      <c r="A18" s="513"/>
      <c r="B18" s="512" t="s">
        <v>209</v>
      </c>
      <c r="C18" s="511"/>
      <c r="D18" s="510">
        <f>SUM(D15:D17)</f>
        <v>423381033.13999999</v>
      </c>
      <c r="E18" s="510">
        <f>SUM(E15:E17)</f>
        <v>443142376.0200001</v>
      </c>
      <c r="F18" s="509"/>
      <c r="G18" s="508">
        <v>4.67</v>
      </c>
      <c r="H18" s="507"/>
    </row>
    <row r="19" spans="1:8" ht="23.25" customHeight="1" x14ac:dyDescent="0.15">
      <c r="A19" s="505"/>
      <c r="B19" s="515" t="s">
        <v>6</v>
      </c>
      <c r="C19" s="441" t="s">
        <v>40</v>
      </c>
      <c r="D19" s="514">
        <v>383627529.41000003</v>
      </c>
      <c r="E19" s="514">
        <v>400576530.74000031</v>
      </c>
      <c r="F19" s="431"/>
      <c r="G19" s="438">
        <v>4.42</v>
      </c>
      <c r="H19" s="499"/>
    </row>
    <row r="20" spans="1:8" ht="23.25" customHeight="1" x14ac:dyDescent="0.15">
      <c r="A20" s="505"/>
      <c r="B20" s="515"/>
      <c r="C20" s="439" t="s">
        <v>41</v>
      </c>
      <c r="D20" s="516">
        <v>46713542.07</v>
      </c>
      <c r="E20" s="516">
        <v>41910097.289999999</v>
      </c>
      <c r="F20" s="431"/>
      <c r="G20" s="432">
        <v>-10.28</v>
      </c>
      <c r="H20" s="499"/>
    </row>
    <row r="21" spans="1:8" ht="23.25" customHeight="1" x14ac:dyDescent="0.15">
      <c r="A21" s="505"/>
      <c r="B21" s="515"/>
      <c r="C21" s="441" t="s">
        <v>42</v>
      </c>
      <c r="D21" s="514">
        <v>44674415.780000001</v>
      </c>
      <c r="E21" s="514">
        <v>42771900.679999992</v>
      </c>
      <c r="F21" s="431"/>
      <c r="G21" s="438">
        <v>-4.26</v>
      </c>
      <c r="H21" s="499"/>
    </row>
    <row r="22" spans="1:8" ht="23.25" customHeight="1" x14ac:dyDescent="0.15">
      <c r="A22" s="505"/>
      <c r="B22" s="515"/>
      <c r="C22" s="439" t="s">
        <v>43</v>
      </c>
      <c r="D22" s="516">
        <v>18704440.379999999</v>
      </c>
      <c r="E22" s="516">
        <v>16310623.300000001</v>
      </c>
      <c r="F22" s="431"/>
      <c r="G22" s="432">
        <v>-12.8</v>
      </c>
      <c r="H22" s="499"/>
    </row>
    <row r="23" spans="1:8" s="506" customFormat="1" ht="23.25" customHeight="1" x14ac:dyDescent="0.15">
      <c r="A23" s="513"/>
      <c r="B23" s="512" t="s">
        <v>210</v>
      </c>
      <c r="C23" s="511"/>
      <c r="D23" s="510">
        <v>493719927.63999993</v>
      </c>
      <c r="E23" s="510">
        <f>SUM(E19:E22)</f>
        <v>501569152.01000035</v>
      </c>
      <c r="F23" s="509"/>
      <c r="G23" s="517">
        <v>1.59</v>
      </c>
      <c r="H23" s="507"/>
    </row>
    <row r="24" spans="1:8" ht="23.25" customHeight="1" x14ac:dyDescent="0.15">
      <c r="A24" s="505"/>
      <c r="B24" s="515" t="s">
        <v>55</v>
      </c>
      <c r="C24" s="439" t="s">
        <v>44</v>
      </c>
      <c r="D24" s="516">
        <v>240035270.19000003</v>
      </c>
      <c r="E24" s="516">
        <v>242143273.10999981</v>
      </c>
      <c r="F24" s="431"/>
      <c r="G24" s="432">
        <v>0.88</v>
      </c>
      <c r="H24" s="499"/>
    </row>
    <row r="25" spans="1:8" ht="23.25" customHeight="1" x14ac:dyDescent="0.15">
      <c r="A25" s="505"/>
      <c r="B25" s="515"/>
      <c r="C25" s="441" t="s">
        <v>29</v>
      </c>
      <c r="D25" s="514">
        <v>6580636.1299999999</v>
      </c>
      <c r="E25" s="514">
        <v>5861877.129999999</v>
      </c>
      <c r="F25" s="431"/>
      <c r="G25" s="438">
        <v>-10.92</v>
      </c>
      <c r="H25" s="499"/>
    </row>
    <row r="26" spans="1:8" s="506" customFormat="1" ht="23.25" customHeight="1" x14ac:dyDescent="0.15">
      <c r="A26" s="513"/>
      <c r="B26" s="512" t="s">
        <v>211</v>
      </c>
      <c r="C26" s="511"/>
      <c r="D26" s="510">
        <v>246615906.31999999</v>
      </c>
      <c r="E26" s="510">
        <f>SUM(E24:E25)</f>
        <v>248005150.2399998</v>
      </c>
      <c r="F26" s="509"/>
      <c r="G26" s="517">
        <v>0.56000000000000005</v>
      </c>
      <c r="H26" s="507"/>
    </row>
    <row r="27" spans="1:8" ht="23.25" customHeight="1" x14ac:dyDescent="0.15">
      <c r="A27" s="505"/>
      <c r="B27" s="515" t="s">
        <v>7</v>
      </c>
      <c r="C27" s="439" t="s">
        <v>30</v>
      </c>
      <c r="D27" s="516">
        <v>9279986.1999999993</v>
      </c>
      <c r="E27" s="516">
        <v>10992730.700000003</v>
      </c>
      <c r="F27" s="431"/>
      <c r="G27" s="432">
        <v>18.46</v>
      </c>
      <c r="H27" s="499"/>
    </row>
    <row r="28" spans="1:8" ht="23.25" customHeight="1" x14ac:dyDescent="0.15">
      <c r="A28" s="505"/>
      <c r="B28" s="515"/>
      <c r="C28" s="441" t="s">
        <v>45</v>
      </c>
      <c r="D28" s="514">
        <v>260720632.00999999</v>
      </c>
      <c r="E28" s="514">
        <v>265889541.50000003</v>
      </c>
      <c r="F28" s="431"/>
      <c r="G28" s="438">
        <v>1.98</v>
      </c>
      <c r="H28" s="499"/>
    </row>
    <row r="29" spans="1:8" s="506" customFormat="1" ht="23.25" customHeight="1" x14ac:dyDescent="0.15">
      <c r="A29" s="513"/>
      <c r="B29" s="512" t="s">
        <v>212</v>
      </c>
      <c r="C29" s="511"/>
      <c r="D29" s="510">
        <v>270000618.20999998</v>
      </c>
      <c r="E29" s="510">
        <f>SUM(E27:E28)</f>
        <v>276882272.20000005</v>
      </c>
      <c r="F29" s="509"/>
      <c r="G29" s="508">
        <v>2.5499999999999998</v>
      </c>
      <c r="H29" s="507"/>
    </row>
    <row r="30" spans="1:8" ht="23.25" customHeight="1" x14ac:dyDescent="0.15">
      <c r="A30" s="505"/>
      <c r="B30" s="515" t="s">
        <v>8</v>
      </c>
      <c r="C30" s="439" t="s">
        <v>264</v>
      </c>
      <c r="D30" s="516">
        <v>79525509.949999988</v>
      </c>
      <c r="E30" s="516">
        <v>69147458.439999998</v>
      </c>
      <c r="F30" s="431"/>
      <c r="G30" s="432">
        <v>-13.05</v>
      </c>
      <c r="H30" s="499"/>
    </row>
    <row r="31" spans="1:8" ht="23.25" customHeight="1" x14ac:dyDescent="0.15">
      <c r="A31" s="505"/>
      <c r="B31" s="515"/>
      <c r="C31" s="441" t="s">
        <v>265</v>
      </c>
      <c r="D31" s="514">
        <v>126558757.09000002</v>
      </c>
      <c r="E31" s="514">
        <v>127001757.72000001</v>
      </c>
      <c r="F31" s="431"/>
      <c r="G31" s="438">
        <v>0.35</v>
      </c>
      <c r="H31" s="499"/>
    </row>
    <row r="32" spans="1:8" s="506" customFormat="1" ht="23.25" customHeight="1" x14ac:dyDescent="0.15">
      <c r="A32" s="513"/>
      <c r="B32" s="512" t="s">
        <v>213</v>
      </c>
      <c r="C32" s="511"/>
      <c r="D32" s="510">
        <v>206084267.03999996</v>
      </c>
      <c r="E32" s="510">
        <f>SUM(E30:E31)</f>
        <v>196149216.16000003</v>
      </c>
      <c r="F32" s="509"/>
      <c r="G32" s="508">
        <v>-4.82</v>
      </c>
      <c r="H32" s="507"/>
    </row>
    <row r="33" spans="1:8" ht="23.25" customHeight="1" x14ac:dyDescent="0.15">
      <c r="A33" s="505"/>
      <c r="B33" s="515" t="s">
        <v>9</v>
      </c>
      <c r="C33" s="441" t="s">
        <v>31</v>
      </c>
      <c r="D33" s="514">
        <v>16525973.439999999</v>
      </c>
      <c r="E33" s="514">
        <v>18883583.520000003</v>
      </c>
      <c r="F33" s="431"/>
      <c r="G33" s="438">
        <v>14.27</v>
      </c>
      <c r="H33" s="499"/>
    </row>
    <row r="34" spans="1:8" s="506" customFormat="1" ht="23.25" customHeight="1" x14ac:dyDescent="0.15">
      <c r="A34" s="513"/>
      <c r="B34" s="512" t="s">
        <v>214</v>
      </c>
      <c r="C34" s="511"/>
      <c r="D34" s="510">
        <v>16525973.439999999</v>
      </c>
      <c r="E34" s="510">
        <f>SUM(E33)</f>
        <v>18883583.520000003</v>
      </c>
      <c r="F34" s="509"/>
      <c r="G34" s="508">
        <v>14.27</v>
      </c>
      <c r="H34" s="507"/>
    </row>
    <row r="35" spans="1:8" ht="23.25" customHeight="1" x14ac:dyDescent="0.15">
      <c r="A35" s="505"/>
      <c r="B35" s="504" t="s">
        <v>53</v>
      </c>
      <c r="C35" s="503"/>
      <c r="D35" s="502">
        <f>SUM(D34,D32,D29,D26,D23,D18,D14,D6)</f>
        <v>2634048119.1100001</v>
      </c>
      <c r="E35" s="502">
        <f>SUM(E34,E32,E29,E26,E23,E18,E14,E6)</f>
        <v>2778578006.3200006</v>
      </c>
      <c r="F35" s="501"/>
      <c r="G35" s="500">
        <v>5.49</v>
      </c>
      <c r="H35" s="499"/>
    </row>
    <row r="36" spans="1:8" ht="6" customHeight="1" x14ac:dyDescent="0.15">
      <c r="A36" s="498"/>
      <c r="B36" s="497"/>
      <c r="C36" s="497"/>
      <c r="D36" s="497"/>
      <c r="E36" s="497"/>
      <c r="F36" s="497"/>
      <c r="G36" s="496"/>
      <c r="H36" s="495"/>
    </row>
  </sheetData>
  <mergeCells count="3">
    <mergeCell ref="G3:G4"/>
    <mergeCell ref="C1:D1"/>
    <mergeCell ref="A1:B1"/>
  </mergeCells>
  <conditionalFormatting sqref="G5:G35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1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>
    <tabColor rgb="FFFF0000"/>
  </sheetPr>
  <dimension ref="A1:G113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5.5" style="6" bestFit="1" customWidth="1"/>
    <col min="3" max="3" width="9.5" style="6" bestFit="1" customWidth="1"/>
    <col min="4" max="4" width="7.83203125" style="6" bestFit="1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16384" width="9.1640625" style="6"/>
  </cols>
  <sheetData>
    <row r="1" spans="1:7" ht="50" customHeight="1" x14ac:dyDescent="0.15">
      <c r="A1" s="656" t="s">
        <v>404</v>
      </c>
      <c r="B1" s="657"/>
      <c r="C1" s="649" t="s">
        <v>236</v>
      </c>
      <c r="D1" s="649"/>
      <c r="E1" s="649"/>
      <c r="F1" s="649"/>
      <c r="G1" s="649"/>
    </row>
    <row r="2" spans="1:7" ht="30" customHeight="1" x14ac:dyDescent="0.15"/>
    <row r="3" spans="1:7" ht="21" customHeight="1" x14ac:dyDescent="0.15">
      <c r="A3" s="7" t="s">
        <v>32</v>
      </c>
      <c r="C3" s="8"/>
      <c r="D3" s="8"/>
      <c r="E3" s="8"/>
      <c r="F3" s="7" t="s">
        <v>46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9599</v>
      </c>
      <c r="C5" s="414">
        <v>2002643</v>
      </c>
      <c r="D5" s="414">
        <v>10091</v>
      </c>
      <c r="E5" s="413">
        <v>22648003.059999999</v>
      </c>
      <c r="F5" s="413">
        <v>26343794.989999995</v>
      </c>
      <c r="G5" s="413">
        <v>26879321.859999999</v>
      </c>
    </row>
    <row r="6" spans="1:7" ht="21" customHeight="1" x14ac:dyDescent="0.15">
      <c r="A6" s="9" t="s">
        <v>16</v>
      </c>
      <c r="B6" s="414">
        <v>11308</v>
      </c>
      <c r="C6" s="414">
        <v>2217616</v>
      </c>
      <c r="D6" s="414">
        <v>11120</v>
      </c>
      <c r="E6" s="413">
        <v>20041215.490000006</v>
      </c>
      <c r="F6" s="413">
        <v>23070291.100000005</v>
      </c>
      <c r="G6" s="413">
        <v>23778940.790000014</v>
      </c>
    </row>
    <row r="7" spans="1:7" ht="21" customHeight="1" x14ac:dyDescent="0.15">
      <c r="A7" s="9" t="s">
        <v>17</v>
      </c>
      <c r="B7" s="414">
        <v>12528</v>
      </c>
      <c r="C7" s="414">
        <v>2316653</v>
      </c>
      <c r="D7" s="414">
        <v>14674</v>
      </c>
      <c r="E7" s="413">
        <v>20634711.810000002</v>
      </c>
      <c r="F7" s="413">
        <v>23362117.339999992</v>
      </c>
      <c r="G7" s="413">
        <v>23957142.359999999</v>
      </c>
    </row>
    <row r="8" spans="1:7" ht="21" customHeight="1" x14ac:dyDescent="0.15">
      <c r="A8" s="9" t="s">
        <v>18</v>
      </c>
      <c r="B8" s="414">
        <v>7126</v>
      </c>
      <c r="C8" s="414">
        <v>1276655</v>
      </c>
      <c r="D8" s="414">
        <v>11817</v>
      </c>
      <c r="E8" s="413">
        <v>12153911.510000002</v>
      </c>
      <c r="F8" s="413">
        <v>14104554.910000008</v>
      </c>
      <c r="G8" s="413">
        <v>14565201.199999999</v>
      </c>
    </row>
    <row r="9" spans="1:7" ht="21" customHeight="1" x14ac:dyDescent="0.15">
      <c r="A9" s="9" t="s">
        <v>19</v>
      </c>
      <c r="B9" s="414">
        <v>6959</v>
      </c>
      <c r="C9" s="414">
        <v>1067973</v>
      </c>
      <c r="D9" s="414">
        <v>17698</v>
      </c>
      <c r="E9" s="413">
        <v>12718120.139999999</v>
      </c>
      <c r="F9" s="413">
        <v>14125630.399999997</v>
      </c>
      <c r="G9" s="413">
        <v>14574163.889999997</v>
      </c>
    </row>
    <row r="10" spans="1:7" ht="21" customHeight="1" x14ac:dyDescent="0.15">
      <c r="A10" s="9" t="s">
        <v>20</v>
      </c>
      <c r="B10" s="414">
        <v>3979</v>
      </c>
      <c r="C10" s="414">
        <v>474800</v>
      </c>
      <c r="D10" s="414">
        <v>26181</v>
      </c>
      <c r="E10" s="413">
        <v>11761191.08</v>
      </c>
      <c r="F10" s="413">
        <v>12837570.040000001</v>
      </c>
      <c r="G10" s="413">
        <v>13478784.930000003</v>
      </c>
    </row>
    <row r="11" spans="1:7" ht="21" customHeight="1" x14ac:dyDescent="0.15">
      <c r="A11" s="9" t="s">
        <v>21</v>
      </c>
      <c r="B11" s="414">
        <v>3402</v>
      </c>
      <c r="C11" s="414">
        <v>416583</v>
      </c>
      <c r="D11" s="414">
        <v>34114</v>
      </c>
      <c r="E11" s="413">
        <v>9574650.3900000025</v>
      </c>
      <c r="F11" s="413">
        <v>10805728.34</v>
      </c>
      <c r="G11" s="413">
        <v>11564878.840000002</v>
      </c>
    </row>
    <row r="12" spans="1:7" ht="21" customHeight="1" x14ac:dyDescent="0.15">
      <c r="A12" s="9" t="s">
        <v>22</v>
      </c>
      <c r="B12" s="414">
        <v>2081</v>
      </c>
      <c r="C12" s="414">
        <v>391426</v>
      </c>
      <c r="D12" s="414">
        <v>32674</v>
      </c>
      <c r="E12" s="413">
        <v>7799118.5999999978</v>
      </c>
      <c r="F12" s="413">
        <v>8829015.9500000011</v>
      </c>
      <c r="G12" s="413">
        <v>9300202.8200000022</v>
      </c>
    </row>
    <row r="13" spans="1:7" ht="21" customHeight="1" x14ac:dyDescent="0.15">
      <c r="A13" s="9" t="s">
        <v>23</v>
      </c>
      <c r="B13" s="414">
        <v>2595</v>
      </c>
      <c r="C13" s="414">
        <v>262237</v>
      </c>
      <c r="D13" s="414">
        <v>39905</v>
      </c>
      <c r="E13" s="413">
        <v>21393153.029999994</v>
      </c>
      <c r="F13" s="413">
        <v>23040821.199999999</v>
      </c>
      <c r="G13" s="413">
        <v>23458701.530000005</v>
      </c>
    </row>
    <row r="14" spans="1:7" ht="21" customHeight="1" x14ac:dyDescent="0.15">
      <c r="A14" s="9" t="s">
        <v>24</v>
      </c>
      <c r="B14" s="414">
        <v>6714</v>
      </c>
      <c r="C14" s="414">
        <v>918260</v>
      </c>
      <c r="D14" s="414">
        <v>26010</v>
      </c>
      <c r="E14" s="413">
        <v>24310455.739999995</v>
      </c>
      <c r="F14" s="413">
        <v>25719028.029999994</v>
      </c>
      <c r="G14" s="413">
        <v>26334510.450000003</v>
      </c>
    </row>
    <row r="15" spans="1:7" ht="21" customHeight="1" x14ac:dyDescent="0.15">
      <c r="A15" s="9" t="s">
        <v>25</v>
      </c>
      <c r="B15" s="414">
        <v>10481</v>
      </c>
      <c r="C15" s="414">
        <v>1724822</v>
      </c>
      <c r="D15" s="414">
        <v>20346</v>
      </c>
      <c r="E15" s="413">
        <v>20645279.689999998</v>
      </c>
      <c r="F15" s="413">
        <v>22480336.249999996</v>
      </c>
      <c r="G15" s="413">
        <v>23079686.019999985</v>
      </c>
    </row>
    <row r="16" spans="1:7" ht="21" customHeight="1" x14ac:dyDescent="0.15">
      <c r="A16" s="9" t="s">
        <v>26</v>
      </c>
      <c r="B16" s="414">
        <v>9172</v>
      </c>
      <c r="C16" s="414">
        <v>1647641</v>
      </c>
      <c r="D16" s="414">
        <v>20269</v>
      </c>
      <c r="E16" s="413">
        <v>22425736.810000002</v>
      </c>
      <c r="F16" s="413">
        <v>25250036.750000004</v>
      </c>
      <c r="G16" s="413">
        <v>25632923.440000005</v>
      </c>
    </row>
    <row r="17" spans="1:7" ht="21" customHeight="1" x14ac:dyDescent="0.15">
      <c r="A17" s="4" t="s">
        <v>13</v>
      </c>
      <c r="B17" s="415">
        <f t="shared" ref="B17:G17" si="0">SUM(B5:B16)</f>
        <v>85944</v>
      </c>
      <c r="C17" s="415">
        <f t="shared" si="0"/>
        <v>14717309</v>
      </c>
      <c r="D17" s="415">
        <f t="shared" si="0"/>
        <v>264899</v>
      </c>
      <c r="E17" s="15">
        <f t="shared" si="0"/>
        <v>206105547.34999996</v>
      </c>
      <c r="F17" s="15">
        <f t="shared" si="0"/>
        <v>229968925.30000001</v>
      </c>
      <c r="G17" s="15">
        <f t="shared" si="0"/>
        <v>236604458.13</v>
      </c>
    </row>
    <row r="18" spans="1:7" ht="21" customHeight="1" x14ac:dyDescent="0.15"/>
    <row r="19" spans="1:7" ht="21" customHeight="1" x14ac:dyDescent="0.15">
      <c r="A19" s="25" t="s">
        <v>33</v>
      </c>
      <c r="C19" s="25"/>
      <c r="D19" s="25"/>
      <c r="F19" s="7" t="s">
        <v>47</v>
      </c>
    </row>
    <row r="20" spans="1:7" ht="21" customHeight="1" x14ac:dyDescent="0.15">
      <c r="A20" s="615" t="s">
        <v>14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1" customHeight="1" x14ac:dyDescent="0.15">
      <c r="A21" s="9" t="s">
        <v>15</v>
      </c>
      <c r="B21" s="414">
        <v>306</v>
      </c>
      <c r="C21" s="414">
        <v>197162</v>
      </c>
      <c r="D21" s="414">
        <v>0</v>
      </c>
      <c r="E21" s="413">
        <v>8067796.7199999997</v>
      </c>
      <c r="F21" s="413">
        <v>8700711.5</v>
      </c>
      <c r="G21" s="413">
        <v>8918396.3300000019</v>
      </c>
    </row>
    <row r="22" spans="1:7" ht="21" customHeight="1" x14ac:dyDescent="0.15">
      <c r="A22" s="9" t="s">
        <v>16</v>
      </c>
      <c r="B22" s="414">
        <v>322</v>
      </c>
      <c r="C22" s="414">
        <v>206091</v>
      </c>
      <c r="D22" s="414">
        <v>0</v>
      </c>
      <c r="E22" s="413">
        <v>5657980.7200000007</v>
      </c>
      <c r="F22" s="413">
        <v>6139481.5300000003</v>
      </c>
      <c r="G22" s="413">
        <v>6336808.6400000006</v>
      </c>
    </row>
    <row r="23" spans="1:7" ht="21" customHeight="1" x14ac:dyDescent="0.15">
      <c r="A23" s="9" t="s">
        <v>17</v>
      </c>
      <c r="B23" s="414">
        <v>393</v>
      </c>
      <c r="C23" s="414">
        <v>224222</v>
      </c>
      <c r="D23" s="414">
        <v>0</v>
      </c>
      <c r="E23" s="413">
        <v>5213856.55</v>
      </c>
      <c r="F23" s="413">
        <v>5589293.0900000008</v>
      </c>
      <c r="G23" s="413">
        <v>5778520.3400000008</v>
      </c>
    </row>
    <row r="24" spans="1:7" ht="21" customHeight="1" x14ac:dyDescent="0.15">
      <c r="A24" s="9" t="s">
        <v>18</v>
      </c>
      <c r="B24" s="414">
        <v>299</v>
      </c>
      <c r="C24" s="414">
        <v>144127</v>
      </c>
      <c r="D24" s="414">
        <v>100</v>
      </c>
      <c r="E24" s="413">
        <v>4007030.55</v>
      </c>
      <c r="F24" s="413">
        <v>4333606.4400000013</v>
      </c>
      <c r="G24" s="413">
        <v>4431452.4400000004</v>
      </c>
    </row>
    <row r="25" spans="1:7" ht="21" customHeight="1" x14ac:dyDescent="0.15">
      <c r="A25" s="9" t="s">
        <v>19</v>
      </c>
      <c r="B25" s="414">
        <v>370</v>
      </c>
      <c r="C25" s="414">
        <v>232611</v>
      </c>
      <c r="D25" s="414">
        <v>0</v>
      </c>
      <c r="E25" s="413">
        <v>4900911.6800000006</v>
      </c>
      <c r="F25" s="413">
        <v>5160133.7800000012</v>
      </c>
      <c r="G25" s="413">
        <v>5316944.7800000012</v>
      </c>
    </row>
    <row r="26" spans="1:7" ht="21" customHeight="1" x14ac:dyDescent="0.15">
      <c r="A26" s="9" t="s">
        <v>20</v>
      </c>
      <c r="B26" s="414">
        <v>221</v>
      </c>
      <c r="C26" s="414">
        <v>184399</v>
      </c>
      <c r="D26" s="414">
        <v>0</v>
      </c>
      <c r="E26" s="413">
        <v>9267884.5999999996</v>
      </c>
      <c r="F26" s="413">
        <v>9711784.3599999994</v>
      </c>
      <c r="G26" s="413">
        <v>9820223.8599999994</v>
      </c>
    </row>
    <row r="27" spans="1:7" ht="21" customHeight="1" x14ac:dyDescent="0.15">
      <c r="A27" s="9" t="s">
        <v>21</v>
      </c>
      <c r="B27" s="414">
        <v>303</v>
      </c>
      <c r="C27" s="414">
        <v>306937</v>
      </c>
      <c r="D27" s="414">
        <v>2134</v>
      </c>
      <c r="E27" s="413">
        <v>19534288.469999999</v>
      </c>
      <c r="F27" s="413">
        <v>19900717.899999999</v>
      </c>
      <c r="G27" s="413">
        <v>22450252.73</v>
      </c>
    </row>
    <row r="28" spans="1:7" ht="21" customHeight="1" x14ac:dyDescent="0.15">
      <c r="A28" s="9" t="s">
        <v>22</v>
      </c>
      <c r="B28" s="414">
        <v>160</v>
      </c>
      <c r="C28" s="414">
        <v>261998</v>
      </c>
      <c r="D28" s="414">
        <v>517</v>
      </c>
      <c r="E28" s="413">
        <v>15505278.41</v>
      </c>
      <c r="F28" s="413">
        <v>15728489.219999999</v>
      </c>
      <c r="G28" s="413">
        <v>15800360.219999999</v>
      </c>
    </row>
    <row r="29" spans="1:7" ht="21" customHeight="1" x14ac:dyDescent="0.15">
      <c r="A29" s="9" t="s">
        <v>23</v>
      </c>
      <c r="B29" s="414">
        <v>223</v>
      </c>
      <c r="C29" s="414">
        <v>168781</v>
      </c>
      <c r="D29" s="414">
        <v>850</v>
      </c>
      <c r="E29" s="413">
        <v>14709943.130000001</v>
      </c>
      <c r="F29" s="413">
        <v>15323444.750000002</v>
      </c>
      <c r="G29" s="413">
        <v>15538962.150000002</v>
      </c>
    </row>
    <row r="30" spans="1:7" ht="21" customHeight="1" x14ac:dyDescent="0.15">
      <c r="A30" s="9" t="s">
        <v>24</v>
      </c>
      <c r="B30" s="414">
        <v>396</v>
      </c>
      <c r="C30" s="414">
        <v>186474</v>
      </c>
      <c r="D30" s="414">
        <v>1162</v>
      </c>
      <c r="E30" s="413">
        <v>10056060.789999999</v>
      </c>
      <c r="F30" s="413">
        <v>10648579.299999999</v>
      </c>
      <c r="G30" s="413">
        <v>10926793.26</v>
      </c>
    </row>
    <row r="31" spans="1:7" ht="21" customHeight="1" x14ac:dyDescent="0.15">
      <c r="A31" s="9" t="s">
        <v>25</v>
      </c>
      <c r="B31" s="414">
        <v>360</v>
      </c>
      <c r="C31" s="414">
        <v>168177</v>
      </c>
      <c r="D31" s="414">
        <v>362</v>
      </c>
      <c r="E31" s="413">
        <v>6316443.3399999999</v>
      </c>
      <c r="F31" s="413">
        <v>6891892.2799999993</v>
      </c>
      <c r="G31" s="413">
        <v>7099654.8599999994</v>
      </c>
    </row>
    <row r="32" spans="1:7" ht="21" customHeight="1" x14ac:dyDescent="0.15">
      <c r="A32" s="9" t="s">
        <v>26</v>
      </c>
      <c r="B32" s="414">
        <v>314</v>
      </c>
      <c r="C32" s="414">
        <v>195769</v>
      </c>
      <c r="D32" s="414">
        <v>1868</v>
      </c>
      <c r="E32" s="413">
        <v>9159015.2599999998</v>
      </c>
      <c r="F32" s="413">
        <v>9819374.9899999984</v>
      </c>
      <c r="G32" s="413">
        <v>10518219.629999999</v>
      </c>
    </row>
    <row r="33" spans="1:7" ht="21" customHeight="1" x14ac:dyDescent="0.15">
      <c r="A33" s="4" t="s">
        <v>13</v>
      </c>
      <c r="B33" s="415">
        <f t="shared" ref="B33:G33" si="1">SUM(B21:B32)</f>
        <v>3667</v>
      </c>
      <c r="C33" s="415">
        <f t="shared" si="1"/>
        <v>2476748</v>
      </c>
      <c r="D33" s="415">
        <f t="shared" si="1"/>
        <v>6993</v>
      </c>
      <c r="E33" s="15">
        <f t="shared" si="1"/>
        <v>112396490.22000001</v>
      </c>
      <c r="F33" s="15">
        <f t="shared" si="1"/>
        <v>117947509.13999999</v>
      </c>
      <c r="G33" s="15">
        <f t="shared" si="1"/>
        <v>122936589.24000001</v>
      </c>
    </row>
    <row r="34" spans="1:7" ht="21" customHeight="1" x14ac:dyDescent="0.15"/>
    <row r="35" spans="1:7" ht="21" customHeight="1" x14ac:dyDescent="0.15">
      <c r="A35" s="25" t="s">
        <v>34</v>
      </c>
      <c r="F35" s="7" t="s">
        <v>48</v>
      </c>
    </row>
    <row r="36" spans="1:7" ht="21" customHeight="1" x14ac:dyDescent="0.15">
      <c r="A36" s="615" t="s">
        <v>14</v>
      </c>
      <c r="B36" s="596" t="s">
        <v>11</v>
      </c>
      <c r="C36" s="596" t="s">
        <v>2</v>
      </c>
      <c r="D36" s="596" t="s">
        <v>198</v>
      </c>
      <c r="E36" s="596" t="s">
        <v>1</v>
      </c>
      <c r="F36" s="596" t="s">
        <v>0</v>
      </c>
      <c r="G36" s="596" t="s">
        <v>10</v>
      </c>
    </row>
    <row r="37" spans="1:7" ht="21" customHeight="1" x14ac:dyDescent="0.15">
      <c r="A37" s="9" t="s">
        <v>15</v>
      </c>
      <c r="B37" s="414">
        <v>308</v>
      </c>
      <c r="C37" s="414">
        <v>193842</v>
      </c>
      <c r="D37" s="414">
        <v>0</v>
      </c>
      <c r="E37" s="413">
        <v>5482203.2399999993</v>
      </c>
      <c r="F37" s="413">
        <v>6186533.1799999997</v>
      </c>
      <c r="G37" s="413">
        <v>6233378.54</v>
      </c>
    </row>
    <row r="38" spans="1:7" ht="21" customHeight="1" x14ac:dyDescent="0.15">
      <c r="A38" s="9" t="s">
        <v>16</v>
      </c>
      <c r="B38" s="414">
        <v>340</v>
      </c>
      <c r="C38" s="414">
        <v>253116</v>
      </c>
      <c r="D38" s="414">
        <v>145</v>
      </c>
      <c r="E38" s="413">
        <v>7582022.0299999993</v>
      </c>
      <c r="F38" s="413">
        <v>8630305.6300000008</v>
      </c>
      <c r="G38" s="413">
        <v>8697739.0300000012</v>
      </c>
    </row>
    <row r="39" spans="1:7" ht="21" customHeight="1" x14ac:dyDescent="0.15">
      <c r="A39" s="9" t="s">
        <v>17</v>
      </c>
      <c r="B39" s="414">
        <v>489</v>
      </c>
      <c r="C39" s="414">
        <v>270224</v>
      </c>
      <c r="D39" s="414">
        <v>584</v>
      </c>
      <c r="E39" s="413">
        <v>6553527.3300000001</v>
      </c>
      <c r="F39" s="413">
        <v>7416084.3899999997</v>
      </c>
      <c r="G39" s="413">
        <v>7477609.0099999998</v>
      </c>
    </row>
    <row r="40" spans="1:7" ht="21" customHeight="1" x14ac:dyDescent="0.15">
      <c r="A40" s="9" t="s">
        <v>18</v>
      </c>
      <c r="B40" s="414">
        <v>238</v>
      </c>
      <c r="C40" s="414">
        <v>114058</v>
      </c>
      <c r="D40" s="414">
        <v>0</v>
      </c>
      <c r="E40" s="413">
        <v>2398604.7200000002</v>
      </c>
      <c r="F40" s="413">
        <v>2699039.5900000003</v>
      </c>
      <c r="G40" s="413">
        <v>2734597.32</v>
      </c>
    </row>
    <row r="41" spans="1:7" ht="21" customHeight="1" x14ac:dyDescent="0.15">
      <c r="A41" s="9" t="s">
        <v>19</v>
      </c>
      <c r="B41" s="414">
        <v>260</v>
      </c>
      <c r="C41" s="414">
        <v>91789</v>
      </c>
      <c r="D41" s="414">
        <v>101</v>
      </c>
      <c r="E41" s="413">
        <v>1046505.21</v>
      </c>
      <c r="F41" s="413">
        <v>1102783.1300000001</v>
      </c>
      <c r="G41" s="413">
        <v>1130333.6300000001</v>
      </c>
    </row>
    <row r="42" spans="1:7" ht="21" customHeight="1" x14ac:dyDescent="0.15">
      <c r="A42" s="9" t="s">
        <v>20</v>
      </c>
      <c r="B42" s="414">
        <v>84</v>
      </c>
      <c r="C42" s="414">
        <v>18437</v>
      </c>
      <c r="D42" s="414">
        <v>270</v>
      </c>
      <c r="E42" s="413">
        <v>119737.2</v>
      </c>
      <c r="F42" s="413">
        <v>125991.9</v>
      </c>
      <c r="G42" s="413">
        <v>133424.54999999999</v>
      </c>
    </row>
    <row r="43" spans="1:7" ht="21" customHeight="1" x14ac:dyDescent="0.15">
      <c r="A43" s="9" t="s">
        <v>21</v>
      </c>
      <c r="B43" s="414">
        <v>62</v>
      </c>
      <c r="C43" s="414">
        <v>16845</v>
      </c>
      <c r="D43" s="414">
        <v>1264</v>
      </c>
      <c r="E43" s="413">
        <v>381565.9</v>
      </c>
      <c r="F43" s="413">
        <v>415225.94999999995</v>
      </c>
      <c r="G43" s="413">
        <v>431736.5</v>
      </c>
    </row>
    <row r="44" spans="1:7" ht="21" customHeight="1" x14ac:dyDescent="0.15">
      <c r="A44" s="9" t="s">
        <v>22</v>
      </c>
      <c r="B44" s="414">
        <v>52</v>
      </c>
      <c r="C44" s="414">
        <v>7350</v>
      </c>
      <c r="D44" s="414">
        <v>100</v>
      </c>
      <c r="E44" s="413">
        <v>95847.1</v>
      </c>
      <c r="F44" s="413">
        <v>103019.36</v>
      </c>
      <c r="G44" s="413">
        <v>113181.57</v>
      </c>
    </row>
    <row r="45" spans="1:7" ht="21" customHeight="1" x14ac:dyDescent="0.15">
      <c r="A45" s="9" t="s">
        <v>23</v>
      </c>
      <c r="B45" s="414">
        <v>72</v>
      </c>
      <c r="C45" s="414">
        <v>41586</v>
      </c>
      <c r="D45" s="414">
        <v>32</v>
      </c>
      <c r="E45" s="413">
        <v>1666374.25</v>
      </c>
      <c r="F45" s="413">
        <v>1931540.4200000002</v>
      </c>
      <c r="G45" s="413">
        <v>1981331.1700000002</v>
      </c>
    </row>
    <row r="46" spans="1:7" ht="21" customHeight="1" x14ac:dyDescent="0.15">
      <c r="A46" s="9" t="s">
        <v>24</v>
      </c>
      <c r="B46" s="414">
        <v>181</v>
      </c>
      <c r="C46" s="414">
        <v>192025</v>
      </c>
      <c r="D46" s="414">
        <v>41</v>
      </c>
      <c r="E46" s="413">
        <v>7742717.9500000002</v>
      </c>
      <c r="F46" s="413">
        <v>8865683.75</v>
      </c>
      <c r="G46" s="413">
        <v>9041816.75</v>
      </c>
    </row>
    <row r="47" spans="1:7" ht="21" customHeight="1" x14ac:dyDescent="0.15">
      <c r="A47" s="9" t="s">
        <v>25</v>
      </c>
      <c r="B47" s="414">
        <v>440</v>
      </c>
      <c r="C47" s="414">
        <v>287325</v>
      </c>
      <c r="D47" s="414">
        <v>100</v>
      </c>
      <c r="E47" s="413">
        <v>7363199.9199999999</v>
      </c>
      <c r="F47" s="413">
        <v>8474753.9199999999</v>
      </c>
      <c r="G47" s="413">
        <v>8572942.6999999993</v>
      </c>
    </row>
    <row r="48" spans="1:7" ht="21" customHeight="1" x14ac:dyDescent="0.15">
      <c r="A48" s="9" t="s">
        <v>26</v>
      </c>
      <c r="B48" s="414">
        <v>515</v>
      </c>
      <c r="C48" s="414">
        <v>329760</v>
      </c>
      <c r="D48" s="414">
        <v>0</v>
      </c>
      <c r="E48" s="413">
        <v>8780353.4899999984</v>
      </c>
      <c r="F48" s="413">
        <v>9938066.2699999996</v>
      </c>
      <c r="G48" s="413">
        <v>10039586.92</v>
      </c>
    </row>
    <row r="49" spans="1:7" ht="21" customHeight="1" x14ac:dyDescent="0.15">
      <c r="A49" s="4" t="s">
        <v>13</v>
      </c>
      <c r="B49" s="415">
        <f t="shared" ref="B49:G49" si="2">SUM(B37:B48)</f>
        <v>3041</v>
      </c>
      <c r="C49" s="415">
        <f t="shared" si="2"/>
        <v>1816357</v>
      </c>
      <c r="D49" s="415">
        <f t="shared" si="2"/>
        <v>2637</v>
      </c>
      <c r="E49" s="15">
        <f t="shared" si="2"/>
        <v>49212658.340000004</v>
      </c>
      <c r="F49" s="15">
        <f t="shared" si="2"/>
        <v>55889027.489999995</v>
      </c>
      <c r="G49" s="15">
        <f t="shared" si="2"/>
        <v>56587677.689999998</v>
      </c>
    </row>
    <row r="50" spans="1:7" ht="21" customHeight="1" x14ac:dyDescent="0.15"/>
    <row r="51" spans="1:7" ht="21" customHeight="1" x14ac:dyDescent="0.15">
      <c r="A51" s="25" t="s">
        <v>35</v>
      </c>
      <c r="B51" s="25"/>
      <c r="C51" s="25"/>
      <c r="D51" s="25"/>
      <c r="F51" s="7" t="s">
        <v>49</v>
      </c>
    </row>
    <row r="52" spans="1:7" ht="21" customHeight="1" x14ac:dyDescent="0.15">
      <c r="A52" s="615" t="s">
        <v>14</v>
      </c>
      <c r="B52" s="596" t="s">
        <v>11</v>
      </c>
      <c r="C52" s="596" t="s">
        <v>2</v>
      </c>
      <c r="D52" s="596" t="s">
        <v>198</v>
      </c>
      <c r="E52" s="596" t="s">
        <v>1</v>
      </c>
      <c r="F52" s="596" t="s">
        <v>0</v>
      </c>
      <c r="G52" s="596" t="s">
        <v>10</v>
      </c>
    </row>
    <row r="53" spans="1:7" ht="21" customHeight="1" x14ac:dyDescent="0.15">
      <c r="A53" s="9" t="s">
        <v>15</v>
      </c>
      <c r="B53" s="414">
        <v>470</v>
      </c>
      <c r="C53" s="414">
        <v>164636</v>
      </c>
      <c r="D53" s="414">
        <v>212</v>
      </c>
      <c r="E53" s="413">
        <v>3355384.76</v>
      </c>
      <c r="F53" s="413">
        <v>3688325.7699999996</v>
      </c>
      <c r="G53" s="413">
        <v>3738541.2199999997</v>
      </c>
    </row>
    <row r="54" spans="1:7" ht="21" customHeight="1" x14ac:dyDescent="0.15">
      <c r="A54" s="9" t="s">
        <v>16</v>
      </c>
      <c r="B54" s="414">
        <v>567</v>
      </c>
      <c r="C54" s="414">
        <v>152178</v>
      </c>
      <c r="D54" s="414">
        <v>1088</v>
      </c>
      <c r="E54" s="413">
        <v>2150065.39</v>
      </c>
      <c r="F54" s="413">
        <v>2313571.09</v>
      </c>
      <c r="G54" s="413">
        <v>2351355.5300000003</v>
      </c>
    </row>
    <row r="55" spans="1:7" ht="21" customHeight="1" x14ac:dyDescent="0.15">
      <c r="A55" s="9" t="s">
        <v>17</v>
      </c>
      <c r="B55" s="414">
        <v>765</v>
      </c>
      <c r="C55" s="414">
        <v>188611</v>
      </c>
      <c r="D55" s="414">
        <v>597</v>
      </c>
      <c r="E55" s="413">
        <v>2967475.13</v>
      </c>
      <c r="F55" s="413">
        <v>3242161.6200000006</v>
      </c>
      <c r="G55" s="413">
        <v>3314608.5300000007</v>
      </c>
    </row>
    <row r="56" spans="1:7" ht="21" customHeight="1" x14ac:dyDescent="0.15">
      <c r="A56" s="9" t="s">
        <v>18</v>
      </c>
      <c r="B56" s="414">
        <v>580</v>
      </c>
      <c r="C56" s="414">
        <v>124209</v>
      </c>
      <c r="D56" s="414">
        <v>1391</v>
      </c>
      <c r="E56" s="413">
        <v>1889919.99</v>
      </c>
      <c r="F56" s="413">
        <v>2073653.5700000003</v>
      </c>
      <c r="G56" s="413">
        <v>2115121.1800000002</v>
      </c>
    </row>
    <row r="57" spans="1:7" ht="21" customHeight="1" x14ac:dyDescent="0.15">
      <c r="A57" s="9" t="s">
        <v>19</v>
      </c>
      <c r="B57" s="414">
        <v>1028</v>
      </c>
      <c r="C57" s="414">
        <v>224145</v>
      </c>
      <c r="D57" s="414">
        <v>6462</v>
      </c>
      <c r="E57" s="413">
        <v>2845765.4599999995</v>
      </c>
      <c r="F57" s="413">
        <v>3046920.62</v>
      </c>
      <c r="G57" s="413">
        <v>3134861.6899999995</v>
      </c>
    </row>
    <row r="58" spans="1:7" ht="21" customHeight="1" x14ac:dyDescent="0.15">
      <c r="A58" s="9" t="s">
        <v>20</v>
      </c>
      <c r="B58" s="414">
        <v>1996</v>
      </c>
      <c r="C58" s="414">
        <v>520061</v>
      </c>
      <c r="D58" s="414">
        <v>19014</v>
      </c>
      <c r="E58" s="413">
        <v>5994722.1300000008</v>
      </c>
      <c r="F58" s="413">
        <v>6424434.1100000003</v>
      </c>
      <c r="G58" s="413">
        <v>6727320.3499999996</v>
      </c>
    </row>
    <row r="59" spans="1:7" ht="21" customHeight="1" x14ac:dyDescent="0.15">
      <c r="A59" s="9" t="s">
        <v>21</v>
      </c>
      <c r="B59" s="414">
        <v>525</v>
      </c>
      <c r="C59" s="414">
        <v>128368</v>
      </c>
      <c r="D59" s="414">
        <v>2781</v>
      </c>
      <c r="E59" s="413">
        <v>3927633.31</v>
      </c>
      <c r="F59" s="413">
        <v>4333038.28</v>
      </c>
      <c r="G59" s="413">
        <v>4624180.78</v>
      </c>
    </row>
    <row r="60" spans="1:7" ht="21" customHeight="1" x14ac:dyDescent="0.15">
      <c r="A60" s="9" t="s">
        <v>22</v>
      </c>
      <c r="B60" s="414">
        <v>244</v>
      </c>
      <c r="C60" s="414">
        <v>64736</v>
      </c>
      <c r="D60" s="414">
        <v>1812</v>
      </c>
      <c r="E60" s="413">
        <v>1486807.91</v>
      </c>
      <c r="F60" s="413">
        <v>1590629.28</v>
      </c>
      <c r="G60" s="413">
        <v>1605850.42</v>
      </c>
    </row>
    <row r="61" spans="1:7" ht="21" customHeight="1" x14ac:dyDescent="0.15">
      <c r="A61" s="9" t="s">
        <v>23</v>
      </c>
      <c r="B61" s="414">
        <v>443</v>
      </c>
      <c r="C61" s="414">
        <v>92652</v>
      </c>
      <c r="D61" s="414">
        <v>1534</v>
      </c>
      <c r="E61" s="413">
        <v>2589111.2799999998</v>
      </c>
      <c r="F61" s="413">
        <v>2761462.34</v>
      </c>
      <c r="G61" s="413">
        <v>2828562.95</v>
      </c>
    </row>
    <row r="62" spans="1:7" ht="21" customHeight="1" x14ac:dyDescent="0.15">
      <c r="A62" s="9" t="s">
        <v>24</v>
      </c>
      <c r="B62" s="414">
        <v>519</v>
      </c>
      <c r="C62" s="414">
        <v>81738</v>
      </c>
      <c r="D62" s="414">
        <v>1044</v>
      </c>
      <c r="E62" s="413">
        <v>935388.52999999991</v>
      </c>
      <c r="F62" s="413">
        <v>977130.6100000001</v>
      </c>
      <c r="G62" s="413">
        <v>1147798.52</v>
      </c>
    </row>
    <row r="63" spans="1:7" ht="21" customHeight="1" x14ac:dyDescent="0.15">
      <c r="A63" s="9" t="s">
        <v>25</v>
      </c>
      <c r="B63" s="414">
        <v>804</v>
      </c>
      <c r="C63" s="414">
        <v>164161</v>
      </c>
      <c r="D63" s="414">
        <v>290</v>
      </c>
      <c r="E63" s="413">
        <v>2397334.33</v>
      </c>
      <c r="F63" s="413">
        <v>2564364.0499999998</v>
      </c>
      <c r="G63" s="413">
        <v>2768725.51</v>
      </c>
    </row>
    <row r="64" spans="1:7" ht="21" customHeight="1" x14ac:dyDescent="0.15">
      <c r="A64" s="9" t="s">
        <v>26</v>
      </c>
      <c r="B64" s="414">
        <v>1043</v>
      </c>
      <c r="C64" s="414">
        <v>303777</v>
      </c>
      <c r="D64" s="414">
        <v>1812</v>
      </c>
      <c r="E64" s="413">
        <v>6682580.0699999994</v>
      </c>
      <c r="F64" s="413">
        <v>7098053.9100000011</v>
      </c>
      <c r="G64" s="413">
        <v>7194302.4800000014</v>
      </c>
    </row>
    <row r="65" spans="1:7" ht="21" customHeight="1" x14ac:dyDescent="0.15">
      <c r="A65" s="4" t="s">
        <v>13</v>
      </c>
      <c r="B65" s="415">
        <f t="shared" ref="B65:G65" si="3">SUM(B53:B64)</f>
        <v>8984</v>
      </c>
      <c r="C65" s="415">
        <f t="shared" si="3"/>
        <v>2209272</v>
      </c>
      <c r="D65" s="415">
        <f t="shared" si="3"/>
        <v>38037</v>
      </c>
      <c r="E65" s="15">
        <f t="shared" si="3"/>
        <v>37222188.289999999</v>
      </c>
      <c r="F65" s="15">
        <f t="shared" si="3"/>
        <v>40113745.250000007</v>
      </c>
      <c r="G65" s="15">
        <f t="shared" si="3"/>
        <v>41551229.160000004</v>
      </c>
    </row>
    <row r="66" spans="1:7" ht="21" customHeight="1" x14ac:dyDescent="0.15"/>
    <row r="67" spans="1:7" ht="21" customHeight="1" x14ac:dyDescent="0.15">
      <c r="A67" s="654" t="s">
        <v>36</v>
      </c>
      <c r="B67" s="655"/>
      <c r="C67" s="655"/>
      <c r="D67" s="655"/>
      <c r="F67" s="7" t="s">
        <v>50</v>
      </c>
    </row>
    <row r="68" spans="1:7" ht="21" customHeight="1" x14ac:dyDescent="0.15">
      <c r="A68" s="615" t="s">
        <v>14</v>
      </c>
      <c r="B68" s="596" t="s">
        <v>11</v>
      </c>
      <c r="C68" s="596" t="s">
        <v>2</v>
      </c>
      <c r="D68" s="596" t="s">
        <v>198</v>
      </c>
      <c r="E68" s="596" t="s">
        <v>1</v>
      </c>
      <c r="F68" s="596" t="s">
        <v>0</v>
      </c>
      <c r="G68" s="596" t="s">
        <v>10</v>
      </c>
    </row>
    <row r="69" spans="1:7" ht="21" customHeight="1" x14ac:dyDescent="0.15">
      <c r="A69" s="9" t="s">
        <v>15</v>
      </c>
      <c r="B69" s="414">
        <v>250</v>
      </c>
      <c r="C69" s="414">
        <v>23083</v>
      </c>
      <c r="D69" s="414">
        <v>479</v>
      </c>
      <c r="E69" s="413">
        <v>135965.90000000002</v>
      </c>
      <c r="F69" s="413">
        <v>146083.69999999998</v>
      </c>
      <c r="G69" s="413">
        <v>146759.69999999998</v>
      </c>
    </row>
    <row r="70" spans="1:7" ht="21" customHeight="1" x14ac:dyDescent="0.15">
      <c r="A70" s="9" t="s">
        <v>16</v>
      </c>
      <c r="B70" s="414">
        <v>311</v>
      </c>
      <c r="C70" s="414">
        <v>25446</v>
      </c>
      <c r="D70" s="414">
        <v>489</v>
      </c>
      <c r="E70" s="413">
        <v>126223.6</v>
      </c>
      <c r="F70" s="413">
        <v>131424.29999999999</v>
      </c>
      <c r="G70" s="413">
        <v>132166.39999999999</v>
      </c>
    </row>
    <row r="71" spans="1:7" ht="21" customHeight="1" x14ac:dyDescent="0.15">
      <c r="A71" s="9" t="s">
        <v>17</v>
      </c>
      <c r="B71" s="414">
        <v>358</v>
      </c>
      <c r="C71" s="414">
        <v>26428</v>
      </c>
      <c r="D71" s="414">
        <v>289</v>
      </c>
      <c r="E71" s="413">
        <v>135092</v>
      </c>
      <c r="F71" s="413">
        <v>143918.31</v>
      </c>
      <c r="G71" s="413">
        <v>144789.31</v>
      </c>
    </row>
    <row r="72" spans="1:7" ht="21" customHeight="1" x14ac:dyDescent="0.15">
      <c r="A72" s="9" t="s">
        <v>18</v>
      </c>
      <c r="B72" s="414">
        <v>207</v>
      </c>
      <c r="C72" s="414">
        <v>14575</v>
      </c>
      <c r="D72" s="414">
        <v>1801</v>
      </c>
      <c r="E72" s="413">
        <v>69530.600000000006</v>
      </c>
      <c r="F72" s="413">
        <v>90328.1</v>
      </c>
      <c r="G72" s="413">
        <v>90772.1</v>
      </c>
    </row>
    <row r="73" spans="1:7" ht="21" customHeight="1" x14ac:dyDescent="0.15">
      <c r="A73" s="9" t="s">
        <v>19</v>
      </c>
      <c r="B73" s="414">
        <v>226</v>
      </c>
      <c r="C73" s="414">
        <v>17169</v>
      </c>
      <c r="D73" s="414">
        <v>1470</v>
      </c>
      <c r="E73" s="413">
        <v>87543.8</v>
      </c>
      <c r="F73" s="413">
        <v>102750.2</v>
      </c>
      <c r="G73" s="413">
        <v>103530.2</v>
      </c>
    </row>
    <row r="74" spans="1:7" ht="21" customHeight="1" x14ac:dyDescent="0.15">
      <c r="A74" s="9" t="s">
        <v>20</v>
      </c>
      <c r="B74" s="414">
        <v>127</v>
      </c>
      <c r="C74" s="414">
        <v>7388</v>
      </c>
      <c r="D74" s="414">
        <v>773</v>
      </c>
      <c r="E74" s="413">
        <v>49075.5</v>
      </c>
      <c r="F74" s="413">
        <v>58609.1</v>
      </c>
      <c r="G74" s="413">
        <v>61597.1</v>
      </c>
    </row>
    <row r="75" spans="1:7" ht="21" customHeight="1" x14ac:dyDescent="0.15">
      <c r="A75" s="9" t="s">
        <v>21</v>
      </c>
      <c r="B75" s="414">
        <v>148</v>
      </c>
      <c r="C75" s="414">
        <v>9180</v>
      </c>
      <c r="D75" s="414">
        <v>1418</v>
      </c>
      <c r="E75" s="413">
        <v>45512</v>
      </c>
      <c r="F75" s="413">
        <v>61420.72</v>
      </c>
      <c r="G75" s="413">
        <v>62161.32</v>
      </c>
    </row>
    <row r="76" spans="1:7" ht="21" customHeight="1" x14ac:dyDescent="0.15">
      <c r="A76" s="9" t="s">
        <v>22</v>
      </c>
      <c r="B76" s="414">
        <v>119</v>
      </c>
      <c r="C76" s="414">
        <v>4278</v>
      </c>
      <c r="D76" s="414">
        <v>1837</v>
      </c>
      <c r="E76" s="413">
        <v>30247.5</v>
      </c>
      <c r="F76" s="413">
        <v>52842.7</v>
      </c>
      <c r="G76" s="413">
        <v>52842.7</v>
      </c>
    </row>
    <row r="77" spans="1:7" ht="21" customHeight="1" x14ac:dyDescent="0.15">
      <c r="A77" s="9" t="s">
        <v>23</v>
      </c>
      <c r="B77" s="414">
        <v>89</v>
      </c>
      <c r="C77" s="414">
        <v>3999</v>
      </c>
      <c r="D77" s="414">
        <v>755</v>
      </c>
      <c r="E77" s="413">
        <v>24315.399999999998</v>
      </c>
      <c r="F77" s="413">
        <v>37938.799999999996</v>
      </c>
      <c r="G77" s="413">
        <v>38023.799999999996</v>
      </c>
    </row>
    <row r="78" spans="1:7" ht="21" customHeight="1" x14ac:dyDescent="0.15">
      <c r="A78" s="9" t="s">
        <v>24</v>
      </c>
      <c r="B78" s="414">
        <v>246</v>
      </c>
      <c r="C78" s="414">
        <v>13784</v>
      </c>
      <c r="D78" s="414">
        <v>1303</v>
      </c>
      <c r="E78" s="413">
        <v>75842.2</v>
      </c>
      <c r="F78" s="413">
        <v>93327.2</v>
      </c>
      <c r="G78" s="413">
        <v>93582.7</v>
      </c>
    </row>
    <row r="79" spans="1:7" ht="21" customHeight="1" x14ac:dyDescent="0.15">
      <c r="A79" s="9" t="s">
        <v>25</v>
      </c>
      <c r="B79" s="414">
        <v>301</v>
      </c>
      <c r="C79" s="414">
        <v>25642</v>
      </c>
      <c r="D79" s="414">
        <v>284</v>
      </c>
      <c r="E79" s="413">
        <v>131577.1</v>
      </c>
      <c r="F79" s="413">
        <v>140499.1</v>
      </c>
      <c r="G79" s="413">
        <v>141259.1</v>
      </c>
    </row>
    <row r="80" spans="1:7" ht="21" customHeight="1" x14ac:dyDescent="0.15">
      <c r="A80" s="9" t="s">
        <v>26</v>
      </c>
      <c r="B80" s="414">
        <v>256</v>
      </c>
      <c r="C80" s="414">
        <v>21157</v>
      </c>
      <c r="D80" s="414">
        <v>329</v>
      </c>
      <c r="E80" s="413">
        <v>103552</v>
      </c>
      <c r="F80" s="413">
        <v>109571.17000000001</v>
      </c>
      <c r="G80" s="413">
        <v>110361.17000000001</v>
      </c>
    </row>
    <row r="81" spans="1:7" ht="21" customHeight="1" x14ac:dyDescent="0.15">
      <c r="A81" s="4" t="s">
        <v>13</v>
      </c>
      <c r="B81" s="415">
        <f t="shared" ref="B81:G81" si="4">SUM(B69:B80)</f>
        <v>2638</v>
      </c>
      <c r="C81" s="415">
        <f t="shared" si="4"/>
        <v>192129</v>
      </c>
      <c r="D81" s="415">
        <f t="shared" si="4"/>
        <v>11227</v>
      </c>
      <c r="E81" s="15">
        <f t="shared" si="4"/>
        <v>1014477.6</v>
      </c>
      <c r="F81" s="15">
        <f t="shared" si="4"/>
        <v>1168713.3999999999</v>
      </c>
      <c r="G81" s="15">
        <f t="shared" si="4"/>
        <v>1177845.5999999999</v>
      </c>
    </row>
    <row r="82" spans="1:7" ht="21" customHeight="1" x14ac:dyDescent="0.15"/>
    <row r="83" spans="1:7" ht="21" customHeight="1" x14ac:dyDescent="0.15">
      <c r="A83" s="654" t="s">
        <v>37</v>
      </c>
      <c r="B83" s="655"/>
      <c r="C83" s="655"/>
      <c r="D83" s="655"/>
      <c r="F83" s="7" t="s">
        <v>51</v>
      </c>
    </row>
    <row r="84" spans="1:7" ht="21" customHeight="1" x14ac:dyDescent="0.15">
      <c r="A84" s="615" t="s">
        <v>14</v>
      </c>
      <c r="B84" s="596" t="s">
        <v>11</v>
      </c>
      <c r="C84" s="596" t="s">
        <v>2</v>
      </c>
      <c r="D84" s="596" t="s">
        <v>198</v>
      </c>
      <c r="E84" s="596" t="s">
        <v>1</v>
      </c>
      <c r="F84" s="596" t="s">
        <v>0</v>
      </c>
      <c r="G84" s="596" t="s">
        <v>10</v>
      </c>
    </row>
    <row r="85" spans="1:7" ht="21" customHeight="1" x14ac:dyDescent="0.15">
      <c r="A85" s="9" t="s">
        <v>15</v>
      </c>
      <c r="B85" s="414">
        <v>1052</v>
      </c>
      <c r="C85" s="414">
        <v>45904</v>
      </c>
      <c r="D85" s="414">
        <v>14636</v>
      </c>
      <c r="E85" s="413">
        <v>634282.15</v>
      </c>
      <c r="F85" s="413">
        <v>1871515.25</v>
      </c>
      <c r="G85" s="413">
        <v>1881272.58</v>
      </c>
    </row>
    <row r="86" spans="1:7" ht="21" customHeight="1" x14ac:dyDescent="0.15">
      <c r="A86" s="9" t="s">
        <v>16</v>
      </c>
      <c r="B86" s="414">
        <v>1148</v>
      </c>
      <c r="C86" s="414">
        <v>147191</v>
      </c>
      <c r="D86" s="414">
        <v>18629</v>
      </c>
      <c r="E86" s="413">
        <v>1345246.55</v>
      </c>
      <c r="F86" s="413">
        <v>2653339.6300000004</v>
      </c>
      <c r="G86" s="413">
        <v>2691602.97</v>
      </c>
    </row>
    <row r="87" spans="1:7" ht="21" customHeight="1" x14ac:dyDescent="0.15">
      <c r="A87" s="9" t="s">
        <v>17</v>
      </c>
      <c r="B87" s="414">
        <v>1315</v>
      </c>
      <c r="C87" s="414">
        <v>192505</v>
      </c>
      <c r="D87" s="414">
        <v>39350</v>
      </c>
      <c r="E87" s="413">
        <v>1668324.24</v>
      </c>
      <c r="F87" s="413">
        <v>3200531.77</v>
      </c>
      <c r="G87" s="413">
        <v>3262130.9299999997</v>
      </c>
    </row>
    <row r="88" spans="1:7" ht="21" customHeight="1" x14ac:dyDescent="0.15">
      <c r="A88" s="9" t="s">
        <v>18</v>
      </c>
      <c r="B88" s="414">
        <v>1037</v>
      </c>
      <c r="C88" s="414">
        <v>80020</v>
      </c>
      <c r="D88" s="414">
        <v>26939</v>
      </c>
      <c r="E88" s="413">
        <v>907633.79999999993</v>
      </c>
      <c r="F88" s="413">
        <v>2209043.3000000003</v>
      </c>
      <c r="G88" s="413">
        <v>2253588.7200000002</v>
      </c>
    </row>
    <row r="89" spans="1:7" ht="21" customHeight="1" x14ac:dyDescent="0.15">
      <c r="A89" s="9" t="s">
        <v>19</v>
      </c>
      <c r="B89" s="414">
        <v>1115</v>
      </c>
      <c r="C89" s="414">
        <v>69298</v>
      </c>
      <c r="D89" s="414">
        <v>64868</v>
      </c>
      <c r="E89" s="413">
        <v>889134.07</v>
      </c>
      <c r="F89" s="413">
        <v>2392182.4</v>
      </c>
      <c r="G89" s="413">
        <v>2488034.25</v>
      </c>
    </row>
    <row r="90" spans="1:7" ht="21" customHeight="1" x14ac:dyDescent="0.15">
      <c r="A90" s="9" t="s">
        <v>20</v>
      </c>
      <c r="B90" s="414">
        <v>1146</v>
      </c>
      <c r="C90" s="414">
        <v>81476</v>
      </c>
      <c r="D90" s="414">
        <v>128084</v>
      </c>
      <c r="E90" s="413">
        <v>931563.04</v>
      </c>
      <c r="F90" s="413">
        <v>2596306.36</v>
      </c>
      <c r="G90" s="413">
        <v>2674776.19</v>
      </c>
    </row>
    <row r="91" spans="1:7" ht="21" customHeight="1" x14ac:dyDescent="0.15">
      <c r="A91" s="9" t="s">
        <v>21</v>
      </c>
      <c r="B91" s="414">
        <v>1122</v>
      </c>
      <c r="C91" s="414">
        <v>84262</v>
      </c>
      <c r="D91" s="414">
        <v>171101</v>
      </c>
      <c r="E91" s="413">
        <v>992085.93</v>
      </c>
      <c r="F91" s="413">
        <v>3279692.0599999996</v>
      </c>
      <c r="G91" s="413">
        <v>3327913.1699999995</v>
      </c>
    </row>
    <row r="92" spans="1:7" ht="21" customHeight="1" x14ac:dyDescent="0.15">
      <c r="A92" s="9" t="s">
        <v>22</v>
      </c>
      <c r="B92" s="414">
        <v>1069</v>
      </c>
      <c r="C92" s="414">
        <v>115606</v>
      </c>
      <c r="D92" s="414">
        <v>181269</v>
      </c>
      <c r="E92" s="413">
        <v>1162104.02</v>
      </c>
      <c r="F92" s="413">
        <v>3744213.47</v>
      </c>
      <c r="G92" s="413">
        <v>3815174.22</v>
      </c>
    </row>
    <row r="93" spans="1:7" ht="21" customHeight="1" x14ac:dyDescent="0.15">
      <c r="A93" s="9" t="s">
        <v>23</v>
      </c>
      <c r="B93" s="414">
        <v>966</v>
      </c>
      <c r="C93" s="414">
        <v>54106</v>
      </c>
      <c r="D93" s="414">
        <v>126003</v>
      </c>
      <c r="E93" s="413">
        <v>684413.88</v>
      </c>
      <c r="F93" s="413">
        <v>2348092.8200000003</v>
      </c>
      <c r="G93" s="413">
        <v>2541028.54</v>
      </c>
    </row>
    <row r="94" spans="1:7" ht="21" customHeight="1" x14ac:dyDescent="0.15">
      <c r="A94" s="9" t="s">
        <v>24</v>
      </c>
      <c r="B94" s="414">
        <v>1001</v>
      </c>
      <c r="C94" s="414">
        <v>51462</v>
      </c>
      <c r="D94" s="414">
        <v>37992</v>
      </c>
      <c r="E94" s="413">
        <v>744379.26</v>
      </c>
      <c r="F94" s="413">
        <v>2143859.86</v>
      </c>
      <c r="G94" s="413">
        <v>2198349.2300000004</v>
      </c>
    </row>
    <row r="95" spans="1:7" ht="21" customHeight="1" x14ac:dyDescent="0.15">
      <c r="A95" s="9" t="s">
        <v>25</v>
      </c>
      <c r="B95" s="414">
        <v>1159</v>
      </c>
      <c r="C95" s="414">
        <v>138403</v>
      </c>
      <c r="D95" s="414">
        <v>18819</v>
      </c>
      <c r="E95" s="413">
        <v>1437828.93</v>
      </c>
      <c r="F95" s="413">
        <v>3006348.71</v>
      </c>
      <c r="G95" s="413">
        <v>3062226.58</v>
      </c>
    </row>
    <row r="96" spans="1:7" ht="21" customHeight="1" x14ac:dyDescent="0.15">
      <c r="A96" s="9" t="s">
        <v>26</v>
      </c>
      <c r="B96" s="414">
        <v>1153</v>
      </c>
      <c r="C96" s="414">
        <v>206900</v>
      </c>
      <c r="D96" s="414">
        <v>20958</v>
      </c>
      <c r="E96" s="413">
        <v>2537684.3000000003</v>
      </c>
      <c r="F96" s="413">
        <v>4348133.8499999996</v>
      </c>
      <c r="G96" s="413">
        <v>4388548.2699999996</v>
      </c>
    </row>
    <row r="97" spans="1:7" ht="21" customHeight="1" x14ac:dyDescent="0.15">
      <c r="A97" s="4" t="s">
        <v>13</v>
      </c>
      <c r="B97" s="415">
        <f t="shared" ref="B97:G97" si="5">SUM(B85:B96)</f>
        <v>13283</v>
      </c>
      <c r="C97" s="415">
        <f t="shared" si="5"/>
        <v>1267133</v>
      </c>
      <c r="D97" s="415">
        <f t="shared" si="5"/>
        <v>848648</v>
      </c>
      <c r="E97" s="15">
        <f t="shared" si="5"/>
        <v>13934680.170000002</v>
      </c>
      <c r="F97" s="15">
        <f t="shared" si="5"/>
        <v>33793259.479999997</v>
      </c>
      <c r="G97" s="15">
        <f t="shared" si="5"/>
        <v>34584645.649999991</v>
      </c>
    </row>
    <row r="98" spans="1:7" ht="21" customHeight="1" x14ac:dyDescent="0.15"/>
    <row r="99" spans="1:7" ht="21" customHeight="1" x14ac:dyDescent="0.15">
      <c r="A99" s="654" t="s">
        <v>27</v>
      </c>
      <c r="B99" s="655"/>
      <c r="C99" s="655"/>
      <c r="D99" s="655"/>
      <c r="F99" s="7" t="s">
        <v>52</v>
      </c>
    </row>
    <row r="100" spans="1:7" ht="21" customHeight="1" x14ac:dyDescent="0.15">
      <c r="A100" s="615" t="s">
        <v>14</v>
      </c>
      <c r="B100" s="596" t="s">
        <v>11</v>
      </c>
      <c r="C100" s="596" t="s">
        <v>2</v>
      </c>
      <c r="D100" s="596" t="s">
        <v>198</v>
      </c>
      <c r="E100" s="596" t="s">
        <v>1</v>
      </c>
      <c r="F100" s="596" t="s">
        <v>0</v>
      </c>
      <c r="G100" s="596" t="s">
        <v>10</v>
      </c>
    </row>
    <row r="101" spans="1:7" ht="21" customHeight="1" x14ac:dyDescent="0.15">
      <c r="A101" s="9" t="s">
        <v>15</v>
      </c>
      <c r="B101" s="414">
        <v>1368</v>
      </c>
      <c r="C101" s="414">
        <v>76207</v>
      </c>
      <c r="D101" s="414">
        <v>616</v>
      </c>
      <c r="E101" s="413">
        <v>943328.88</v>
      </c>
      <c r="F101" s="413">
        <v>982523.16</v>
      </c>
      <c r="G101" s="413">
        <v>992646.16</v>
      </c>
    </row>
    <row r="102" spans="1:7" ht="21" customHeight="1" x14ac:dyDescent="0.15">
      <c r="A102" s="9" t="s">
        <v>16</v>
      </c>
      <c r="B102" s="414">
        <v>985</v>
      </c>
      <c r="C102" s="414">
        <v>51402</v>
      </c>
      <c r="D102" s="414">
        <v>186</v>
      </c>
      <c r="E102" s="413">
        <v>545777.5</v>
      </c>
      <c r="F102" s="413">
        <v>571398.40000000002</v>
      </c>
      <c r="G102" s="413">
        <v>573471.4</v>
      </c>
    </row>
    <row r="103" spans="1:7" ht="21" customHeight="1" x14ac:dyDescent="0.15">
      <c r="A103" s="9" t="s">
        <v>17</v>
      </c>
      <c r="B103" s="414">
        <v>1281</v>
      </c>
      <c r="C103" s="414">
        <v>53367</v>
      </c>
      <c r="D103" s="414">
        <v>164</v>
      </c>
      <c r="E103" s="413">
        <v>389152.10000000003</v>
      </c>
      <c r="F103" s="413">
        <v>395364.7</v>
      </c>
      <c r="G103" s="413">
        <v>399331.7</v>
      </c>
    </row>
    <row r="104" spans="1:7" ht="21" customHeight="1" x14ac:dyDescent="0.15">
      <c r="A104" s="9" t="s">
        <v>18</v>
      </c>
      <c r="B104" s="414">
        <v>1134</v>
      </c>
      <c r="C104" s="414">
        <v>41067</v>
      </c>
      <c r="D104" s="414">
        <v>328</v>
      </c>
      <c r="E104" s="413">
        <v>297924.5</v>
      </c>
      <c r="F104" s="413">
        <v>301925</v>
      </c>
      <c r="G104" s="413">
        <v>303777</v>
      </c>
    </row>
    <row r="105" spans="1:7" ht="21" customHeight="1" x14ac:dyDescent="0.15">
      <c r="A105" s="9" t="s">
        <v>19</v>
      </c>
      <c r="B105" s="414">
        <v>1198</v>
      </c>
      <c r="C105" s="414">
        <v>44355</v>
      </c>
      <c r="D105" s="414">
        <v>882</v>
      </c>
      <c r="E105" s="413">
        <v>310302</v>
      </c>
      <c r="F105" s="413">
        <v>314962.65000000002</v>
      </c>
      <c r="G105" s="413">
        <v>316701.65000000002</v>
      </c>
    </row>
    <row r="106" spans="1:7" ht="21" customHeight="1" x14ac:dyDescent="0.15">
      <c r="A106" s="9" t="s">
        <v>20</v>
      </c>
      <c r="B106" s="414">
        <v>891</v>
      </c>
      <c r="C106" s="414">
        <v>27848</v>
      </c>
      <c r="D106" s="414">
        <v>750</v>
      </c>
      <c r="E106" s="413">
        <v>189603.31</v>
      </c>
      <c r="F106" s="413">
        <v>196904.12</v>
      </c>
      <c r="G106" s="413">
        <v>197319.12</v>
      </c>
    </row>
    <row r="107" spans="1:7" ht="21" customHeight="1" x14ac:dyDescent="0.15">
      <c r="A107" s="9" t="s">
        <v>21</v>
      </c>
      <c r="B107" s="414">
        <v>1041</v>
      </c>
      <c r="C107" s="414">
        <v>36078</v>
      </c>
      <c r="D107" s="414">
        <v>1688</v>
      </c>
      <c r="E107" s="413">
        <v>249260</v>
      </c>
      <c r="F107" s="413">
        <v>257261.13</v>
      </c>
      <c r="G107" s="413">
        <v>260528.13</v>
      </c>
    </row>
    <row r="108" spans="1:7" ht="21" customHeight="1" x14ac:dyDescent="0.15">
      <c r="A108" s="9" t="s">
        <v>22</v>
      </c>
      <c r="B108" s="414">
        <v>1251</v>
      </c>
      <c r="C108" s="414">
        <v>46623</v>
      </c>
      <c r="D108" s="414">
        <v>781</v>
      </c>
      <c r="E108" s="413">
        <v>294172.5</v>
      </c>
      <c r="F108" s="413">
        <v>299375</v>
      </c>
      <c r="G108" s="413">
        <v>302238</v>
      </c>
    </row>
    <row r="109" spans="1:7" ht="21" customHeight="1" x14ac:dyDescent="0.15">
      <c r="A109" s="9" t="s">
        <v>23</v>
      </c>
      <c r="B109" s="414">
        <v>1245</v>
      </c>
      <c r="C109" s="414">
        <v>52255</v>
      </c>
      <c r="D109" s="414">
        <v>590</v>
      </c>
      <c r="E109" s="413">
        <v>345120.33999999997</v>
      </c>
      <c r="F109" s="413">
        <v>350219.19999999995</v>
      </c>
      <c r="G109" s="413">
        <v>352466.19999999995</v>
      </c>
    </row>
    <row r="110" spans="1:7" ht="21" customHeight="1" x14ac:dyDescent="0.15">
      <c r="A110" s="9" t="s">
        <v>24</v>
      </c>
      <c r="B110" s="414">
        <v>1252</v>
      </c>
      <c r="C110" s="414">
        <v>57087</v>
      </c>
      <c r="D110" s="414">
        <v>899</v>
      </c>
      <c r="E110" s="413">
        <v>433995.07</v>
      </c>
      <c r="F110" s="413">
        <v>437308.47000000003</v>
      </c>
      <c r="G110" s="413">
        <v>450933.47000000003</v>
      </c>
    </row>
    <row r="111" spans="1:7" ht="21" customHeight="1" x14ac:dyDescent="0.15">
      <c r="A111" s="9" t="s">
        <v>25</v>
      </c>
      <c r="B111" s="414">
        <v>1314</v>
      </c>
      <c r="C111" s="414">
        <v>70512</v>
      </c>
      <c r="D111" s="414">
        <v>294</v>
      </c>
      <c r="E111" s="413">
        <v>797734.74</v>
      </c>
      <c r="F111" s="413">
        <v>813596.04999999993</v>
      </c>
      <c r="G111" s="413">
        <v>900470.04999999993</v>
      </c>
    </row>
    <row r="112" spans="1:7" ht="21" customHeight="1" x14ac:dyDescent="0.15">
      <c r="A112" s="9" t="s">
        <v>26</v>
      </c>
      <c r="B112" s="414">
        <v>1684</v>
      </c>
      <c r="C112" s="414">
        <v>92633</v>
      </c>
      <c r="D112" s="414">
        <v>1019</v>
      </c>
      <c r="E112" s="413">
        <v>1352075.01</v>
      </c>
      <c r="F112" s="413">
        <v>1430830.6300000001</v>
      </c>
      <c r="G112" s="413">
        <v>1442990.6300000001</v>
      </c>
    </row>
    <row r="113" spans="1:7" ht="21" customHeight="1" x14ac:dyDescent="0.15">
      <c r="A113" s="4" t="s">
        <v>13</v>
      </c>
      <c r="B113" s="415">
        <f t="shared" ref="B113:G113" si="6">SUM(B101:B112)</f>
        <v>14644</v>
      </c>
      <c r="C113" s="415">
        <f t="shared" si="6"/>
        <v>649434</v>
      </c>
      <c r="D113" s="415">
        <f t="shared" si="6"/>
        <v>8197</v>
      </c>
      <c r="E113" s="15">
        <f t="shared" si="6"/>
        <v>6148445.9499999993</v>
      </c>
      <c r="F113" s="15">
        <f t="shared" si="6"/>
        <v>6351668.5099999998</v>
      </c>
      <c r="G113" s="15">
        <f t="shared" si="6"/>
        <v>6492873.5099999998</v>
      </c>
    </row>
  </sheetData>
  <mergeCells count="5">
    <mergeCell ref="A67:D67"/>
    <mergeCell ref="A83:D83"/>
    <mergeCell ref="A99:D99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51181102362204722" footer="0.51181102362204722"/>
  <pageSetup paperSize="9" orientation="portrait" horizontalDpi="4294967293"/>
  <headerFooter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492" customWidth="1"/>
    <col min="2" max="2" width="34" style="492" customWidth="1"/>
    <col min="3" max="3" width="29" style="492" bestFit="1" customWidth="1"/>
    <col min="4" max="5" width="16.5" style="492" bestFit="1" customWidth="1"/>
    <col min="6" max="6" width="1.83203125" style="494" customWidth="1"/>
    <col min="7" max="7" width="9.5" style="493" customWidth="1"/>
    <col min="8" max="8" width="1.33203125" style="492" customWidth="1"/>
    <col min="9" max="9" width="0.6640625" style="492" customWidth="1"/>
    <col min="10" max="16384" width="9.1640625" style="492"/>
  </cols>
  <sheetData>
    <row r="1" spans="1:8" ht="50" customHeight="1" x14ac:dyDescent="0.15">
      <c r="A1" s="695" t="s">
        <v>428</v>
      </c>
      <c r="B1" s="695"/>
      <c r="C1" s="683" t="s">
        <v>205</v>
      </c>
      <c r="D1" s="683"/>
    </row>
    <row r="2" spans="1:8" ht="20" customHeight="1" x14ac:dyDescent="0.15"/>
    <row r="3" spans="1:8" ht="52.5" customHeight="1" x14ac:dyDescent="0.15">
      <c r="A3" s="555"/>
      <c r="B3" s="554" t="s">
        <v>425</v>
      </c>
      <c r="C3" s="554"/>
      <c r="D3" s="553"/>
      <c r="E3" s="553"/>
      <c r="F3" s="552"/>
      <c r="G3" s="693"/>
      <c r="H3" s="551"/>
    </row>
    <row r="4" spans="1:8" ht="21" customHeight="1" x14ac:dyDescent="0.15">
      <c r="A4" s="537"/>
      <c r="B4" s="550" t="s">
        <v>206</v>
      </c>
      <c r="C4" s="550" t="s">
        <v>54</v>
      </c>
      <c r="D4" s="549"/>
      <c r="E4" s="549"/>
      <c r="F4" s="548"/>
      <c r="G4" s="694"/>
      <c r="H4" s="547"/>
    </row>
    <row r="5" spans="1:8" ht="23.25" customHeight="1" x14ac:dyDescent="0.15">
      <c r="A5" s="537"/>
      <c r="B5" s="544" t="s">
        <v>3</v>
      </c>
      <c r="C5" s="439" t="s">
        <v>12</v>
      </c>
      <c r="D5" s="126">
        <v>682410753.08000004</v>
      </c>
      <c r="E5" s="126">
        <v>791989946.06000066</v>
      </c>
      <c r="F5" s="440"/>
      <c r="G5" s="432">
        <v>16.059999999999999</v>
      </c>
      <c r="H5" s="531"/>
    </row>
    <row r="6" spans="1:8" s="506" customFormat="1" ht="23.25" customHeight="1" x14ac:dyDescent="0.15">
      <c r="A6" s="543"/>
      <c r="B6" s="542" t="s">
        <v>207</v>
      </c>
      <c r="C6" s="541"/>
      <c r="D6" s="242">
        <v>682410753.08000004</v>
      </c>
      <c r="E6" s="242">
        <f>SUM(E5)</f>
        <v>791989946.06000066</v>
      </c>
      <c r="F6" s="540"/>
      <c r="G6" s="546">
        <v>16.059999999999999</v>
      </c>
      <c r="H6" s="545"/>
    </row>
    <row r="7" spans="1:8" ht="23.25" customHeight="1" x14ac:dyDescent="0.15">
      <c r="A7" s="537"/>
      <c r="B7" s="544" t="s">
        <v>4</v>
      </c>
      <c r="C7" s="441" t="s">
        <v>32</v>
      </c>
      <c r="D7" s="127">
        <v>224119318.46000004</v>
      </c>
      <c r="E7" s="127">
        <v>229968925.29999989</v>
      </c>
      <c r="F7" s="431"/>
      <c r="G7" s="438">
        <v>2.61</v>
      </c>
      <c r="H7" s="531"/>
    </row>
    <row r="8" spans="1:8" ht="23.25" customHeight="1" x14ac:dyDescent="0.15">
      <c r="A8" s="537"/>
      <c r="B8" s="544"/>
      <c r="C8" s="439" t="s">
        <v>33</v>
      </c>
      <c r="D8" s="126">
        <v>111823956.33999999</v>
      </c>
      <c r="E8" s="126">
        <v>117947509.14000003</v>
      </c>
      <c r="F8" s="431"/>
      <c r="G8" s="432">
        <v>5.48</v>
      </c>
      <c r="H8" s="531"/>
    </row>
    <row r="9" spans="1:8" ht="23.25" customHeight="1" x14ac:dyDescent="0.15">
      <c r="A9" s="537"/>
      <c r="B9" s="544"/>
      <c r="C9" s="441" t="s">
        <v>34</v>
      </c>
      <c r="D9" s="127">
        <v>42203306.660000004</v>
      </c>
      <c r="E9" s="127">
        <v>55889027.489999995</v>
      </c>
      <c r="F9" s="431"/>
      <c r="G9" s="438">
        <v>32.43</v>
      </c>
      <c r="H9" s="531"/>
    </row>
    <row r="10" spans="1:8" ht="23.25" customHeight="1" x14ac:dyDescent="0.15">
      <c r="A10" s="537"/>
      <c r="B10" s="544"/>
      <c r="C10" s="439" t="s">
        <v>35</v>
      </c>
      <c r="D10" s="126">
        <v>34464048.099999994</v>
      </c>
      <c r="E10" s="126">
        <v>40113745.249999985</v>
      </c>
      <c r="F10" s="431"/>
      <c r="G10" s="432">
        <v>16.39</v>
      </c>
      <c r="H10" s="531"/>
    </row>
    <row r="11" spans="1:8" ht="23.25" customHeight="1" x14ac:dyDescent="0.15">
      <c r="A11" s="537"/>
      <c r="B11" s="544"/>
      <c r="C11" s="441" t="s">
        <v>36</v>
      </c>
      <c r="D11" s="127">
        <v>1321845.8599999999</v>
      </c>
      <c r="E11" s="127">
        <v>1168713.4000000001</v>
      </c>
      <c r="F11" s="431"/>
      <c r="G11" s="438">
        <v>-11.58</v>
      </c>
      <c r="H11" s="531"/>
    </row>
    <row r="12" spans="1:8" ht="23.25" customHeight="1" x14ac:dyDescent="0.15">
      <c r="A12" s="537"/>
      <c r="B12" s="544"/>
      <c r="C12" s="439" t="s">
        <v>37</v>
      </c>
      <c r="D12" s="126">
        <v>37341415.979999989</v>
      </c>
      <c r="E12" s="126">
        <v>33793259.479999989</v>
      </c>
      <c r="F12" s="431"/>
      <c r="G12" s="432">
        <v>-9.5</v>
      </c>
      <c r="H12" s="531"/>
    </row>
    <row r="13" spans="1:8" ht="23.25" customHeight="1" x14ac:dyDescent="0.15">
      <c r="A13" s="537"/>
      <c r="B13" s="544"/>
      <c r="C13" s="441" t="s">
        <v>27</v>
      </c>
      <c r="D13" s="127">
        <v>8683261.9600000009</v>
      </c>
      <c r="E13" s="127">
        <v>6351668.5099999979</v>
      </c>
      <c r="F13" s="431"/>
      <c r="G13" s="438">
        <v>-26.85</v>
      </c>
      <c r="H13" s="531"/>
    </row>
    <row r="14" spans="1:8" s="506" customFormat="1" ht="23.25" customHeight="1" x14ac:dyDescent="0.15">
      <c r="A14" s="543"/>
      <c r="B14" s="542" t="s">
        <v>208</v>
      </c>
      <c r="C14" s="541"/>
      <c r="D14" s="242">
        <v>459957153.36000007</v>
      </c>
      <c r="E14" s="242">
        <f>SUM(E7:E13)</f>
        <v>485232848.56999993</v>
      </c>
      <c r="F14" s="540"/>
      <c r="G14" s="539">
        <v>5.5</v>
      </c>
      <c r="H14" s="545"/>
    </row>
    <row r="15" spans="1:8" ht="23.25" customHeight="1" x14ac:dyDescent="0.15">
      <c r="A15" s="537"/>
      <c r="B15" s="544" t="s">
        <v>5</v>
      </c>
      <c r="C15" s="439" t="s">
        <v>38</v>
      </c>
      <c r="D15" s="126">
        <v>52991486.830000013</v>
      </c>
      <c r="E15" s="126">
        <v>51335052.459999979</v>
      </c>
      <c r="F15" s="431"/>
      <c r="G15" s="432">
        <v>-3.13</v>
      </c>
      <c r="H15" s="531"/>
    </row>
    <row r="16" spans="1:8" ht="23.25" customHeight="1" x14ac:dyDescent="0.15">
      <c r="A16" s="537"/>
      <c r="B16" s="544"/>
      <c r="C16" s="441" t="s">
        <v>39</v>
      </c>
      <c r="D16" s="127">
        <v>430907118.90999997</v>
      </c>
      <c r="E16" s="127">
        <v>453547457.52999949</v>
      </c>
      <c r="F16" s="431"/>
      <c r="G16" s="438">
        <v>5.25</v>
      </c>
      <c r="H16" s="531"/>
    </row>
    <row r="17" spans="1:8" ht="23.25" customHeight="1" x14ac:dyDescent="0.15">
      <c r="A17" s="537"/>
      <c r="B17" s="544"/>
      <c r="C17" s="439" t="s">
        <v>28</v>
      </c>
      <c r="D17" s="126">
        <v>11181760.580000002</v>
      </c>
      <c r="E17" s="126">
        <v>11460703.059999999</v>
      </c>
      <c r="F17" s="431"/>
      <c r="G17" s="432">
        <v>2.4900000000000002</v>
      </c>
      <c r="H17" s="531"/>
    </row>
    <row r="18" spans="1:8" s="506" customFormat="1" ht="23.25" customHeight="1" x14ac:dyDescent="0.15">
      <c r="A18" s="543"/>
      <c r="B18" s="542" t="s">
        <v>209</v>
      </c>
      <c r="C18" s="541"/>
      <c r="D18" s="242">
        <v>495080366.32000011</v>
      </c>
      <c r="E18" s="242">
        <f>SUM(E15:E17)</f>
        <v>516343213.04999948</v>
      </c>
      <c r="F18" s="540"/>
      <c r="G18" s="539">
        <v>4.29</v>
      </c>
      <c r="H18" s="545"/>
    </row>
    <row r="19" spans="1:8" ht="23.25" customHeight="1" x14ac:dyDescent="0.15">
      <c r="A19" s="537"/>
      <c r="B19" s="544" t="s">
        <v>6</v>
      </c>
      <c r="C19" s="441" t="s">
        <v>40</v>
      </c>
      <c r="D19" s="127">
        <v>850929715.18999994</v>
      </c>
      <c r="E19" s="127">
        <v>1007618497.2200001</v>
      </c>
      <c r="F19" s="431"/>
      <c r="G19" s="438">
        <v>18.41</v>
      </c>
      <c r="H19" s="531"/>
    </row>
    <row r="20" spans="1:8" ht="23.25" customHeight="1" x14ac:dyDescent="0.15">
      <c r="A20" s="537"/>
      <c r="B20" s="544"/>
      <c r="C20" s="439" t="s">
        <v>41</v>
      </c>
      <c r="D20" s="126">
        <v>67631352.419999987</v>
      </c>
      <c r="E20" s="126">
        <v>61691918.449999981</v>
      </c>
      <c r="F20" s="431"/>
      <c r="G20" s="432">
        <v>-8.7799999999999994</v>
      </c>
      <c r="H20" s="531"/>
    </row>
    <row r="21" spans="1:8" ht="23.25" customHeight="1" x14ac:dyDescent="0.15">
      <c r="A21" s="537"/>
      <c r="B21" s="544"/>
      <c r="C21" s="441" t="s">
        <v>42</v>
      </c>
      <c r="D21" s="127">
        <v>83479936.810000002</v>
      </c>
      <c r="E21" s="127">
        <v>95802129.500000015</v>
      </c>
      <c r="F21" s="431"/>
      <c r="G21" s="438">
        <v>14.76</v>
      </c>
      <c r="H21" s="531"/>
    </row>
    <row r="22" spans="1:8" ht="23.25" customHeight="1" x14ac:dyDescent="0.15">
      <c r="A22" s="537"/>
      <c r="B22" s="544"/>
      <c r="C22" s="439" t="s">
        <v>43</v>
      </c>
      <c r="D22" s="126">
        <v>42735589.149999991</v>
      </c>
      <c r="E22" s="126">
        <v>39855249.529999956</v>
      </c>
      <c r="F22" s="431"/>
      <c r="G22" s="432">
        <v>-6.74</v>
      </c>
      <c r="H22" s="531"/>
    </row>
    <row r="23" spans="1:8" s="506" customFormat="1" ht="23.25" customHeight="1" x14ac:dyDescent="0.15">
      <c r="A23" s="543"/>
      <c r="B23" s="542" t="s">
        <v>210</v>
      </c>
      <c r="C23" s="541"/>
      <c r="D23" s="242">
        <v>1044776593.5700001</v>
      </c>
      <c r="E23" s="242">
        <f>SUM(E19:E22)</f>
        <v>1204967794.7</v>
      </c>
      <c r="F23" s="540"/>
      <c r="G23" s="539">
        <v>15.33</v>
      </c>
      <c r="H23" s="545"/>
    </row>
    <row r="24" spans="1:8" ht="23.25" customHeight="1" x14ac:dyDescent="0.15">
      <c r="A24" s="537"/>
      <c r="B24" s="544" t="s">
        <v>55</v>
      </c>
      <c r="C24" s="439" t="s">
        <v>44</v>
      </c>
      <c r="D24" s="126">
        <v>721436717.89999986</v>
      </c>
      <c r="E24" s="126">
        <v>715295842.88000059</v>
      </c>
      <c r="F24" s="431"/>
      <c r="G24" s="432">
        <v>-0.85</v>
      </c>
      <c r="H24" s="531"/>
    </row>
    <row r="25" spans="1:8" ht="23.25" customHeight="1" x14ac:dyDescent="0.15">
      <c r="A25" s="537"/>
      <c r="B25" s="544"/>
      <c r="C25" s="441" t="s">
        <v>29</v>
      </c>
      <c r="D25" s="127">
        <v>346183045.48999995</v>
      </c>
      <c r="E25" s="127">
        <v>335449082.86000061</v>
      </c>
      <c r="F25" s="431"/>
      <c r="G25" s="438">
        <v>-3.1</v>
      </c>
      <c r="H25" s="531"/>
    </row>
    <row r="26" spans="1:8" s="506" customFormat="1" ht="23.25" customHeight="1" x14ac:dyDescent="0.15">
      <c r="A26" s="543"/>
      <c r="B26" s="542" t="s">
        <v>211</v>
      </c>
      <c r="C26" s="541"/>
      <c r="D26" s="242">
        <v>1067619763.3899997</v>
      </c>
      <c r="E26" s="242">
        <f>SUM(E24:E25)</f>
        <v>1050744925.7400012</v>
      </c>
      <c r="F26" s="540"/>
      <c r="G26" s="539">
        <v>-1.58</v>
      </c>
      <c r="H26" s="538"/>
    </row>
    <row r="27" spans="1:8" ht="23.25" customHeight="1" x14ac:dyDescent="0.15">
      <c r="A27" s="537"/>
      <c r="B27" s="544" t="s">
        <v>7</v>
      </c>
      <c r="C27" s="439" t="s">
        <v>30</v>
      </c>
      <c r="D27" s="126">
        <v>17693905</v>
      </c>
      <c r="E27" s="126">
        <v>19221703.980000004</v>
      </c>
      <c r="F27" s="431"/>
      <c r="G27" s="432">
        <v>8.6300000000000008</v>
      </c>
      <c r="H27" s="531"/>
    </row>
    <row r="28" spans="1:8" ht="23.25" customHeight="1" x14ac:dyDescent="0.15">
      <c r="A28" s="537"/>
      <c r="B28" s="544"/>
      <c r="C28" s="441" t="s">
        <v>45</v>
      </c>
      <c r="D28" s="127">
        <v>378628070.91000003</v>
      </c>
      <c r="E28" s="127">
        <v>389251984.41000021</v>
      </c>
      <c r="F28" s="431"/>
      <c r="G28" s="438">
        <v>2.81</v>
      </c>
      <c r="H28" s="531"/>
    </row>
    <row r="29" spans="1:8" s="506" customFormat="1" ht="23.25" customHeight="1" x14ac:dyDescent="0.15">
      <c r="A29" s="543"/>
      <c r="B29" s="542" t="s">
        <v>212</v>
      </c>
      <c r="C29" s="541"/>
      <c r="D29" s="242">
        <v>396321975.91000015</v>
      </c>
      <c r="E29" s="242">
        <f>SUM(E27:E28)</f>
        <v>408473688.39000022</v>
      </c>
      <c r="F29" s="540"/>
      <c r="G29" s="539">
        <v>3.07</v>
      </c>
      <c r="H29" s="545"/>
    </row>
    <row r="30" spans="1:8" ht="23.25" customHeight="1" x14ac:dyDescent="0.15">
      <c r="A30" s="537"/>
      <c r="B30" s="544" t="s">
        <v>8</v>
      </c>
      <c r="C30" s="439" t="s">
        <v>264</v>
      </c>
      <c r="D30" s="126">
        <v>399563218.16000003</v>
      </c>
      <c r="E30" s="126">
        <v>218371274.65000015</v>
      </c>
      <c r="F30" s="431"/>
      <c r="G30" s="432">
        <v>-45.35</v>
      </c>
      <c r="H30" s="531"/>
    </row>
    <row r="31" spans="1:8" ht="23.25" customHeight="1" x14ac:dyDescent="0.15">
      <c r="A31" s="537"/>
      <c r="B31" s="544"/>
      <c r="C31" s="441" t="s">
        <v>265</v>
      </c>
      <c r="D31" s="127">
        <v>145814165.30999997</v>
      </c>
      <c r="E31" s="127">
        <v>146268704.04999998</v>
      </c>
      <c r="F31" s="431"/>
      <c r="G31" s="438">
        <v>0.31</v>
      </c>
      <c r="H31" s="531"/>
    </row>
    <row r="32" spans="1:8" s="506" customFormat="1" ht="23.25" customHeight="1" x14ac:dyDescent="0.15">
      <c r="A32" s="543"/>
      <c r="B32" s="542" t="s">
        <v>213</v>
      </c>
      <c r="C32" s="541"/>
      <c r="D32" s="242">
        <v>545377383.47000015</v>
      </c>
      <c r="E32" s="242">
        <f>SUM(E30:E31)</f>
        <v>364639978.70000017</v>
      </c>
      <c r="F32" s="540"/>
      <c r="G32" s="539">
        <v>-33.14</v>
      </c>
      <c r="H32" s="545"/>
    </row>
    <row r="33" spans="1:8" ht="23.25" customHeight="1" x14ac:dyDescent="0.15">
      <c r="A33" s="537"/>
      <c r="B33" s="544" t="s">
        <v>9</v>
      </c>
      <c r="C33" s="441" t="s">
        <v>31</v>
      </c>
      <c r="D33" s="127">
        <v>159324857.92999998</v>
      </c>
      <c r="E33" s="127">
        <v>169691300.12999997</v>
      </c>
      <c r="F33" s="431"/>
      <c r="G33" s="438">
        <v>6.51</v>
      </c>
      <c r="H33" s="531"/>
    </row>
    <row r="34" spans="1:8" s="506" customFormat="1" ht="23.25" customHeight="1" x14ac:dyDescent="0.15">
      <c r="A34" s="543"/>
      <c r="B34" s="542" t="s">
        <v>214</v>
      </c>
      <c r="C34" s="541"/>
      <c r="D34" s="242">
        <v>159324857.92999998</v>
      </c>
      <c r="E34" s="242">
        <f>SUM(E33)</f>
        <v>169691300.12999997</v>
      </c>
      <c r="F34" s="540"/>
      <c r="G34" s="539">
        <v>6.51</v>
      </c>
      <c r="H34" s="538"/>
    </row>
    <row r="35" spans="1:8" ht="23.25" customHeight="1" x14ac:dyDescent="0.15">
      <c r="A35" s="537"/>
      <c r="B35" s="536" t="s">
        <v>53</v>
      </c>
      <c r="C35" s="535"/>
      <c r="D35" s="534">
        <v>4850868847.0299997</v>
      </c>
      <c r="E35" s="502">
        <f>SUM(E34,E32,E29,E26,E23,E18,E14,E6)</f>
        <v>4992083695.3400011</v>
      </c>
      <c r="F35" s="533"/>
      <c r="G35" s="532">
        <v>2.91</v>
      </c>
      <c r="H35" s="531"/>
    </row>
    <row r="36" spans="1:8" ht="6" customHeight="1" x14ac:dyDescent="0.15">
      <c r="A36" s="530"/>
      <c r="B36" s="528"/>
      <c r="C36" s="528"/>
      <c r="D36" s="529"/>
      <c r="E36" s="529"/>
      <c r="F36" s="528"/>
      <c r="G36" s="527"/>
      <c r="H36" s="526"/>
    </row>
  </sheetData>
  <mergeCells count="3">
    <mergeCell ref="G3:G4"/>
    <mergeCell ref="C1:D1"/>
    <mergeCell ref="A1:B1"/>
  </mergeCells>
  <conditionalFormatting sqref="G5:G30 G32:G35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1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1" orientation="portrait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H36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33203125" style="494" customWidth="1"/>
    <col min="2" max="2" width="34.5" style="494" customWidth="1"/>
    <col min="3" max="3" width="28.83203125" style="494" customWidth="1"/>
    <col min="4" max="5" width="16.83203125" style="494" customWidth="1"/>
    <col min="6" max="6" width="1.33203125" style="494" customWidth="1"/>
    <col min="7" max="7" width="9.5" style="556" customWidth="1"/>
    <col min="8" max="8" width="1.33203125" style="494" customWidth="1"/>
    <col min="9" max="9" width="0.6640625" style="494" customWidth="1"/>
    <col min="10" max="16384" width="9.1640625" style="494"/>
  </cols>
  <sheetData>
    <row r="1" spans="1:8" ht="50" customHeight="1" x14ac:dyDescent="0.15">
      <c r="A1" s="698" t="s">
        <v>433</v>
      </c>
      <c r="B1" s="698"/>
      <c r="C1" s="683" t="s">
        <v>205</v>
      </c>
      <c r="D1" s="683"/>
    </row>
    <row r="2" spans="1:8" ht="20" customHeight="1" x14ac:dyDescent="0.15"/>
    <row r="3" spans="1:8" ht="52.5" customHeight="1" x14ac:dyDescent="0.15">
      <c r="A3" s="592"/>
      <c r="B3" s="591" t="s">
        <v>426</v>
      </c>
      <c r="C3" s="591"/>
      <c r="D3" s="590" t="s">
        <v>343</v>
      </c>
      <c r="E3" s="589"/>
      <c r="F3" s="588"/>
      <c r="G3" s="696" t="s">
        <v>422</v>
      </c>
      <c r="H3" s="587"/>
    </row>
    <row r="4" spans="1:8" ht="24.75" customHeight="1" x14ac:dyDescent="0.15">
      <c r="A4" s="567"/>
      <c r="B4" s="586" t="s">
        <v>206</v>
      </c>
      <c r="C4" s="586" t="s">
        <v>54</v>
      </c>
      <c r="D4" s="585">
        <v>2006</v>
      </c>
      <c r="E4" s="585">
        <v>2007</v>
      </c>
      <c r="F4" s="584"/>
      <c r="G4" s="697"/>
      <c r="H4" s="561"/>
    </row>
    <row r="5" spans="1:8" ht="23.25" customHeight="1" x14ac:dyDescent="0.15">
      <c r="A5" s="567"/>
      <c r="B5" s="577" t="s">
        <v>3</v>
      </c>
      <c r="C5" s="439" t="s">
        <v>12</v>
      </c>
      <c r="D5" s="516">
        <v>684292697.44999993</v>
      </c>
      <c r="E5" s="516">
        <v>793600487.68000138</v>
      </c>
      <c r="F5" s="583"/>
      <c r="G5" s="432">
        <v>15.97</v>
      </c>
      <c r="H5" s="561"/>
    </row>
    <row r="6" spans="1:8" s="568" customFormat="1" ht="23.25" customHeight="1" x14ac:dyDescent="0.15">
      <c r="A6" s="575"/>
      <c r="B6" s="574" t="s">
        <v>207</v>
      </c>
      <c r="C6" s="573"/>
      <c r="D6" s="572">
        <v>684292697.44999993</v>
      </c>
      <c r="E6" s="572">
        <f>SUM(E5)</f>
        <v>793600487.68000138</v>
      </c>
      <c r="F6" s="571"/>
      <c r="G6" s="580">
        <v>15.97</v>
      </c>
      <c r="H6" s="569"/>
    </row>
    <row r="7" spans="1:8" ht="23.25" customHeight="1" x14ac:dyDescent="0.15">
      <c r="A7" s="567"/>
      <c r="B7" s="577" t="s">
        <v>4</v>
      </c>
      <c r="C7" s="441" t="s">
        <v>32</v>
      </c>
      <c r="D7" s="127">
        <v>231257201.52000004</v>
      </c>
      <c r="E7" s="127">
        <v>236604458.13000008</v>
      </c>
      <c r="F7" s="576"/>
      <c r="G7" s="438">
        <v>2.31</v>
      </c>
      <c r="H7" s="561"/>
    </row>
    <row r="8" spans="1:8" ht="23.25" customHeight="1" x14ac:dyDescent="0.15">
      <c r="A8" s="567"/>
      <c r="B8" s="577"/>
      <c r="C8" s="439" t="s">
        <v>33</v>
      </c>
      <c r="D8" s="126">
        <v>114948424.34999998</v>
      </c>
      <c r="E8" s="126">
        <v>122936589.24000004</v>
      </c>
      <c r="F8" s="576"/>
      <c r="G8" s="432">
        <v>6.95</v>
      </c>
      <c r="H8" s="561"/>
    </row>
    <row r="9" spans="1:8" ht="23.25" customHeight="1" x14ac:dyDescent="0.15">
      <c r="A9" s="567"/>
      <c r="B9" s="577"/>
      <c r="C9" s="441" t="s">
        <v>34</v>
      </c>
      <c r="D9" s="127">
        <v>42863485.710000001</v>
      </c>
      <c r="E9" s="127">
        <v>56587677.68999999</v>
      </c>
      <c r="F9" s="576"/>
      <c r="G9" s="438">
        <v>32.020000000000003</v>
      </c>
      <c r="H9" s="561"/>
    </row>
    <row r="10" spans="1:8" ht="23.25" customHeight="1" x14ac:dyDescent="0.15">
      <c r="A10" s="567"/>
      <c r="B10" s="577"/>
      <c r="C10" s="439" t="s">
        <v>35</v>
      </c>
      <c r="D10" s="126">
        <v>35497230.539999992</v>
      </c>
      <c r="E10" s="126">
        <v>41551229.159999982</v>
      </c>
      <c r="F10" s="576"/>
      <c r="G10" s="432">
        <v>17.05</v>
      </c>
      <c r="H10" s="561"/>
    </row>
    <row r="11" spans="1:8" ht="23.25" customHeight="1" x14ac:dyDescent="0.15">
      <c r="A11" s="567"/>
      <c r="B11" s="577"/>
      <c r="C11" s="441" t="s">
        <v>36</v>
      </c>
      <c r="D11" s="127">
        <v>1352567.5199999998</v>
      </c>
      <c r="E11" s="127">
        <v>1177845.6000000003</v>
      </c>
      <c r="F11" s="576"/>
      <c r="G11" s="438">
        <v>-12.92</v>
      </c>
      <c r="H11" s="561"/>
    </row>
    <row r="12" spans="1:8" ht="23.25" customHeight="1" x14ac:dyDescent="0.15">
      <c r="A12" s="567"/>
      <c r="B12" s="577"/>
      <c r="C12" s="439" t="s">
        <v>37</v>
      </c>
      <c r="D12" s="126">
        <v>38027308.629999995</v>
      </c>
      <c r="E12" s="126">
        <v>34584645.649999991</v>
      </c>
      <c r="F12" s="576"/>
      <c r="G12" s="432">
        <v>-9.0500000000000007</v>
      </c>
      <c r="H12" s="561"/>
    </row>
    <row r="13" spans="1:8" ht="23.25" customHeight="1" x14ac:dyDescent="0.15">
      <c r="A13" s="567"/>
      <c r="B13" s="577"/>
      <c r="C13" s="441" t="s">
        <v>27</v>
      </c>
      <c r="D13" s="127">
        <v>8826006.9700000007</v>
      </c>
      <c r="E13" s="127">
        <v>6492873.5099999979</v>
      </c>
      <c r="F13" s="576"/>
      <c r="G13" s="438">
        <v>-26.43</v>
      </c>
      <c r="H13" s="561"/>
    </row>
    <row r="14" spans="1:8" s="568" customFormat="1" ht="23.25" customHeight="1" x14ac:dyDescent="0.15">
      <c r="A14" s="575"/>
      <c r="B14" s="574" t="s">
        <v>208</v>
      </c>
      <c r="C14" s="573"/>
      <c r="D14" s="572">
        <v>472772225.24000007</v>
      </c>
      <c r="E14" s="572">
        <f>SUM(E7:E13)</f>
        <v>499935318.98000008</v>
      </c>
      <c r="F14" s="571"/>
      <c r="G14" s="570">
        <v>5.75</v>
      </c>
      <c r="H14" s="569"/>
    </row>
    <row r="15" spans="1:8" ht="23.25" customHeight="1" x14ac:dyDescent="0.15">
      <c r="A15" s="567"/>
      <c r="B15" s="577" t="s">
        <v>5</v>
      </c>
      <c r="C15" s="439" t="s">
        <v>38</v>
      </c>
      <c r="D15" s="581">
        <v>57545189.520000011</v>
      </c>
      <c r="E15" s="126">
        <v>54861072.42999997</v>
      </c>
      <c r="F15" s="576"/>
      <c r="G15" s="432">
        <v>-4.66</v>
      </c>
      <c r="H15" s="561"/>
    </row>
    <row r="16" spans="1:8" ht="23.25" customHeight="1" x14ac:dyDescent="0.15">
      <c r="A16" s="567"/>
      <c r="B16" s="577"/>
      <c r="C16" s="441" t="s">
        <v>39</v>
      </c>
      <c r="D16" s="582">
        <v>443316903.99000001</v>
      </c>
      <c r="E16" s="582">
        <v>468655402.50999987</v>
      </c>
      <c r="F16" s="576"/>
      <c r="G16" s="438">
        <v>5.72</v>
      </c>
      <c r="H16" s="561"/>
    </row>
    <row r="17" spans="1:8" ht="23.25" customHeight="1" x14ac:dyDescent="0.15">
      <c r="A17" s="567"/>
      <c r="B17" s="577"/>
      <c r="C17" s="439" t="s">
        <v>28</v>
      </c>
      <c r="D17" s="581">
        <v>12866748.790000001</v>
      </c>
      <c r="E17" s="581">
        <v>12117694.130000001</v>
      </c>
      <c r="F17" s="576"/>
      <c r="G17" s="432">
        <v>-5.82</v>
      </c>
      <c r="H17" s="561"/>
    </row>
    <row r="18" spans="1:8" s="568" customFormat="1" ht="23.25" customHeight="1" x14ac:dyDescent="0.15">
      <c r="A18" s="575"/>
      <c r="B18" s="574" t="s">
        <v>209</v>
      </c>
      <c r="C18" s="573"/>
      <c r="D18" s="572">
        <v>513728842.30000007</v>
      </c>
      <c r="E18" s="572">
        <f>SUM(E15:E17)</f>
        <v>535634169.06999981</v>
      </c>
      <c r="F18" s="571"/>
      <c r="G18" s="580">
        <v>4.26</v>
      </c>
      <c r="H18" s="569"/>
    </row>
    <row r="19" spans="1:8" ht="23.25" customHeight="1" x14ac:dyDescent="0.15">
      <c r="A19" s="567"/>
      <c r="B19" s="577" t="s">
        <v>6</v>
      </c>
      <c r="C19" s="441" t="s">
        <v>40</v>
      </c>
      <c r="D19" s="127">
        <v>2373742512.9100003</v>
      </c>
      <c r="E19" s="127">
        <v>2383568882.2100019</v>
      </c>
      <c r="F19" s="576"/>
      <c r="G19" s="438">
        <v>0.41</v>
      </c>
      <c r="H19" s="561"/>
    </row>
    <row r="20" spans="1:8" ht="23.25" customHeight="1" x14ac:dyDescent="0.15">
      <c r="A20" s="567"/>
      <c r="B20" s="577"/>
      <c r="C20" s="439" t="s">
        <v>41</v>
      </c>
      <c r="D20" s="126">
        <v>280525918.26000005</v>
      </c>
      <c r="E20" s="126">
        <v>283286285.75999987</v>
      </c>
      <c r="F20" s="576"/>
      <c r="G20" s="432">
        <v>0.98</v>
      </c>
      <c r="H20" s="561"/>
    </row>
    <row r="21" spans="1:8" ht="23.25" customHeight="1" x14ac:dyDescent="0.15">
      <c r="A21" s="567"/>
      <c r="B21" s="577"/>
      <c r="C21" s="441" t="s">
        <v>42</v>
      </c>
      <c r="D21" s="127">
        <v>197911186.61000001</v>
      </c>
      <c r="E21" s="127">
        <v>166321040.1699999</v>
      </c>
      <c r="F21" s="576"/>
      <c r="G21" s="438">
        <v>-15.96</v>
      </c>
      <c r="H21" s="561"/>
    </row>
    <row r="22" spans="1:8" ht="23.25" customHeight="1" x14ac:dyDescent="0.15">
      <c r="A22" s="567"/>
      <c r="B22" s="577"/>
      <c r="C22" s="439" t="s">
        <v>43</v>
      </c>
      <c r="D22" s="126">
        <v>90720647.659999996</v>
      </c>
      <c r="E22" s="126">
        <v>85523418.250000089</v>
      </c>
      <c r="F22" s="576"/>
      <c r="G22" s="432">
        <v>-5.73</v>
      </c>
      <c r="H22" s="561"/>
    </row>
    <row r="23" spans="1:8" s="568" customFormat="1" ht="23.25" customHeight="1" x14ac:dyDescent="0.15">
      <c r="A23" s="575"/>
      <c r="B23" s="574" t="s">
        <v>210</v>
      </c>
      <c r="C23" s="573"/>
      <c r="D23" s="572">
        <v>2942900265.4399996</v>
      </c>
      <c r="E23" s="572">
        <f>SUM(E19:E22)</f>
        <v>2918699626.3900018</v>
      </c>
      <c r="F23" s="571"/>
      <c r="G23" s="570">
        <v>-0.82</v>
      </c>
      <c r="H23" s="569"/>
    </row>
    <row r="24" spans="1:8" ht="23.25" customHeight="1" x14ac:dyDescent="0.15">
      <c r="A24" s="567"/>
      <c r="B24" s="577" t="s">
        <v>55</v>
      </c>
      <c r="C24" s="439" t="s">
        <v>44</v>
      </c>
      <c r="D24" s="126">
        <v>730231695.75</v>
      </c>
      <c r="E24" s="126">
        <v>723417764.39000046</v>
      </c>
      <c r="F24" s="576"/>
      <c r="G24" s="432">
        <v>-0.93</v>
      </c>
      <c r="H24" s="561"/>
    </row>
    <row r="25" spans="1:8" ht="23.25" customHeight="1" x14ac:dyDescent="0.15">
      <c r="A25" s="567"/>
      <c r="B25" s="577"/>
      <c r="C25" s="441" t="s">
        <v>29</v>
      </c>
      <c r="D25" s="127">
        <v>347419148.8499999</v>
      </c>
      <c r="E25" s="127">
        <v>336573575.82000065</v>
      </c>
      <c r="F25" s="576"/>
      <c r="G25" s="438">
        <v>-3.12</v>
      </c>
      <c r="H25" s="561"/>
    </row>
    <row r="26" spans="1:8" s="568" customFormat="1" ht="23.25" customHeight="1" x14ac:dyDescent="0.15">
      <c r="A26" s="575"/>
      <c r="B26" s="574" t="s">
        <v>211</v>
      </c>
      <c r="C26" s="573"/>
      <c r="D26" s="572">
        <v>1077650844.5999999</v>
      </c>
      <c r="E26" s="578">
        <f>SUM(E24:E25)</f>
        <v>1059991340.2100011</v>
      </c>
      <c r="F26" s="571"/>
      <c r="G26" s="570">
        <v>-1.64</v>
      </c>
      <c r="H26" s="569"/>
    </row>
    <row r="27" spans="1:8" ht="23.25" customHeight="1" x14ac:dyDescent="0.15">
      <c r="A27" s="567"/>
      <c r="B27" s="577" t="s">
        <v>7</v>
      </c>
      <c r="C27" s="439" t="s">
        <v>30</v>
      </c>
      <c r="D27" s="126">
        <v>17696641</v>
      </c>
      <c r="E27" s="126">
        <v>19227088.880000003</v>
      </c>
      <c r="F27" s="576"/>
      <c r="G27" s="432">
        <v>8.65</v>
      </c>
      <c r="H27" s="561"/>
    </row>
    <row r="28" spans="1:8" ht="23.25" customHeight="1" x14ac:dyDescent="0.15">
      <c r="A28" s="567"/>
      <c r="B28" s="577"/>
      <c r="C28" s="441" t="s">
        <v>45</v>
      </c>
      <c r="D28" s="127">
        <v>380272547.43000007</v>
      </c>
      <c r="E28" s="127">
        <v>391641967.70000023</v>
      </c>
      <c r="F28" s="576"/>
      <c r="G28" s="438">
        <v>2.99</v>
      </c>
      <c r="H28" s="561"/>
    </row>
    <row r="29" spans="1:8" s="568" customFormat="1" ht="23.25" customHeight="1" x14ac:dyDescent="0.15">
      <c r="A29" s="575"/>
      <c r="B29" s="574" t="s">
        <v>212</v>
      </c>
      <c r="C29" s="573"/>
      <c r="D29" s="572">
        <v>397969188.43000013</v>
      </c>
      <c r="E29" s="578">
        <f>SUM(E27:E28)</f>
        <v>410869056.58000022</v>
      </c>
      <c r="F29" s="571"/>
      <c r="G29" s="570">
        <v>3.24</v>
      </c>
      <c r="H29" s="569"/>
    </row>
    <row r="30" spans="1:8" ht="23.25" customHeight="1" x14ac:dyDescent="0.15">
      <c r="A30" s="567"/>
      <c r="B30" s="577" t="s">
        <v>8</v>
      </c>
      <c r="C30" s="439" t="s">
        <v>264</v>
      </c>
      <c r="D30" s="579">
        <v>420000104.95000005</v>
      </c>
      <c r="E30" s="579">
        <v>225082035.46000016</v>
      </c>
      <c r="F30" s="576"/>
      <c r="G30" s="432">
        <v>-46.41</v>
      </c>
      <c r="H30" s="561"/>
    </row>
    <row r="31" spans="1:8" ht="23.25" customHeight="1" x14ac:dyDescent="0.15">
      <c r="A31" s="567"/>
      <c r="B31" s="577"/>
      <c r="C31" s="441" t="s">
        <v>265</v>
      </c>
      <c r="D31" s="127">
        <v>166564171.35999992</v>
      </c>
      <c r="E31" s="127">
        <v>156184690.58000001</v>
      </c>
      <c r="F31" s="576"/>
      <c r="G31" s="438">
        <v>-6.23</v>
      </c>
      <c r="H31" s="561"/>
    </row>
    <row r="32" spans="1:8" s="568" customFormat="1" ht="23.25" customHeight="1" x14ac:dyDescent="0.15">
      <c r="A32" s="575"/>
      <c r="B32" s="574" t="s">
        <v>213</v>
      </c>
      <c r="C32" s="573"/>
      <c r="D32" s="572">
        <v>586564276.31000006</v>
      </c>
      <c r="E32" s="578">
        <f>SUM(E30:E31)</f>
        <v>381266726.0400002</v>
      </c>
      <c r="F32" s="571"/>
      <c r="G32" s="570">
        <v>-35</v>
      </c>
      <c r="H32" s="569"/>
    </row>
    <row r="33" spans="1:8" ht="23.25" customHeight="1" x14ac:dyDescent="0.15">
      <c r="A33" s="567"/>
      <c r="B33" s="577" t="s">
        <v>9</v>
      </c>
      <c r="C33" s="441" t="s">
        <v>31</v>
      </c>
      <c r="D33" s="127">
        <v>178998209</v>
      </c>
      <c r="E33" s="127">
        <v>189089684.0200001</v>
      </c>
      <c r="F33" s="576"/>
      <c r="G33" s="438">
        <v>5.64</v>
      </c>
      <c r="H33" s="561"/>
    </row>
    <row r="34" spans="1:8" s="568" customFormat="1" ht="23.25" customHeight="1" x14ac:dyDescent="0.15">
      <c r="A34" s="575"/>
      <c r="B34" s="574" t="s">
        <v>214</v>
      </c>
      <c r="C34" s="573"/>
      <c r="D34" s="572">
        <v>178998209</v>
      </c>
      <c r="E34" s="572">
        <f>SUM(E33)</f>
        <v>189089684.0200001</v>
      </c>
      <c r="F34" s="571"/>
      <c r="G34" s="570">
        <v>5.64</v>
      </c>
      <c r="H34" s="569"/>
    </row>
    <row r="35" spans="1:8" ht="23.25" customHeight="1" x14ac:dyDescent="0.15">
      <c r="A35" s="567"/>
      <c r="B35" s="566" t="s">
        <v>53</v>
      </c>
      <c r="C35" s="565"/>
      <c r="D35" s="564">
        <v>6854876548.7700005</v>
      </c>
      <c r="E35" s="564">
        <f>SUM(E34,E32,E29,E26,E23,E18,E14,E6)</f>
        <v>6789086408.970005</v>
      </c>
      <c r="F35" s="563"/>
      <c r="G35" s="562">
        <v>-0.96</v>
      </c>
      <c r="H35" s="561"/>
    </row>
    <row r="36" spans="1:8" ht="6" customHeight="1" x14ac:dyDescent="0.15">
      <c r="A36" s="560"/>
      <c r="B36" s="559"/>
      <c r="C36" s="559"/>
      <c r="D36" s="559"/>
      <c r="E36" s="559"/>
      <c r="F36" s="559"/>
      <c r="G36" s="558"/>
      <c r="H36" s="557"/>
    </row>
  </sheetData>
  <mergeCells count="3">
    <mergeCell ref="G3:G4"/>
    <mergeCell ref="A1:B1"/>
    <mergeCell ref="C1:D1"/>
  </mergeCells>
  <conditionalFormatting sqref="G5:G30 G32:G35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1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91" orientation="portrait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  <pageSetUpPr fitToPage="1"/>
  </sheetPr>
  <dimension ref="A1:H220"/>
  <sheetViews>
    <sheetView showGridLines="0" workbookViewId="0">
      <selection sqref="A1:B1"/>
    </sheetView>
  </sheetViews>
  <sheetFormatPr baseColWidth="10" defaultColWidth="9.1640625" defaultRowHeight="17.25" customHeight="1" x14ac:dyDescent="0.15"/>
  <cols>
    <col min="1" max="1" width="1.6640625" style="130" customWidth="1"/>
    <col min="2" max="2" width="25.6640625" style="130" customWidth="1"/>
    <col min="3" max="3" width="33.6640625" style="130" customWidth="1"/>
    <col min="4" max="5" width="16.6640625" style="130" customWidth="1"/>
    <col min="6" max="6" width="1.6640625" style="130" customWidth="1"/>
    <col min="7" max="7" width="10.83203125" style="130" customWidth="1"/>
    <col min="8" max="8" width="1.6640625" style="130" customWidth="1"/>
    <col min="9" max="16384" width="9.1640625" style="130"/>
  </cols>
  <sheetData>
    <row r="1" spans="1:8" ht="50" customHeight="1" x14ac:dyDescent="0.15">
      <c r="A1" s="682" t="s">
        <v>344</v>
      </c>
      <c r="B1" s="682"/>
      <c r="C1" s="258" t="s">
        <v>245</v>
      </c>
    </row>
    <row r="3" spans="1:8" s="136" customFormat="1" ht="18" customHeight="1" x14ac:dyDescent="0.25">
      <c r="A3" s="259"/>
      <c r="B3" s="260" t="s">
        <v>323</v>
      </c>
      <c r="C3" s="261" t="s" vm="2">
        <v>325</v>
      </c>
      <c r="D3" s="261"/>
      <c r="E3" s="261"/>
      <c r="F3" s="261"/>
      <c r="G3" s="374" t="s">
        <v>357</v>
      </c>
      <c r="H3" s="262"/>
    </row>
    <row r="4" spans="1:8" s="131" customFormat="1" ht="10" customHeight="1" x14ac:dyDescent="0.15">
      <c r="A4" s="263"/>
      <c r="B4" s="264"/>
      <c r="C4" s="264"/>
      <c r="D4" s="265"/>
      <c r="E4" s="265"/>
      <c r="F4" s="266"/>
      <c r="G4" s="267"/>
      <c r="H4" s="268"/>
    </row>
    <row r="5" spans="1:8" ht="52" customHeight="1" x14ac:dyDescent="0.15">
      <c r="A5" s="263"/>
      <c r="B5" s="269" t="s">
        <v>342</v>
      </c>
      <c r="C5" s="269"/>
      <c r="D5" s="270" t="s">
        <v>343</v>
      </c>
      <c r="E5" s="270"/>
      <c r="F5" s="270"/>
      <c r="G5" s="271"/>
      <c r="H5" s="268"/>
    </row>
    <row r="6" spans="1:8" ht="19" customHeight="1" x14ac:dyDescent="0.15">
      <c r="A6" s="272"/>
      <c r="B6" s="273" t="s">
        <v>67</v>
      </c>
      <c r="C6" s="273" t="s">
        <v>206</v>
      </c>
      <c r="D6" s="270">
        <v>2006</v>
      </c>
      <c r="E6" s="270">
        <v>2007</v>
      </c>
      <c r="F6" s="274"/>
      <c r="G6" s="271"/>
      <c r="H6" s="268"/>
    </row>
    <row r="7" spans="1:8" ht="19" customHeight="1" x14ac:dyDescent="0.15">
      <c r="A7" s="272"/>
      <c r="B7" s="275" t="s">
        <v>68</v>
      </c>
      <c r="C7" s="176" t="s">
        <v>3</v>
      </c>
      <c r="D7" s="276">
        <v>94582</v>
      </c>
      <c r="E7" s="276">
        <v>94959</v>
      </c>
      <c r="F7" s="178"/>
      <c r="G7" s="179">
        <v>0.4</v>
      </c>
      <c r="H7" s="268"/>
    </row>
    <row r="8" spans="1:8" ht="19" customHeight="1" x14ac:dyDescent="0.15">
      <c r="A8" s="272"/>
      <c r="B8" s="275"/>
      <c r="C8" s="181" t="s">
        <v>4</v>
      </c>
      <c r="D8" s="277">
        <v>3531</v>
      </c>
      <c r="E8" s="277">
        <v>3030</v>
      </c>
      <c r="F8" s="178"/>
      <c r="G8" s="183">
        <v>-14.19</v>
      </c>
      <c r="H8" s="268"/>
    </row>
    <row r="9" spans="1:8" ht="19" customHeight="1" x14ac:dyDescent="0.15">
      <c r="A9" s="272"/>
      <c r="B9" s="275"/>
      <c r="C9" s="176" t="s">
        <v>5</v>
      </c>
      <c r="D9" s="276">
        <v>910</v>
      </c>
      <c r="E9" s="276">
        <v>923</v>
      </c>
      <c r="F9" s="178"/>
      <c r="G9" s="179">
        <v>1.43</v>
      </c>
      <c r="H9" s="268"/>
    </row>
    <row r="10" spans="1:8" ht="19" customHeight="1" x14ac:dyDescent="0.15">
      <c r="A10" s="272"/>
      <c r="B10" s="275"/>
      <c r="C10" s="181" t="s">
        <v>6</v>
      </c>
      <c r="D10" s="277">
        <v>2110</v>
      </c>
      <c r="E10" s="277">
        <v>2185</v>
      </c>
      <c r="F10" s="178"/>
      <c r="G10" s="183">
        <v>3.55</v>
      </c>
      <c r="H10" s="268"/>
    </row>
    <row r="11" spans="1:8" ht="19" customHeight="1" x14ac:dyDescent="0.15">
      <c r="A11" s="272"/>
      <c r="B11" s="275"/>
      <c r="C11" s="176" t="s">
        <v>55</v>
      </c>
      <c r="D11" s="276">
        <v>25778</v>
      </c>
      <c r="E11" s="276">
        <v>26010</v>
      </c>
      <c r="F11" s="178"/>
      <c r="G11" s="179">
        <v>0.9</v>
      </c>
      <c r="H11" s="268"/>
    </row>
    <row r="12" spans="1:8" ht="19" customHeight="1" x14ac:dyDescent="0.15">
      <c r="A12" s="272"/>
      <c r="B12" s="275"/>
      <c r="C12" s="181" t="s">
        <v>7</v>
      </c>
      <c r="D12" s="277">
        <v>279</v>
      </c>
      <c r="E12" s="277">
        <v>411</v>
      </c>
      <c r="F12" s="178"/>
      <c r="G12" s="183">
        <v>47.31</v>
      </c>
      <c r="H12" s="268"/>
    </row>
    <row r="13" spans="1:8" ht="19" customHeight="1" x14ac:dyDescent="0.15">
      <c r="A13" s="272"/>
      <c r="B13" s="275"/>
      <c r="C13" s="176" t="s">
        <v>8</v>
      </c>
      <c r="D13" s="276">
        <v>2101</v>
      </c>
      <c r="E13" s="276">
        <v>1627</v>
      </c>
      <c r="F13" s="178"/>
      <c r="G13" s="179">
        <v>-22.56</v>
      </c>
      <c r="H13" s="268"/>
    </row>
    <row r="14" spans="1:8" ht="19" customHeight="1" x14ac:dyDescent="0.15">
      <c r="A14" s="272"/>
      <c r="B14" s="275"/>
      <c r="C14" s="181" t="s">
        <v>9</v>
      </c>
      <c r="D14" s="277">
        <v>849</v>
      </c>
      <c r="E14" s="277">
        <v>912</v>
      </c>
      <c r="F14" s="184"/>
      <c r="G14" s="183">
        <v>7.42</v>
      </c>
      <c r="H14" s="268"/>
    </row>
    <row r="15" spans="1:8" s="189" customFormat="1" ht="19" customHeight="1" x14ac:dyDescent="0.15">
      <c r="A15" s="278"/>
      <c r="B15" s="279" t="s">
        <v>215</v>
      </c>
      <c r="C15" s="279"/>
      <c r="D15" s="280">
        <v>130140</v>
      </c>
      <c r="E15" s="280">
        <f>SUM(E7:E14)</f>
        <v>130057</v>
      </c>
      <c r="F15" s="281"/>
      <c r="G15" s="282">
        <v>-0.06</v>
      </c>
      <c r="H15" s="283"/>
    </row>
    <row r="16" spans="1:8" ht="19" customHeight="1" x14ac:dyDescent="0.15">
      <c r="A16" s="272"/>
      <c r="B16" s="275" t="s">
        <v>69</v>
      </c>
      <c r="C16" s="176" t="s">
        <v>3</v>
      </c>
      <c r="D16" s="276">
        <v>542171</v>
      </c>
      <c r="E16" s="276">
        <v>558091</v>
      </c>
      <c r="F16" s="178"/>
      <c r="G16" s="179">
        <v>2.94</v>
      </c>
      <c r="H16" s="268"/>
    </row>
    <row r="17" spans="1:8" ht="19" customHeight="1" x14ac:dyDescent="0.15">
      <c r="A17" s="272"/>
      <c r="B17" s="275"/>
      <c r="C17" s="181" t="s">
        <v>4</v>
      </c>
      <c r="D17" s="277">
        <v>21916</v>
      </c>
      <c r="E17" s="277">
        <v>21589</v>
      </c>
      <c r="F17" s="178"/>
      <c r="G17" s="183">
        <v>-1.49</v>
      </c>
      <c r="H17" s="268"/>
    </row>
    <row r="18" spans="1:8" ht="19" customHeight="1" x14ac:dyDescent="0.15">
      <c r="A18" s="272"/>
      <c r="B18" s="275"/>
      <c r="C18" s="176" t="s">
        <v>5</v>
      </c>
      <c r="D18" s="276">
        <v>6859</v>
      </c>
      <c r="E18" s="276">
        <v>7047</v>
      </c>
      <c r="F18" s="284"/>
      <c r="G18" s="179">
        <v>2.74</v>
      </c>
      <c r="H18" s="268"/>
    </row>
    <row r="19" spans="1:8" ht="19" customHeight="1" x14ac:dyDescent="0.15">
      <c r="A19" s="272"/>
      <c r="B19" s="275"/>
      <c r="C19" s="181" t="s">
        <v>6</v>
      </c>
      <c r="D19" s="277">
        <v>35530</v>
      </c>
      <c r="E19" s="277">
        <v>33787</v>
      </c>
      <c r="F19" s="178"/>
      <c r="G19" s="183">
        <v>-4.91</v>
      </c>
      <c r="H19" s="268"/>
    </row>
    <row r="20" spans="1:8" ht="19" customHeight="1" x14ac:dyDescent="0.15">
      <c r="A20" s="272"/>
      <c r="B20" s="275"/>
      <c r="C20" s="176" t="s">
        <v>55</v>
      </c>
      <c r="D20" s="276">
        <v>132813</v>
      </c>
      <c r="E20" s="276">
        <v>126489</v>
      </c>
      <c r="F20" s="178"/>
      <c r="G20" s="179">
        <v>-4.76</v>
      </c>
      <c r="H20" s="268"/>
    </row>
    <row r="21" spans="1:8" ht="19" customHeight="1" x14ac:dyDescent="0.15">
      <c r="A21" s="272"/>
      <c r="B21" s="275"/>
      <c r="C21" s="181" t="s">
        <v>7</v>
      </c>
      <c r="D21" s="277">
        <v>3977</v>
      </c>
      <c r="E21" s="277">
        <v>4209</v>
      </c>
      <c r="F21" s="178"/>
      <c r="G21" s="183">
        <v>5.83</v>
      </c>
      <c r="H21" s="268"/>
    </row>
    <row r="22" spans="1:8" ht="19" customHeight="1" x14ac:dyDescent="0.15">
      <c r="A22" s="272"/>
      <c r="B22" s="275"/>
      <c r="C22" s="176" t="s">
        <v>8</v>
      </c>
      <c r="D22" s="276">
        <v>14685</v>
      </c>
      <c r="E22" s="276">
        <v>15369</v>
      </c>
      <c r="F22" s="178"/>
      <c r="G22" s="179">
        <v>4.66</v>
      </c>
      <c r="H22" s="268"/>
    </row>
    <row r="23" spans="1:8" ht="19" customHeight="1" x14ac:dyDescent="0.15">
      <c r="A23" s="272"/>
      <c r="B23" s="275"/>
      <c r="C23" s="181" t="s">
        <v>9</v>
      </c>
      <c r="D23" s="277">
        <v>10122</v>
      </c>
      <c r="E23" s="277">
        <v>10272</v>
      </c>
      <c r="F23" s="178"/>
      <c r="G23" s="183">
        <v>1.48</v>
      </c>
      <c r="H23" s="268"/>
    </row>
    <row r="24" spans="1:8" s="189" customFormat="1" ht="19" customHeight="1" x14ac:dyDescent="0.15">
      <c r="A24" s="278"/>
      <c r="B24" s="279" t="s">
        <v>216</v>
      </c>
      <c r="C24" s="279"/>
      <c r="D24" s="280">
        <v>768073</v>
      </c>
      <c r="E24" s="280">
        <f>SUM(E16:E23)</f>
        <v>776853</v>
      </c>
      <c r="F24" s="281"/>
      <c r="G24" s="282">
        <v>1.1399999999999999</v>
      </c>
      <c r="H24" s="283"/>
    </row>
    <row r="25" spans="1:8" ht="19" customHeight="1" x14ac:dyDescent="0.15">
      <c r="A25" s="272"/>
      <c r="B25" s="275" t="s">
        <v>70</v>
      </c>
      <c r="C25" s="176" t="s">
        <v>3</v>
      </c>
      <c r="D25" s="276">
        <v>224096</v>
      </c>
      <c r="E25" s="276">
        <v>233193</v>
      </c>
      <c r="F25" s="284"/>
      <c r="G25" s="179">
        <v>4.0599999999999996</v>
      </c>
      <c r="H25" s="268"/>
    </row>
    <row r="26" spans="1:8" ht="19" customHeight="1" x14ac:dyDescent="0.15">
      <c r="A26" s="272"/>
      <c r="B26" s="275"/>
      <c r="C26" s="181" t="s">
        <v>4</v>
      </c>
      <c r="D26" s="277">
        <v>10445</v>
      </c>
      <c r="E26" s="277">
        <v>9213</v>
      </c>
      <c r="F26" s="178"/>
      <c r="G26" s="183">
        <v>-11.8</v>
      </c>
      <c r="H26" s="268"/>
    </row>
    <row r="27" spans="1:8" ht="19" customHeight="1" x14ac:dyDescent="0.15">
      <c r="A27" s="272"/>
      <c r="B27" s="275"/>
      <c r="C27" s="176" t="s">
        <v>5</v>
      </c>
      <c r="D27" s="276">
        <v>2838</v>
      </c>
      <c r="E27" s="276">
        <v>2995</v>
      </c>
      <c r="F27" s="178"/>
      <c r="G27" s="179">
        <v>5.53</v>
      </c>
      <c r="H27" s="268"/>
    </row>
    <row r="28" spans="1:8" ht="19" customHeight="1" x14ac:dyDescent="0.15">
      <c r="A28" s="272"/>
      <c r="B28" s="275"/>
      <c r="C28" s="181" t="s">
        <v>6</v>
      </c>
      <c r="D28" s="277">
        <v>19282</v>
      </c>
      <c r="E28" s="277">
        <v>16207</v>
      </c>
      <c r="F28" s="184"/>
      <c r="G28" s="183">
        <v>-15.95</v>
      </c>
      <c r="H28" s="268"/>
    </row>
    <row r="29" spans="1:8" ht="19" customHeight="1" x14ac:dyDescent="0.15">
      <c r="A29" s="272"/>
      <c r="B29" s="275"/>
      <c r="C29" s="176" t="s">
        <v>55</v>
      </c>
      <c r="D29" s="276">
        <v>60075</v>
      </c>
      <c r="E29" s="276">
        <v>55908</v>
      </c>
      <c r="F29" s="178"/>
      <c r="G29" s="179">
        <v>-6.94</v>
      </c>
      <c r="H29" s="268"/>
    </row>
    <row r="30" spans="1:8" ht="19" customHeight="1" x14ac:dyDescent="0.15">
      <c r="A30" s="272"/>
      <c r="B30" s="275"/>
      <c r="C30" s="181" t="s">
        <v>7</v>
      </c>
      <c r="D30" s="277">
        <v>2381</v>
      </c>
      <c r="E30" s="277">
        <v>2611</v>
      </c>
      <c r="F30" s="178"/>
      <c r="G30" s="183">
        <v>9.66</v>
      </c>
      <c r="H30" s="268"/>
    </row>
    <row r="31" spans="1:8" ht="19" customHeight="1" x14ac:dyDescent="0.15">
      <c r="A31" s="272"/>
      <c r="B31" s="275"/>
      <c r="C31" s="176" t="s">
        <v>8</v>
      </c>
      <c r="D31" s="276">
        <v>7433</v>
      </c>
      <c r="E31" s="276">
        <v>8710</v>
      </c>
      <c r="F31" s="284"/>
      <c r="G31" s="179">
        <v>17.18</v>
      </c>
      <c r="H31" s="268"/>
    </row>
    <row r="32" spans="1:8" ht="19" customHeight="1" x14ac:dyDescent="0.15">
      <c r="A32" s="272"/>
      <c r="B32" s="275"/>
      <c r="C32" s="181" t="s">
        <v>9</v>
      </c>
      <c r="D32" s="277">
        <v>5068</v>
      </c>
      <c r="E32" s="277">
        <v>5017</v>
      </c>
      <c r="F32" s="178"/>
      <c r="G32" s="183">
        <v>-1.01</v>
      </c>
      <c r="H32" s="268"/>
    </row>
    <row r="33" spans="1:8" s="189" customFormat="1" ht="19" customHeight="1" x14ac:dyDescent="0.15">
      <c r="A33" s="278"/>
      <c r="B33" s="279" t="s">
        <v>217</v>
      </c>
      <c r="C33" s="279"/>
      <c r="D33" s="280">
        <v>331618</v>
      </c>
      <c r="E33" s="280">
        <f>SUM(E25:E32)</f>
        <v>333854</v>
      </c>
      <c r="F33" s="285"/>
      <c r="G33" s="282">
        <v>0.67</v>
      </c>
      <c r="H33" s="283"/>
    </row>
    <row r="34" spans="1:8" ht="19" customHeight="1" x14ac:dyDescent="0.15">
      <c r="A34" s="272"/>
      <c r="B34" s="275" t="s">
        <v>71</v>
      </c>
      <c r="C34" s="176" t="s">
        <v>3</v>
      </c>
      <c r="D34" s="276">
        <v>7437</v>
      </c>
      <c r="E34" s="276">
        <v>7126</v>
      </c>
      <c r="F34" s="178"/>
      <c r="G34" s="179">
        <v>-4.18</v>
      </c>
      <c r="H34" s="268"/>
    </row>
    <row r="35" spans="1:8" ht="19" customHeight="1" x14ac:dyDescent="0.15">
      <c r="A35" s="272"/>
      <c r="B35" s="275"/>
      <c r="C35" s="181" t="s">
        <v>4</v>
      </c>
      <c r="D35" s="277">
        <v>278</v>
      </c>
      <c r="E35" s="277">
        <v>137</v>
      </c>
      <c r="F35" s="178"/>
      <c r="G35" s="183">
        <v>-50.72</v>
      </c>
      <c r="H35" s="268"/>
    </row>
    <row r="36" spans="1:8" ht="19" customHeight="1" x14ac:dyDescent="0.15">
      <c r="A36" s="272"/>
      <c r="B36" s="275"/>
      <c r="C36" s="176" t="s">
        <v>5</v>
      </c>
      <c r="D36" s="276">
        <v>106</v>
      </c>
      <c r="E36" s="276">
        <v>81</v>
      </c>
      <c r="F36" s="284"/>
      <c r="G36" s="179">
        <v>-23.58</v>
      </c>
      <c r="H36" s="268"/>
    </row>
    <row r="37" spans="1:8" ht="19" customHeight="1" x14ac:dyDescent="0.15">
      <c r="A37" s="272"/>
      <c r="B37" s="275"/>
      <c r="C37" s="181" t="s">
        <v>6</v>
      </c>
      <c r="D37" s="277">
        <v>408</v>
      </c>
      <c r="E37" s="277">
        <v>338</v>
      </c>
      <c r="F37" s="178"/>
      <c r="G37" s="183">
        <v>-17.16</v>
      </c>
      <c r="H37" s="268"/>
    </row>
    <row r="38" spans="1:8" s="196" customFormat="1" ht="19" customHeight="1" x14ac:dyDescent="0.15">
      <c r="A38" s="272"/>
      <c r="B38" s="275"/>
      <c r="C38" s="176" t="s">
        <v>55</v>
      </c>
      <c r="D38" s="276">
        <v>2469</v>
      </c>
      <c r="E38" s="276">
        <v>2212</v>
      </c>
      <c r="F38" s="286"/>
      <c r="G38" s="179">
        <v>-10.41</v>
      </c>
      <c r="H38" s="268"/>
    </row>
    <row r="39" spans="1:8" s="196" customFormat="1" ht="19" customHeight="1" x14ac:dyDescent="0.15">
      <c r="A39" s="272"/>
      <c r="B39" s="275"/>
      <c r="C39" s="181" t="s">
        <v>7</v>
      </c>
      <c r="D39" s="277">
        <v>6</v>
      </c>
      <c r="E39" s="277">
        <v>16</v>
      </c>
      <c r="F39" s="286"/>
      <c r="G39" s="183">
        <v>166.67</v>
      </c>
      <c r="H39" s="268"/>
    </row>
    <row r="40" spans="1:8" ht="19" customHeight="1" x14ac:dyDescent="0.15">
      <c r="A40" s="272"/>
      <c r="B40" s="275"/>
      <c r="C40" s="176" t="s">
        <v>8</v>
      </c>
      <c r="D40" s="276">
        <v>1117</v>
      </c>
      <c r="E40" s="276">
        <v>1123</v>
      </c>
      <c r="F40" s="286"/>
      <c r="G40" s="179">
        <v>0.54</v>
      </c>
      <c r="H40" s="268"/>
    </row>
    <row r="41" spans="1:8" ht="19" customHeight="1" x14ac:dyDescent="0.15">
      <c r="A41" s="272"/>
      <c r="B41" s="275"/>
      <c r="C41" s="181" t="s">
        <v>9</v>
      </c>
      <c r="D41" s="277">
        <v>145</v>
      </c>
      <c r="E41" s="277">
        <v>243</v>
      </c>
      <c r="F41" s="286"/>
      <c r="G41" s="183">
        <v>67.59</v>
      </c>
      <c r="H41" s="268"/>
    </row>
    <row r="42" spans="1:8" s="189" customFormat="1" ht="19" customHeight="1" x14ac:dyDescent="0.15">
      <c r="A42" s="278"/>
      <c r="B42" s="279" t="s">
        <v>218</v>
      </c>
      <c r="C42" s="279"/>
      <c r="D42" s="280">
        <v>11966</v>
      </c>
      <c r="E42" s="280">
        <f>SUM(E34:E41)</f>
        <v>11276</v>
      </c>
      <c r="F42" s="287"/>
      <c r="G42" s="282">
        <v>-5.77</v>
      </c>
      <c r="H42" s="283"/>
    </row>
    <row r="43" spans="1:8" ht="19" customHeight="1" x14ac:dyDescent="0.15">
      <c r="A43" s="272"/>
      <c r="B43" s="288" t="s">
        <v>53</v>
      </c>
      <c r="C43" s="289"/>
      <c r="D43" s="290">
        <v>1241797</v>
      </c>
      <c r="E43" s="290">
        <f>SUM(E42+E33+E24+E15)</f>
        <v>1252040</v>
      </c>
      <c r="F43" s="291"/>
      <c r="G43" s="292">
        <v>0.82</v>
      </c>
      <c r="H43" s="268"/>
    </row>
    <row r="44" spans="1:8" ht="10" customHeight="1" x14ac:dyDescent="0.15">
      <c r="A44" s="293"/>
      <c r="B44" s="294"/>
      <c r="C44" s="294"/>
      <c r="D44" s="294"/>
      <c r="E44" s="294"/>
      <c r="F44" s="294"/>
      <c r="G44" s="295"/>
      <c r="H44" s="296"/>
    </row>
    <row r="45" spans="1:8" ht="12" x14ac:dyDescent="0.15"/>
    <row r="46" spans="1:8" ht="12" x14ac:dyDescent="0.15"/>
    <row r="47" spans="1:8" ht="18" customHeight="1" x14ac:dyDescent="0.25">
      <c r="A47" s="259"/>
      <c r="B47" s="260" t="s">
        <v>323</v>
      </c>
      <c r="C47" s="261" t="s" vm="3">
        <v>326</v>
      </c>
      <c r="D47" s="261"/>
      <c r="E47" s="261"/>
      <c r="F47" s="261"/>
      <c r="G47" s="374" t="s">
        <v>358</v>
      </c>
      <c r="H47" s="262"/>
    </row>
    <row r="48" spans="1:8" ht="10" customHeight="1" x14ac:dyDescent="0.15">
      <c r="A48" s="263"/>
      <c r="B48" s="264"/>
      <c r="C48" s="264"/>
      <c r="D48" s="265"/>
      <c r="E48" s="265"/>
      <c r="F48" s="266"/>
      <c r="G48" s="267"/>
      <c r="H48" s="268"/>
    </row>
    <row r="49" spans="1:8" ht="52" customHeight="1" x14ac:dyDescent="0.15">
      <c r="A49" s="263"/>
      <c r="B49" s="269" t="s">
        <v>342</v>
      </c>
      <c r="C49" s="269"/>
      <c r="D49" s="270" t="s">
        <v>343</v>
      </c>
      <c r="E49" s="270"/>
      <c r="F49" s="270"/>
      <c r="G49" s="271"/>
      <c r="H49" s="268"/>
    </row>
    <row r="50" spans="1:8" ht="19" customHeight="1" x14ac:dyDescent="0.15">
      <c r="A50" s="272"/>
      <c r="B50" s="273" t="s">
        <v>67</v>
      </c>
      <c r="C50" s="273" t="s">
        <v>206</v>
      </c>
      <c r="D50" s="270">
        <v>2006</v>
      </c>
      <c r="E50" s="270">
        <v>2007</v>
      </c>
      <c r="F50" s="274"/>
      <c r="G50" s="271"/>
      <c r="H50" s="268"/>
    </row>
    <row r="51" spans="1:8" ht="19" customHeight="1" x14ac:dyDescent="0.15">
      <c r="A51" s="272"/>
      <c r="B51" s="275" t="s">
        <v>73</v>
      </c>
      <c r="C51" s="176" t="s">
        <v>3</v>
      </c>
      <c r="D51" s="276">
        <v>260687</v>
      </c>
      <c r="E51" s="276">
        <v>264949</v>
      </c>
      <c r="F51" s="178"/>
      <c r="G51" s="179">
        <v>1.63</v>
      </c>
      <c r="H51" s="268"/>
    </row>
    <row r="52" spans="1:8" ht="19" customHeight="1" x14ac:dyDescent="0.15">
      <c r="A52" s="272"/>
      <c r="B52" s="275"/>
      <c r="C52" s="181" t="s">
        <v>4</v>
      </c>
      <c r="D52" s="277">
        <v>13427</v>
      </c>
      <c r="E52" s="277">
        <v>13661</v>
      </c>
      <c r="F52" s="178"/>
      <c r="G52" s="183">
        <v>1.74</v>
      </c>
      <c r="H52" s="268"/>
    </row>
    <row r="53" spans="1:8" ht="19" customHeight="1" x14ac:dyDescent="0.15">
      <c r="A53" s="272"/>
      <c r="B53" s="275"/>
      <c r="C53" s="176" t="s">
        <v>5</v>
      </c>
      <c r="D53" s="276">
        <v>4229</v>
      </c>
      <c r="E53" s="276">
        <v>3972</v>
      </c>
      <c r="F53" s="178"/>
      <c r="G53" s="179">
        <v>-6.08</v>
      </c>
      <c r="H53" s="268"/>
    </row>
    <row r="54" spans="1:8" ht="19" customHeight="1" x14ac:dyDescent="0.15">
      <c r="A54" s="272"/>
      <c r="B54" s="275"/>
      <c r="C54" s="181" t="s">
        <v>6</v>
      </c>
      <c r="D54" s="277">
        <v>10764</v>
      </c>
      <c r="E54" s="277">
        <v>10388</v>
      </c>
      <c r="F54" s="178"/>
      <c r="G54" s="183">
        <v>-3.49</v>
      </c>
      <c r="H54" s="268"/>
    </row>
    <row r="55" spans="1:8" ht="19" customHeight="1" x14ac:dyDescent="0.15">
      <c r="A55" s="272"/>
      <c r="B55" s="275"/>
      <c r="C55" s="176" t="s">
        <v>55</v>
      </c>
      <c r="D55" s="276">
        <v>71225</v>
      </c>
      <c r="E55" s="276">
        <v>68067</v>
      </c>
      <c r="F55" s="178"/>
      <c r="G55" s="179">
        <v>-4.43</v>
      </c>
      <c r="H55" s="268"/>
    </row>
    <row r="56" spans="1:8" ht="19" customHeight="1" x14ac:dyDescent="0.15">
      <c r="A56" s="272"/>
      <c r="B56" s="275"/>
      <c r="C56" s="181" t="s">
        <v>7</v>
      </c>
      <c r="D56" s="277">
        <v>4465</v>
      </c>
      <c r="E56" s="277">
        <v>4579</v>
      </c>
      <c r="F56" s="178"/>
      <c r="G56" s="183">
        <v>2.5499999999999998</v>
      </c>
      <c r="H56" s="268"/>
    </row>
    <row r="57" spans="1:8" ht="19" customHeight="1" x14ac:dyDescent="0.15">
      <c r="A57" s="272"/>
      <c r="B57" s="275"/>
      <c r="C57" s="176" t="s">
        <v>8</v>
      </c>
      <c r="D57" s="276">
        <v>6864</v>
      </c>
      <c r="E57" s="276">
        <v>6828</v>
      </c>
      <c r="F57" s="178"/>
      <c r="G57" s="179">
        <v>-0.52</v>
      </c>
      <c r="H57" s="268"/>
    </row>
    <row r="58" spans="1:8" ht="19" customHeight="1" x14ac:dyDescent="0.15">
      <c r="A58" s="272"/>
      <c r="B58" s="275"/>
      <c r="C58" s="181" t="s">
        <v>9</v>
      </c>
      <c r="D58" s="277">
        <v>6466</v>
      </c>
      <c r="E58" s="277">
        <v>7010</v>
      </c>
      <c r="F58" s="184"/>
      <c r="G58" s="183">
        <v>8.41</v>
      </c>
      <c r="H58" s="268"/>
    </row>
    <row r="59" spans="1:8" ht="19" customHeight="1" x14ac:dyDescent="0.15">
      <c r="A59" s="278"/>
      <c r="B59" s="279" t="s">
        <v>219</v>
      </c>
      <c r="C59" s="279"/>
      <c r="D59" s="280">
        <v>378127</v>
      </c>
      <c r="E59" s="280">
        <v>379454</v>
      </c>
      <c r="F59" s="281"/>
      <c r="G59" s="282">
        <v>0.35</v>
      </c>
      <c r="H59" s="283"/>
    </row>
    <row r="60" spans="1:8" ht="19" customHeight="1" x14ac:dyDescent="0.15">
      <c r="A60" s="272"/>
      <c r="B60" s="275" t="s">
        <v>74</v>
      </c>
      <c r="C60" s="176" t="s">
        <v>3</v>
      </c>
      <c r="D60" s="276">
        <v>90476</v>
      </c>
      <c r="E60" s="276">
        <v>90082</v>
      </c>
      <c r="F60" s="178"/>
      <c r="G60" s="179">
        <v>-0.44</v>
      </c>
      <c r="H60" s="268"/>
    </row>
    <row r="61" spans="1:8" ht="19" customHeight="1" x14ac:dyDescent="0.15">
      <c r="A61" s="272"/>
      <c r="B61" s="275"/>
      <c r="C61" s="181" t="s">
        <v>4</v>
      </c>
      <c r="D61" s="277">
        <v>3917</v>
      </c>
      <c r="E61" s="277">
        <v>3466</v>
      </c>
      <c r="F61" s="178"/>
      <c r="G61" s="183">
        <v>-11.51</v>
      </c>
      <c r="H61" s="268"/>
    </row>
    <row r="62" spans="1:8" ht="19" customHeight="1" x14ac:dyDescent="0.15">
      <c r="A62" s="272"/>
      <c r="B62" s="275"/>
      <c r="C62" s="176" t="s">
        <v>5</v>
      </c>
      <c r="D62" s="276">
        <v>1108</v>
      </c>
      <c r="E62" s="276">
        <v>985</v>
      </c>
      <c r="F62" s="284"/>
      <c r="G62" s="179">
        <v>-11.1</v>
      </c>
      <c r="H62" s="268"/>
    </row>
    <row r="63" spans="1:8" ht="19" customHeight="1" x14ac:dyDescent="0.15">
      <c r="A63" s="272"/>
      <c r="B63" s="275"/>
      <c r="C63" s="181" t="s">
        <v>6</v>
      </c>
      <c r="D63" s="277">
        <v>4341</v>
      </c>
      <c r="E63" s="277">
        <v>4865</v>
      </c>
      <c r="F63" s="178"/>
      <c r="G63" s="183">
        <v>12.07</v>
      </c>
      <c r="H63" s="268"/>
    </row>
    <row r="64" spans="1:8" ht="19" customHeight="1" x14ac:dyDescent="0.15">
      <c r="A64" s="272"/>
      <c r="B64" s="275"/>
      <c r="C64" s="176" t="s">
        <v>55</v>
      </c>
      <c r="D64" s="276">
        <v>14023</v>
      </c>
      <c r="E64" s="276">
        <v>13144</v>
      </c>
      <c r="F64" s="178"/>
      <c r="G64" s="179">
        <v>-6.27</v>
      </c>
      <c r="H64" s="268"/>
    </row>
    <row r="65" spans="1:8" ht="19" customHeight="1" x14ac:dyDescent="0.15">
      <c r="A65" s="272"/>
      <c r="B65" s="275"/>
      <c r="C65" s="181" t="s">
        <v>7</v>
      </c>
      <c r="D65" s="277">
        <v>1085</v>
      </c>
      <c r="E65" s="277">
        <v>725</v>
      </c>
      <c r="F65" s="178"/>
      <c r="G65" s="183">
        <v>-33.18</v>
      </c>
      <c r="H65" s="268"/>
    </row>
    <row r="66" spans="1:8" ht="19" customHeight="1" x14ac:dyDescent="0.15">
      <c r="A66" s="272"/>
      <c r="B66" s="275"/>
      <c r="C66" s="176" t="s">
        <v>8</v>
      </c>
      <c r="D66" s="276">
        <v>1422</v>
      </c>
      <c r="E66" s="276">
        <v>1779</v>
      </c>
      <c r="F66" s="178"/>
      <c r="G66" s="179">
        <v>25.11</v>
      </c>
      <c r="H66" s="268"/>
    </row>
    <row r="67" spans="1:8" ht="19" customHeight="1" x14ac:dyDescent="0.15">
      <c r="A67" s="272"/>
      <c r="B67" s="275"/>
      <c r="C67" s="181" t="s">
        <v>9</v>
      </c>
      <c r="D67" s="277">
        <v>3414</v>
      </c>
      <c r="E67" s="277">
        <v>3325</v>
      </c>
      <c r="F67" s="178"/>
      <c r="G67" s="183">
        <v>-2.61</v>
      </c>
      <c r="H67" s="268"/>
    </row>
    <row r="68" spans="1:8" ht="19" customHeight="1" x14ac:dyDescent="0.15">
      <c r="A68" s="278"/>
      <c r="B68" s="279" t="s">
        <v>220</v>
      </c>
      <c r="C68" s="279"/>
      <c r="D68" s="280">
        <v>119786</v>
      </c>
      <c r="E68" s="280">
        <v>118371</v>
      </c>
      <c r="F68" s="281"/>
      <c r="G68" s="282">
        <v>-1.18</v>
      </c>
      <c r="H68" s="283"/>
    </row>
    <row r="69" spans="1:8" ht="19" customHeight="1" x14ac:dyDescent="0.15">
      <c r="A69" s="272"/>
      <c r="B69" s="275" t="s">
        <v>75</v>
      </c>
      <c r="C69" s="176" t="s">
        <v>3</v>
      </c>
      <c r="D69" s="276">
        <v>32176</v>
      </c>
      <c r="E69" s="276">
        <v>31888</v>
      </c>
      <c r="F69" s="284"/>
      <c r="G69" s="179">
        <v>-0.9</v>
      </c>
      <c r="H69" s="268"/>
    </row>
    <row r="70" spans="1:8" ht="19" customHeight="1" x14ac:dyDescent="0.15">
      <c r="A70" s="272"/>
      <c r="B70" s="275"/>
      <c r="C70" s="181" t="s">
        <v>4</v>
      </c>
      <c r="D70" s="277">
        <v>3358</v>
      </c>
      <c r="E70" s="277">
        <v>3261</v>
      </c>
      <c r="F70" s="178"/>
      <c r="G70" s="183">
        <v>-2.89</v>
      </c>
      <c r="H70" s="268"/>
    </row>
    <row r="71" spans="1:8" ht="19" customHeight="1" x14ac:dyDescent="0.15">
      <c r="A71" s="272"/>
      <c r="B71" s="275"/>
      <c r="C71" s="176" t="s">
        <v>5</v>
      </c>
      <c r="D71" s="276">
        <v>1272</v>
      </c>
      <c r="E71" s="276">
        <v>1424</v>
      </c>
      <c r="F71" s="178"/>
      <c r="G71" s="179">
        <v>11.95</v>
      </c>
      <c r="H71" s="268"/>
    </row>
    <row r="72" spans="1:8" ht="19" customHeight="1" x14ac:dyDescent="0.15">
      <c r="A72" s="272"/>
      <c r="B72" s="275"/>
      <c r="C72" s="181" t="s">
        <v>6</v>
      </c>
      <c r="D72" s="277">
        <v>2028</v>
      </c>
      <c r="E72" s="277">
        <v>2156</v>
      </c>
      <c r="F72" s="184"/>
      <c r="G72" s="183">
        <v>6.31</v>
      </c>
      <c r="H72" s="268"/>
    </row>
    <row r="73" spans="1:8" ht="19" customHeight="1" x14ac:dyDescent="0.15">
      <c r="A73" s="272"/>
      <c r="B73" s="275"/>
      <c r="C73" s="176" t="s">
        <v>55</v>
      </c>
      <c r="D73" s="276">
        <v>18956</v>
      </c>
      <c r="E73" s="276">
        <v>18522</v>
      </c>
      <c r="F73" s="178"/>
      <c r="G73" s="179">
        <v>-2.29</v>
      </c>
      <c r="H73" s="268"/>
    </row>
    <row r="74" spans="1:8" ht="19" customHeight="1" x14ac:dyDescent="0.15">
      <c r="A74" s="272"/>
      <c r="B74" s="275"/>
      <c r="C74" s="181" t="s">
        <v>7</v>
      </c>
      <c r="D74" s="277">
        <v>0</v>
      </c>
      <c r="E74" s="277">
        <v>2</v>
      </c>
      <c r="F74" s="178"/>
      <c r="G74" s="219">
        <v>100</v>
      </c>
      <c r="H74" s="268"/>
    </row>
    <row r="75" spans="1:8" ht="19" customHeight="1" x14ac:dyDescent="0.15">
      <c r="A75" s="272"/>
      <c r="B75" s="275"/>
      <c r="C75" s="176" t="s">
        <v>8</v>
      </c>
      <c r="D75" s="276">
        <v>446</v>
      </c>
      <c r="E75" s="276">
        <v>600</v>
      </c>
      <c r="F75" s="284"/>
      <c r="G75" s="179">
        <v>34.53</v>
      </c>
      <c r="H75" s="268"/>
    </row>
    <row r="76" spans="1:8" ht="19" customHeight="1" x14ac:dyDescent="0.15">
      <c r="A76" s="272"/>
      <c r="B76" s="275"/>
      <c r="C76" s="181" t="s">
        <v>9</v>
      </c>
      <c r="D76" s="277">
        <v>3064</v>
      </c>
      <c r="E76" s="277">
        <v>3109</v>
      </c>
      <c r="F76" s="178"/>
      <c r="G76" s="183">
        <v>1.47</v>
      </c>
      <c r="H76" s="268"/>
    </row>
    <row r="77" spans="1:8" ht="19" customHeight="1" x14ac:dyDescent="0.15">
      <c r="A77" s="278"/>
      <c r="B77" s="279" t="s">
        <v>221</v>
      </c>
      <c r="C77" s="279"/>
      <c r="D77" s="280">
        <v>61300</v>
      </c>
      <c r="E77" s="280">
        <v>60962</v>
      </c>
      <c r="F77" s="285"/>
      <c r="G77" s="282">
        <v>-0.55000000000000004</v>
      </c>
      <c r="H77" s="283"/>
    </row>
    <row r="78" spans="1:8" ht="19" customHeight="1" x14ac:dyDescent="0.15">
      <c r="A78" s="272"/>
      <c r="B78" s="275" t="s">
        <v>76</v>
      </c>
      <c r="C78" s="176" t="s">
        <v>3</v>
      </c>
      <c r="D78" s="276">
        <v>217665</v>
      </c>
      <c r="E78" s="276">
        <v>223794</v>
      </c>
      <c r="F78" s="178"/>
      <c r="G78" s="179">
        <v>2.82</v>
      </c>
      <c r="H78" s="268"/>
    </row>
    <row r="79" spans="1:8" ht="19" customHeight="1" x14ac:dyDescent="0.15">
      <c r="A79" s="272"/>
      <c r="B79" s="275"/>
      <c r="C79" s="181" t="s">
        <v>4</v>
      </c>
      <c r="D79" s="277">
        <v>11602</v>
      </c>
      <c r="E79" s="277">
        <v>10989</v>
      </c>
      <c r="F79" s="178"/>
      <c r="G79" s="183">
        <v>-5.28</v>
      </c>
      <c r="H79" s="268"/>
    </row>
    <row r="80" spans="1:8" ht="19" customHeight="1" x14ac:dyDescent="0.15">
      <c r="A80" s="272"/>
      <c r="B80" s="275"/>
      <c r="C80" s="176" t="s">
        <v>5</v>
      </c>
      <c r="D80" s="276">
        <v>3697</v>
      </c>
      <c r="E80" s="276">
        <v>3630</v>
      </c>
      <c r="F80" s="284"/>
      <c r="G80" s="179">
        <v>-1.81</v>
      </c>
      <c r="H80" s="268"/>
    </row>
    <row r="81" spans="1:8" ht="19" customHeight="1" x14ac:dyDescent="0.15">
      <c r="A81" s="272"/>
      <c r="B81" s="275"/>
      <c r="C81" s="181" t="s">
        <v>6</v>
      </c>
      <c r="D81" s="277">
        <v>10418</v>
      </c>
      <c r="E81" s="277">
        <v>10049</v>
      </c>
      <c r="F81" s="178"/>
      <c r="G81" s="183">
        <v>-3.54</v>
      </c>
      <c r="H81" s="268"/>
    </row>
    <row r="82" spans="1:8" ht="19" customHeight="1" x14ac:dyDescent="0.15">
      <c r="A82" s="272"/>
      <c r="B82" s="275"/>
      <c r="C82" s="176" t="s">
        <v>55</v>
      </c>
      <c r="D82" s="276">
        <v>58335</v>
      </c>
      <c r="E82" s="276">
        <v>55452</v>
      </c>
      <c r="F82" s="286"/>
      <c r="G82" s="179">
        <v>-4.9400000000000004</v>
      </c>
      <c r="H82" s="268"/>
    </row>
    <row r="83" spans="1:8" ht="19" customHeight="1" x14ac:dyDescent="0.15">
      <c r="A83" s="272"/>
      <c r="B83" s="275"/>
      <c r="C83" s="181" t="s">
        <v>7</v>
      </c>
      <c r="D83" s="277">
        <v>2676</v>
      </c>
      <c r="E83" s="277">
        <v>2813</v>
      </c>
      <c r="F83" s="286"/>
      <c r="G83" s="183">
        <v>5.12</v>
      </c>
      <c r="H83" s="268"/>
    </row>
    <row r="84" spans="1:8" ht="19" customHeight="1" x14ac:dyDescent="0.15">
      <c r="A84" s="272"/>
      <c r="B84" s="275"/>
      <c r="C84" s="176" t="s">
        <v>8</v>
      </c>
      <c r="D84" s="276">
        <v>8765</v>
      </c>
      <c r="E84" s="276">
        <v>9717</v>
      </c>
      <c r="F84" s="286"/>
      <c r="G84" s="179">
        <v>10.86</v>
      </c>
      <c r="H84" s="268"/>
    </row>
    <row r="85" spans="1:8" ht="19" customHeight="1" x14ac:dyDescent="0.15">
      <c r="A85" s="272"/>
      <c r="B85" s="275"/>
      <c r="C85" s="181" t="s">
        <v>9</v>
      </c>
      <c r="D85" s="277">
        <v>7807</v>
      </c>
      <c r="E85" s="277">
        <v>7530</v>
      </c>
      <c r="F85" s="286"/>
      <c r="G85" s="183">
        <v>-3.55</v>
      </c>
      <c r="H85" s="268"/>
    </row>
    <row r="86" spans="1:8" ht="19" customHeight="1" x14ac:dyDescent="0.15">
      <c r="A86" s="278"/>
      <c r="B86" s="279" t="s">
        <v>222</v>
      </c>
      <c r="C86" s="279"/>
      <c r="D86" s="280">
        <v>320965</v>
      </c>
      <c r="E86" s="280">
        <v>323974</v>
      </c>
      <c r="F86" s="287"/>
      <c r="G86" s="282">
        <v>0.94</v>
      </c>
      <c r="H86" s="283"/>
    </row>
    <row r="87" spans="1:8" ht="19" customHeight="1" x14ac:dyDescent="0.15">
      <c r="A87" s="272"/>
      <c r="B87" s="288" t="s">
        <v>53</v>
      </c>
      <c r="C87" s="289"/>
      <c r="D87" s="290">
        <v>880178</v>
      </c>
      <c r="E87" s="290">
        <v>882761</v>
      </c>
      <c r="F87" s="291"/>
      <c r="G87" s="292">
        <v>0.28999999999999998</v>
      </c>
      <c r="H87" s="268"/>
    </row>
    <row r="88" spans="1:8" ht="10" customHeight="1" x14ac:dyDescent="0.15">
      <c r="A88" s="293"/>
      <c r="B88" s="294"/>
      <c r="C88" s="294"/>
      <c r="D88" s="294"/>
      <c r="E88" s="294"/>
      <c r="F88" s="294"/>
      <c r="G88" s="295"/>
      <c r="H88" s="296"/>
    </row>
    <row r="89" spans="1:8" ht="12" x14ac:dyDescent="0.15"/>
    <row r="90" spans="1:8" ht="12" x14ac:dyDescent="0.15"/>
    <row r="91" spans="1:8" ht="18" customHeight="1" x14ac:dyDescent="0.25">
      <c r="A91" s="259"/>
      <c r="B91" s="260" t="s">
        <v>323</v>
      </c>
      <c r="C91" s="261" t="s" vm="4">
        <v>327</v>
      </c>
      <c r="D91" s="261"/>
      <c r="E91" s="261"/>
      <c r="F91" s="261"/>
      <c r="G91" s="374" t="s">
        <v>359</v>
      </c>
      <c r="H91" s="262"/>
    </row>
    <row r="92" spans="1:8" ht="10" customHeight="1" x14ac:dyDescent="0.15">
      <c r="A92" s="263"/>
      <c r="B92" s="264"/>
      <c r="C92" s="264"/>
      <c r="D92" s="265"/>
      <c r="E92" s="265"/>
      <c r="F92" s="266"/>
      <c r="G92" s="267"/>
      <c r="H92" s="268"/>
    </row>
    <row r="93" spans="1:8" ht="52" customHeight="1" x14ac:dyDescent="0.15">
      <c r="A93" s="263"/>
      <c r="B93" s="269" t="s">
        <v>342</v>
      </c>
      <c r="C93" s="269"/>
      <c r="D93" s="270" t="s">
        <v>343</v>
      </c>
      <c r="E93" s="270"/>
      <c r="F93" s="270"/>
      <c r="G93" s="271"/>
      <c r="H93" s="268"/>
    </row>
    <row r="94" spans="1:8" ht="19" customHeight="1" x14ac:dyDescent="0.15">
      <c r="A94" s="272"/>
      <c r="B94" s="273" t="s">
        <v>67</v>
      </c>
      <c r="C94" s="273" t="s">
        <v>206</v>
      </c>
      <c r="D94" s="270">
        <v>2006</v>
      </c>
      <c r="E94" s="270">
        <v>2007</v>
      </c>
      <c r="F94" s="274"/>
      <c r="G94" s="271"/>
      <c r="H94" s="268"/>
    </row>
    <row r="95" spans="1:8" ht="19" customHeight="1" x14ac:dyDescent="0.15">
      <c r="A95" s="272"/>
      <c r="B95" s="275" t="s">
        <v>78</v>
      </c>
      <c r="C95" s="176" t="s">
        <v>3</v>
      </c>
      <c r="D95" s="276">
        <v>458503</v>
      </c>
      <c r="E95" s="276">
        <v>454145</v>
      </c>
      <c r="F95" s="178"/>
      <c r="G95" s="179">
        <v>-0.95</v>
      </c>
      <c r="H95" s="268"/>
    </row>
    <row r="96" spans="1:8" ht="19" customHeight="1" x14ac:dyDescent="0.15">
      <c r="A96" s="272"/>
      <c r="B96" s="275"/>
      <c r="C96" s="181" t="s">
        <v>4</v>
      </c>
      <c r="D96" s="277">
        <v>18101</v>
      </c>
      <c r="E96" s="277">
        <v>17149</v>
      </c>
      <c r="F96" s="178"/>
      <c r="G96" s="183">
        <v>-5.26</v>
      </c>
      <c r="H96" s="268"/>
    </row>
    <row r="97" spans="1:8" ht="19" customHeight="1" x14ac:dyDescent="0.15">
      <c r="A97" s="272"/>
      <c r="B97" s="275"/>
      <c r="C97" s="176" t="s">
        <v>5</v>
      </c>
      <c r="D97" s="276">
        <v>3999</v>
      </c>
      <c r="E97" s="276">
        <v>3797</v>
      </c>
      <c r="F97" s="178"/>
      <c r="G97" s="179">
        <v>-5.05</v>
      </c>
      <c r="H97" s="268"/>
    </row>
    <row r="98" spans="1:8" ht="19" customHeight="1" x14ac:dyDescent="0.15">
      <c r="A98" s="272"/>
      <c r="B98" s="275"/>
      <c r="C98" s="181" t="s">
        <v>6</v>
      </c>
      <c r="D98" s="277">
        <v>2460</v>
      </c>
      <c r="E98" s="277">
        <v>2276</v>
      </c>
      <c r="F98" s="178"/>
      <c r="G98" s="183">
        <v>-7.48</v>
      </c>
      <c r="H98" s="268"/>
    </row>
    <row r="99" spans="1:8" ht="19" customHeight="1" x14ac:dyDescent="0.15">
      <c r="A99" s="272"/>
      <c r="B99" s="275"/>
      <c r="C99" s="176" t="s">
        <v>55</v>
      </c>
      <c r="D99" s="276">
        <v>54746</v>
      </c>
      <c r="E99" s="276">
        <v>52853</v>
      </c>
      <c r="F99" s="178"/>
      <c r="G99" s="179">
        <v>-3.46</v>
      </c>
      <c r="H99" s="268"/>
    </row>
    <row r="100" spans="1:8" ht="19" customHeight="1" x14ac:dyDescent="0.15">
      <c r="A100" s="272"/>
      <c r="B100" s="275"/>
      <c r="C100" s="181" t="s">
        <v>7</v>
      </c>
      <c r="D100" s="277">
        <v>2124</v>
      </c>
      <c r="E100" s="277">
        <v>2034</v>
      </c>
      <c r="F100" s="178"/>
      <c r="G100" s="183">
        <v>-4.24</v>
      </c>
      <c r="H100" s="268"/>
    </row>
    <row r="101" spans="1:8" ht="19" customHeight="1" x14ac:dyDescent="0.15">
      <c r="A101" s="272"/>
      <c r="B101" s="275"/>
      <c r="C101" s="176" t="s">
        <v>8</v>
      </c>
      <c r="D101" s="276">
        <v>8862</v>
      </c>
      <c r="E101" s="276">
        <v>7690</v>
      </c>
      <c r="F101" s="178"/>
      <c r="G101" s="179">
        <v>-13.23</v>
      </c>
      <c r="H101" s="268"/>
    </row>
    <row r="102" spans="1:8" ht="19" customHeight="1" x14ac:dyDescent="0.15">
      <c r="A102" s="272"/>
      <c r="B102" s="275"/>
      <c r="C102" s="181" t="s">
        <v>9</v>
      </c>
      <c r="D102" s="277">
        <v>1325</v>
      </c>
      <c r="E102" s="277">
        <v>1262</v>
      </c>
      <c r="F102" s="184"/>
      <c r="G102" s="183">
        <v>-4.75</v>
      </c>
      <c r="H102" s="268"/>
    </row>
    <row r="103" spans="1:8" ht="19" customHeight="1" x14ac:dyDescent="0.15">
      <c r="A103" s="278"/>
      <c r="B103" s="279" t="s">
        <v>223</v>
      </c>
      <c r="C103" s="279"/>
      <c r="D103" s="280">
        <v>550120</v>
      </c>
      <c r="E103" s="280">
        <f>SUM(E95:E102)</f>
        <v>541206</v>
      </c>
      <c r="F103" s="281"/>
      <c r="G103" s="282">
        <v>-1.62</v>
      </c>
      <c r="H103" s="283"/>
    </row>
    <row r="104" spans="1:8" ht="19" customHeight="1" x14ac:dyDescent="0.15">
      <c r="A104" s="272"/>
      <c r="B104" s="275" t="s">
        <v>79</v>
      </c>
      <c r="C104" s="176" t="s">
        <v>3</v>
      </c>
      <c r="D104" s="276">
        <v>108309</v>
      </c>
      <c r="E104" s="276">
        <v>109951</v>
      </c>
      <c r="F104" s="178"/>
      <c r="G104" s="179">
        <v>1.52</v>
      </c>
      <c r="H104" s="268"/>
    </row>
    <row r="105" spans="1:8" ht="19" customHeight="1" x14ac:dyDescent="0.15">
      <c r="A105" s="272"/>
      <c r="B105" s="275"/>
      <c r="C105" s="181" t="s">
        <v>4</v>
      </c>
      <c r="D105" s="277">
        <v>3450</v>
      </c>
      <c r="E105" s="277">
        <v>3750</v>
      </c>
      <c r="F105" s="178"/>
      <c r="G105" s="183">
        <v>8.6999999999999993</v>
      </c>
      <c r="H105" s="268"/>
    </row>
    <row r="106" spans="1:8" ht="19" customHeight="1" x14ac:dyDescent="0.15">
      <c r="A106" s="272"/>
      <c r="B106" s="275"/>
      <c r="C106" s="176" t="s">
        <v>5</v>
      </c>
      <c r="D106" s="276">
        <v>1649</v>
      </c>
      <c r="E106" s="276">
        <v>1543</v>
      </c>
      <c r="F106" s="284"/>
      <c r="G106" s="179">
        <v>-6.43</v>
      </c>
      <c r="H106" s="268"/>
    </row>
    <row r="107" spans="1:8" ht="19" customHeight="1" x14ac:dyDescent="0.15">
      <c r="A107" s="272"/>
      <c r="B107" s="275"/>
      <c r="C107" s="181" t="s">
        <v>6</v>
      </c>
      <c r="D107" s="277">
        <v>5457</v>
      </c>
      <c r="E107" s="277">
        <v>5654</v>
      </c>
      <c r="F107" s="178"/>
      <c r="G107" s="183">
        <v>3.61</v>
      </c>
      <c r="H107" s="268"/>
    </row>
    <row r="108" spans="1:8" ht="19" customHeight="1" x14ac:dyDescent="0.15">
      <c r="A108" s="272"/>
      <c r="B108" s="275"/>
      <c r="C108" s="176" t="s">
        <v>55</v>
      </c>
      <c r="D108" s="276">
        <v>28797</v>
      </c>
      <c r="E108" s="276">
        <v>27206</v>
      </c>
      <c r="F108" s="178"/>
      <c r="G108" s="179">
        <v>-5.52</v>
      </c>
      <c r="H108" s="268"/>
    </row>
    <row r="109" spans="1:8" ht="19" customHeight="1" x14ac:dyDescent="0.15">
      <c r="A109" s="272"/>
      <c r="B109" s="275"/>
      <c r="C109" s="181" t="s">
        <v>7</v>
      </c>
      <c r="D109" s="277">
        <v>405</v>
      </c>
      <c r="E109" s="277">
        <v>348</v>
      </c>
      <c r="F109" s="178"/>
      <c r="G109" s="183">
        <v>-14.07</v>
      </c>
      <c r="H109" s="268"/>
    </row>
    <row r="110" spans="1:8" ht="19" customHeight="1" x14ac:dyDescent="0.15">
      <c r="A110" s="272"/>
      <c r="B110" s="275"/>
      <c r="C110" s="176" t="s">
        <v>8</v>
      </c>
      <c r="D110" s="276">
        <v>3248</v>
      </c>
      <c r="E110" s="276">
        <v>2638</v>
      </c>
      <c r="F110" s="178"/>
      <c r="G110" s="179">
        <v>-18.78</v>
      </c>
      <c r="H110" s="268"/>
    </row>
    <row r="111" spans="1:8" ht="19" customHeight="1" x14ac:dyDescent="0.15">
      <c r="A111" s="272"/>
      <c r="B111" s="275"/>
      <c r="C111" s="181" t="s">
        <v>9</v>
      </c>
      <c r="D111" s="277">
        <v>3028</v>
      </c>
      <c r="E111" s="277">
        <v>3009</v>
      </c>
      <c r="F111" s="178"/>
      <c r="G111" s="183">
        <v>-0.63</v>
      </c>
      <c r="H111" s="268"/>
    </row>
    <row r="112" spans="1:8" ht="19" customHeight="1" x14ac:dyDescent="0.15">
      <c r="A112" s="278"/>
      <c r="B112" s="279" t="s">
        <v>224</v>
      </c>
      <c r="C112" s="279"/>
      <c r="D112" s="280">
        <v>154343</v>
      </c>
      <c r="E112" s="280">
        <f>SUM(E104:E111)</f>
        <v>154099</v>
      </c>
      <c r="F112" s="281"/>
      <c r="G112" s="282">
        <v>-0.16</v>
      </c>
      <c r="H112" s="283"/>
    </row>
    <row r="113" spans="1:8" ht="19" customHeight="1" x14ac:dyDescent="0.15">
      <c r="A113" s="272"/>
      <c r="B113" s="275" t="s">
        <v>80</v>
      </c>
      <c r="C113" s="176" t="s">
        <v>3</v>
      </c>
      <c r="D113" s="276">
        <v>214259</v>
      </c>
      <c r="E113" s="276">
        <v>222588</v>
      </c>
      <c r="F113" s="284"/>
      <c r="G113" s="179">
        <v>9.89</v>
      </c>
      <c r="H113" s="268"/>
    </row>
    <row r="114" spans="1:8" ht="19" customHeight="1" x14ac:dyDescent="0.15">
      <c r="A114" s="272"/>
      <c r="B114" s="275"/>
      <c r="C114" s="181" t="s">
        <v>4</v>
      </c>
      <c r="D114" s="277">
        <v>10669</v>
      </c>
      <c r="E114" s="277">
        <v>10118</v>
      </c>
      <c r="F114" s="178"/>
      <c r="G114" s="183">
        <v>-5.16</v>
      </c>
      <c r="H114" s="268"/>
    </row>
    <row r="115" spans="1:8" ht="19" customHeight="1" x14ac:dyDescent="0.15">
      <c r="A115" s="272"/>
      <c r="B115" s="275"/>
      <c r="C115" s="176" t="s">
        <v>5</v>
      </c>
      <c r="D115" s="276">
        <v>3912</v>
      </c>
      <c r="E115" s="276">
        <v>3787</v>
      </c>
      <c r="F115" s="178"/>
      <c r="G115" s="179">
        <v>-3.2</v>
      </c>
      <c r="H115" s="268"/>
    </row>
    <row r="116" spans="1:8" ht="19" customHeight="1" x14ac:dyDescent="0.15">
      <c r="A116" s="272"/>
      <c r="B116" s="275"/>
      <c r="C116" s="181" t="s">
        <v>6</v>
      </c>
      <c r="D116" s="277">
        <v>29046</v>
      </c>
      <c r="E116" s="277">
        <v>30391</v>
      </c>
      <c r="F116" s="184"/>
      <c r="G116" s="183">
        <v>4.63</v>
      </c>
      <c r="H116" s="268"/>
    </row>
    <row r="117" spans="1:8" ht="19" customHeight="1" x14ac:dyDescent="0.15">
      <c r="A117" s="272"/>
      <c r="B117" s="275"/>
      <c r="C117" s="176" t="s">
        <v>55</v>
      </c>
      <c r="D117" s="276">
        <v>61705</v>
      </c>
      <c r="E117" s="276">
        <v>59324</v>
      </c>
      <c r="F117" s="178"/>
      <c r="G117" s="179">
        <v>-3.86</v>
      </c>
      <c r="H117" s="268"/>
    </row>
    <row r="118" spans="1:8" ht="19" customHeight="1" x14ac:dyDescent="0.15">
      <c r="A118" s="272"/>
      <c r="B118" s="275"/>
      <c r="C118" s="181" t="s">
        <v>7</v>
      </c>
      <c r="D118" s="277">
        <v>1395</v>
      </c>
      <c r="E118" s="277">
        <v>1337</v>
      </c>
      <c r="F118" s="178"/>
      <c r="G118" s="183">
        <v>-4.16</v>
      </c>
      <c r="H118" s="268"/>
    </row>
    <row r="119" spans="1:8" ht="19" customHeight="1" x14ac:dyDescent="0.15">
      <c r="A119" s="272"/>
      <c r="B119" s="275"/>
      <c r="C119" s="176" t="s">
        <v>8</v>
      </c>
      <c r="D119" s="276">
        <v>6190</v>
      </c>
      <c r="E119" s="276">
        <v>6283</v>
      </c>
      <c r="F119" s="284"/>
      <c r="G119" s="179">
        <v>1.5</v>
      </c>
      <c r="H119" s="268"/>
    </row>
    <row r="120" spans="1:8" ht="19" customHeight="1" x14ac:dyDescent="0.15">
      <c r="A120" s="272"/>
      <c r="B120" s="275"/>
      <c r="C120" s="181" t="s">
        <v>9</v>
      </c>
      <c r="D120" s="277">
        <v>4772</v>
      </c>
      <c r="E120" s="277">
        <v>5136</v>
      </c>
      <c r="F120" s="178"/>
      <c r="G120" s="183">
        <v>7.63</v>
      </c>
      <c r="H120" s="268"/>
    </row>
    <row r="121" spans="1:8" ht="19" customHeight="1" x14ac:dyDescent="0.15">
      <c r="A121" s="278"/>
      <c r="B121" s="279" t="s">
        <v>225</v>
      </c>
      <c r="C121" s="279"/>
      <c r="D121" s="280">
        <v>331948</v>
      </c>
      <c r="E121" s="280">
        <f>SUM(E113:E120)</f>
        <v>338964</v>
      </c>
      <c r="F121" s="285"/>
      <c r="G121" s="282">
        <v>2.11</v>
      </c>
      <c r="H121" s="283"/>
    </row>
    <row r="122" spans="1:8" ht="19" customHeight="1" x14ac:dyDescent="0.15">
      <c r="A122" s="272"/>
      <c r="B122" s="275" t="s">
        <v>81</v>
      </c>
      <c r="C122" s="176" t="s">
        <v>3</v>
      </c>
      <c r="D122" s="276">
        <v>56507</v>
      </c>
      <c r="E122" s="276">
        <v>57954</v>
      </c>
      <c r="F122" s="178"/>
      <c r="G122" s="179">
        <v>5.56</v>
      </c>
      <c r="H122" s="268"/>
    </row>
    <row r="123" spans="1:8" ht="19" customHeight="1" x14ac:dyDescent="0.15">
      <c r="A123" s="272"/>
      <c r="B123" s="275"/>
      <c r="C123" s="181" t="s">
        <v>4</v>
      </c>
      <c r="D123" s="277">
        <v>1953</v>
      </c>
      <c r="E123" s="277">
        <v>1838</v>
      </c>
      <c r="F123" s="178"/>
      <c r="G123" s="183">
        <v>-5.89</v>
      </c>
      <c r="H123" s="268"/>
    </row>
    <row r="124" spans="1:8" ht="19" customHeight="1" x14ac:dyDescent="0.15">
      <c r="A124" s="272"/>
      <c r="B124" s="275"/>
      <c r="C124" s="176" t="s">
        <v>5</v>
      </c>
      <c r="D124" s="276">
        <v>1093</v>
      </c>
      <c r="E124" s="276">
        <v>936</v>
      </c>
      <c r="F124" s="284"/>
      <c r="G124" s="179">
        <v>-14.36</v>
      </c>
      <c r="H124" s="268"/>
    </row>
    <row r="125" spans="1:8" ht="19" customHeight="1" x14ac:dyDescent="0.15">
      <c r="A125" s="272"/>
      <c r="B125" s="275"/>
      <c r="C125" s="181" t="s">
        <v>6</v>
      </c>
      <c r="D125" s="277">
        <v>2928</v>
      </c>
      <c r="E125" s="277">
        <v>2798</v>
      </c>
      <c r="F125" s="178"/>
      <c r="G125" s="183">
        <v>-4.4400000000000004</v>
      </c>
      <c r="H125" s="268"/>
    </row>
    <row r="126" spans="1:8" ht="19" customHeight="1" x14ac:dyDescent="0.15">
      <c r="A126" s="272"/>
      <c r="B126" s="275"/>
      <c r="C126" s="176" t="s">
        <v>55</v>
      </c>
      <c r="D126" s="276">
        <v>12315</v>
      </c>
      <c r="E126" s="276">
        <v>12213</v>
      </c>
      <c r="F126" s="286"/>
      <c r="G126" s="179">
        <v>-0.83</v>
      </c>
      <c r="H126" s="268"/>
    </row>
    <row r="127" spans="1:8" ht="19" customHeight="1" x14ac:dyDescent="0.15">
      <c r="A127" s="272"/>
      <c r="B127" s="275"/>
      <c r="C127" s="181" t="s">
        <v>7</v>
      </c>
      <c r="D127" s="277">
        <v>525</v>
      </c>
      <c r="E127" s="277">
        <v>547</v>
      </c>
      <c r="F127" s="286"/>
      <c r="G127" s="183">
        <v>4.1900000000000004</v>
      </c>
      <c r="H127" s="268"/>
    </row>
    <row r="128" spans="1:8" ht="19" customHeight="1" x14ac:dyDescent="0.15">
      <c r="A128" s="272"/>
      <c r="B128" s="275"/>
      <c r="C128" s="176" t="s">
        <v>8</v>
      </c>
      <c r="D128" s="276">
        <v>2574</v>
      </c>
      <c r="E128" s="276">
        <v>1876</v>
      </c>
      <c r="F128" s="286"/>
      <c r="G128" s="179">
        <v>-27.12</v>
      </c>
      <c r="H128" s="268"/>
    </row>
    <row r="129" spans="1:8" ht="19" customHeight="1" x14ac:dyDescent="0.15">
      <c r="A129" s="272"/>
      <c r="B129" s="275"/>
      <c r="C129" s="181" t="s">
        <v>9</v>
      </c>
      <c r="D129" s="277">
        <v>2877</v>
      </c>
      <c r="E129" s="277">
        <v>3092</v>
      </c>
      <c r="F129" s="286"/>
      <c r="G129" s="183">
        <v>7.47</v>
      </c>
      <c r="H129" s="268"/>
    </row>
    <row r="130" spans="1:8" ht="19" customHeight="1" x14ac:dyDescent="0.15">
      <c r="A130" s="278"/>
      <c r="B130" s="279" t="s">
        <v>226</v>
      </c>
      <c r="C130" s="279"/>
      <c r="D130" s="280">
        <v>80772</v>
      </c>
      <c r="E130" s="280">
        <f>SUM(E122:E129)</f>
        <v>81254</v>
      </c>
      <c r="F130" s="287"/>
      <c r="G130" s="282">
        <v>0.6</v>
      </c>
      <c r="H130" s="283"/>
    </row>
    <row r="131" spans="1:8" ht="19" customHeight="1" x14ac:dyDescent="0.15">
      <c r="A131" s="272"/>
      <c r="B131" s="288" t="s">
        <v>53</v>
      </c>
      <c r="C131" s="289"/>
      <c r="D131" s="290">
        <v>1117183</v>
      </c>
      <c r="E131" s="290">
        <f>SUM(E130+E121+E112+E103)</f>
        <v>1115523</v>
      </c>
      <c r="F131" s="291"/>
      <c r="G131" s="292">
        <v>-0.15</v>
      </c>
      <c r="H131" s="268"/>
    </row>
    <row r="132" spans="1:8" ht="10" customHeight="1" x14ac:dyDescent="0.15">
      <c r="A132" s="293"/>
      <c r="B132" s="294"/>
      <c r="C132" s="294"/>
      <c r="D132" s="294"/>
      <c r="E132" s="294"/>
      <c r="F132" s="294"/>
      <c r="G132" s="295"/>
      <c r="H132" s="296"/>
    </row>
    <row r="135" spans="1:8" ht="18" customHeight="1" x14ac:dyDescent="0.25">
      <c r="A135" s="259"/>
      <c r="B135" s="260" t="s">
        <v>323</v>
      </c>
      <c r="C135" s="261" t="s" vm="5">
        <v>328</v>
      </c>
      <c r="D135" s="261"/>
      <c r="E135" s="261"/>
      <c r="F135" s="261"/>
      <c r="G135" s="374" t="s">
        <v>360</v>
      </c>
      <c r="H135" s="262"/>
    </row>
    <row r="136" spans="1:8" ht="10" customHeight="1" x14ac:dyDescent="0.15">
      <c r="A136" s="263"/>
      <c r="B136" s="264"/>
      <c r="C136" s="264"/>
      <c r="D136" s="265"/>
      <c r="E136" s="265"/>
      <c r="F136" s="266"/>
      <c r="G136" s="267"/>
      <c r="H136" s="268"/>
    </row>
    <row r="137" spans="1:8" ht="52" customHeight="1" x14ac:dyDescent="0.15">
      <c r="A137" s="263"/>
      <c r="B137" s="269" t="s">
        <v>342</v>
      </c>
      <c r="C137" s="269"/>
      <c r="D137" s="270" t="s">
        <v>343</v>
      </c>
      <c r="E137" s="270"/>
      <c r="F137" s="270"/>
      <c r="G137" s="271"/>
      <c r="H137" s="268"/>
    </row>
    <row r="138" spans="1:8" ht="19" customHeight="1" x14ac:dyDescent="0.15">
      <c r="A138" s="272"/>
      <c r="B138" s="273" t="s">
        <v>67</v>
      </c>
      <c r="C138" s="273" t="s">
        <v>206</v>
      </c>
      <c r="D138" s="270">
        <v>2006</v>
      </c>
      <c r="E138" s="270">
        <v>2007</v>
      </c>
      <c r="F138" s="274"/>
      <c r="G138" s="271"/>
      <c r="H138" s="268"/>
    </row>
    <row r="139" spans="1:8" ht="16" customHeight="1" x14ac:dyDescent="0.15">
      <c r="A139" s="272"/>
      <c r="B139" s="275" t="s">
        <v>204</v>
      </c>
      <c r="C139" s="176" t="s">
        <v>3</v>
      </c>
      <c r="D139" s="276">
        <v>97305</v>
      </c>
      <c r="E139" s="276">
        <v>96357</v>
      </c>
      <c r="F139" s="178"/>
      <c r="G139" s="179">
        <v>-0.97</v>
      </c>
      <c r="H139" s="268"/>
    </row>
    <row r="140" spans="1:8" ht="16" customHeight="1" x14ac:dyDescent="0.15">
      <c r="A140" s="272"/>
      <c r="B140" s="275"/>
      <c r="C140" s="181" t="s">
        <v>4</v>
      </c>
      <c r="D140" s="277">
        <v>1933</v>
      </c>
      <c r="E140" s="277">
        <v>2062</v>
      </c>
      <c r="F140" s="178"/>
      <c r="G140" s="183">
        <v>6.67</v>
      </c>
      <c r="H140" s="268"/>
    </row>
    <row r="141" spans="1:8" ht="16" customHeight="1" x14ac:dyDescent="0.15">
      <c r="A141" s="272"/>
      <c r="B141" s="275"/>
      <c r="C141" s="176" t="s">
        <v>5</v>
      </c>
      <c r="D141" s="276">
        <v>823</v>
      </c>
      <c r="E141" s="276">
        <v>829</v>
      </c>
      <c r="F141" s="178"/>
      <c r="G141" s="179">
        <v>0.73</v>
      </c>
      <c r="H141" s="268"/>
    </row>
    <row r="142" spans="1:8" ht="16" customHeight="1" x14ac:dyDescent="0.15">
      <c r="A142" s="272"/>
      <c r="B142" s="275"/>
      <c r="C142" s="181" t="s">
        <v>6</v>
      </c>
      <c r="D142" s="277">
        <v>1927</v>
      </c>
      <c r="E142" s="277">
        <v>1831</v>
      </c>
      <c r="F142" s="178"/>
      <c r="G142" s="183">
        <v>-4.9800000000000004</v>
      </c>
      <c r="H142" s="268"/>
    </row>
    <row r="143" spans="1:8" ht="16" customHeight="1" x14ac:dyDescent="0.15">
      <c r="A143" s="272"/>
      <c r="B143" s="275"/>
      <c r="C143" s="176" t="s">
        <v>55</v>
      </c>
      <c r="D143" s="276">
        <v>14581</v>
      </c>
      <c r="E143" s="276">
        <v>13338</v>
      </c>
      <c r="F143" s="178"/>
      <c r="G143" s="179">
        <v>-8.52</v>
      </c>
      <c r="H143" s="268"/>
    </row>
    <row r="144" spans="1:8" ht="16" customHeight="1" x14ac:dyDescent="0.15">
      <c r="A144" s="272"/>
      <c r="B144" s="275"/>
      <c r="C144" s="181" t="s">
        <v>7</v>
      </c>
      <c r="D144" s="277">
        <v>348</v>
      </c>
      <c r="E144" s="277">
        <v>568</v>
      </c>
      <c r="F144" s="178"/>
      <c r="G144" s="183">
        <v>63.22</v>
      </c>
      <c r="H144" s="268"/>
    </row>
    <row r="145" spans="1:8" ht="16" customHeight="1" x14ac:dyDescent="0.15">
      <c r="A145" s="272"/>
      <c r="B145" s="275"/>
      <c r="C145" s="176" t="s">
        <v>8</v>
      </c>
      <c r="D145" s="276">
        <v>322</v>
      </c>
      <c r="E145" s="276">
        <v>294</v>
      </c>
      <c r="F145" s="178"/>
      <c r="G145" s="179">
        <v>-8.6999999999999993</v>
      </c>
      <c r="H145" s="268"/>
    </row>
    <row r="146" spans="1:8" ht="16" customHeight="1" x14ac:dyDescent="0.15">
      <c r="A146" s="272"/>
      <c r="B146" s="275"/>
      <c r="C146" s="181" t="s">
        <v>9</v>
      </c>
      <c r="D146" s="277">
        <v>1062</v>
      </c>
      <c r="E146" s="277">
        <v>1167</v>
      </c>
      <c r="F146" s="184"/>
      <c r="G146" s="183">
        <v>9.89</v>
      </c>
      <c r="H146" s="268"/>
    </row>
    <row r="147" spans="1:8" ht="16" customHeight="1" x14ac:dyDescent="0.15">
      <c r="A147" s="278"/>
      <c r="B147" s="279" t="s">
        <v>329</v>
      </c>
      <c r="C147" s="279"/>
      <c r="D147" s="280">
        <v>118301</v>
      </c>
      <c r="E147" s="280">
        <f>SUM(E139:E146)</f>
        <v>116446</v>
      </c>
      <c r="F147" s="281"/>
      <c r="G147" s="282">
        <v>-1.57</v>
      </c>
      <c r="H147" s="283"/>
    </row>
    <row r="148" spans="1:8" ht="16" customHeight="1" x14ac:dyDescent="0.15">
      <c r="A148" s="272"/>
      <c r="B148" s="275" t="s">
        <v>84</v>
      </c>
      <c r="C148" s="176" t="s">
        <v>3</v>
      </c>
      <c r="D148" s="276">
        <v>19304</v>
      </c>
      <c r="E148" s="276">
        <v>20637</v>
      </c>
      <c r="F148" s="178"/>
      <c r="G148" s="179">
        <v>6.91</v>
      </c>
      <c r="H148" s="268"/>
    </row>
    <row r="149" spans="1:8" ht="16" customHeight="1" x14ac:dyDescent="0.15">
      <c r="A149" s="272"/>
      <c r="B149" s="275"/>
      <c r="C149" s="181" t="s">
        <v>4</v>
      </c>
      <c r="D149" s="277">
        <v>758</v>
      </c>
      <c r="E149" s="277">
        <v>697</v>
      </c>
      <c r="F149" s="178"/>
      <c r="G149" s="183">
        <v>-8.0500000000000007</v>
      </c>
      <c r="H149" s="268"/>
    </row>
    <row r="150" spans="1:8" ht="16" customHeight="1" x14ac:dyDescent="0.15">
      <c r="A150" s="272"/>
      <c r="B150" s="275"/>
      <c r="C150" s="176" t="s">
        <v>5</v>
      </c>
      <c r="D150" s="276">
        <v>219</v>
      </c>
      <c r="E150" s="276">
        <v>259</v>
      </c>
      <c r="F150" s="284"/>
      <c r="G150" s="179">
        <v>18.260000000000002</v>
      </c>
      <c r="H150" s="268"/>
    </row>
    <row r="151" spans="1:8" ht="16" customHeight="1" x14ac:dyDescent="0.15">
      <c r="A151" s="272"/>
      <c r="B151" s="275"/>
      <c r="C151" s="181" t="s">
        <v>6</v>
      </c>
      <c r="D151" s="277">
        <v>469</v>
      </c>
      <c r="E151" s="277">
        <v>352</v>
      </c>
      <c r="F151" s="178"/>
      <c r="G151" s="183">
        <v>-24.95</v>
      </c>
      <c r="H151" s="268"/>
    </row>
    <row r="152" spans="1:8" ht="16" customHeight="1" x14ac:dyDescent="0.15">
      <c r="A152" s="272"/>
      <c r="B152" s="275"/>
      <c r="C152" s="176" t="s">
        <v>55</v>
      </c>
      <c r="D152" s="276">
        <v>3809</v>
      </c>
      <c r="E152" s="276">
        <v>3736</v>
      </c>
      <c r="F152" s="178"/>
      <c r="G152" s="179">
        <v>-1.92</v>
      </c>
      <c r="H152" s="268"/>
    </row>
    <row r="153" spans="1:8" ht="16" customHeight="1" x14ac:dyDescent="0.15">
      <c r="A153" s="272"/>
      <c r="B153" s="275"/>
      <c r="C153" s="181" t="s">
        <v>7</v>
      </c>
      <c r="D153" s="277">
        <v>237</v>
      </c>
      <c r="E153" s="277">
        <v>375</v>
      </c>
      <c r="F153" s="178"/>
      <c r="G153" s="183">
        <v>58.23</v>
      </c>
      <c r="H153" s="268"/>
    </row>
    <row r="154" spans="1:8" ht="16" customHeight="1" x14ac:dyDescent="0.15">
      <c r="A154" s="272"/>
      <c r="B154" s="275"/>
      <c r="C154" s="176" t="s">
        <v>8</v>
      </c>
      <c r="D154" s="276">
        <v>143</v>
      </c>
      <c r="E154" s="276">
        <v>540</v>
      </c>
      <c r="F154" s="178"/>
      <c r="G154" s="179">
        <v>277.62</v>
      </c>
      <c r="H154" s="268"/>
    </row>
    <row r="155" spans="1:8" ht="16" customHeight="1" x14ac:dyDescent="0.15">
      <c r="A155" s="272"/>
      <c r="B155" s="275"/>
      <c r="C155" s="181" t="s">
        <v>9</v>
      </c>
      <c r="D155" s="277">
        <v>120</v>
      </c>
      <c r="E155" s="277">
        <v>125</v>
      </c>
      <c r="F155" s="178"/>
      <c r="G155" s="183">
        <v>4.17</v>
      </c>
      <c r="H155" s="268"/>
    </row>
    <row r="156" spans="1:8" ht="16" customHeight="1" x14ac:dyDescent="0.15">
      <c r="A156" s="278"/>
      <c r="B156" s="279" t="s">
        <v>227</v>
      </c>
      <c r="C156" s="279"/>
      <c r="D156" s="280">
        <v>25059</v>
      </c>
      <c r="E156" s="280">
        <f>SUM(E148:E155)</f>
        <v>26721</v>
      </c>
      <c r="F156" s="281"/>
      <c r="G156" s="282">
        <v>6.63</v>
      </c>
      <c r="H156" s="283"/>
    </row>
    <row r="157" spans="1:8" ht="16" customHeight="1" x14ac:dyDescent="0.15">
      <c r="A157" s="272"/>
      <c r="B157" s="275" t="s">
        <v>85</v>
      </c>
      <c r="C157" s="176" t="s">
        <v>3</v>
      </c>
      <c r="D157" s="276">
        <v>44309</v>
      </c>
      <c r="E157" s="276">
        <v>47872</v>
      </c>
      <c r="F157" s="284"/>
      <c r="G157" s="179">
        <v>8.0399999999999991</v>
      </c>
      <c r="H157" s="268"/>
    </row>
    <row r="158" spans="1:8" ht="16" customHeight="1" x14ac:dyDescent="0.15">
      <c r="A158" s="272"/>
      <c r="B158" s="275"/>
      <c r="C158" s="181" t="s">
        <v>4</v>
      </c>
      <c r="D158" s="277">
        <v>2036</v>
      </c>
      <c r="E158" s="277">
        <v>2151</v>
      </c>
      <c r="F158" s="178"/>
      <c r="G158" s="183">
        <v>5.65</v>
      </c>
      <c r="H158" s="268"/>
    </row>
    <row r="159" spans="1:8" ht="16" customHeight="1" x14ac:dyDescent="0.15">
      <c r="A159" s="272"/>
      <c r="B159" s="275"/>
      <c r="C159" s="176" t="s">
        <v>5</v>
      </c>
      <c r="D159" s="276">
        <v>487</v>
      </c>
      <c r="E159" s="276">
        <v>526</v>
      </c>
      <c r="F159" s="178"/>
      <c r="G159" s="179">
        <v>8.01</v>
      </c>
      <c r="H159" s="268"/>
    </row>
    <row r="160" spans="1:8" ht="16" customHeight="1" x14ac:dyDescent="0.15">
      <c r="A160" s="272"/>
      <c r="B160" s="275"/>
      <c r="C160" s="181" t="s">
        <v>6</v>
      </c>
      <c r="D160" s="277">
        <v>711</v>
      </c>
      <c r="E160" s="277">
        <v>647</v>
      </c>
      <c r="F160" s="184"/>
      <c r="G160" s="183">
        <v>-9</v>
      </c>
      <c r="H160" s="268"/>
    </row>
    <row r="161" spans="1:8" ht="16" customHeight="1" x14ac:dyDescent="0.15">
      <c r="A161" s="272"/>
      <c r="B161" s="275"/>
      <c r="C161" s="176" t="s">
        <v>55</v>
      </c>
      <c r="D161" s="276">
        <v>3688</v>
      </c>
      <c r="E161" s="276">
        <v>3399</v>
      </c>
      <c r="F161" s="178"/>
      <c r="G161" s="179">
        <v>-7.84</v>
      </c>
      <c r="H161" s="268"/>
    </row>
    <row r="162" spans="1:8" ht="16" customHeight="1" x14ac:dyDescent="0.15">
      <c r="A162" s="272"/>
      <c r="B162" s="275"/>
      <c r="C162" s="181" t="s">
        <v>7</v>
      </c>
      <c r="D162" s="277">
        <v>335</v>
      </c>
      <c r="E162" s="277">
        <v>334</v>
      </c>
      <c r="F162" s="178"/>
      <c r="G162" s="183">
        <v>-0.3</v>
      </c>
      <c r="H162" s="268"/>
    </row>
    <row r="163" spans="1:8" ht="16" customHeight="1" x14ac:dyDescent="0.15">
      <c r="A163" s="272"/>
      <c r="B163" s="275"/>
      <c r="C163" s="176" t="s">
        <v>8</v>
      </c>
      <c r="D163" s="276">
        <v>333</v>
      </c>
      <c r="E163" s="276">
        <v>563</v>
      </c>
      <c r="F163" s="284"/>
      <c r="G163" s="179">
        <v>69.069999999999993</v>
      </c>
      <c r="H163" s="268"/>
    </row>
    <row r="164" spans="1:8" ht="16" customHeight="1" x14ac:dyDescent="0.15">
      <c r="A164" s="272"/>
      <c r="B164" s="275"/>
      <c r="C164" s="181" t="s">
        <v>9</v>
      </c>
      <c r="D164" s="277">
        <v>6</v>
      </c>
      <c r="E164" s="277">
        <v>8</v>
      </c>
      <c r="F164" s="178"/>
      <c r="G164" s="183">
        <v>33.33</v>
      </c>
      <c r="H164" s="268"/>
    </row>
    <row r="165" spans="1:8" ht="16" customHeight="1" x14ac:dyDescent="0.15">
      <c r="A165" s="278"/>
      <c r="B165" s="279" t="s">
        <v>228</v>
      </c>
      <c r="C165" s="279"/>
      <c r="D165" s="280">
        <v>51905</v>
      </c>
      <c r="E165" s="280">
        <f>SUM(E157:E164)</f>
        <v>55500</v>
      </c>
      <c r="F165" s="285"/>
      <c r="G165" s="282">
        <v>6.93</v>
      </c>
      <c r="H165" s="283"/>
    </row>
    <row r="166" spans="1:8" ht="16" customHeight="1" x14ac:dyDescent="0.15">
      <c r="A166" s="272"/>
      <c r="B166" s="275" t="s">
        <v>86</v>
      </c>
      <c r="C166" s="176" t="s">
        <v>3</v>
      </c>
      <c r="D166" s="276">
        <v>235480</v>
      </c>
      <c r="E166" s="276">
        <v>240609</v>
      </c>
      <c r="F166" s="178"/>
      <c r="G166" s="179">
        <v>2.1800000000000002</v>
      </c>
      <c r="H166" s="268"/>
    </row>
    <row r="167" spans="1:8" ht="16" customHeight="1" x14ac:dyDescent="0.15">
      <c r="A167" s="272"/>
      <c r="B167" s="275"/>
      <c r="C167" s="181" t="s">
        <v>4</v>
      </c>
      <c r="D167" s="277">
        <v>8893</v>
      </c>
      <c r="E167" s="277">
        <v>9095</v>
      </c>
      <c r="F167" s="178"/>
      <c r="G167" s="183">
        <v>2.27</v>
      </c>
      <c r="H167" s="268"/>
    </row>
    <row r="168" spans="1:8" ht="16" customHeight="1" x14ac:dyDescent="0.15">
      <c r="A168" s="272"/>
      <c r="B168" s="275"/>
      <c r="C168" s="176" t="s">
        <v>5</v>
      </c>
      <c r="D168" s="276">
        <v>1942</v>
      </c>
      <c r="E168" s="276">
        <v>1803</v>
      </c>
      <c r="F168" s="284"/>
      <c r="G168" s="179">
        <v>-7.16</v>
      </c>
      <c r="H168" s="268"/>
    </row>
    <row r="169" spans="1:8" ht="16" customHeight="1" x14ac:dyDescent="0.15">
      <c r="A169" s="272"/>
      <c r="B169" s="275"/>
      <c r="C169" s="181" t="s">
        <v>6</v>
      </c>
      <c r="D169" s="277">
        <v>1684</v>
      </c>
      <c r="E169" s="277">
        <v>1637</v>
      </c>
      <c r="F169" s="178"/>
      <c r="G169" s="183">
        <v>-2.79</v>
      </c>
      <c r="H169" s="268"/>
    </row>
    <row r="170" spans="1:8" ht="16" customHeight="1" x14ac:dyDescent="0.15">
      <c r="A170" s="272"/>
      <c r="B170" s="275"/>
      <c r="C170" s="176" t="s">
        <v>55</v>
      </c>
      <c r="D170" s="276">
        <v>37205</v>
      </c>
      <c r="E170" s="276">
        <v>37074</v>
      </c>
      <c r="F170" s="286"/>
      <c r="G170" s="179">
        <v>-0.35</v>
      </c>
      <c r="H170" s="268"/>
    </row>
    <row r="171" spans="1:8" ht="16" customHeight="1" x14ac:dyDescent="0.15">
      <c r="A171" s="272"/>
      <c r="B171" s="275"/>
      <c r="C171" s="181" t="s">
        <v>7</v>
      </c>
      <c r="D171" s="277">
        <v>2230</v>
      </c>
      <c r="E171" s="277">
        <v>2400</v>
      </c>
      <c r="F171" s="286"/>
      <c r="G171" s="183">
        <v>7.62</v>
      </c>
      <c r="H171" s="268"/>
    </row>
    <row r="172" spans="1:8" ht="16" customHeight="1" x14ac:dyDescent="0.15">
      <c r="A172" s="272"/>
      <c r="B172" s="275"/>
      <c r="C172" s="176" t="s">
        <v>8</v>
      </c>
      <c r="D172" s="276">
        <v>4048</v>
      </c>
      <c r="E172" s="276">
        <v>3962</v>
      </c>
      <c r="F172" s="286"/>
      <c r="G172" s="179">
        <v>-2.12</v>
      </c>
      <c r="H172" s="268"/>
    </row>
    <row r="173" spans="1:8" ht="16" customHeight="1" x14ac:dyDescent="0.15">
      <c r="A173" s="272"/>
      <c r="B173" s="275"/>
      <c r="C173" s="181" t="s">
        <v>9</v>
      </c>
      <c r="D173" s="277">
        <v>627</v>
      </c>
      <c r="E173" s="277">
        <v>758</v>
      </c>
      <c r="F173" s="286"/>
      <c r="G173" s="183">
        <v>20.89</v>
      </c>
      <c r="H173" s="268"/>
    </row>
    <row r="174" spans="1:8" ht="16" customHeight="1" x14ac:dyDescent="0.15">
      <c r="A174" s="278"/>
      <c r="B174" s="279" t="s">
        <v>229</v>
      </c>
      <c r="C174" s="279"/>
      <c r="D174" s="280">
        <v>292109</v>
      </c>
      <c r="E174" s="280">
        <f>SUM(E166:E173)</f>
        <v>297338</v>
      </c>
      <c r="F174" s="287"/>
      <c r="G174" s="282">
        <v>1.79</v>
      </c>
      <c r="H174" s="283"/>
    </row>
    <row r="175" spans="1:8" ht="16" customHeight="1" x14ac:dyDescent="0.15">
      <c r="A175" s="278"/>
      <c r="B175" s="275" t="s">
        <v>87</v>
      </c>
      <c r="C175" s="176" t="s">
        <v>3</v>
      </c>
      <c r="D175" s="276">
        <v>7316</v>
      </c>
      <c r="E175" s="276">
        <v>7303</v>
      </c>
      <c r="F175" s="178"/>
      <c r="G175" s="179">
        <v>-0.18</v>
      </c>
      <c r="H175" s="283"/>
    </row>
    <row r="176" spans="1:8" ht="16" customHeight="1" x14ac:dyDescent="0.15">
      <c r="A176" s="278"/>
      <c r="B176" s="275"/>
      <c r="C176" s="181" t="s">
        <v>4</v>
      </c>
      <c r="D176" s="277">
        <v>267</v>
      </c>
      <c r="E176" s="277">
        <v>333</v>
      </c>
      <c r="F176" s="178"/>
      <c r="G176" s="183">
        <v>24.72</v>
      </c>
      <c r="H176" s="283"/>
    </row>
    <row r="177" spans="1:8" ht="16" customHeight="1" x14ac:dyDescent="0.15">
      <c r="A177" s="278"/>
      <c r="B177" s="275"/>
      <c r="C177" s="176" t="s">
        <v>5</v>
      </c>
      <c r="D177" s="276">
        <v>97</v>
      </c>
      <c r="E177" s="276">
        <v>136</v>
      </c>
      <c r="F177" s="284"/>
      <c r="G177" s="179">
        <v>40.21</v>
      </c>
      <c r="H177" s="283"/>
    </row>
    <row r="178" spans="1:8" ht="16" customHeight="1" x14ac:dyDescent="0.15">
      <c r="A178" s="278"/>
      <c r="B178" s="275"/>
      <c r="C178" s="181" t="s">
        <v>6</v>
      </c>
      <c r="D178" s="277">
        <v>237</v>
      </c>
      <c r="E178" s="277">
        <v>221</v>
      </c>
      <c r="F178" s="178"/>
      <c r="G178" s="183">
        <v>-6.75</v>
      </c>
      <c r="H178" s="283"/>
    </row>
    <row r="179" spans="1:8" ht="16" customHeight="1" x14ac:dyDescent="0.15">
      <c r="A179" s="278"/>
      <c r="B179" s="275"/>
      <c r="C179" s="176" t="s">
        <v>55</v>
      </c>
      <c r="D179" s="276">
        <v>2402</v>
      </c>
      <c r="E179" s="276">
        <v>2125</v>
      </c>
      <c r="F179" s="286"/>
      <c r="G179" s="179">
        <v>-11.53</v>
      </c>
      <c r="H179" s="283"/>
    </row>
    <row r="180" spans="1:8" ht="16" customHeight="1" x14ac:dyDescent="0.15">
      <c r="A180" s="278"/>
      <c r="B180" s="275"/>
      <c r="C180" s="181" t="s">
        <v>7</v>
      </c>
      <c r="D180" s="277">
        <v>76</v>
      </c>
      <c r="E180" s="277">
        <v>90</v>
      </c>
      <c r="F180" s="286"/>
      <c r="G180" s="183">
        <v>18.420000000000002</v>
      </c>
      <c r="H180" s="283"/>
    </row>
    <row r="181" spans="1:8" ht="16" customHeight="1" x14ac:dyDescent="0.15">
      <c r="A181" s="278"/>
      <c r="B181" s="275"/>
      <c r="C181" s="176" t="s">
        <v>8</v>
      </c>
      <c r="D181" s="276">
        <v>71</v>
      </c>
      <c r="E181" s="276">
        <v>121</v>
      </c>
      <c r="F181" s="286"/>
      <c r="G181" s="179">
        <v>70.42</v>
      </c>
      <c r="H181" s="283"/>
    </row>
    <row r="182" spans="1:8" ht="16" customHeight="1" x14ac:dyDescent="0.15">
      <c r="A182" s="278"/>
      <c r="B182" s="275"/>
      <c r="C182" s="181" t="s">
        <v>9</v>
      </c>
      <c r="D182" s="277">
        <v>136</v>
      </c>
      <c r="E182" s="277">
        <v>70</v>
      </c>
      <c r="F182" s="286"/>
      <c r="G182" s="183">
        <v>-48.53</v>
      </c>
      <c r="H182" s="283"/>
    </row>
    <row r="183" spans="1:8" ht="16" customHeight="1" x14ac:dyDescent="0.15">
      <c r="A183" s="278"/>
      <c r="B183" s="279" t="s">
        <v>230</v>
      </c>
      <c r="C183" s="279"/>
      <c r="D183" s="280">
        <v>10602</v>
      </c>
      <c r="E183" s="280">
        <f>SUM(E175:E182)</f>
        <v>10399</v>
      </c>
      <c r="F183" s="287"/>
      <c r="G183" s="282">
        <v>-1.91</v>
      </c>
      <c r="H183" s="283"/>
    </row>
    <row r="184" spans="1:8" ht="16" customHeight="1" x14ac:dyDescent="0.15">
      <c r="A184" s="278"/>
      <c r="B184" s="275" t="s">
        <v>88</v>
      </c>
      <c r="C184" s="176" t="s">
        <v>3</v>
      </c>
      <c r="D184" s="276">
        <v>184997</v>
      </c>
      <c r="E184" s="276">
        <v>202040</v>
      </c>
      <c r="F184" s="178"/>
      <c r="G184" s="179">
        <v>9.2100000000000009</v>
      </c>
      <c r="H184" s="283"/>
    </row>
    <row r="185" spans="1:8" ht="16" customHeight="1" x14ac:dyDescent="0.15">
      <c r="A185" s="278"/>
      <c r="B185" s="275"/>
      <c r="C185" s="181" t="s">
        <v>4</v>
      </c>
      <c r="D185" s="277">
        <v>6753</v>
      </c>
      <c r="E185" s="277">
        <v>6515</v>
      </c>
      <c r="F185" s="178"/>
      <c r="G185" s="183">
        <v>-3.52</v>
      </c>
      <c r="H185" s="283"/>
    </row>
    <row r="186" spans="1:8" ht="16" customHeight="1" x14ac:dyDescent="0.15">
      <c r="A186" s="278"/>
      <c r="B186" s="275"/>
      <c r="C186" s="176" t="s">
        <v>5</v>
      </c>
      <c r="D186" s="276">
        <v>1945</v>
      </c>
      <c r="E186" s="276">
        <v>1983</v>
      </c>
      <c r="F186" s="284"/>
      <c r="G186" s="179">
        <v>1.95</v>
      </c>
      <c r="H186" s="283"/>
    </row>
    <row r="187" spans="1:8" ht="16" customHeight="1" x14ac:dyDescent="0.15">
      <c r="A187" s="278"/>
      <c r="B187" s="275"/>
      <c r="C187" s="181" t="s">
        <v>6</v>
      </c>
      <c r="D187" s="277">
        <v>1595</v>
      </c>
      <c r="E187" s="277">
        <v>1676</v>
      </c>
      <c r="F187" s="178"/>
      <c r="G187" s="183">
        <v>5.08</v>
      </c>
      <c r="H187" s="283"/>
    </row>
    <row r="188" spans="1:8" ht="16" customHeight="1" x14ac:dyDescent="0.15">
      <c r="A188" s="278"/>
      <c r="B188" s="275"/>
      <c r="C188" s="176" t="s">
        <v>55</v>
      </c>
      <c r="D188" s="276">
        <v>31977</v>
      </c>
      <c r="E188" s="276">
        <v>29925</v>
      </c>
      <c r="F188" s="286"/>
      <c r="G188" s="179">
        <v>-6.42</v>
      </c>
      <c r="H188" s="283"/>
    </row>
    <row r="189" spans="1:8" ht="16" customHeight="1" x14ac:dyDescent="0.15">
      <c r="A189" s="278"/>
      <c r="B189" s="275"/>
      <c r="C189" s="181" t="s">
        <v>7</v>
      </c>
      <c r="D189" s="277">
        <v>2300</v>
      </c>
      <c r="E189" s="277">
        <v>1436</v>
      </c>
      <c r="F189" s="286"/>
      <c r="G189" s="183">
        <v>-37.57</v>
      </c>
      <c r="H189" s="283"/>
    </row>
    <row r="190" spans="1:8" ht="16" customHeight="1" x14ac:dyDescent="0.15">
      <c r="A190" s="278"/>
      <c r="B190" s="275"/>
      <c r="C190" s="176" t="s">
        <v>8</v>
      </c>
      <c r="D190" s="276">
        <v>1650</v>
      </c>
      <c r="E190" s="276">
        <v>1477</v>
      </c>
      <c r="F190" s="286"/>
      <c r="G190" s="179">
        <v>-10.48</v>
      </c>
      <c r="H190" s="283"/>
    </row>
    <row r="191" spans="1:8" ht="16" customHeight="1" x14ac:dyDescent="0.15">
      <c r="A191" s="278"/>
      <c r="B191" s="275"/>
      <c r="C191" s="181" t="s">
        <v>9</v>
      </c>
      <c r="D191" s="277">
        <v>524</v>
      </c>
      <c r="E191" s="277">
        <v>593</v>
      </c>
      <c r="F191" s="286"/>
      <c r="G191" s="183">
        <v>13.17</v>
      </c>
      <c r="H191" s="283"/>
    </row>
    <row r="192" spans="1:8" ht="16" customHeight="1" x14ac:dyDescent="0.15">
      <c r="A192" s="278"/>
      <c r="B192" s="279" t="s">
        <v>231</v>
      </c>
      <c r="C192" s="279"/>
      <c r="D192" s="280">
        <v>231741</v>
      </c>
      <c r="E192" s="280">
        <f>SUM(E184:E191)</f>
        <v>245645</v>
      </c>
      <c r="F192" s="287"/>
      <c r="G192" s="282">
        <v>6</v>
      </c>
      <c r="H192" s="283"/>
    </row>
    <row r="193" spans="1:8" ht="16" customHeight="1" x14ac:dyDescent="0.15">
      <c r="A193" s="272"/>
      <c r="B193" s="288" t="s">
        <v>53</v>
      </c>
      <c r="C193" s="289"/>
      <c r="D193" s="290">
        <v>729717</v>
      </c>
      <c r="E193" s="290">
        <f>SUM(E192+E183+E174+E165+E156+E147)</f>
        <v>752049</v>
      </c>
      <c r="F193" s="291"/>
      <c r="G193" s="292">
        <v>3.06</v>
      </c>
      <c r="H193" s="268"/>
    </row>
    <row r="194" spans="1:8" ht="10" customHeight="1" x14ac:dyDescent="0.15">
      <c r="A194" s="293"/>
      <c r="B194" s="294"/>
      <c r="C194" s="294"/>
      <c r="D194" s="294"/>
      <c r="E194" s="294"/>
      <c r="F194" s="294"/>
      <c r="G194" s="295"/>
      <c r="H194" s="296"/>
    </row>
    <row r="197" spans="1:8" ht="18" customHeight="1" x14ac:dyDescent="0.25">
      <c r="A197" s="259"/>
      <c r="B197" s="260" t="s">
        <v>323</v>
      </c>
      <c r="C197" s="261" t="s" vm="1">
        <v>324</v>
      </c>
      <c r="D197" s="261"/>
      <c r="E197" s="261"/>
      <c r="F197" s="261"/>
      <c r="G197" s="374" t="s">
        <v>361</v>
      </c>
      <c r="H197" s="262"/>
    </row>
    <row r="198" spans="1:8" ht="10" customHeight="1" x14ac:dyDescent="0.15">
      <c r="A198" s="263"/>
      <c r="B198" s="264"/>
      <c r="C198" s="264"/>
      <c r="D198" s="265"/>
      <c r="E198" s="265"/>
      <c r="F198" s="266"/>
      <c r="G198" s="267"/>
      <c r="H198" s="268"/>
    </row>
    <row r="199" spans="1:8" ht="52" customHeight="1" x14ac:dyDescent="0.15">
      <c r="A199" s="263"/>
      <c r="B199" s="269" t="s">
        <v>342</v>
      </c>
      <c r="C199" s="269"/>
      <c r="D199" s="270" t="s">
        <v>343</v>
      </c>
      <c r="E199" s="270"/>
      <c r="F199" s="270"/>
      <c r="G199" s="271"/>
      <c r="H199" s="268"/>
    </row>
    <row r="200" spans="1:8" ht="19" customHeight="1" x14ac:dyDescent="0.15">
      <c r="A200" s="272"/>
      <c r="B200" s="273" t="s">
        <v>67</v>
      </c>
      <c r="C200" s="273" t="s">
        <v>206</v>
      </c>
      <c r="D200" s="270">
        <v>2006</v>
      </c>
      <c r="E200" s="270">
        <v>2007</v>
      </c>
      <c r="F200" s="274"/>
      <c r="G200" s="271"/>
      <c r="H200" s="268"/>
    </row>
    <row r="201" spans="1:8" ht="19" customHeight="1" x14ac:dyDescent="0.15">
      <c r="A201" s="272"/>
      <c r="B201" s="275" t="s">
        <v>90</v>
      </c>
      <c r="C201" s="176" t="s">
        <v>3</v>
      </c>
      <c r="D201" s="276">
        <v>73283</v>
      </c>
      <c r="E201" s="276">
        <v>74250</v>
      </c>
      <c r="F201" s="178"/>
      <c r="G201" s="179">
        <v>-0.56999999999999995</v>
      </c>
      <c r="H201" s="268"/>
    </row>
    <row r="202" spans="1:8" ht="19" customHeight="1" x14ac:dyDescent="0.15">
      <c r="A202" s="272"/>
      <c r="B202" s="275"/>
      <c r="C202" s="181" t="s">
        <v>4</v>
      </c>
      <c r="D202" s="277">
        <v>3311</v>
      </c>
      <c r="E202" s="277">
        <v>3293</v>
      </c>
      <c r="F202" s="178"/>
      <c r="G202" s="183">
        <v>5.69</v>
      </c>
      <c r="H202" s="268"/>
    </row>
    <row r="203" spans="1:8" ht="19" customHeight="1" x14ac:dyDescent="0.15">
      <c r="A203" s="272"/>
      <c r="B203" s="275"/>
      <c r="C203" s="176" t="s">
        <v>5</v>
      </c>
      <c r="D203" s="276">
        <v>726</v>
      </c>
      <c r="E203" s="276">
        <v>705</v>
      </c>
      <c r="F203" s="178"/>
      <c r="G203" s="179">
        <v>-3.25</v>
      </c>
      <c r="H203" s="268"/>
    </row>
    <row r="204" spans="1:8" ht="19" customHeight="1" x14ac:dyDescent="0.15">
      <c r="A204" s="272"/>
      <c r="B204" s="275"/>
      <c r="C204" s="181" t="s">
        <v>6</v>
      </c>
      <c r="D204" s="277">
        <v>1449</v>
      </c>
      <c r="E204" s="277">
        <v>1413</v>
      </c>
      <c r="F204" s="178"/>
      <c r="G204" s="183">
        <v>-0.44</v>
      </c>
      <c r="H204" s="268"/>
    </row>
    <row r="205" spans="1:8" ht="19" customHeight="1" x14ac:dyDescent="0.15">
      <c r="A205" s="272"/>
      <c r="B205" s="275"/>
      <c r="C205" s="176" t="s">
        <v>55</v>
      </c>
      <c r="D205" s="276">
        <v>11932</v>
      </c>
      <c r="E205" s="276">
        <v>11248</v>
      </c>
      <c r="F205" s="178"/>
      <c r="G205" s="179">
        <v>-4.46</v>
      </c>
      <c r="H205" s="268"/>
    </row>
    <row r="206" spans="1:8" ht="19" customHeight="1" x14ac:dyDescent="0.15">
      <c r="A206" s="272"/>
      <c r="B206" s="275"/>
      <c r="C206" s="181" t="s">
        <v>7</v>
      </c>
      <c r="D206" s="277">
        <v>669</v>
      </c>
      <c r="E206" s="277">
        <v>609</v>
      </c>
      <c r="F206" s="178"/>
      <c r="G206" s="183">
        <v>5.3</v>
      </c>
      <c r="H206" s="268"/>
    </row>
    <row r="207" spans="1:8" ht="19" customHeight="1" x14ac:dyDescent="0.15">
      <c r="A207" s="272"/>
      <c r="B207" s="275"/>
      <c r="C207" s="176" t="s">
        <v>8</v>
      </c>
      <c r="D207" s="276">
        <v>950</v>
      </c>
      <c r="E207" s="276">
        <v>1157</v>
      </c>
      <c r="F207" s="178"/>
      <c r="G207" s="179">
        <v>16</v>
      </c>
      <c r="H207" s="268"/>
    </row>
    <row r="208" spans="1:8" ht="19" customHeight="1" x14ac:dyDescent="0.15">
      <c r="A208" s="272"/>
      <c r="B208" s="275"/>
      <c r="C208" s="181" t="s">
        <v>9</v>
      </c>
      <c r="D208" s="277">
        <v>45</v>
      </c>
      <c r="E208" s="277">
        <v>33</v>
      </c>
      <c r="F208" s="184"/>
      <c r="G208" s="183">
        <v>-36.54</v>
      </c>
      <c r="H208" s="268"/>
    </row>
    <row r="209" spans="1:8" ht="19" customHeight="1" x14ac:dyDescent="0.15">
      <c r="A209" s="278"/>
      <c r="B209" s="279" t="s">
        <v>232</v>
      </c>
      <c r="C209" s="279"/>
      <c r="D209" s="280">
        <v>92365</v>
      </c>
      <c r="E209" s="280">
        <f>SUM(E201:E208)</f>
        <v>92708</v>
      </c>
      <c r="F209" s="281"/>
      <c r="G209" s="282">
        <v>-0.74</v>
      </c>
      <c r="H209" s="283"/>
    </row>
    <row r="210" spans="1:8" ht="19" customHeight="1" x14ac:dyDescent="0.15">
      <c r="A210" s="272"/>
      <c r="B210" s="275" t="s">
        <v>91</v>
      </c>
      <c r="C210" s="176" t="s">
        <v>3</v>
      </c>
      <c r="D210" s="276">
        <v>195828</v>
      </c>
      <c r="E210" s="276">
        <v>207557</v>
      </c>
      <c r="F210" s="178"/>
      <c r="G210" s="179">
        <v>-1.86</v>
      </c>
      <c r="H210" s="268"/>
    </row>
    <row r="211" spans="1:8" ht="19" customHeight="1" x14ac:dyDescent="0.15">
      <c r="A211" s="272"/>
      <c r="B211" s="275"/>
      <c r="C211" s="181" t="s">
        <v>4</v>
      </c>
      <c r="D211" s="277">
        <v>9208</v>
      </c>
      <c r="E211" s="277">
        <v>9854</v>
      </c>
      <c r="F211" s="178"/>
      <c r="G211" s="183">
        <v>-3.72</v>
      </c>
      <c r="H211" s="268"/>
    </row>
    <row r="212" spans="1:8" ht="19" customHeight="1" x14ac:dyDescent="0.15">
      <c r="A212" s="272"/>
      <c r="B212" s="275"/>
      <c r="C212" s="176" t="s">
        <v>5</v>
      </c>
      <c r="D212" s="276">
        <v>2193</v>
      </c>
      <c r="E212" s="276">
        <v>2483</v>
      </c>
      <c r="F212" s="284"/>
      <c r="G212" s="179">
        <v>-1.1599999999999999</v>
      </c>
      <c r="H212" s="268"/>
    </row>
    <row r="213" spans="1:8" ht="19" customHeight="1" x14ac:dyDescent="0.15">
      <c r="A213" s="272"/>
      <c r="B213" s="275"/>
      <c r="C213" s="181" t="s">
        <v>6</v>
      </c>
      <c r="D213" s="277">
        <v>1394</v>
      </c>
      <c r="E213" s="277">
        <v>1396</v>
      </c>
      <c r="F213" s="178"/>
      <c r="G213" s="183">
        <v>-10.9</v>
      </c>
      <c r="H213" s="268"/>
    </row>
    <row r="214" spans="1:8" ht="19" customHeight="1" x14ac:dyDescent="0.15">
      <c r="A214" s="272"/>
      <c r="B214" s="275"/>
      <c r="C214" s="176" t="s">
        <v>55</v>
      </c>
      <c r="D214" s="276">
        <v>40816</v>
      </c>
      <c r="E214" s="276">
        <v>41053</v>
      </c>
      <c r="F214" s="178"/>
      <c r="G214" s="179">
        <v>-5.83</v>
      </c>
      <c r="H214" s="268"/>
    </row>
    <row r="215" spans="1:8" ht="19" customHeight="1" x14ac:dyDescent="0.15">
      <c r="A215" s="272"/>
      <c r="B215" s="275"/>
      <c r="C215" s="181" t="s">
        <v>7</v>
      </c>
      <c r="D215" s="277">
        <v>937</v>
      </c>
      <c r="E215" s="277">
        <v>962</v>
      </c>
      <c r="F215" s="178"/>
      <c r="G215" s="183">
        <v>19.82</v>
      </c>
      <c r="H215" s="268"/>
    </row>
    <row r="216" spans="1:8" ht="19" customHeight="1" x14ac:dyDescent="0.15">
      <c r="A216" s="272"/>
      <c r="B216" s="275"/>
      <c r="C216" s="176" t="s">
        <v>8</v>
      </c>
      <c r="D216" s="276">
        <v>4644</v>
      </c>
      <c r="E216" s="276">
        <v>5324</v>
      </c>
      <c r="F216" s="178"/>
      <c r="G216" s="179">
        <v>20.67</v>
      </c>
      <c r="H216" s="268"/>
    </row>
    <row r="217" spans="1:8" ht="19" customHeight="1" x14ac:dyDescent="0.15">
      <c r="A217" s="272"/>
      <c r="B217" s="275"/>
      <c r="C217" s="181" t="s">
        <v>9</v>
      </c>
      <c r="D217" s="277">
        <v>257</v>
      </c>
      <c r="E217" s="277">
        <v>227</v>
      </c>
      <c r="F217" s="178"/>
      <c r="G217" s="183">
        <v>4.29</v>
      </c>
      <c r="H217" s="268"/>
    </row>
    <row r="218" spans="1:8" ht="19" customHeight="1" x14ac:dyDescent="0.15">
      <c r="A218" s="278"/>
      <c r="B218" s="279" t="s">
        <v>233</v>
      </c>
      <c r="C218" s="279"/>
      <c r="D218" s="280">
        <v>255277</v>
      </c>
      <c r="E218" s="280">
        <f>SUM(E210:E217)</f>
        <v>268856</v>
      </c>
      <c r="F218" s="281"/>
      <c r="G218" s="282">
        <v>-2.31</v>
      </c>
      <c r="H218" s="283"/>
    </row>
    <row r="219" spans="1:8" ht="19" customHeight="1" x14ac:dyDescent="0.15">
      <c r="A219" s="272"/>
      <c r="B219" s="288" t="s">
        <v>53</v>
      </c>
      <c r="C219" s="289"/>
      <c r="D219" s="290">
        <v>347642</v>
      </c>
      <c r="E219" s="290">
        <f>SUM(E218+E209)</f>
        <v>361564</v>
      </c>
      <c r="F219" s="291"/>
      <c r="G219" s="292">
        <v>-1.95</v>
      </c>
      <c r="H219" s="268"/>
    </row>
    <row r="220" spans="1:8" ht="10" customHeight="1" x14ac:dyDescent="0.15">
      <c r="A220" s="293"/>
      <c r="B220" s="294"/>
      <c r="C220" s="294"/>
      <c r="D220" s="294"/>
      <c r="E220" s="294"/>
      <c r="F220" s="294"/>
      <c r="G220" s="295"/>
      <c r="H220" s="296"/>
    </row>
  </sheetData>
  <mergeCells count="1">
    <mergeCell ref="A1:B1"/>
  </mergeCells>
  <conditionalFormatting sqref="G5:G43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30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43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74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87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18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131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 G193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62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74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19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18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30" customWidth="1"/>
    <col min="2" max="2" width="25.6640625" style="130" customWidth="1"/>
    <col min="3" max="3" width="33.6640625" style="130" customWidth="1"/>
    <col min="4" max="5" width="16.6640625" style="130" customWidth="1"/>
    <col min="6" max="6" width="1.6640625" style="130" customWidth="1"/>
    <col min="7" max="7" width="10.6640625" style="130" customWidth="1"/>
    <col min="8" max="8" width="1.6640625" style="130" customWidth="1"/>
    <col min="9" max="16384" width="9.1640625" style="130"/>
  </cols>
  <sheetData>
    <row r="1" spans="1:8" ht="50" customHeight="1" x14ac:dyDescent="0.15">
      <c r="A1" s="686" t="s">
        <v>431</v>
      </c>
      <c r="B1" s="686"/>
      <c r="C1" s="258" t="s">
        <v>245</v>
      </c>
    </row>
    <row r="2" spans="1:8" ht="17.25" customHeight="1" x14ac:dyDescent="0.15">
      <c r="A2" s="371"/>
      <c r="B2" s="371"/>
      <c r="C2" s="371"/>
      <c r="D2" s="371"/>
      <c r="E2" s="371"/>
      <c r="F2" s="371"/>
      <c r="G2" s="371"/>
      <c r="H2" s="371"/>
    </row>
    <row r="3" spans="1:8" s="136" customFormat="1" ht="18" customHeight="1" x14ac:dyDescent="0.25">
      <c r="A3" s="297"/>
      <c r="B3" s="298" t="s">
        <v>323</v>
      </c>
      <c r="C3" s="299" t="s" vm="2">
        <v>325</v>
      </c>
      <c r="D3" s="299"/>
      <c r="E3" s="299"/>
      <c r="F3" s="299"/>
      <c r="G3" s="372" t="s">
        <v>345</v>
      </c>
      <c r="H3" s="300"/>
    </row>
    <row r="4" spans="1:8" s="131" customFormat="1" ht="10" customHeight="1" x14ac:dyDescent="0.15">
      <c r="A4" s="301"/>
      <c r="B4" s="302"/>
      <c r="C4" s="302"/>
      <c r="D4" s="303"/>
      <c r="E4" s="303"/>
      <c r="F4" s="304"/>
      <c r="G4" s="305"/>
      <c r="H4" s="306"/>
    </row>
    <row r="5" spans="1:8" ht="52" customHeight="1" x14ac:dyDescent="0.15">
      <c r="A5" s="301"/>
      <c r="B5" s="307"/>
      <c r="C5" s="307"/>
      <c r="D5" s="308"/>
      <c r="E5" s="308"/>
      <c r="F5" s="309"/>
      <c r="G5" s="310"/>
      <c r="H5" s="306"/>
    </row>
    <row r="6" spans="1:8" ht="19" customHeight="1" x14ac:dyDescent="0.15">
      <c r="A6" s="311"/>
      <c r="B6" s="312" t="s">
        <v>67</v>
      </c>
      <c r="C6" s="312" t="s">
        <v>206</v>
      </c>
      <c r="D6" s="308"/>
      <c r="E6" s="308"/>
      <c r="F6" s="313"/>
      <c r="G6" s="314"/>
      <c r="H6" s="306"/>
    </row>
    <row r="7" spans="1:8" ht="19" customHeight="1" x14ac:dyDescent="0.15">
      <c r="A7" s="311"/>
      <c r="B7" s="315" t="s">
        <v>68</v>
      </c>
      <c r="C7" s="176" t="s">
        <v>3</v>
      </c>
      <c r="D7" s="276">
        <v>2484639</v>
      </c>
      <c r="E7" s="276">
        <v>2788104</v>
      </c>
      <c r="F7" s="178"/>
      <c r="G7" s="179">
        <v>12.21</v>
      </c>
      <c r="H7" s="306"/>
    </row>
    <row r="8" spans="1:8" ht="19" customHeight="1" x14ac:dyDescent="0.15">
      <c r="A8" s="311"/>
      <c r="B8" s="315"/>
      <c r="C8" s="181" t="s">
        <v>4</v>
      </c>
      <c r="D8" s="277">
        <v>642004</v>
      </c>
      <c r="E8" s="277">
        <v>651318</v>
      </c>
      <c r="F8" s="178"/>
      <c r="G8" s="183">
        <v>1.45</v>
      </c>
      <c r="H8" s="306"/>
    </row>
    <row r="9" spans="1:8" ht="19" customHeight="1" x14ac:dyDescent="0.15">
      <c r="A9" s="311"/>
      <c r="B9" s="315"/>
      <c r="C9" s="176" t="s">
        <v>5</v>
      </c>
      <c r="D9" s="276">
        <v>265600</v>
      </c>
      <c r="E9" s="276">
        <v>271658</v>
      </c>
      <c r="F9" s="178"/>
      <c r="G9" s="179">
        <v>2.2799999999999998</v>
      </c>
      <c r="H9" s="306"/>
    </row>
    <row r="10" spans="1:8" ht="19" customHeight="1" x14ac:dyDescent="0.15">
      <c r="A10" s="311"/>
      <c r="B10" s="315"/>
      <c r="C10" s="181" t="s">
        <v>6</v>
      </c>
      <c r="D10" s="277">
        <v>1203526</v>
      </c>
      <c r="E10" s="277">
        <v>1096723</v>
      </c>
      <c r="F10" s="178"/>
      <c r="G10" s="183">
        <v>-8.8699999999999992</v>
      </c>
      <c r="H10" s="306"/>
    </row>
    <row r="11" spans="1:8" ht="19" customHeight="1" x14ac:dyDescent="0.15">
      <c r="A11" s="311"/>
      <c r="B11" s="315"/>
      <c r="C11" s="176" t="s">
        <v>55</v>
      </c>
      <c r="D11" s="276">
        <v>582868</v>
      </c>
      <c r="E11" s="276">
        <v>575521</v>
      </c>
      <c r="F11" s="178"/>
      <c r="G11" s="179">
        <v>-1.26</v>
      </c>
      <c r="H11" s="306"/>
    </row>
    <row r="12" spans="1:8" ht="19" customHeight="1" x14ac:dyDescent="0.15">
      <c r="A12" s="311"/>
      <c r="B12" s="315"/>
      <c r="C12" s="181" t="s">
        <v>7</v>
      </c>
      <c r="D12" s="277">
        <v>175549</v>
      </c>
      <c r="E12" s="277">
        <v>233232</v>
      </c>
      <c r="F12" s="178"/>
      <c r="G12" s="183">
        <v>32.86</v>
      </c>
      <c r="H12" s="306"/>
    </row>
    <row r="13" spans="1:8" ht="19" customHeight="1" x14ac:dyDescent="0.15">
      <c r="A13" s="311"/>
      <c r="B13" s="315"/>
      <c r="C13" s="176" t="s">
        <v>8</v>
      </c>
      <c r="D13" s="276">
        <v>862876</v>
      </c>
      <c r="E13" s="276">
        <v>604892</v>
      </c>
      <c r="F13" s="178"/>
      <c r="G13" s="179">
        <v>-29.9</v>
      </c>
      <c r="H13" s="306"/>
    </row>
    <row r="14" spans="1:8" ht="19" customHeight="1" x14ac:dyDescent="0.15">
      <c r="A14" s="311"/>
      <c r="B14" s="315"/>
      <c r="C14" s="181" t="s">
        <v>9</v>
      </c>
      <c r="D14" s="277">
        <v>4611</v>
      </c>
      <c r="E14" s="277">
        <v>1249</v>
      </c>
      <c r="F14" s="184"/>
      <c r="G14" s="183">
        <v>-72.91</v>
      </c>
      <c r="H14" s="306"/>
    </row>
    <row r="15" spans="1:8" s="189" customFormat="1" ht="19" customHeight="1" x14ac:dyDescent="0.15">
      <c r="A15" s="316"/>
      <c r="B15" s="317" t="s">
        <v>215</v>
      </c>
      <c r="C15" s="317"/>
      <c r="D15" s="318">
        <v>6221673</v>
      </c>
      <c r="E15" s="318">
        <f>SUM(E7:E14)</f>
        <v>6222697</v>
      </c>
      <c r="F15" s="319"/>
      <c r="G15" s="320">
        <v>0.02</v>
      </c>
      <c r="H15" s="321"/>
    </row>
    <row r="16" spans="1:8" ht="19" customHeight="1" x14ac:dyDescent="0.15">
      <c r="A16" s="311"/>
      <c r="B16" s="315" t="s">
        <v>69</v>
      </c>
      <c r="C16" s="176" t="s">
        <v>3</v>
      </c>
      <c r="D16" s="276">
        <v>17699006</v>
      </c>
      <c r="E16" s="276">
        <v>19696472</v>
      </c>
      <c r="F16" s="178"/>
      <c r="G16" s="179">
        <v>11.29</v>
      </c>
      <c r="H16" s="306"/>
    </row>
    <row r="17" spans="1:8" ht="19" customHeight="1" x14ac:dyDescent="0.15">
      <c r="A17" s="311"/>
      <c r="B17" s="315"/>
      <c r="C17" s="181" t="s">
        <v>4</v>
      </c>
      <c r="D17" s="277">
        <v>4191788</v>
      </c>
      <c r="E17" s="277">
        <v>4368712</v>
      </c>
      <c r="F17" s="178"/>
      <c r="G17" s="183">
        <v>4.22</v>
      </c>
      <c r="H17" s="306"/>
    </row>
    <row r="18" spans="1:8" ht="19" customHeight="1" x14ac:dyDescent="0.15">
      <c r="A18" s="311"/>
      <c r="B18" s="315"/>
      <c r="C18" s="176" t="s">
        <v>5</v>
      </c>
      <c r="D18" s="276">
        <v>3526078</v>
      </c>
      <c r="E18" s="276">
        <v>3800195</v>
      </c>
      <c r="F18" s="178"/>
      <c r="G18" s="179">
        <v>7.77</v>
      </c>
      <c r="H18" s="306"/>
    </row>
    <row r="19" spans="1:8" ht="19" customHeight="1" x14ac:dyDescent="0.15">
      <c r="A19" s="311"/>
      <c r="B19" s="315"/>
      <c r="C19" s="181" t="s">
        <v>6</v>
      </c>
      <c r="D19" s="277">
        <v>6586069</v>
      </c>
      <c r="E19" s="277">
        <v>6615207</v>
      </c>
      <c r="F19" s="178"/>
      <c r="G19" s="183">
        <v>0.44</v>
      </c>
      <c r="H19" s="306"/>
    </row>
    <row r="20" spans="1:8" ht="19" customHeight="1" x14ac:dyDescent="0.15">
      <c r="A20" s="311"/>
      <c r="B20" s="315"/>
      <c r="C20" s="176" t="s">
        <v>55</v>
      </c>
      <c r="D20" s="276">
        <v>5735539</v>
      </c>
      <c r="E20" s="276">
        <v>5527493</v>
      </c>
      <c r="F20" s="178"/>
      <c r="G20" s="179">
        <v>-3.63</v>
      </c>
      <c r="H20" s="306"/>
    </row>
    <row r="21" spans="1:8" ht="19" customHeight="1" x14ac:dyDescent="0.15">
      <c r="A21" s="311"/>
      <c r="B21" s="315"/>
      <c r="C21" s="181" t="s">
        <v>7</v>
      </c>
      <c r="D21" s="277">
        <v>2587098</v>
      </c>
      <c r="E21" s="277">
        <v>3571896</v>
      </c>
      <c r="F21" s="178"/>
      <c r="G21" s="183">
        <v>38.07</v>
      </c>
      <c r="H21" s="306"/>
    </row>
    <row r="22" spans="1:8" ht="19" customHeight="1" x14ac:dyDescent="0.15">
      <c r="A22" s="311"/>
      <c r="B22" s="315"/>
      <c r="C22" s="176" t="s">
        <v>8</v>
      </c>
      <c r="D22" s="276">
        <v>8478563</v>
      </c>
      <c r="E22" s="276">
        <v>7636891</v>
      </c>
      <c r="F22" s="178"/>
      <c r="G22" s="179">
        <v>-9.93</v>
      </c>
      <c r="H22" s="306"/>
    </row>
    <row r="23" spans="1:8" ht="19" customHeight="1" x14ac:dyDescent="0.15">
      <c r="A23" s="311"/>
      <c r="B23" s="315"/>
      <c r="C23" s="181" t="s">
        <v>9</v>
      </c>
      <c r="D23" s="277">
        <v>261595</v>
      </c>
      <c r="E23" s="277">
        <v>298278</v>
      </c>
      <c r="F23" s="184"/>
      <c r="G23" s="183">
        <v>14.02</v>
      </c>
      <c r="H23" s="306"/>
    </row>
    <row r="24" spans="1:8" s="189" customFormat="1" ht="19" customHeight="1" x14ac:dyDescent="0.15">
      <c r="A24" s="316"/>
      <c r="B24" s="317" t="s">
        <v>216</v>
      </c>
      <c r="C24" s="317"/>
      <c r="D24" s="318">
        <v>49065736</v>
      </c>
      <c r="E24" s="318">
        <f>SUM(E16:E23)</f>
        <v>51515144</v>
      </c>
      <c r="F24" s="319"/>
      <c r="G24" s="320">
        <v>4.99</v>
      </c>
      <c r="H24" s="321"/>
    </row>
    <row r="25" spans="1:8" ht="19" customHeight="1" x14ac:dyDescent="0.15">
      <c r="A25" s="311"/>
      <c r="B25" s="315" t="s">
        <v>70</v>
      </c>
      <c r="C25" s="176" t="s">
        <v>3</v>
      </c>
      <c r="D25" s="276">
        <v>7177373</v>
      </c>
      <c r="E25" s="276">
        <v>8038287</v>
      </c>
      <c r="F25" s="178"/>
      <c r="G25" s="179">
        <v>11.99</v>
      </c>
      <c r="H25" s="306"/>
    </row>
    <row r="26" spans="1:8" ht="19" customHeight="1" x14ac:dyDescent="0.15">
      <c r="A26" s="311"/>
      <c r="B26" s="315"/>
      <c r="C26" s="181" t="s">
        <v>4</v>
      </c>
      <c r="D26" s="277">
        <v>1606986</v>
      </c>
      <c r="E26" s="277">
        <v>1641157</v>
      </c>
      <c r="F26" s="178"/>
      <c r="G26" s="183">
        <v>2.13</v>
      </c>
      <c r="H26" s="306"/>
    </row>
    <row r="27" spans="1:8" ht="19" customHeight="1" x14ac:dyDescent="0.15">
      <c r="A27" s="311"/>
      <c r="B27" s="315"/>
      <c r="C27" s="176" t="s">
        <v>5</v>
      </c>
      <c r="D27" s="276">
        <v>1093696</v>
      </c>
      <c r="E27" s="276">
        <v>1144966</v>
      </c>
      <c r="F27" s="178"/>
      <c r="G27" s="179">
        <v>4.6900000000000004</v>
      </c>
      <c r="H27" s="306"/>
    </row>
    <row r="28" spans="1:8" ht="19" customHeight="1" x14ac:dyDescent="0.15">
      <c r="A28" s="311"/>
      <c r="B28" s="315"/>
      <c r="C28" s="181" t="s">
        <v>6</v>
      </c>
      <c r="D28" s="277">
        <v>3178012</v>
      </c>
      <c r="E28" s="277">
        <v>2846564</v>
      </c>
      <c r="F28" s="178"/>
      <c r="G28" s="183">
        <v>-10.43</v>
      </c>
      <c r="H28" s="306"/>
    </row>
    <row r="29" spans="1:8" ht="19" customHeight="1" x14ac:dyDescent="0.15">
      <c r="A29" s="311"/>
      <c r="B29" s="315"/>
      <c r="C29" s="176" t="s">
        <v>55</v>
      </c>
      <c r="D29" s="276">
        <v>2165329</v>
      </c>
      <c r="E29" s="276">
        <v>2158568</v>
      </c>
      <c r="F29" s="178"/>
      <c r="G29" s="179">
        <v>-0.31</v>
      </c>
      <c r="H29" s="306"/>
    </row>
    <row r="30" spans="1:8" ht="19" customHeight="1" x14ac:dyDescent="0.15">
      <c r="A30" s="311"/>
      <c r="B30" s="315"/>
      <c r="C30" s="181" t="s">
        <v>7</v>
      </c>
      <c r="D30" s="277">
        <v>1143228</v>
      </c>
      <c r="E30" s="277">
        <v>1184881</v>
      </c>
      <c r="F30" s="178"/>
      <c r="G30" s="183">
        <v>3.64</v>
      </c>
      <c r="H30" s="306"/>
    </row>
    <row r="31" spans="1:8" ht="19" customHeight="1" x14ac:dyDescent="0.15">
      <c r="A31" s="311"/>
      <c r="B31" s="315"/>
      <c r="C31" s="176" t="s">
        <v>8</v>
      </c>
      <c r="D31" s="276">
        <v>2384650</v>
      </c>
      <c r="E31" s="276">
        <v>2693261</v>
      </c>
      <c r="F31" s="178"/>
      <c r="G31" s="179">
        <v>12.94</v>
      </c>
      <c r="H31" s="306"/>
    </row>
    <row r="32" spans="1:8" ht="19" customHeight="1" x14ac:dyDescent="0.15">
      <c r="A32" s="311"/>
      <c r="B32" s="315"/>
      <c r="C32" s="181" t="s">
        <v>9</v>
      </c>
      <c r="D32" s="277">
        <v>121421</v>
      </c>
      <c r="E32" s="277">
        <v>108361</v>
      </c>
      <c r="F32" s="184"/>
      <c r="G32" s="183">
        <v>-10.76</v>
      </c>
      <c r="H32" s="306"/>
    </row>
    <row r="33" spans="1:8" s="189" customFormat="1" ht="19" customHeight="1" x14ac:dyDescent="0.15">
      <c r="A33" s="316"/>
      <c r="B33" s="317" t="s">
        <v>217</v>
      </c>
      <c r="C33" s="317"/>
      <c r="D33" s="318">
        <v>18870695</v>
      </c>
      <c r="E33" s="318">
        <f>SUM(E25:E32)</f>
        <v>19816045</v>
      </c>
      <c r="F33" s="319"/>
      <c r="G33" s="320">
        <v>5.01</v>
      </c>
      <c r="H33" s="321"/>
    </row>
    <row r="34" spans="1:8" ht="19" customHeight="1" x14ac:dyDescent="0.15">
      <c r="A34" s="311"/>
      <c r="B34" s="315" t="s">
        <v>71</v>
      </c>
      <c r="C34" s="176" t="s">
        <v>3</v>
      </c>
      <c r="D34" s="276">
        <v>201458</v>
      </c>
      <c r="E34" s="276">
        <v>219040</v>
      </c>
      <c r="F34" s="178"/>
      <c r="G34" s="179">
        <v>8.73</v>
      </c>
      <c r="H34" s="306"/>
    </row>
    <row r="35" spans="1:8" ht="19" customHeight="1" x14ac:dyDescent="0.15">
      <c r="A35" s="311"/>
      <c r="B35" s="315"/>
      <c r="C35" s="181" t="s">
        <v>4</v>
      </c>
      <c r="D35" s="277">
        <v>39641</v>
      </c>
      <c r="E35" s="277">
        <v>24680</v>
      </c>
      <c r="F35" s="178"/>
      <c r="G35" s="183">
        <v>-37.74</v>
      </c>
      <c r="H35" s="306"/>
    </row>
    <row r="36" spans="1:8" ht="19" customHeight="1" x14ac:dyDescent="0.15">
      <c r="A36" s="311"/>
      <c r="B36" s="315"/>
      <c r="C36" s="176" t="s">
        <v>5</v>
      </c>
      <c r="D36" s="276">
        <v>25318</v>
      </c>
      <c r="E36" s="276">
        <v>24482</v>
      </c>
      <c r="F36" s="178"/>
      <c r="G36" s="179">
        <v>-3.3</v>
      </c>
      <c r="H36" s="306"/>
    </row>
    <row r="37" spans="1:8" ht="19" customHeight="1" x14ac:dyDescent="0.15">
      <c r="A37" s="311"/>
      <c r="B37" s="315"/>
      <c r="C37" s="181" t="s">
        <v>6</v>
      </c>
      <c r="D37" s="277">
        <v>24780</v>
      </c>
      <c r="E37" s="277">
        <v>15503</v>
      </c>
      <c r="F37" s="178"/>
      <c r="G37" s="183">
        <v>-37.44</v>
      </c>
      <c r="H37" s="306"/>
    </row>
    <row r="38" spans="1:8" s="196" customFormat="1" ht="19" customHeight="1" x14ac:dyDescent="0.15">
      <c r="A38" s="311"/>
      <c r="B38" s="315"/>
      <c r="C38" s="176" t="s">
        <v>55</v>
      </c>
      <c r="D38" s="276">
        <v>45210</v>
      </c>
      <c r="E38" s="276">
        <v>40246</v>
      </c>
      <c r="F38" s="178"/>
      <c r="G38" s="179">
        <v>-10.98</v>
      </c>
      <c r="H38" s="306"/>
    </row>
    <row r="39" spans="1:8" s="196" customFormat="1" ht="19" customHeight="1" x14ac:dyDescent="0.15">
      <c r="A39" s="311"/>
      <c r="B39" s="315"/>
      <c r="C39" s="181" t="s">
        <v>7</v>
      </c>
      <c r="D39" s="277">
        <v>165</v>
      </c>
      <c r="E39" s="277">
        <v>537</v>
      </c>
      <c r="F39" s="178"/>
      <c r="G39" s="183">
        <v>225.45</v>
      </c>
      <c r="H39" s="306"/>
    </row>
    <row r="40" spans="1:8" ht="19" customHeight="1" x14ac:dyDescent="0.15">
      <c r="A40" s="311"/>
      <c r="B40" s="315"/>
      <c r="C40" s="176" t="s">
        <v>8</v>
      </c>
      <c r="D40" s="276">
        <v>119317</v>
      </c>
      <c r="E40" s="276">
        <v>78974</v>
      </c>
      <c r="F40" s="178"/>
      <c r="G40" s="179">
        <v>-33.81</v>
      </c>
      <c r="H40" s="306"/>
    </row>
    <row r="41" spans="1:8" ht="19" customHeight="1" x14ac:dyDescent="0.15">
      <c r="A41" s="311"/>
      <c r="B41" s="315"/>
      <c r="C41" s="181" t="s">
        <v>9</v>
      </c>
      <c r="D41" s="277">
        <v>6697</v>
      </c>
      <c r="E41" s="277">
        <v>20242</v>
      </c>
      <c r="F41" s="184"/>
      <c r="G41" s="183">
        <v>202.25</v>
      </c>
      <c r="H41" s="306"/>
    </row>
    <row r="42" spans="1:8" s="189" customFormat="1" ht="19" customHeight="1" x14ac:dyDescent="0.15">
      <c r="A42" s="316"/>
      <c r="B42" s="322" t="s">
        <v>218</v>
      </c>
      <c r="C42" s="322"/>
      <c r="D42" s="323">
        <v>462586</v>
      </c>
      <c r="E42" s="323">
        <f>SUM(E34:E41)</f>
        <v>423704</v>
      </c>
      <c r="F42" s="324"/>
      <c r="G42" s="325">
        <v>-8.41</v>
      </c>
      <c r="H42" s="321"/>
    </row>
    <row r="43" spans="1:8" ht="19" customHeight="1" x14ac:dyDescent="0.15">
      <c r="A43" s="311"/>
      <c r="B43" s="200" t="s">
        <v>53</v>
      </c>
      <c r="C43" s="201"/>
      <c r="D43" s="326">
        <v>74620690</v>
      </c>
      <c r="E43" s="326">
        <f>SUM(E42+E33+E24+E15)</f>
        <v>77977590</v>
      </c>
      <c r="F43" s="202"/>
      <c r="G43" s="203">
        <v>4.5</v>
      </c>
      <c r="H43" s="306"/>
    </row>
    <row r="44" spans="1:8" ht="10" customHeight="1" x14ac:dyDescent="0.15">
      <c r="A44" s="327"/>
      <c r="B44" s="328"/>
      <c r="C44" s="328"/>
      <c r="D44" s="328"/>
      <c r="E44" s="328"/>
      <c r="F44" s="328"/>
      <c r="G44" s="329"/>
      <c r="H44" s="330"/>
    </row>
    <row r="45" spans="1:8" ht="12" x14ac:dyDescent="0.15"/>
    <row r="46" spans="1:8" ht="12" x14ac:dyDescent="0.15"/>
    <row r="47" spans="1:8" ht="18" customHeight="1" x14ac:dyDescent="0.25">
      <c r="A47" s="297"/>
      <c r="B47" s="298" t="s">
        <v>323</v>
      </c>
      <c r="C47" s="299" t="s" vm="3">
        <v>326</v>
      </c>
      <c r="D47" s="299"/>
      <c r="E47" s="299"/>
      <c r="F47" s="299"/>
      <c r="G47" s="372" t="s">
        <v>346</v>
      </c>
      <c r="H47" s="300"/>
    </row>
    <row r="48" spans="1:8" ht="10" customHeight="1" x14ac:dyDescent="0.15">
      <c r="A48" s="301"/>
      <c r="B48" s="302"/>
      <c r="C48" s="302"/>
      <c r="D48" s="303"/>
      <c r="E48" s="303"/>
      <c r="F48" s="304"/>
      <c r="G48" s="305"/>
      <c r="H48" s="306"/>
    </row>
    <row r="49" spans="1:8" ht="52" customHeight="1" x14ac:dyDescent="0.15">
      <c r="A49" s="301"/>
      <c r="B49" s="307"/>
      <c r="C49" s="307"/>
      <c r="D49" s="308" t="s">
        <v>343</v>
      </c>
      <c r="E49" s="308"/>
      <c r="F49" s="309"/>
      <c r="G49" s="310"/>
      <c r="H49" s="306"/>
    </row>
    <row r="50" spans="1:8" ht="19" customHeight="1" x14ac:dyDescent="0.15">
      <c r="A50" s="311"/>
      <c r="B50" s="312" t="s">
        <v>67</v>
      </c>
      <c r="C50" s="312" t="s">
        <v>206</v>
      </c>
      <c r="D50" s="308">
        <v>2006</v>
      </c>
      <c r="E50" s="308">
        <v>2007</v>
      </c>
      <c r="F50" s="313"/>
      <c r="G50" s="314"/>
      <c r="H50" s="306"/>
    </row>
    <row r="51" spans="1:8" ht="19" customHeight="1" x14ac:dyDescent="0.15">
      <c r="A51" s="311"/>
      <c r="B51" s="315" t="s">
        <v>73</v>
      </c>
      <c r="C51" s="176" t="s">
        <v>3</v>
      </c>
      <c r="D51" s="276">
        <v>9451094</v>
      </c>
      <c r="E51" s="276">
        <v>10255389</v>
      </c>
      <c r="F51" s="178"/>
      <c r="G51" s="179">
        <v>8.51</v>
      </c>
      <c r="H51" s="306"/>
    </row>
    <row r="52" spans="1:8" ht="19" customHeight="1" x14ac:dyDescent="0.15">
      <c r="A52" s="311"/>
      <c r="B52" s="315"/>
      <c r="C52" s="181" t="s">
        <v>4</v>
      </c>
      <c r="D52" s="277">
        <v>2070967</v>
      </c>
      <c r="E52" s="277">
        <v>2111889</v>
      </c>
      <c r="F52" s="178"/>
      <c r="G52" s="183">
        <v>1.98</v>
      </c>
      <c r="H52" s="306"/>
    </row>
    <row r="53" spans="1:8" ht="19" customHeight="1" x14ac:dyDescent="0.15">
      <c r="A53" s="311"/>
      <c r="B53" s="315"/>
      <c r="C53" s="176" t="s">
        <v>5</v>
      </c>
      <c r="D53" s="276">
        <v>1370096</v>
      </c>
      <c r="E53" s="276">
        <v>1429229</v>
      </c>
      <c r="F53" s="178"/>
      <c r="G53" s="179">
        <v>4.32</v>
      </c>
      <c r="H53" s="306"/>
    </row>
    <row r="54" spans="1:8" ht="19" customHeight="1" x14ac:dyDescent="0.15">
      <c r="A54" s="311"/>
      <c r="B54" s="315"/>
      <c r="C54" s="181" t="s">
        <v>6</v>
      </c>
      <c r="D54" s="277">
        <v>3203219</v>
      </c>
      <c r="E54" s="277">
        <v>3578141</v>
      </c>
      <c r="F54" s="178"/>
      <c r="G54" s="183">
        <v>11.7</v>
      </c>
      <c r="H54" s="306"/>
    </row>
    <row r="55" spans="1:8" ht="19" customHeight="1" x14ac:dyDescent="0.15">
      <c r="A55" s="311"/>
      <c r="B55" s="315"/>
      <c r="C55" s="176" t="s">
        <v>55</v>
      </c>
      <c r="D55" s="276">
        <v>3516019</v>
      </c>
      <c r="E55" s="276">
        <v>3412123</v>
      </c>
      <c r="F55" s="178"/>
      <c r="G55" s="179">
        <v>-2.95</v>
      </c>
      <c r="H55" s="306"/>
    </row>
    <row r="56" spans="1:8" ht="19" customHeight="1" x14ac:dyDescent="0.15">
      <c r="A56" s="311"/>
      <c r="B56" s="315"/>
      <c r="C56" s="181" t="s">
        <v>7</v>
      </c>
      <c r="D56" s="277">
        <v>3261184</v>
      </c>
      <c r="E56" s="277">
        <v>3519060</v>
      </c>
      <c r="F56" s="178"/>
      <c r="G56" s="183">
        <v>7.91</v>
      </c>
      <c r="H56" s="306"/>
    </row>
    <row r="57" spans="1:8" ht="19" customHeight="1" x14ac:dyDescent="0.15">
      <c r="A57" s="311"/>
      <c r="B57" s="315"/>
      <c r="C57" s="176" t="s">
        <v>8</v>
      </c>
      <c r="D57" s="276">
        <v>3812556</v>
      </c>
      <c r="E57" s="276">
        <v>2892603</v>
      </c>
      <c r="F57" s="178"/>
      <c r="G57" s="179">
        <v>-24.13</v>
      </c>
      <c r="H57" s="306"/>
    </row>
    <row r="58" spans="1:8" ht="19" customHeight="1" x14ac:dyDescent="0.15">
      <c r="A58" s="311"/>
      <c r="B58" s="315"/>
      <c r="C58" s="181" t="s">
        <v>9</v>
      </c>
      <c r="D58" s="277">
        <v>321736</v>
      </c>
      <c r="E58" s="277">
        <v>249619</v>
      </c>
      <c r="F58" s="184"/>
      <c r="G58" s="183">
        <v>-22.41</v>
      </c>
      <c r="H58" s="306"/>
    </row>
    <row r="59" spans="1:8" ht="19" customHeight="1" x14ac:dyDescent="0.15">
      <c r="A59" s="316"/>
      <c r="B59" s="317" t="s">
        <v>219</v>
      </c>
      <c r="C59" s="317"/>
      <c r="D59" s="318">
        <v>27006871</v>
      </c>
      <c r="E59" s="318">
        <f>SUM(E51:E58)</f>
        <v>27448053</v>
      </c>
      <c r="F59" s="319"/>
      <c r="G59" s="320">
        <v>1.63</v>
      </c>
      <c r="H59" s="321"/>
    </row>
    <row r="60" spans="1:8" ht="19" customHeight="1" x14ac:dyDescent="0.15">
      <c r="A60" s="311"/>
      <c r="B60" s="315" t="s">
        <v>74</v>
      </c>
      <c r="C60" s="176" t="s">
        <v>3</v>
      </c>
      <c r="D60" s="276">
        <v>2289841</v>
      </c>
      <c r="E60" s="276">
        <v>2477462</v>
      </c>
      <c r="F60" s="178"/>
      <c r="G60" s="179">
        <v>8.19</v>
      </c>
      <c r="H60" s="306"/>
    </row>
    <row r="61" spans="1:8" ht="19" customHeight="1" x14ac:dyDescent="0.15">
      <c r="A61" s="311"/>
      <c r="B61" s="315"/>
      <c r="C61" s="181" t="s">
        <v>4</v>
      </c>
      <c r="D61" s="277">
        <v>643566</v>
      </c>
      <c r="E61" s="277">
        <v>638819</v>
      </c>
      <c r="F61" s="178"/>
      <c r="G61" s="183">
        <v>-0.74</v>
      </c>
      <c r="H61" s="306"/>
    </row>
    <row r="62" spans="1:8" ht="19" customHeight="1" x14ac:dyDescent="0.15">
      <c r="A62" s="311"/>
      <c r="B62" s="315"/>
      <c r="C62" s="176" t="s">
        <v>5</v>
      </c>
      <c r="D62" s="276">
        <v>292560</v>
      </c>
      <c r="E62" s="276">
        <v>374504</v>
      </c>
      <c r="F62" s="178"/>
      <c r="G62" s="179">
        <v>28.01</v>
      </c>
      <c r="H62" s="306"/>
    </row>
    <row r="63" spans="1:8" ht="19" customHeight="1" x14ac:dyDescent="0.15">
      <c r="A63" s="311"/>
      <c r="B63" s="315"/>
      <c r="C63" s="181" t="s">
        <v>6</v>
      </c>
      <c r="D63" s="277">
        <v>827754</v>
      </c>
      <c r="E63" s="277">
        <v>1023724</v>
      </c>
      <c r="F63" s="178"/>
      <c r="G63" s="183">
        <v>23.67</v>
      </c>
      <c r="H63" s="306"/>
    </row>
    <row r="64" spans="1:8" ht="19" customHeight="1" x14ac:dyDescent="0.15">
      <c r="A64" s="311"/>
      <c r="B64" s="315"/>
      <c r="C64" s="176" t="s">
        <v>55</v>
      </c>
      <c r="D64" s="276">
        <v>345411</v>
      </c>
      <c r="E64" s="276">
        <v>361880</v>
      </c>
      <c r="F64" s="178"/>
      <c r="G64" s="179">
        <v>4.7699999999999996</v>
      </c>
      <c r="H64" s="306"/>
    </row>
    <row r="65" spans="1:8" ht="19" customHeight="1" x14ac:dyDescent="0.15">
      <c r="A65" s="311"/>
      <c r="B65" s="315"/>
      <c r="C65" s="181" t="s">
        <v>7</v>
      </c>
      <c r="D65" s="277">
        <v>109350</v>
      </c>
      <c r="E65" s="277">
        <v>102953</v>
      </c>
      <c r="F65" s="178"/>
      <c r="G65" s="183">
        <v>-5.85</v>
      </c>
      <c r="H65" s="306"/>
    </row>
    <row r="66" spans="1:8" ht="19" customHeight="1" x14ac:dyDescent="0.15">
      <c r="A66" s="311"/>
      <c r="B66" s="315"/>
      <c r="C66" s="176" t="s">
        <v>8</v>
      </c>
      <c r="D66" s="276">
        <v>402943</v>
      </c>
      <c r="E66" s="276">
        <v>466033</v>
      </c>
      <c r="F66" s="178"/>
      <c r="G66" s="179">
        <v>15.66</v>
      </c>
      <c r="H66" s="306"/>
    </row>
    <row r="67" spans="1:8" ht="19" customHeight="1" x14ac:dyDescent="0.15">
      <c r="A67" s="311"/>
      <c r="B67" s="315"/>
      <c r="C67" s="181" t="s">
        <v>9</v>
      </c>
      <c r="D67" s="277">
        <v>11876</v>
      </c>
      <c r="E67" s="277">
        <v>21198</v>
      </c>
      <c r="F67" s="184"/>
      <c r="G67" s="183">
        <v>78.489999999999995</v>
      </c>
      <c r="H67" s="306"/>
    </row>
    <row r="68" spans="1:8" ht="19" customHeight="1" x14ac:dyDescent="0.15">
      <c r="A68" s="316"/>
      <c r="B68" s="317" t="s">
        <v>220</v>
      </c>
      <c r="C68" s="317"/>
      <c r="D68" s="318">
        <v>4923301</v>
      </c>
      <c r="E68" s="318">
        <f>SUM(E60:E67)</f>
        <v>5466573</v>
      </c>
      <c r="F68" s="319"/>
      <c r="G68" s="320">
        <v>11.03</v>
      </c>
      <c r="H68" s="321"/>
    </row>
    <row r="69" spans="1:8" ht="19" customHeight="1" x14ac:dyDescent="0.15">
      <c r="A69" s="311"/>
      <c r="B69" s="315" t="s">
        <v>75</v>
      </c>
      <c r="C69" s="176" t="s">
        <v>3</v>
      </c>
      <c r="D69" s="276">
        <v>1135408</v>
      </c>
      <c r="E69" s="276">
        <v>1305492</v>
      </c>
      <c r="F69" s="178"/>
      <c r="G69" s="179">
        <v>14.98</v>
      </c>
      <c r="H69" s="306"/>
    </row>
    <row r="70" spans="1:8" ht="19" customHeight="1" x14ac:dyDescent="0.15">
      <c r="A70" s="311"/>
      <c r="B70" s="315"/>
      <c r="C70" s="181" t="s">
        <v>4</v>
      </c>
      <c r="D70" s="277">
        <v>518313</v>
      </c>
      <c r="E70" s="277">
        <v>492784</v>
      </c>
      <c r="F70" s="178"/>
      <c r="G70" s="183">
        <v>-4.93</v>
      </c>
      <c r="H70" s="306"/>
    </row>
    <row r="71" spans="1:8" ht="19" customHeight="1" x14ac:dyDescent="0.15">
      <c r="A71" s="311"/>
      <c r="B71" s="315"/>
      <c r="C71" s="176" t="s">
        <v>5</v>
      </c>
      <c r="D71" s="276">
        <v>238104</v>
      </c>
      <c r="E71" s="276">
        <v>302919</v>
      </c>
      <c r="F71" s="178"/>
      <c r="G71" s="179">
        <v>27.22</v>
      </c>
      <c r="H71" s="306"/>
    </row>
    <row r="72" spans="1:8" ht="19" customHeight="1" x14ac:dyDescent="0.15">
      <c r="A72" s="311"/>
      <c r="B72" s="315"/>
      <c r="C72" s="181" t="s">
        <v>6</v>
      </c>
      <c r="D72" s="277">
        <v>614040</v>
      </c>
      <c r="E72" s="277">
        <v>534759</v>
      </c>
      <c r="F72" s="178"/>
      <c r="G72" s="183">
        <v>-12.91</v>
      </c>
      <c r="H72" s="306"/>
    </row>
    <row r="73" spans="1:8" ht="19" customHeight="1" x14ac:dyDescent="0.15">
      <c r="A73" s="311"/>
      <c r="B73" s="315"/>
      <c r="C73" s="176" t="s">
        <v>55</v>
      </c>
      <c r="D73" s="276">
        <v>287083</v>
      </c>
      <c r="E73" s="276">
        <v>279979</v>
      </c>
      <c r="F73" s="178"/>
      <c r="G73" s="179">
        <v>-2.4700000000000002</v>
      </c>
      <c r="H73" s="306"/>
    </row>
    <row r="74" spans="1:8" ht="19" customHeight="1" x14ac:dyDescent="0.15">
      <c r="A74" s="311"/>
      <c r="B74" s="315"/>
      <c r="C74" s="181" t="s">
        <v>7</v>
      </c>
      <c r="D74" s="277">
        <v>0</v>
      </c>
      <c r="E74" s="277">
        <v>0</v>
      </c>
      <c r="F74" s="178"/>
      <c r="G74" s="183">
        <v>0</v>
      </c>
      <c r="H74" s="306"/>
    </row>
    <row r="75" spans="1:8" ht="19" customHeight="1" x14ac:dyDescent="0.15">
      <c r="A75" s="311"/>
      <c r="B75" s="315"/>
      <c r="C75" s="176" t="s">
        <v>8</v>
      </c>
      <c r="D75" s="276">
        <v>326569</v>
      </c>
      <c r="E75" s="276">
        <v>350329</v>
      </c>
      <c r="F75" s="178"/>
      <c r="G75" s="179">
        <v>7.28</v>
      </c>
      <c r="H75" s="306"/>
    </row>
    <row r="76" spans="1:8" ht="19" customHeight="1" x14ac:dyDescent="0.15">
      <c r="A76" s="311"/>
      <c r="B76" s="315"/>
      <c r="C76" s="181" t="s">
        <v>9</v>
      </c>
      <c r="D76" s="277">
        <v>134282</v>
      </c>
      <c r="E76" s="277">
        <v>183305</v>
      </c>
      <c r="F76" s="184"/>
      <c r="G76" s="183">
        <v>36.51</v>
      </c>
      <c r="H76" s="306"/>
    </row>
    <row r="77" spans="1:8" ht="19" customHeight="1" x14ac:dyDescent="0.15">
      <c r="A77" s="316"/>
      <c r="B77" s="317" t="s">
        <v>221</v>
      </c>
      <c r="C77" s="317"/>
      <c r="D77" s="318">
        <v>3253799</v>
      </c>
      <c r="E77" s="318">
        <f>SUM(E69:E76)</f>
        <v>3449567</v>
      </c>
      <c r="F77" s="319"/>
      <c r="G77" s="320">
        <v>6.02</v>
      </c>
      <c r="H77" s="321"/>
    </row>
    <row r="78" spans="1:8" ht="19" customHeight="1" x14ac:dyDescent="0.15">
      <c r="A78" s="311"/>
      <c r="B78" s="315" t="s">
        <v>76</v>
      </c>
      <c r="C78" s="176" t="s">
        <v>3</v>
      </c>
      <c r="D78" s="276">
        <v>7410065</v>
      </c>
      <c r="E78" s="276">
        <v>8137734</v>
      </c>
      <c r="F78" s="178"/>
      <c r="G78" s="179">
        <v>9.82</v>
      </c>
      <c r="H78" s="306"/>
    </row>
    <row r="79" spans="1:8" ht="19" customHeight="1" x14ac:dyDescent="0.15">
      <c r="A79" s="311"/>
      <c r="B79" s="315"/>
      <c r="C79" s="181" t="s">
        <v>4</v>
      </c>
      <c r="D79" s="277">
        <v>2073397</v>
      </c>
      <c r="E79" s="277">
        <v>2158592</v>
      </c>
      <c r="F79" s="178"/>
      <c r="G79" s="183">
        <v>4.1100000000000003</v>
      </c>
      <c r="H79" s="306"/>
    </row>
    <row r="80" spans="1:8" ht="19" customHeight="1" x14ac:dyDescent="0.15">
      <c r="A80" s="311"/>
      <c r="B80" s="315"/>
      <c r="C80" s="176" t="s">
        <v>5</v>
      </c>
      <c r="D80" s="276">
        <v>1435593</v>
      </c>
      <c r="E80" s="276">
        <v>1267545</v>
      </c>
      <c r="F80" s="178"/>
      <c r="G80" s="179">
        <v>-11.71</v>
      </c>
      <c r="H80" s="306"/>
    </row>
    <row r="81" spans="1:8" ht="19" customHeight="1" x14ac:dyDescent="0.15">
      <c r="A81" s="311"/>
      <c r="B81" s="315"/>
      <c r="C81" s="181" t="s">
        <v>6</v>
      </c>
      <c r="D81" s="277">
        <v>2040339</v>
      </c>
      <c r="E81" s="277">
        <v>2057615</v>
      </c>
      <c r="F81" s="178"/>
      <c r="G81" s="183">
        <v>0.85</v>
      </c>
      <c r="H81" s="306"/>
    </row>
    <row r="82" spans="1:8" ht="19" customHeight="1" x14ac:dyDescent="0.15">
      <c r="A82" s="311"/>
      <c r="B82" s="315"/>
      <c r="C82" s="176" t="s">
        <v>55</v>
      </c>
      <c r="D82" s="276">
        <v>1929915</v>
      </c>
      <c r="E82" s="276">
        <v>1935744</v>
      </c>
      <c r="F82" s="178"/>
      <c r="G82" s="179">
        <v>0.3</v>
      </c>
      <c r="H82" s="306"/>
    </row>
    <row r="83" spans="1:8" ht="19" customHeight="1" x14ac:dyDescent="0.15">
      <c r="A83" s="311"/>
      <c r="B83" s="315"/>
      <c r="C83" s="181" t="s">
        <v>7</v>
      </c>
      <c r="D83" s="277">
        <v>4584522</v>
      </c>
      <c r="E83" s="277">
        <v>4626985</v>
      </c>
      <c r="F83" s="178"/>
      <c r="G83" s="183">
        <v>0.93</v>
      </c>
      <c r="H83" s="306"/>
    </row>
    <row r="84" spans="1:8" ht="19" customHeight="1" x14ac:dyDescent="0.15">
      <c r="A84" s="311"/>
      <c r="B84" s="315"/>
      <c r="C84" s="176" t="s">
        <v>8</v>
      </c>
      <c r="D84" s="276">
        <v>3493573</v>
      </c>
      <c r="E84" s="276">
        <v>4002181</v>
      </c>
      <c r="F84" s="178"/>
      <c r="G84" s="179">
        <v>14.56</v>
      </c>
      <c r="H84" s="306"/>
    </row>
    <row r="85" spans="1:8" ht="19" customHeight="1" x14ac:dyDescent="0.15">
      <c r="A85" s="311"/>
      <c r="B85" s="315"/>
      <c r="C85" s="181" t="s">
        <v>9</v>
      </c>
      <c r="D85" s="277">
        <v>140455</v>
      </c>
      <c r="E85" s="277">
        <v>131534</v>
      </c>
      <c r="F85" s="184"/>
      <c r="G85" s="183">
        <v>-6.35</v>
      </c>
      <c r="H85" s="306"/>
    </row>
    <row r="86" spans="1:8" ht="19" customHeight="1" x14ac:dyDescent="0.15">
      <c r="A86" s="316"/>
      <c r="B86" s="322" t="s">
        <v>222</v>
      </c>
      <c r="C86" s="322"/>
      <c r="D86" s="323">
        <v>23107859</v>
      </c>
      <c r="E86" s="323">
        <f>SUM(E78:E85)</f>
        <v>24317930</v>
      </c>
      <c r="F86" s="324"/>
      <c r="G86" s="325">
        <v>5.24</v>
      </c>
      <c r="H86" s="321"/>
    </row>
    <row r="87" spans="1:8" ht="19" customHeight="1" x14ac:dyDescent="0.15">
      <c r="A87" s="311"/>
      <c r="B87" s="200" t="s">
        <v>53</v>
      </c>
      <c r="C87" s="201"/>
      <c r="D87" s="326">
        <v>58291830</v>
      </c>
      <c r="E87" s="326">
        <f>SUM(E86+E77+E68+E59)</f>
        <v>60682123</v>
      </c>
      <c r="F87" s="202"/>
      <c r="G87" s="203">
        <v>4.0999999999999996</v>
      </c>
      <c r="H87" s="306"/>
    </row>
    <row r="88" spans="1:8" ht="10" customHeight="1" x14ac:dyDescent="0.15">
      <c r="A88" s="327"/>
      <c r="B88" s="328"/>
      <c r="C88" s="328"/>
      <c r="D88" s="328"/>
      <c r="E88" s="328"/>
      <c r="F88" s="328"/>
      <c r="G88" s="329"/>
      <c r="H88" s="330"/>
    </row>
    <row r="89" spans="1:8" ht="12" x14ac:dyDescent="0.15"/>
    <row r="90" spans="1:8" ht="12" x14ac:dyDescent="0.15"/>
    <row r="91" spans="1:8" ht="18" customHeight="1" x14ac:dyDescent="0.25">
      <c r="A91" s="297"/>
      <c r="B91" s="298" t="s">
        <v>323</v>
      </c>
      <c r="C91" s="299" t="s" vm="4">
        <v>327</v>
      </c>
      <c r="D91" s="299"/>
      <c r="E91" s="299"/>
      <c r="F91" s="299"/>
      <c r="G91" s="372" t="s">
        <v>347</v>
      </c>
      <c r="H91" s="300"/>
    </row>
    <row r="92" spans="1:8" ht="10" customHeight="1" x14ac:dyDescent="0.15">
      <c r="A92" s="301"/>
      <c r="B92" s="302"/>
      <c r="C92" s="302"/>
      <c r="D92" s="303"/>
      <c r="E92" s="303"/>
      <c r="F92" s="304"/>
      <c r="G92" s="305"/>
      <c r="H92" s="306"/>
    </row>
    <row r="93" spans="1:8" ht="52" customHeight="1" x14ac:dyDescent="0.15">
      <c r="A93" s="301"/>
      <c r="B93" s="307"/>
      <c r="C93" s="307"/>
      <c r="D93" s="308"/>
      <c r="E93" s="308"/>
      <c r="F93" s="309"/>
      <c r="G93" s="310"/>
      <c r="H93" s="306"/>
    </row>
    <row r="94" spans="1:8" ht="19" customHeight="1" x14ac:dyDescent="0.15">
      <c r="A94" s="311"/>
      <c r="B94" s="312" t="s">
        <v>67</v>
      </c>
      <c r="C94" s="312" t="s">
        <v>206</v>
      </c>
      <c r="D94" s="308">
        <v>2006</v>
      </c>
      <c r="E94" s="308">
        <v>2007</v>
      </c>
      <c r="F94" s="313"/>
      <c r="G94" s="314"/>
      <c r="H94" s="306"/>
    </row>
    <row r="95" spans="1:8" ht="19" customHeight="1" x14ac:dyDescent="0.15">
      <c r="A95" s="311"/>
      <c r="B95" s="315" t="s">
        <v>78</v>
      </c>
      <c r="C95" s="176" t="s">
        <v>3</v>
      </c>
      <c r="D95" s="276">
        <v>11783133</v>
      </c>
      <c r="E95" s="276">
        <v>13219987</v>
      </c>
      <c r="F95" s="178"/>
      <c r="G95" s="179">
        <v>12.19</v>
      </c>
      <c r="H95" s="306"/>
    </row>
    <row r="96" spans="1:8" ht="19" customHeight="1" x14ac:dyDescent="0.15">
      <c r="A96" s="311"/>
      <c r="B96" s="315"/>
      <c r="C96" s="181" t="s">
        <v>4</v>
      </c>
      <c r="D96" s="277">
        <v>3076525</v>
      </c>
      <c r="E96" s="277">
        <v>3006000</v>
      </c>
      <c r="F96" s="178"/>
      <c r="G96" s="183">
        <v>-2.29</v>
      </c>
      <c r="H96" s="306"/>
    </row>
    <row r="97" spans="1:8" ht="19" customHeight="1" x14ac:dyDescent="0.15">
      <c r="A97" s="311"/>
      <c r="B97" s="315"/>
      <c r="C97" s="176" t="s">
        <v>5</v>
      </c>
      <c r="D97" s="276">
        <v>1847582</v>
      </c>
      <c r="E97" s="276">
        <v>1906148</v>
      </c>
      <c r="F97" s="178"/>
      <c r="G97" s="179">
        <v>3.17</v>
      </c>
      <c r="H97" s="306"/>
    </row>
    <row r="98" spans="1:8" ht="19" customHeight="1" x14ac:dyDescent="0.15">
      <c r="A98" s="311"/>
      <c r="B98" s="315"/>
      <c r="C98" s="181" t="s">
        <v>6</v>
      </c>
      <c r="D98" s="277">
        <v>3238978</v>
      </c>
      <c r="E98" s="277">
        <v>2987951</v>
      </c>
      <c r="F98" s="178"/>
      <c r="G98" s="183">
        <v>-7.75</v>
      </c>
      <c r="H98" s="306"/>
    </row>
    <row r="99" spans="1:8" ht="19" customHeight="1" x14ac:dyDescent="0.15">
      <c r="A99" s="311"/>
      <c r="B99" s="315"/>
      <c r="C99" s="176" t="s">
        <v>55</v>
      </c>
      <c r="D99" s="276">
        <v>2209996</v>
      </c>
      <c r="E99" s="276">
        <v>2019240</v>
      </c>
      <c r="F99" s="178"/>
      <c r="G99" s="179">
        <v>-8.6300000000000008</v>
      </c>
      <c r="H99" s="306"/>
    </row>
    <row r="100" spans="1:8" ht="19" customHeight="1" x14ac:dyDescent="0.15">
      <c r="A100" s="311"/>
      <c r="B100" s="315"/>
      <c r="C100" s="181" t="s">
        <v>7</v>
      </c>
      <c r="D100" s="277">
        <v>2586397</v>
      </c>
      <c r="E100" s="277">
        <v>2594794</v>
      </c>
      <c r="F100" s="178"/>
      <c r="G100" s="183">
        <v>0.32</v>
      </c>
      <c r="H100" s="306"/>
    </row>
    <row r="101" spans="1:8" ht="19" customHeight="1" x14ac:dyDescent="0.15">
      <c r="A101" s="311"/>
      <c r="B101" s="315"/>
      <c r="C101" s="176" t="s">
        <v>8</v>
      </c>
      <c r="D101" s="276">
        <v>3252815</v>
      </c>
      <c r="E101" s="276">
        <v>2429538</v>
      </c>
      <c r="F101" s="178"/>
      <c r="G101" s="179">
        <v>-25.31</v>
      </c>
      <c r="H101" s="306"/>
    </row>
    <row r="102" spans="1:8" ht="19" customHeight="1" x14ac:dyDescent="0.15">
      <c r="A102" s="311"/>
      <c r="B102" s="315"/>
      <c r="C102" s="181" t="s">
        <v>9</v>
      </c>
      <c r="D102" s="277">
        <v>93212</v>
      </c>
      <c r="E102" s="277">
        <v>40330</v>
      </c>
      <c r="F102" s="184"/>
      <c r="G102" s="183">
        <v>-56.73</v>
      </c>
      <c r="H102" s="306"/>
    </row>
    <row r="103" spans="1:8" ht="19" customHeight="1" x14ac:dyDescent="0.15">
      <c r="A103" s="316"/>
      <c r="B103" s="317" t="s">
        <v>223</v>
      </c>
      <c r="C103" s="317"/>
      <c r="D103" s="318">
        <v>28088638</v>
      </c>
      <c r="E103" s="318">
        <f>SUM(E95:E102)</f>
        <v>28203988</v>
      </c>
      <c r="F103" s="319"/>
      <c r="G103" s="320">
        <v>0.41</v>
      </c>
      <c r="H103" s="321"/>
    </row>
    <row r="104" spans="1:8" ht="19" customHeight="1" x14ac:dyDescent="0.15">
      <c r="A104" s="311"/>
      <c r="B104" s="315" t="s">
        <v>79</v>
      </c>
      <c r="C104" s="176" t="s">
        <v>3</v>
      </c>
      <c r="D104" s="276">
        <v>2700195</v>
      </c>
      <c r="E104" s="276">
        <v>2943364</v>
      </c>
      <c r="F104" s="178"/>
      <c r="G104" s="179">
        <v>9.01</v>
      </c>
      <c r="H104" s="306"/>
    </row>
    <row r="105" spans="1:8" ht="19" customHeight="1" x14ac:dyDescent="0.15">
      <c r="A105" s="311"/>
      <c r="B105" s="315"/>
      <c r="C105" s="181" t="s">
        <v>4</v>
      </c>
      <c r="D105" s="277">
        <v>656025</v>
      </c>
      <c r="E105" s="277">
        <v>697446</v>
      </c>
      <c r="F105" s="178"/>
      <c r="G105" s="183">
        <v>6.31</v>
      </c>
      <c r="H105" s="306"/>
    </row>
    <row r="106" spans="1:8" ht="19" customHeight="1" x14ac:dyDescent="0.15">
      <c r="A106" s="311"/>
      <c r="B106" s="315"/>
      <c r="C106" s="176" t="s">
        <v>5</v>
      </c>
      <c r="D106" s="276">
        <v>340561</v>
      </c>
      <c r="E106" s="276">
        <v>410774</v>
      </c>
      <c r="F106" s="178"/>
      <c r="G106" s="179">
        <v>20.62</v>
      </c>
      <c r="H106" s="306"/>
    </row>
    <row r="107" spans="1:8" ht="19" customHeight="1" x14ac:dyDescent="0.15">
      <c r="A107" s="311"/>
      <c r="B107" s="315"/>
      <c r="C107" s="181" t="s">
        <v>6</v>
      </c>
      <c r="D107" s="277">
        <v>826661</v>
      </c>
      <c r="E107" s="277">
        <v>874679</v>
      </c>
      <c r="F107" s="178"/>
      <c r="G107" s="183">
        <v>5.81</v>
      </c>
      <c r="H107" s="306"/>
    </row>
    <row r="108" spans="1:8" ht="19" customHeight="1" x14ac:dyDescent="0.15">
      <c r="A108" s="311"/>
      <c r="B108" s="315"/>
      <c r="C108" s="176" t="s">
        <v>55</v>
      </c>
      <c r="D108" s="276">
        <v>1187163</v>
      </c>
      <c r="E108" s="276">
        <v>1143967</v>
      </c>
      <c r="F108" s="178"/>
      <c r="G108" s="179">
        <v>-3.64</v>
      </c>
      <c r="H108" s="306"/>
    </row>
    <row r="109" spans="1:8" ht="19" customHeight="1" x14ac:dyDescent="0.15">
      <c r="A109" s="311"/>
      <c r="B109" s="315"/>
      <c r="C109" s="181" t="s">
        <v>7</v>
      </c>
      <c r="D109" s="277">
        <v>98721</v>
      </c>
      <c r="E109" s="277">
        <v>100853</v>
      </c>
      <c r="F109" s="178"/>
      <c r="G109" s="183">
        <v>2.16</v>
      </c>
      <c r="H109" s="306"/>
    </row>
    <row r="110" spans="1:8" ht="19" customHeight="1" x14ac:dyDescent="0.15">
      <c r="A110" s="311"/>
      <c r="B110" s="315"/>
      <c r="C110" s="176" t="s">
        <v>8</v>
      </c>
      <c r="D110" s="276">
        <v>278970</v>
      </c>
      <c r="E110" s="276">
        <v>279644</v>
      </c>
      <c r="F110" s="178"/>
      <c r="G110" s="179">
        <v>0.24</v>
      </c>
      <c r="H110" s="306"/>
    </row>
    <row r="111" spans="1:8" ht="19" customHeight="1" x14ac:dyDescent="0.15">
      <c r="A111" s="311"/>
      <c r="B111" s="315"/>
      <c r="C111" s="181" t="s">
        <v>9</v>
      </c>
      <c r="D111" s="277">
        <v>99430</v>
      </c>
      <c r="E111" s="277">
        <v>80526</v>
      </c>
      <c r="F111" s="184"/>
      <c r="G111" s="183">
        <v>-19.010000000000002</v>
      </c>
      <c r="H111" s="306"/>
    </row>
    <row r="112" spans="1:8" ht="19" customHeight="1" x14ac:dyDescent="0.15">
      <c r="A112" s="316"/>
      <c r="B112" s="317" t="s">
        <v>224</v>
      </c>
      <c r="C112" s="317"/>
      <c r="D112" s="318">
        <v>6187726</v>
      </c>
      <c r="E112" s="318">
        <f>SUM(E104:E111)</f>
        <v>6531253</v>
      </c>
      <c r="F112" s="319"/>
      <c r="G112" s="320">
        <v>5.55</v>
      </c>
      <c r="H112" s="321"/>
    </row>
    <row r="113" spans="1:8" ht="19" customHeight="1" x14ac:dyDescent="0.15">
      <c r="A113" s="311"/>
      <c r="B113" s="315" t="s">
        <v>80</v>
      </c>
      <c r="C113" s="176" t="s">
        <v>3</v>
      </c>
      <c r="D113" s="276">
        <v>6540085</v>
      </c>
      <c r="E113" s="276">
        <v>7190664</v>
      </c>
      <c r="F113" s="178"/>
      <c r="G113" s="179">
        <v>9.9499999999999993</v>
      </c>
      <c r="H113" s="306"/>
    </row>
    <row r="114" spans="1:8" ht="19" customHeight="1" x14ac:dyDescent="0.15">
      <c r="A114" s="311"/>
      <c r="B114" s="315"/>
      <c r="C114" s="181" t="s">
        <v>4</v>
      </c>
      <c r="D114" s="277">
        <v>1751075</v>
      </c>
      <c r="E114" s="277">
        <v>1796005</v>
      </c>
      <c r="F114" s="178"/>
      <c r="G114" s="183">
        <v>2.57</v>
      </c>
      <c r="H114" s="306"/>
    </row>
    <row r="115" spans="1:8" ht="19" customHeight="1" x14ac:dyDescent="0.15">
      <c r="A115" s="311"/>
      <c r="B115" s="315"/>
      <c r="C115" s="176" t="s">
        <v>5</v>
      </c>
      <c r="D115" s="276">
        <v>1230564</v>
      </c>
      <c r="E115" s="276">
        <v>1371221</v>
      </c>
      <c r="F115" s="178"/>
      <c r="G115" s="179">
        <v>11.43</v>
      </c>
      <c r="H115" s="306"/>
    </row>
    <row r="116" spans="1:8" ht="19" customHeight="1" x14ac:dyDescent="0.15">
      <c r="A116" s="311"/>
      <c r="B116" s="315"/>
      <c r="C116" s="181" t="s">
        <v>6</v>
      </c>
      <c r="D116" s="277">
        <v>3033720</v>
      </c>
      <c r="E116" s="277">
        <v>3272748</v>
      </c>
      <c r="F116" s="178"/>
      <c r="G116" s="183">
        <v>7.88</v>
      </c>
      <c r="H116" s="306"/>
    </row>
    <row r="117" spans="1:8" ht="19" customHeight="1" x14ac:dyDescent="0.15">
      <c r="A117" s="311"/>
      <c r="B117" s="315"/>
      <c r="C117" s="176" t="s">
        <v>55</v>
      </c>
      <c r="D117" s="276">
        <v>2250324</v>
      </c>
      <c r="E117" s="276">
        <v>2097294</v>
      </c>
      <c r="F117" s="178"/>
      <c r="G117" s="179">
        <v>-6.8</v>
      </c>
      <c r="H117" s="306"/>
    </row>
    <row r="118" spans="1:8" ht="19" customHeight="1" x14ac:dyDescent="0.15">
      <c r="A118" s="311"/>
      <c r="B118" s="315"/>
      <c r="C118" s="181" t="s">
        <v>7</v>
      </c>
      <c r="D118" s="277">
        <v>842566</v>
      </c>
      <c r="E118" s="277">
        <v>958789</v>
      </c>
      <c r="F118" s="178"/>
      <c r="G118" s="183">
        <v>13.79</v>
      </c>
      <c r="H118" s="306"/>
    </row>
    <row r="119" spans="1:8" ht="19" customHeight="1" x14ac:dyDescent="0.15">
      <c r="A119" s="311"/>
      <c r="B119" s="315"/>
      <c r="C119" s="176" t="s">
        <v>8</v>
      </c>
      <c r="D119" s="276">
        <v>2017467</v>
      </c>
      <c r="E119" s="276">
        <v>2003946</v>
      </c>
      <c r="F119" s="178"/>
      <c r="G119" s="179">
        <v>-0.67</v>
      </c>
      <c r="H119" s="306"/>
    </row>
    <row r="120" spans="1:8" ht="19" customHeight="1" x14ac:dyDescent="0.15">
      <c r="A120" s="311"/>
      <c r="B120" s="315"/>
      <c r="C120" s="181" t="s">
        <v>9</v>
      </c>
      <c r="D120" s="277">
        <v>559143</v>
      </c>
      <c r="E120" s="277">
        <v>571348</v>
      </c>
      <c r="F120" s="184"/>
      <c r="G120" s="183">
        <v>2.1800000000000002</v>
      </c>
      <c r="H120" s="306"/>
    </row>
    <row r="121" spans="1:8" ht="19" customHeight="1" x14ac:dyDescent="0.15">
      <c r="A121" s="316"/>
      <c r="B121" s="317" t="s">
        <v>225</v>
      </c>
      <c r="C121" s="317"/>
      <c r="D121" s="318">
        <v>18224944</v>
      </c>
      <c r="E121" s="318">
        <f>SUM(E113:E120)</f>
        <v>19262015</v>
      </c>
      <c r="F121" s="319"/>
      <c r="G121" s="320">
        <v>5.69</v>
      </c>
      <c r="H121" s="321"/>
    </row>
    <row r="122" spans="1:8" ht="19" customHeight="1" x14ac:dyDescent="0.15">
      <c r="A122" s="311"/>
      <c r="B122" s="315" t="s">
        <v>81</v>
      </c>
      <c r="C122" s="176" t="s">
        <v>3</v>
      </c>
      <c r="D122" s="276">
        <v>1383974</v>
      </c>
      <c r="E122" s="276">
        <v>1628886</v>
      </c>
      <c r="F122" s="178"/>
      <c r="G122" s="179">
        <v>17.7</v>
      </c>
      <c r="H122" s="306"/>
    </row>
    <row r="123" spans="1:8" ht="19" customHeight="1" x14ac:dyDescent="0.15">
      <c r="A123" s="311"/>
      <c r="B123" s="315"/>
      <c r="C123" s="181" t="s">
        <v>4</v>
      </c>
      <c r="D123" s="277">
        <v>299578</v>
      </c>
      <c r="E123" s="277">
        <v>295778</v>
      </c>
      <c r="F123" s="178"/>
      <c r="G123" s="183">
        <v>-1.27</v>
      </c>
      <c r="H123" s="306"/>
    </row>
    <row r="124" spans="1:8" ht="19" customHeight="1" x14ac:dyDescent="0.15">
      <c r="A124" s="311"/>
      <c r="B124" s="315"/>
      <c r="C124" s="176" t="s">
        <v>5</v>
      </c>
      <c r="D124" s="276">
        <v>196391</v>
      </c>
      <c r="E124" s="276">
        <v>194061</v>
      </c>
      <c r="F124" s="178"/>
      <c r="G124" s="179">
        <v>-1.19</v>
      </c>
      <c r="H124" s="306"/>
    </row>
    <row r="125" spans="1:8" ht="19" customHeight="1" x14ac:dyDescent="0.15">
      <c r="A125" s="311"/>
      <c r="B125" s="315"/>
      <c r="C125" s="181" t="s">
        <v>6</v>
      </c>
      <c r="D125" s="277">
        <v>469988</v>
      </c>
      <c r="E125" s="277">
        <v>583215</v>
      </c>
      <c r="F125" s="178"/>
      <c r="G125" s="183">
        <v>24.09</v>
      </c>
      <c r="H125" s="306"/>
    </row>
    <row r="126" spans="1:8" ht="19" customHeight="1" x14ac:dyDescent="0.15">
      <c r="A126" s="311"/>
      <c r="B126" s="315"/>
      <c r="C126" s="176" t="s">
        <v>55</v>
      </c>
      <c r="D126" s="276">
        <v>480633</v>
      </c>
      <c r="E126" s="276">
        <v>484923</v>
      </c>
      <c r="F126" s="178"/>
      <c r="G126" s="179">
        <v>0.89</v>
      </c>
      <c r="H126" s="306"/>
    </row>
    <row r="127" spans="1:8" ht="19" customHeight="1" x14ac:dyDescent="0.15">
      <c r="A127" s="311"/>
      <c r="B127" s="315"/>
      <c r="C127" s="181" t="s">
        <v>7</v>
      </c>
      <c r="D127" s="277">
        <v>145252</v>
      </c>
      <c r="E127" s="277">
        <v>152503</v>
      </c>
      <c r="F127" s="178"/>
      <c r="G127" s="183">
        <v>4.99</v>
      </c>
      <c r="H127" s="306"/>
    </row>
    <row r="128" spans="1:8" ht="19" customHeight="1" x14ac:dyDescent="0.15">
      <c r="A128" s="311"/>
      <c r="B128" s="315"/>
      <c r="C128" s="176" t="s">
        <v>8</v>
      </c>
      <c r="D128" s="276">
        <v>425863</v>
      </c>
      <c r="E128" s="276">
        <v>357638</v>
      </c>
      <c r="F128" s="178"/>
      <c r="G128" s="179">
        <v>-16.02</v>
      </c>
      <c r="H128" s="306"/>
    </row>
    <row r="129" spans="1:8" ht="19" customHeight="1" x14ac:dyDescent="0.15">
      <c r="A129" s="311"/>
      <c r="B129" s="315"/>
      <c r="C129" s="181" t="s">
        <v>9</v>
      </c>
      <c r="D129" s="277">
        <v>33921</v>
      </c>
      <c r="E129" s="277">
        <v>18474</v>
      </c>
      <c r="F129" s="184"/>
      <c r="G129" s="183">
        <v>-45.54</v>
      </c>
      <c r="H129" s="306"/>
    </row>
    <row r="130" spans="1:8" ht="19" customHeight="1" x14ac:dyDescent="0.15">
      <c r="A130" s="316"/>
      <c r="B130" s="322" t="s">
        <v>226</v>
      </c>
      <c r="C130" s="322"/>
      <c r="D130" s="323">
        <v>3435600</v>
      </c>
      <c r="E130" s="323">
        <f>SUM(E122:E129)</f>
        <v>3715478</v>
      </c>
      <c r="F130" s="324"/>
      <c r="G130" s="325">
        <v>8.15</v>
      </c>
      <c r="H130" s="321"/>
    </row>
    <row r="131" spans="1:8" ht="19" customHeight="1" x14ac:dyDescent="0.15">
      <c r="A131" s="311"/>
      <c r="B131" s="200" t="s">
        <v>53</v>
      </c>
      <c r="C131" s="201"/>
      <c r="D131" s="326">
        <v>55936908</v>
      </c>
      <c r="E131" s="326">
        <f>SUM(E130+E121+E112+E103)</f>
        <v>57712734</v>
      </c>
      <c r="F131" s="202"/>
      <c r="G131" s="203">
        <v>3.17</v>
      </c>
      <c r="H131" s="306"/>
    </row>
    <row r="132" spans="1:8" ht="10" customHeight="1" x14ac:dyDescent="0.15">
      <c r="A132" s="327"/>
      <c r="B132" s="328"/>
      <c r="C132" s="328"/>
      <c r="D132" s="328"/>
      <c r="E132" s="328"/>
      <c r="F132" s="328"/>
      <c r="G132" s="329"/>
      <c r="H132" s="330"/>
    </row>
    <row r="135" spans="1:8" ht="18" customHeight="1" x14ac:dyDescent="0.25">
      <c r="A135" s="297"/>
      <c r="B135" s="298" t="s">
        <v>323</v>
      </c>
      <c r="C135" s="299" t="s" vm="5">
        <v>328</v>
      </c>
      <c r="D135" s="299"/>
      <c r="E135" s="299"/>
      <c r="F135" s="299"/>
      <c r="G135" s="372" t="s">
        <v>348</v>
      </c>
      <c r="H135" s="300"/>
    </row>
    <row r="136" spans="1:8" ht="10" customHeight="1" x14ac:dyDescent="0.15">
      <c r="A136" s="301"/>
      <c r="B136" s="302"/>
      <c r="C136" s="302"/>
      <c r="D136" s="303"/>
      <c r="E136" s="303"/>
      <c r="F136" s="304"/>
      <c r="G136" s="305"/>
      <c r="H136" s="306"/>
    </row>
    <row r="137" spans="1:8" ht="52" customHeight="1" x14ac:dyDescent="0.15">
      <c r="A137" s="301"/>
      <c r="B137" s="307"/>
      <c r="C137" s="307"/>
      <c r="D137" s="308"/>
      <c r="E137" s="308"/>
      <c r="F137" s="309"/>
      <c r="G137" s="310"/>
      <c r="H137" s="306"/>
    </row>
    <row r="138" spans="1:8" ht="19" customHeight="1" x14ac:dyDescent="0.15">
      <c r="A138" s="311"/>
      <c r="B138" s="312" t="s">
        <v>67</v>
      </c>
      <c r="C138" s="312" t="s">
        <v>206</v>
      </c>
      <c r="D138" s="308">
        <v>2006</v>
      </c>
      <c r="E138" s="308">
        <v>2007</v>
      </c>
      <c r="F138" s="313"/>
      <c r="G138" s="314"/>
      <c r="H138" s="306"/>
    </row>
    <row r="139" spans="1:8" ht="16" customHeight="1" x14ac:dyDescent="0.15">
      <c r="A139" s="311"/>
      <c r="B139" s="315" t="s">
        <v>204</v>
      </c>
      <c r="C139" s="176" t="s">
        <v>3</v>
      </c>
      <c r="D139" s="276">
        <v>2029174</v>
      </c>
      <c r="E139" s="276">
        <v>2386923</v>
      </c>
      <c r="F139" s="178"/>
      <c r="G139" s="179">
        <v>17.63</v>
      </c>
      <c r="H139" s="306"/>
    </row>
    <row r="140" spans="1:8" ht="16" customHeight="1" x14ac:dyDescent="0.15">
      <c r="A140" s="311"/>
      <c r="B140" s="315"/>
      <c r="C140" s="181" t="s">
        <v>4</v>
      </c>
      <c r="D140" s="277">
        <v>304326</v>
      </c>
      <c r="E140" s="277">
        <v>288060</v>
      </c>
      <c r="F140" s="178"/>
      <c r="G140" s="183">
        <v>-5.34</v>
      </c>
      <c r="H140" s="306"/>
    </row>
    <row r="141" spans="1:8" ht="16" customHeight="1" x14ac:dyDescent="0.15">
      <c r="A141" s="311"/>
      <c r="B141" s="315"/>
      <c r="C141" s="176" t="s">
        <v>5</v>
      </c>
      <c r="D141" s="276">
        <v>205904</v>
      </c>
      <c r="E141" s="276">
        <v>241068</v>
      </c>
      <c r="F141" s="178"/>
      <c r="G141" s="179">
        <v>17.079999999999998</v>
      </c>
      <c r="H141" s="306"/>
    </row>
    <row r="142" spans="1:8" ht="16" customHeight="1" x14ac:dyDescent="0.15">
      <c r="A142" s="311"/>
      <c r="B142" s="315"/>
      <c r="C142" s="181" t="s">
        <v>6</v>
      </c>
      <c r="D142" s="277">
        <v>365584</v>
      </c>
      <c r="E142" s="277">
        <v>397285</v>
      </c>
      <c r="F142" s="178"/>
      <c r="G142" s="183">
        <v>8.67</v>
      </c>
      <c r="H142" s="306"/>
    </row>
    <row r="143" spans="1:8" ht="16" customHeight="1" x14ac:dyDescent="0.15">
      <c r="A143" s="311"/>
      <c r="B143" s="315"/>
      <c r="C143" s="176" t="s">
        <v>55</v>
      </c>
      <c r="D143" s="276">
        <v>322969</v>
      </c>
      <c r="E143" s="276">
        <v>295458</v>
      </c>
      <c r="F143" s="178"/>
      <c r="G143" s="179">
        <v>-8.52</v>
      </c>
      <c r="H143" s="306"/>
    </row>
    <row r="144" spans="1:8" ht="16" customHeight="1" x14ac:dyDescent="0.15">
      <c r="A144" s="311"/>
      <c r="B144" s="315"/>
      <c r="C144" s="181" t="s">
        <v>7</v>
      </c>
      <c r="D144" s="277">
        <v>326393</v>
      </c>
      <c r="E144" s="277">
        <v>315672</v>
      </c>
      <c r="F144" s="178"/>
      <c r="G144" s="183">
        <v>-3.28</v>
      </c>
      <c r="H144" s="306"/>
    </row>
    <row r="145" spans="1:8" ht="16" customHeight="1" x14ac:dyDescent="0.15">
      <c r="A145" s="311"/>
      <c r="B145" s="315"/>
      <c r="C145" s="176" t="s">
        <v>8</v>
      </c>
      <c r="D145" s="276">
        <v>114941</v>
      </c>
      <c r="E145" s="276">
        <v>98965</v>
      </c>
      <c r="F145" s="178"/>
      <c r="G145" s="179">
        <v>-13.9</v>
      </c>
      <c r="H145" s="306"/>
    </row>
    <row r="146" spans="1:8" ht="16" customHeight="1" x14ac:dyDescent="0.15">
      <c r="A146" s="311"/>
      <c r="B146" s="315"/>
      <c r="C146" s="181" t="s">
        <v>9</v>
      </c>
      <c r="D146" s="277">
        <v>5931</v>
      </c>
      <c r="E146" s="277">
        <v>876</v>
      </c>
      <c r="F146" s="184"/>
      <c r="G146" s="183">
        <v>-85.23</v>
      </c>
      <c r="H146" s="306"/>
    </row>
    <row r="147" spans="1:8" ht="16" customHeight="1" x14ac:dyDescent="0.15">
      <c r="A147" s="316"/>
      <c r="B147" s="317" t="s">
        <v>329</v>
      </c>
      <c r="C147" s="317"/>
      <c r="D147" s="318">
        <v>3675222</v>
      </c>
      <c r="E147" s="318">
        <f>SUM(E139:E146)</f>
        <v>4024307</v>
      </c>
      <c r="F147" s="319"/>
      <c r="G147" s="320">
        <v>9.5</v>
      </c>
      <c r="H147" s="321"/>
    </row>
    <row r="148" spans="1:8" ht="16" customHeight="1" x14ac:dyDescent="0.15">
      <c r="A148" s="311"/>
      <c r="B148" s="315" t="s">
        <v>84</v>
      </c>
      <c r="C148" s="176" t="s">
        <v>3</v>
      </c>
      <c r="D148" s="276">
        <v>410093</v>
      </c>
      <c r="E148" s="276">
        <v>495172</v>
      </c>
      <c r="F148" s="178"/>
      <c r="G148" s="179">
        <v>20.75</v>
      </c>
      <c r="H148" s="306"/>
    </row>
    <row r="149" spans="1:8" ht="16" customHeight="1" x14ac:dyDescent="0.15">
      <c r="A149" s="311"/>
      <c r="B149" s="315"/>
      <c r="C149" s="181" t="s">
        <v>4</v>
      </c>
      <c r="D149" s="277">
        <v>85735</v>
      </c>
      <c r="E149" s="277">
        <v>54278</v>
      </c>
      <c r="F149" s="178"/>
      <c r="G149" s="183">
        <v>-36.69</v>
      </c>
      <c r="H149" s="306"/>
    </row>
    <row r="150" spans="1:8" ht="16" customHeight="1" x14ac:dyDescent="0.15">
      <c r="A150" s="311"/>
      <c r="B150" s="315"/>
      <c r="C150" s="176" t="s">
        <v>5</v>
      </c>
      <c r="D150" s="276">
        <v>31253</v>
      </c>
      <c r="E150" s="276">
        <v>63756</v>
      </c>
      <c r="F150" s="178"/>
      <c r="G150" s="179">
        <v>104</v>
      </c>
      <c r="H150" s="306"/>
    </row>
    <row r="151" spans="1:8" ht="16" customHeight="1" x14ac:dyDescent="0.15">
      <c r="A151" s="311"/>
      <c r="B151" s="315"/>
      <c r="C151" s="181" t="s">
        <v>6</v>
      </c>
      <c r="D151" s="277">
        <v>132231</v>
      </c>
      <c r="E151" s="277">
        <v>127777</v>
      </c>
      <c r="F151" s="178"/>
      <c r="G151" s="183">
        <v>-3.37</v>
      </c>
      <c r="H151" s="306"/>
    </row>
    <row r="152" spans="1:8" ht="16" customHeight="1" x14ac:dyDescent="0.15">
      <c r="A152" s="311"/>
      <c r="B152" s="315"/>
      <c r="C152" s="176" t="s">
        <v>55</v>
      </c>
      <c r="D152" s="276">
        <v>39498</v>
      </c>
      <c r="E152" s="276">
        <v>28181</v>
      </c>
      <c r="F152" s="178"/>
      <c r="G152" s="179">
        <v>-28.65</v>
      </c>
      <c r="H152" s="306"/>
    </row>
    <row r="153" spans="1:8" ht="16" customHeight="1" x14ac:dyDescent="0.15">
      <c r="A153" s="311"/>
      <c r="B153" s="315"/>
      <c r="C153" s="181" t="s">
        <v>7</v>
      </c>
      <c r="D153" s="277">
        <v>67303</v>
      </c>
      <c r="E153" s="277">
        <v>67256</v>
      </c>
      <c r="F153" s="178"/>
      <c r="G153" s="183">
        <v>-7.0000000000000007E-2</v>
      </c>
      <c r="H153" s="306"/>
    </row>
    <row r="154" spans="1:8" ht="16" customHeight="1" x14ac:dyDescent="0.15">
      <c r="A154" s="311"/>
      <c r="B154" s="315"/>
      <c r="C154" s="176" t="s">
        <v>8</v>
      </c>
      <c r="D154" s="276">
        <v>33240</v>
      </c>
      <c r="E154" s="276">
        <v>109076</v>
      </c>
      <c r="F154" s="178"/>
      <c r="G154" s="179">
        <v>228.15</v>
      </c>
      <c r="H154" s="306"/>
    </row>
    <row r="155" spans="1:8" ht="16" customHeight="1" x14ac:dyDescent="0.15">
      <c r="A155" s="311"/>
      <c r="B155" s="315"/>
      <c r="C155" s="181" t="s">
        <v>9</v>
      </c>
      <c r="D155" s="277">
        <v>8037</v>
      </c>
      <c r="E155" s="277">
        <v>4184</v>
      </c>
      <c r="F155" s="184"/>
      <c r="G155" s="183">
        <v>-47.94</v>
      </c>
      <c r="H155" s="306"/>
    </row>
    <row r="156" spans="1:8" ht="16" customHeight="1" x14ac:dyDescent="0.15">
      <c r="A156" s="316"/>
      <c r="B156" s="317" t="s">
        <v>227</v>
      </c>
      <c r="C156" s="317"/>
      <c r="D156" s="318">
        <v>807390</v>
      </c>
      <c r="E156" s="318">
        <f>SUM(E148:E155)</f>
        <v>949680</v>
      </c>
      <c r="F156" s="319"/>
      <c r="G156" s="320">
        <v>17.62</v>
      </c>
      <c r="H156" s="321"/>
    </row>
    <row r="157" spans="1:8" ht="16" customHeight="1" x14ac:dyDescent="0.15">
      <c r="A157" s="311"/>
      <c r="B157" s="315" t="s">
        <v>85</v>
      </c>
      <c r="C157" s="176" t="s">
        <v>3</v>
      </c>
      <c r="D157" s="276">
        <v>946883</v>
      </c>
      <c r="E157" s="276">
        <v>1346813</v>
      </c>
      <c r="F157" s="178"/>
      <c r="G157" s="179">
        <v>42.24</v>
      </c>
      <c r="H157" s="306"/>
    </row>
    <row r="158" spans="1:8" ht="16" customHeight="1" x14ac:dyDescent="0.15">
      <c r="A158" s="311"/>
      <c r="B158" s="315"/>
      <c r="C158" s="181" t="s">
        <v>4</v>
      </c>
      <c r="D158" s="277">
        <v>268214</v>
      </c>
      <c r="E158" s="277">
        <v>265857</v>
      </c>
      <c r="F158" s="178"/>
      <c r="G158" s="183">
        <v>-0.88</v>
      </c>
      <c r="H158" s="306"/>
    </row>
    <row r="159" spans="1:8" ht="16" customHeight="1" x14ac:dyDescent="0.15">
      <c r="A159" s="311"/>
      <c r="B159" s="315"/>
      <c r="C159" s="176" t="s">
        <v>5</v>
      </c>
      <c r="D159" s="276">
        <v>144194</v>
      </c>
      <c r="E159" s="276">
        <v>201880</v>
      </c>
      <c r="F159" s="178"/>
      <c r="G159" s="179">
        <v>40.01</v>
      </c>
      <c r="H159" s="306"/>
    </row>
    <row r="160" spans="1:8" ht="16" customHeight="1" x14ac:dyDescent="0.15">
      <c r="A160" s="311"/>
      <c r="B160" s="315"/>
      <c r="C160" s="181" t="s">
        <v>6</v>
      </c>
      <c r="D160" s="277">
        <v>492612</v>
      </c>
      <c r="E160" s="277">
        <v>648641</v>
      </c>
      <c r="F160" s="178"/>
      <c r="G160" s="183">
        <v>31.67</v>
      </c>
      <c r="H160" s="306"/>
    </row>
    <row r="161" spans="1:8" ht="16" customHeight="1" x14ac:dyDescent="0.15">
      <c r="A161" s="311"/>
      <c r="B161" s="315"/>
      <c r="C161" s="176" t="s">
        <v>55</v>
      </c>
      <c r="D161" s="276">
        <v>113517</v>
      </c>
      <c r="E161" s="276">
        <v>121291</v>
      </c>
      <c r="F161" s="178"/>
      <c r="G161" s="179">
        <v>6.85</v>
      </c>
      <c r="H161" s="306"/>
    </row>
    <row r="162" spans="1:8" ht="16" customHeight="1" x14ac:dyDescent="0.15">
      <c r="A162" s="311"/>
      <c r="B162" s="315"/>
      <c r="C162" s="181" t="s">
        <v>7</v>
      </c>
      <c r="D162" s="277">
        <v>129948</v>
      </c>
      <c r="E162" s="277">
        <v>135952</v>
      </c>
      <c r="F162" s="178"/>
      <c r="G162" s="183">
        <v>4.62</v>
      </c>
      <c r="H162" s="306"/>
    </row>
    <row r="163" spans="1:8" ht="16" customHeight="1" x14ac:dyDescent="0.15">
      <c r="A163" s="311"/>
      <c r="B163" s="315"/>
      <c r="C163" s="176" t="s">
        <v>8</v>
      </c>
      <c r="D163" s="276">
        <v>74926</v>
      </c>
      <c r="E163" s="276">
        <v>59236</v>
      </c>
      <c r="F163" s="178"/>
      <c r="G163" s="179">
        <v>-20.94</v>
      </c>
      <c r="H163" s="306"/>
    </row>
    <row r="164" spans="1:8" ht="16" customHeight="1" x14ac:dyDescent="0.15">
      <c r="A164" s="311"/>
      <c r="B164" s="315"/>
      <c r="C164" s="181" t="s">
        <v>9</v>
      </c>
      <c r="D164" s="277">
        <v>148</v>
      </c>
      <c r="E164" s="277">
        <v>0</v>
      </c>
      <c r="F164" s="184"/>
      <c r="G164" s="183">
        <v>-100</v>
      </c>
      <c r="H164" s="306"/>
    </row>
    <row r="165" spans="1:8" ht="16" customHeight="1" x14ac:dyDescent="0.15">
      <c r="A165" s="316"/>
      <c r="B165" s="317" t="s">
        <v>228</v>
      </c>
      <c r="C165" s="317"/>
      <c r="D165" s="318">
        <v>2170442</v>
      </c>
      <c r="E165" s="318">
        <f>SUM(E157:E164)</f>
        <v>2779670</v>
      </c>
      <c r="F165" s="319"/>
      <c r="G165" s="320">
        <v>28.07</v>
      </c>
      <c r="H165" s="321"/>
    </row>
    <row r="166" spans="1:8" ht="16" customHeight="1" x14ac:dyDescent="0.15">
      <c r="A166" s="311"/>
      <c r="B166" s="315" t="s">
        <v>86</v>
      </c>
      <c r="C166" s="176" t="s">
        <v>3</v>
      </c>
      <c r="D166" s="276">
        <v>6196610</v>
      </c>
      <c r="E166" s="276">
        <v>7600784</v>
      </c>
      <c r="F166" s="178"/>
      <c r="G166" s="179">
        <v>22.66</v>
      </c>
      <c r="H166" s="306"/>
    </row>
    <row r="167" spans="1:8" ht="16" customHeight="1" x14ac:dyDescent="0.15">
      <c r="A167" s="311"/>
      <c r="B167" s="315"/>
      <c r="C167" s="181" t="s">
        <v>4</v>
      </c>
      <c r="D167" s="277">
        <v>1430386</v>
      </c>
      <c r="E167" s="277">
        <v>1604334</v>
      </c>
      <c r="F167" s="178"/>
      <c r="G167" s="183">
        <v>12.16</v>
      </c>
      <c r="H167" s="306"/>
    </row>
    <row r="168" spans="1:8" ht="16" customHeight="1" x14ac:dyDescent="0.15">
      <c r="A168" s="311"/>
      <c r="B168" s="315"/>
      <c r="C168" s="176" t="s">
        <v>5</v>
      </c>
      <c r="D168" s="276">
        <v>653171</v>
      </c>
      <c r="E168" s="276">
        <v>551002</v>
      </c>
      <c r="F168" s="178"/>
      <c r="G168" s="179">
        <v>-15.64</v>
      </c>
      <c r="H168" s="306"/>
    </row>
    <row r="169" spans="1:8" ht="16" customHeight="1" x14ac:dyDescent="0.15">
      <c r="A169" s="311"/>
      <c r="B169" s="315"/>
      <c r="C169" s="181" t="s">
        <v>6</v>
      </c>
      <c r="D169" s="277">
        <v>1744108</v>
      </c>
      <c r="E169" s="277">
        <v>1422398</v>
      </c>
      <c r="F169" s="178"/>
      <c r="G169" s="183">
        <v>-18.45</v>
      </c>
      <c r="H169" s="306"/>
    </row>
    <row r="170" spans="1:8" ht="16" customHeight="1" x14ac:dyDescent="0.15">
      <c r="A170" s="311"/>
      <c r="B170" s="315"/>
      <c r="C170" s="176" t="s">
        <v>55</v>
      </c>
      <c r="D170" s="276">
        <v>889822</v>
      </c>
      <c r="E170" s="276">
        <v>810503</v>
      </c>
      <c r="F170" s="178"/>
      <c r="G170" s="179">
        <v>-8.91</v>
      </c>
      <c r="H170" s="306"/>
    </row>
    <row r="171" spans="1:8" ht="16" customHeight="1" x14ac:dyDescent="0.15">
      <c r="A171" s="311"/>
      <c r="B171" s="315"/>
      <c r="C171" s="181" t="s">
        <v>7</v>
      </c>
      <c r="D171" s="277">
        <v>686350</v>
      </c>
      <c r="E171" s="277">
        <v>1606517</v>
      </c>
      <c r="F171" s="178"/>
      <c r="G171" s="183">
        <v>134.07</v>
      </c>
      <c r="H171" s="306"/>
    </row>
    <row r="172" spans="1:8" ht="16" customHeight="1" x14ac:dyDescent="0.15">
      <c r="A172" s="311"/>
      <c r="B172" s="315"/>
      <c r="C172" s="176" t="s">
        <v>8</v>
      </c>
      <c r="D172" s="276">
        <v>825923</v>
      </c>
      <c r="E172" s="276">
        <v>726307</v>
      </c>
      <c r="F172" s="178"/>
      <c r="G172" s="179">
        <v>-12.06</v>
      </c>
      <c r="H172" s="306"/>
    </row>
    <row r="173" spans="1:8" ht="16" customHeight="1" x14ac:dyDescent="0.15">
      <c r="A173" s="311"/>
      <c r="B173" s="315"/>
      <c r="C173" s="181" t="s">
        <v>9</v>
      </c>
      <c r="D173" s="277">
        <v>8619</v>
      </c>
      <c r="E173" s="277">
        <v>12425</v>
      </c>
      <c r="F173" s="184"/>
      <c r="G173" s="183">
        <v>44.16</v>
      </c>
      <c r="H173" s="306"/>
    </row>
    <row r="174" spans="1:8" ht="16" customHeight="1" x14ac:dyDescent="0.15">
      <c r="A174" s="316"/>
      <c r="B174" s="317" t="s">
        <v>229</v>
      </c>
      <c r="C174" s="317"/>
      <c r="D174" s="318">
        <v>12434989</v>
      </c>
      <c r="E174" s="318">
        <f>SUM(E166:E173)</f>
        <v>14334270</v>
      </c>
      <c r="F174" s="319"/>
      <c r="G174" s="320">
        <v>15.27</v>
      </c>
      <c r="H174" s="321"/>
    </row>
    <row r="175" spans="1:8" ht="16" customHeight="1" x14ac:dyDescent="0.15">
      <c r="A175" s="311"/>
      <c r="B175" s="315" t="s">
        <v>87</v>
      </c>
      <c r="C175" s="176" t="s">
        <v>3</v>
      </c>
      <c r="D175" s="276">
        <v>157000</v>
      </c>
      <c r="E175" s="276">
        <v>188980</v>
      </c>
      <c r="F175" s="178"/>
      <c r="G175" s="179">
        <v>20.37</v>
      </c>
      <c r="H175" s="306"/>
    </row>
    <row r="176" spans="1:8" ht="16" customHeight="1" x14ac:dyDescent="0.15">
      <c r="A176" s="311"/>
      <c r="B176" s="315"/>
      <c r="C176" s="181" t="s">
        <v>4</v>
      </c>
      <c r="D176" s="277">
        <v>34398</v>
      </c>
      <c r="E176" s="277">
        <v>31588</v>
      </c>
      <c r="F176" s="178"/>
      <c r="G176" s="183">
        <v>-8.17</v>
      </c>
      <c r="H176" s="306"/>
    </row>
    <row r="177" spans="1:8" ht="16" customHeight="1" x14ac:dyDescent="0.15">
      <c r="A177" s="311"/>
      <c r="B177" s="315"/>
      <c r="C177" s="176" t="s">
        <v>5</v>
      </c>
      <c r="D177" s="276">
        <v>13954</v>
      </c>
      <c r="E177" s="276">
        <v>12569</v>
      </c>
      <c r="F177" s="178"/>
      <c r="G177" s="179">
        <v>-9.93</v>
      </c>
      <c r="H177" s="306"/>
    </row>
    <row r="178" spans="1:8" ht="16" customHeight="1" x14ac:dyDescent="0.15">
      <c r="A178" s="311"/>
      <c r="B178" s="315"/>
      <c r="C178" s="181" t="s">
        <v>6</v>
      </c>
      <c r="D178" s="277">
        <v>20302</v>
      </c>
      <c r="E178" s="277">
        <v>23007</v>
      </c>
      <c r="F178" s="178"/>
      <c r="G178" s="183">
        <v>13.32</v>
      </c>
      <c r="H178" s="306"/>
    </row>
    <row r="179" spans="1:8" ht="16" customHeight="1" x14ac:dyDescent="0.15">
      <c r="A179" s="311"/>
      <c r="B179" s="315"/>
      <c r="C179" s="176" t="s">
        <v>55</v>
      </c>
      <c r="D179" s="276">
        <v>27914</v>
      </c>
      <c r="E179" s="276">
        <v>16033</v>
      </c>
      <c r="F179" s="178"/>
      <c r="G179" s="179">
        <v>-42.56</v>
      </c>
      <c r="H179" s="306"/>
    </row>
    <row r="180" spans="1:8" ht="16" customHeight="1" x14ac:dyDescent="0.15">
      <c r="A180" s="311"/>
      <c r="B180" s="315"/>
      <c r="C180" s="181" t="s">
        <v>7</v>
      </c>
      <c r="D180" s="277">
        <v>0</v>
      </c>
      <c r="E180" s="277">
        <v>911</v>
      </c>
      <c r="F180" s="178"/>
      <c r="G180" s="183">
        <v>100</v>
      </c>
      <c r="H180" s="306"/>
    </row>
    <row r="181" spans="1:8" ht="16" customHeight="1" x14ac:dyDescent="0.15">
      <c r="A181" s="311"/>
      <c r="B181" s="315"/>
      <c r="C181" s="176" t="s">
        <v>8</v>
      </c>
      <c r="D181" s="276">
        <v>2165</v>
      </c>
      <c r="E181" s="276">
        <v>13515</v>
      </c>
      <c r="F181" s="178"/>
      <c r="G181" s="179">
        <v>524.25</v>
      </c>
      <c r="H181" s="306"/>
    </row>
    <row r="182" spans="1:8" ht="16" customHeight="1" x14ac:dyDescent="0.15">
      <c r="A182" s="311"/>
      <c r="B182" s="315"/>
      <c r="C182" s="181" t="s">
        <v>9</v>
      </c>
      <c r="D182" s="277">
        <v>1087</v>
      </c>
      <c r="E182" s="277">
        <v>1209</v>
      </c>
      <c r="F182" s="184"/>
      <c r="G182" s="183">
        <v>11.22</v>
      </c>
      <c r="H182" s="306"/>
    </row>
    <row r="183" spans="1:8" ht="16" customHeight="1" x14ac:dyDescent="0.15">
      <c r="A183" s="316"/>
      <c r="B183" s="317" t="s">
        <v>230</v>
      </c>
      <c r="C183" s="317"/>
      <c r="D183" s="318">
        <v>256820</v>
      </c>
      <c r="E183" s="318">
        <f>SUM(E175:E182)</f>
        <v>287812</v>
      </c>
      <c r="F183" s="319"/>
      <c r="G183" s="320">
        <v>12.07</v>
      </c>
      <c r="H183" s="321"/>
    </row>
    <row r="184" spans="1:8" ht="16" customHeight="1" x14ac:dyDescent="0.15">
      <c r="A184" s="311"/>
      <c r="B184" s="315" t="s">
        <v>88</v>
      </c>
      <c r="C184" s="176" t="s">
        <v>3</v>
      </c>
      <c r="D184" s="276">
        <v>4825143</v>
      </c>
      <c r="E184" s="276">
        <v>5891157</v>
      </c>
      <c r="F184" s="178"/>
      <c r="G184" s="179">
        <v>22.09</v>
      </c>
      <c r="H184" s="306"/>
    </row>
    <row r="185" spans="1:8" ht="16" customHeight="1" x14ac:dyDescent="0.15">
      <c r="A185" s="311"/>
      <c r="B185" s="315"/>
      <c r="C185" s="181" t="s">
        <v>4</v>
      </c>
      <c r="D185" s="277">
        <v>971599</v>
      </c>
      <c r="E185" s="277">
        <v>972369</v>
      </c>
      <c r="F185" s="178"/>
      <c r="G185" s="183">
        <v>0.08</v>
      </c>
      <c r="H185" s="306"/>
    </row>
    <row r="186" spans="1:8" ht="16" customHeight="1" x14ac:dyDescent="0.15">
      <c r="A186" s="311"/>
      <c r="B186" s="315"/>
      <c r="C186" s="176" t="s">
        <v>5</v>
      </c>
      <c r="D186" s="276">
        <v>773291</v>
      </c>
      <c r="E186" s="276">
        <v>727537</v>
      </c>
      <c r="F186" s="178"/>
      <c r="G186" s="179">
        <v>-5.92</v>
      </c>
      <c r="H186" s="306"/>
    </row>
    <row r="187" spans="1:8" ht="16" customHeight="1" x14ac:dyDescent="0.15">
      <c r="A187" s="311"/>
      <c r="B187" s="315"/>
      <c r="C187" s="181" t="s">
        <v>6</v>
      </c>
      <c r="D187" s="277">
        <v>1114788</v>
      </c>
      <c r="E187" s="277">
        <v>1242177</v>
      </c>
      <c r="F187" s="178"/>
      <c r="G187" s="183">
        <v>11.43</v>
      </c>
      <c r="H187" s="306"/>
    </row>
    <row r="188" spans="1:8" ht="16" customHeight="1" x14ac:dyDescent="0.15">
      <c r="A188" s="311"/>
      <c r="B188" s="315"/>
      <c r="C188" s="176" t="s">
        <v>55</v>
      </c>
      <c r="D188" s="276">
        <v>821504</v>
      </c>
      <c r="E188" s="276">
        <v>729156</v>
      </c>
      <c r="F188" s="178"/>
      <c r="G188" s="179">
        <v>-11.24</v>
      </c>
      <c r="H188" s="306"/>
    </row>
    <row r="189" spans="1:8" ht="16" customHeight="1" x14ac:dyDescent="0.15">
      <c r="A189" s="311"/>
      <c r="B189" s="315"/>
      <c r="C189" s="181" t="s">
        <v>7</v>
      </c>
      <c r="D189" s="277">
        <v>756768</v>
      </c>
      <c r="E189" s="277">
        <v>412224</v>
      </c>
      <c r="F189" s="178"/>
      <c r="G189" s="183">
        <v>-45.53</v>
      </c>
      <c r="H189" s="306"/>
    </row>
    <row r="190" spans="1:8" ht="16" customHeight="1" x14ac:dyDescent="0.15">
      <c r="A190" s="311"/>
      <c r="B190" s="315"/>
      <c r="C190" s="176" t="s">
        <v>8</v>
      </c>
      <c r="D190" s="276">
        <v>530125</v>
      </c>
      <c r="E190" s="276">
        <v>516641</v>
      </c>
      <c r="F190" s="178"/>
      <c r="G190" s="179">
        <v>-2.54</v>
      </c>
      <c r="H190" s="306"/>
    </row>
    <row r="191" spans="1:8" ht="16" customHeight="1" x14ac:dyDescent="0.15">
      <c r="A191" s="311"/>
      <c r="B191" s="315"/>
      <c r="C191" s="181" t="s">
        <v>9</v>
      </c>
      <c r="D191" s="277">
        <v>75061</v>
      </c>
      <c r="E191" s="277">
        <v>89270</v>
      </c>
      <c r="F191" s="184"/>
      <c r="G191" s="183">
        <v>18.93</v>
      </c>
      <c r="H191" s="306"/>
    </row>
    <row r="192" spans="1:8" ht="16" customHeight="1" x14ac:dyDescent="0.15">
      <c r="A192" s="316"/>
      <c r="B192" s="322" t="s">
        <v>231</v>
      </c>
      <c r="C192" s="322"/>
      <c r="D192" s="323">
        <v>9868279</v>
      </c>
      <c r="E192" s="323">
        <f>SUM(E184:E191)</f>
        <v>10580531</v>
      </c>
      <c r="F192" s="324"/>
      <c r="G192" s="325">
        <v>7.22</v>
      </c>
      <c r="H192" s="321"/>
    </row>
    <row r="193" spans="1:8" ht="16" customHeight="1" x14ac:dyDescent="0.15">
      <c r="A193" s="311"/>
      <c r="B193" s="200" t="s">
        <v>53</v>
      </c>
      <c r="C193" s="201"/>
      <c r="D193" s="326">
        <v>29213142</v>
      </c>
      <c r="E193" s="326">
        <f>SUM(E192+E183+E174+E165+E156+E147)</f>
        <v>32956270</v>
      </c>
      <c r="F193" s="202"/>
      <c r="G193" s="203">
        <v>12.81</v>
      </c>
      <c r="H193" s="306"/>
    </row>
    <row r="194" spans="1:8" ht="10" customHeight="1" x14ac:dyDescent="0.15">
      <c r="A194" s="327"/>
      <c r="B194" s="328"/>
      <c r="C194" s="328"/>
      <c r="D194" s="328"/>
      <c r="E194" s="328"/>
      <c r="F194" s="328"/>
      <c r="G194" s="329"/>
      <c r="H194" s="330"/>
    </row>
    <row r="197" spans="1:8" ht="18" customHeight="1" x14ac:dyDescent="0.25">
      <c r="A197" s="297"/>
      <c r="B197" s="298" t="s">
        <v>323</v>
      </c>
      <c r="C197" s="299" t="s" vm="1">
        <v>324</v>
      </c>
      <c r="D197" s="299"/>
      <c r="E197" s="299"/>
      <c r="F197" s="299"/>
      <c r="G197" s="372" t="s">
        <v>349</v>
      </c>
      <c r="H197" s="300"/>
    </row>
    <row r="198" spans="1:8" ht="10" customHeight="1" x14ac:dyDescent="0.15">
      <c r="A198" s="301"/>
      <c r="B198" s="302"/>
      <c r="C198" s="302"/>
      <c r="D198" s="303"/>
      <c r="E198" s="303"/>
      <c r="F198" s="304"/>
      <c r="G198" s="305"/>
      <c r="H198" s="306"/>
    </row>
    <row r="199" spans="1:8" ht="52" customHeight="1" x14ac:dyDescent="0.15">
      <c r="A199" s="301"/>
      <c r="B199" s="307"/>
      <c r="C199" s="307"/>
      <c r="D199" s="308" t="s">
        <v>343</v>
      </c>
      <c r="E199" s="308"/>
      <c r="F199" s="309"/>
      <c r="G199" s="310"/>
      <c r="H199" s="306"/>
    </row>
    <row r="200" spans="1:8" ht="19" customHeight="1" x14ac:dyDescent="0.15">
      <c r="A200" s="311"/>
      <c r="B200" s="312" t="s">
        <v>67</v>
      </c>
      <c r="C200" s="312" t="s">
        <v>206</v>
      </c>
      <c r="D200" s="308">
        <v>2006</v>
      </c>
      <c r="E200" s="308">
        <v>2007</v>
      </c>
      <c r="F200" s="313"/>
      <c r="G200" s="314"/>
      <c r="H200" s="306"/>
    </row>
    <row r="201" spans="1:8" ht="19" customHeight="1" x14ac:dyDescent="0.15">
      <c r="A201" s="311"/>
      <c r="B201" s="315" t="s">
        <v>90</v>
      </c>
      <c r="C201" s="176" t="s">
        <v>3</v>
      </c>
      <c r="D201" s="276">
        <v>1698762</v>
      </c>
      <c r="E201" s="276">
        <v>2043733</v>
      </c>
      <c r="F201" s="178"/>
      <c r="G201" s="179">
        <v>20.309999999999999</v>
      </c>
      <c r="H201" s="306"/>
    </row>
    <row r="202" spans="1:8" ht="19" customHeight="1" x14ac:dyDescent="0.15">
      <c r="A202" s="311"/>
      <c r="B202" s="315"/>
      <c r="C202" s="181" t="s">
        <v>4</v>
      </c>
      <c r="D202" s="277">
        <v>479722</v>
      </c>
      <c r="E202" s="277">
        <v>457405</v>
      </c>
      <c r="F202" s="178"/>
      <c r="G202" s="183">
        <v>-4.6500000000000004</v>
      </c>
      <c r="H202" s="306"/>
    </row>
    <row r="203" spans="1:8" ht="19" customHeight="1" x14ac:dyDescent="0.15">
      <c r="A203" s="311"/>
      <c r="B203" s="315"/>
      <c r="C203" s="176" t="s">
        <v>5</v>
      </c>
      <c r="D203" s="276">
        <v>179705</v>
      </c>
      <c r="E203" s="276">
        <v>272367</v>
      </c>
      <c r="F203" s="178"/>
      <c r="G203" s="179">
        <v>51.56</v>
      </c>
      <c r="H203" s="306"/>
    </row>
    <row r="204" spans="1:8" ht="19" customHeight="1" x14ac:dyDescent="0.15">
      <c r="A204" s="311"/>
      <c r="B204" s="315"/>
      <c r="C204" s="181" t="s">
        <v>6</v>
      </c>
      <c r="D204" s="277">
        <v>570164</v>
      </c>
      <c r="E204" s="277">
        <v>622499</v>
      </c>
      <c r="F204" s="178"/>
      <c r="G204" s="183">
        <v>9.18</v>
      </c>
      <c r="H204" s="306"/>
    </row>
    <row r="205" spans="1:8" ht="19" customHeight="1" x14ac:dyDescent="0.15">
      <c r="A205" s="311"/>
      <c r="B205" s="315"/>
      <c r="C205" s="176" t="s">
        <v>55</v>
      </c>
      <c r="D205" s="276">
        <v>402664</v>
      </c>
      <c r="E205" s="276">
        <v>408346</v>
      </c>
      <c r="F205" s="178"/>
      <c r="G205" s="179">
        <v>1.41</v>
      </c>
      <c r="H205" s="306"/>
    </row>
    <row r="206" spans="1:8" ht="19" customHeight="1" x14ac:dyDescent="0.15">
      <c r="A206" s="311"/>
      <c r="B206" s="315"/>
      <c r="C206" s="181" t="s">
        <v>7</v>
      </c>
      <c r="D206" s="277">
        <v>169875</v>
      </c>
      <c r="E206" s="277">
        <v>182276</v>
      </c>
      <c r="F206" s="178"/>
      <c r="G206" s="183">
        <v>7.3</v>
      </c>
      <c r="H206" s="306"/>
    </row>
    <row r="207" spans="1:8" ht="19" customHeight="1" x14ac:dyDescent="0.15">
      <c r="A207" s="311"/>
      <c r="B207" s="315"/>
      <c r="C207" s="176" t="s">
        <v>8</v>
      </c>
      <c r="D207" s="276">
        <v>67854</v>
      </c>
      <c r="E207" s="276">
        <v>107824</v>
      </c>
      <c r="F207" s="178"/>
      <c r="G207" s="179">
        <v>58.91</v>
      </c>
      <c r="H207" s="306"/>
    </row>
    <row r="208" spans="1:8" ht="19" customHeight="1" x14ac:dyDescent="0.15">
      <c r="A208" s="311"/>
      <c r="B208" s="315"/>
      <c r="C208" s="181" t="s">
        <v>9</v>
      </c>
      <c r="D208" s="277">
        <v>10324</v>
      </c>
      <c r="E208" s="277">
        <v>8574</v>
      </c>
      <c r="F208" s="184"/>
      <c r="G208" s="183">
        <v>-16.95</v>
      </c>
      <c r="H208" s="306"/>
    </row>
    <row r="209" spans="1:8" ht="19" customHeight="1" x14ac:dyDescent="0.15">
      <c r="A209" s="316"/>
      <c r="B209" s="317" t="s">
        <v>232</v>
      </c>
      <c r="C209" s="317"/>
      <c r="D209" s="318">
        <v>3579070</v>
      </c>
      <c r="E209" s="318">
        <f>SUM(E201:E208)</f>
        <v>4103024</v>
      </c>
      <c r="F209" s="319"/>
      <c r="G209" s="320">
        <v>14.64</v>
      </c>
      <c r="H209" s="321"/>
    </row>
    <row r="210" spans="1:8" ht="19" customHeight="1" x14ac:dyDescent="0.15">
      <c r="A210" s="311"/>
      <c r="B210" s="315" t="s">
        <v>91</v>
      </c>
      <c r="C210" s="176" t="s">
        <v>3</v>
      </c>
      <c r="D210" s="276">
        <v>5167763</v>
      </c>
      <c r="E210" s="276">
        <v>6584770</v>
      </c>
      <c r="F210" s="178"/>
      <c r="G210" s="179">
        <v>27.42</v>
      </c>
      <c r="H210" s="306"/>
    </row>
    <row r="211" spans="1:8" ht="19" customHeight="1" x14ac:dyDescent="0.15">
      <c r="A211" s="311"/>
      <c r="B211" s="315"/>
      <c r="C211" s="181" t="s">
        <v>4</v>
      </c>
      <c r="D211" s="277">
        <v>1547379</v>
      </c>
      <c r="E211" s="277">
        <v>1771311</v>
      </c>
      <c r="F211" s="178"/>
      <c r="G211" s="183">
        <v>14.47</v>
      </c>
      <c r="H211" s="306"/>
    </row>
    <row r="212" spans="1:8" ht="19" customHeight="1" x14ac:dyDescent="0.15">
      <c r="A212" s="311"/>
      <c r="B212" s="315"/>
      <c r="C212" s="176" t="s">
        <v>5</v>
      </c>
      <c r="D212" s="276">
        <v>705838</v>
      </c>
      <c r="E212" s="276">
        <v>752809</v>
      </c>
      <c r="F212" s="178"/>
      <c r="G212" s="179">
        <v>6.65</v>
      </c>
      <c r="H212" s="306"/>
    </row>
    <row r="213" spans="1:8" ht="19" customHeight="1" x14ac:dyDescent="0.15">
      <c r="A213" s="311"/>
      <c r="B213" s="315"/>
      <c r="C213" s="181" t="s">
        <v>6</v>
      </c>
      <c r="D213" s="277">
        <v>793090</v>
      </c>
      <c r="E213" s="277">
        <v>830065</v>
      </c>
      <c r="F213" s="178"/>
      <c r="G213" s="183">
        <v>4.66</v>
      </c>
      <c r="H213" s="306"/>
    </row>
    <row r="214" spans="1:8" ht="19" customHeight="1" x14ac:dyDescent="0.15">
      <c r="A214" s="311"/>
      <c r="B214" s="315"/>
      <c r="C214" s="176" t="s">
        <v>55</v>
      </c>
      <c r="D214" s="276">
        <v>1345092</v>
      </c>
      <c r="E214" s="276">
        <v>1349180</v>
      </c>
      <c r="F214" s="178"/>
      <c r="G214" s="179">
        <v>0.3</v>
      </c>
      <c r="H214" s="306"/>
    </row>
    <row r="215" spans="1:8" ht="19" customHeight="1" x14ac:dyDescent="0.15">
      <c r="A215" s="311"/>
      <c r="B215" s="315"/>
      <c r="C215" s="181" t="s">
        <v>7</v>
      </c>
      <c r="D215" s="277">
        <v>659254</v>
      </c>
      <c r="E215" s="277">
        <v>704344</v>
      </c>
      <c r="F215" s="178"/>
      <c r="G215" s="183">
        <v>6.84</v>
      </c>
      <c r="H215" s="306"/>
    </row>
    <row r="216" spans="1:8" ht="19" customHeight="1" x14ac:dyDescent="0.15">
      <c r="A216" s="311"/>
      <c r="B216" s="315"/>
      <c r="C216" s="176" t="s">
        <v>8</v>
      </c>
      <c r="D216" s="276">
        <v>957837</v>
      </c>
      <c r="E216" s="276">
        <v>931629</v>
      </c>
      <c r="F216" s="178"/>
      <c r="G216" s="179">
        <v>-2.74</v>
      </c>
      <c r="H216" s="306"/>
    </row>
    <row r="217" spans="1:8" ht="19" customHeight="1" x14ac:dyDescent="0.15">
      <c r="A217" s="311"/>
      <c r="B217" s="315"/>
      <c r="C217" s="181" t="s">
        <v>9</v>
      </c>
      <c r="D217" s="277">
        <v>12380</v>
      </c>
      <c r="E217" s="277">
        <v>27546</v>
      </c>
      <c r="F217" s="184"/>
      <c r="G217" s="183">
        <v>122.5</v>
      </c>
      <c r="H217" s="306"/>
    </row>
    <row r="218" spans="1:8" ht="19" customHeight="1" x14ac:dyDescent="0.15">
      <c r="A218" s="316"/>
      <c r="B218" s="322" t="s">
        <v>233</v>
      </c>
      <c r="C218" s="322"/>
      <c r="D218" s="323">
        <v>11188633</v>
      </c>
      <c r="E218" s="323">
        <f>SUM(E210:E217)</f>
        <v>12951654</v>
      </c>
      <c r="F218" s="324"/>
      <c r="G218" s="325">
        <v>15.76</v>
      </c>
      <c r="H218" s="321"/>
    </row>
    <row r="219" spans="1:8" ht="19" customHeight="1" x14ac:dyDescent="0.15">
      <c r="A219" s="311"/>
      <c r="B219" s="200" t="s">
        <v>53</v>
      </c>
      <c r="C219" s="201"/>
      <c r="D219" s="326">
        <v>14767703</v>
      </c>
      <c r="E219" s="326">
        <f>SUM(E218+E209)</f>
        <v>17054678</v>
      </c>
      <c r="F219" s="202"/>
      <c r="G219" s="203">
        <v>15.49</v>
      </c>
      <c r="H219" s="306"/>
    </row>
    <row r="220" spans="1:8" ht="10" customHeight="1" x14ac:dyDescent="0.15">
      <c r="A220" s="327"/>
      <c r="B220" s="328"/>
      <c r="C220" s="328"/>
      <c r="D220" s="328"/>
      <c r="E220" s="328"/>
      <c r="F220" s="328"/>
      <c r="G220" s="329"/>
      <c r="H220" s="330"/>
    </row>
  </sheetData>
  <mergeCells count="1">
    <mergeCell ref="A1:B1"/>
  </mergeCells>
  <conditionalFormatting sqref="G7:G15 G43">
    <cfRule type="iconSet" priority="4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4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4">
    <cfRule type="iconSet" priority="4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3"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2"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 G87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8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7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6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 G131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2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1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30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8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30" customWidth="1"/>
    <col min="2" max="2" width="25.6640625" style="130" customWidth="1"/>
    <col min="3" max="3" width="33.6640625" style="130" customWidth="1"/>
    <col min="4" max="5" width="16.6640625" style="130" customWidth="1"/>
    <col min="6" max="6" width="1.6640625" style="130" customWidth="1"/>
    <col min="7" max="7" width="11.6640625" style="130" customWidth="1"/>
    <col min="8" max="8" width="1.6640625" style="130" customWidth="1"/>
    <col min="9" max="9" width="16.1640625" style="130" customWidth="1"/>
    <col min="10" max="12" width="20.6640625" style="130" customWidth="1"/>
    <col min="13" max="16384" width="9.1640625" style="130"/>
  </cols>
  <sheetData>
    <row r="1" spans="1:8" ht="50" customHeight="1" x14ac:dyDescent="0.15">
      <c r="A1" s="689" t="s">
        <v>350</v>
      </c>
      <c r="B1" s="689"/>
      <c r="C1" s="258" t="s">
        <v>245</v>
      </c>
    </row>
    <row r="2" spans="1:8" ht="17.25" customHeight="1" x14ac:dyDescent="0.15">
      <c r="A2" s="371"/>
      <c r="B2" s="371"/>
      <c r="C2" s="371"/>
      <c r="D2" s="371"/>
      <c r="E2" s="371"/>
      <c r="F2" s="371"/>
      <c r="G2" s="371"/>
      <c r="H2" s="371"/>
    </row>
    <row r="3" spans="1:8" s="136" customFormat="1" ht="18" customHeight="1" x14ac:dyDescent="0.25">
      <c r="A3" s="132"/>
      <c r="B3" s="133" t="s">
        <v>323</v>
      </c>
      <c r="C3" s="134" t="s" vm="2">
        <v>325</v>
      </c>
      <c r="D3" s="134"/>
      <c r="E3" s="134"/>
      <c r="F3" s="134"/>
      <c r="G3" s="373" t="s">
        <v>351</v>
      </c>
      <c r="H3" s="135"/>
    </row>
    <row r="4" spans="1:8" s="131" customFormat="1" ht="10" customHeight="1" x14ac:dyDescent="0.15">
      <c r="A4" s="141"/>
      <c r="B4" s="142"/>
      <c r="C4" s="142"/>
      <c r="D4" s="143"/>
      <c r="E4" s="143"/>
      <c r="F4" s="144"/>
      <c r="G4" s="145"/>
      <c r="H4" s="146"/>
    </row>
    <row r="5" spans="1:8" ht="52" customHeight="1" x14ac:dyDescent="0.15">
      <c r="A5" s="141"/>
      <c r="B5" s="153"/>
      <c r="C5" s="153"/>
      <c r="D5" s="154"/>
      <c r="E5" s="154"/>
      <c r="F5" s="155"/>
      <c r="G5" s="156"/>
      <c r="H5" s="157"/>
    </row>
    <row r="6" spans="1:8" ht="19" customHeight="1" x14ac:dyDescent="0.15">
      <c r="A6" s="163"/>
      <c r="B6" s="164" t="s">
        <v>67</v>
      </c>
      <c r="C6" s="164" t="s">
        <v>206</v>
      </c>
      <c r="D6" s="154"/>
      <c r="E6" s="154"/>
      <c r="F6" s="165"/>
      <c r="G6" s="166"/>
      <c r="H6" s="167"/>
    </row>
    <row r="7" spans="1:8" ht="19" customHeight="1" x14ac:dyDescent="0.15">
      <c r="A7" s="174"/>
      <c r="B7" s="175" t="s">
        <v>68</v>
      </c>
      <c r="C7" s="176" t="s">
        <v>3</v>
      </c>
      <c r="D7" s="276">
        <v>220</v>
      </c>
      <c r="E7" s="276">
        <v>307</v>
      </c>
      <c r="F7" s="178"/>
      <c r="G7" s="179">
        <v>39.549999999999997</v>
      </c>
      <c r="H7" s="167"/>
    </row>
    <row r="8" spans="1:8" ht="19" customHeight="1" x14ac:dyDescent="0.15">
      <c r="A8" s="174"/>
      <c r="B8" s="175"/>
      <c r="C8" s="181" t="s">
        <v>4</v>
      </c>
      <c r="D8" s="277">
        <v>15233</v>
      </c>
      <c r="E8" s="277">
        <v>16253</v>
      </c>
      <c r="F8" s="178"/>
      <c r="G8" s="183">
        <v>6.7</v>
      </c>
      <c r="H8" s="167"/>
    </row>
    <row r="9" spans="1:8" ht="19" customHeight="1" x14ac:dyDescent="0.15">
      <c r="A9" s="174"/>
      <c r="B9" s="175"/>
      <c r="C9" s="176" t="s">
        <v>5</v>
      </c>
      <c r="D9" s="276">
        <v>13200</v>
      </c>
      <c r="E9" s="276">
        <v>16856</v>
      </c>
      <c r="F9" s="178"/>
      <c r="G9" s="179">
        <v>27.7</v>
      </c>
      <c r="H9" s="167"/>
    </row>
    <row r="10" spans="1:8" ht="19" customHeight="1" x14ac:dyDescent="0.15">
      <c r="A10" s="174"/>
      <c r="B10" s="175"/>
      <c r="C10" s="181" t="s">
        <v>6</v>
      </c>
      <c r="D10" s="277">
        <v>589</v>
      </c>
      <c r="E10" s="277">
        <v>300</v>
      </c>
      <c r="F10" s="178"/>
      <c r="G10" s="183">
        <v>-49.07</v>
      </c>
      <c r="H10" s="167"/>
    </row>
    <row r="11" spans="1:8" ht="19" customHeight="1" x14ac:dyDescent="0.15">
      <c r="A11" s="174"/>
      <c r="B11" s="175"/>
      <c r="C11" s="176" t="s">
        <v>55</v>
      </c>
      <c r="D11" s="276">
        <v>1432115</v>
      </c>
      <c r="E11" s="276">
        <v>1475181</v>
      </c>
      <c r="F11" s="178"/>
      <c r="G11" s="179">
        <v>3.01</v>
      </c>
      <c r="H11" s="167"/>
    </row>
    <row r="12" spans="1:8" ht="19" customHeight="1" x14ac:dyDescent="0.15">
      <c r="A12" s="174"/>
      <c r="B12" s="175"/>
      <c r="C12" s="181" t="s">
        <v>7</v>
      </c>
      <c r="D12" s="277">
        <v>0</v>
      </c>
      <c r="E12" s="277">
        <v>0</v>
      </c>
      <c r="F12" s="178"/>
      <c r="G12" s="183">
        <v>0</v>
      </c>
      <c r="H12" s="167"/>
    </row>
    <row r="13" spans="1:8" ht="19" customHeight="1" x14ac:dyDescent="0.15">
      <c r="A13" s="174"/>
      <c r="B13" s="175"/>
      <c r="C13" s="176" t="s">
        <v>8</v>
      </c>
      <c r="D13" s="276">
        <v>9524</v>
      </c>
      <c r="E13" s="276">
        <v>7071</v>
      </c>
      <c r="F13" s="178"/>
      <c r="G13" s="179">
        <v>-25.76</v>
      </c>
      <c r="H13" s="167"/>
    </row>
    <row r="14" spans="1:8" ht="19" customHeight="1" x14ac:dyDescent="0.15">
      <c r="A14" s="174"/>
      <c r="B14" s="175"/>
      <c r="C14" s="181" t="s">
        <v>9</v>
      </c>
      <c r="D14" s="277">
        <v>192337</v>
      </c>
      <c r="E14" s="277">
        <v>197592</v>
      </c>
      <c r="F14" s="184"/>
      <c r="G14" s="183">
        <v>2.73</v>
      </c>
      <c r="H14" s="167"/>
    </row>
    <row r="15" spans="1:8" s="189" customFormat="1" ht="19" customHeight="1" x14ac:dyDescent="0.15">
      <c r="A15" s="174"/>
      <c r="B15" s="185" t="s">
        <v>215</v>
      </c>
      <c r="C15" s="185"/>
      <c r="D15" s="331">
        <v>1663218</v>
      </c>
      <c r="E15" s="331">
        <f>SUM(E7:E14)</f>
        <v>1713560</v>
      </c>
      <c r="F15" s="186"/>
      <c r="G15" s="187">
        <v>3.03</v>
      </c>
      <c r="H15" s="188"/>
    </row>
    <row r="16" spans="1:8" ht="19" customHeight="1" x14ac:dyDescent="0.15">
      <c r="A16" s="194"/>
      <c r="B16" s="175" t="s">
        <v>69</v>
      </c>
      <c r="C16" s="176" t="s">
        <v>3</v>
      </c>
      <c r="D16" s="276">
        <v>186033</v>
      </c>
      <c r="E16" s="276">
        <v>26356</v>
      </c>
      <c r="F16" s="178"/>
      <c r="G16" s="179">
        <v>-85.83</v>
      </c>
      <c r="H16" s="167"/>
    </row>
    <row r="17" spans="1:8" ht="19" customHeight="1" x14ac:dyDescent="0.15">
      <c r="A17" s="174"/>
      <c r="B17" s="175"/>
      <c r="C17" s="181" t="s">
        <v>4</v>
      </c>
      <c r="D17" s="277">
        <v>90703</v>
      </c>
      <c r="E17" s="277">
        <v>104974</v>
      </c>
      <c r="F17" s="178"/>
      <c r="G17" s="183">
        <v>15.73</v>
      </c>
      <c r="H17" s="167"/>
    </row>
    <row r="18" spans="1:8" ht="19" customHeight="1" x14ac:dyDescent="0.15">
      <c r="A18" s="174"/>
      <c r="B18" s="175"/>
      <c r="C18" s="176" t="s">
        <v>5</v>
      </c>
      <c r="D18" s="276">
        <v>159862</v>
      </c>
      <c r="E18" s="276">
        <v>474945</v>
      </c>
      <c r="F18" s="178"/>
      <c r="G18" s="179">
        <v>197.1</v>
      </c>
      <c r="H18" s="167"/>
    </row>
    <row r="19" spans="1:8" ht="19" customHeight="1" x14ac:dyDescent="0.15">
      <c r="A19" s="174"/>
      <c r="B19" s="175"/>
      <c r="C19" s="181" t="s">
        <v>6</v>
      </c>
      <c r="D19" s="277">
        <v>7510</v>
      </c>
      <c r="E19" s="277">
        <v>8953</v>
      </c>
      <c r="F19" s="178"/>
      <c r="G19" s="183">
        <v>19.21</v>
      </c>
      <c r="H19" s="167"/>
    </row>
    <row r="20" spans="1:8" ht="19" customHeight="1" x14ac:dyDescent="0.15">
      <c r="A20" s="174"/>
      <c r="B20" s="175"/>
      <c r="C20" s="176" t="s">
        <v>55</v>
      </c>
      <c r="D20" s="276">
        <v>6803093</v>
      </c>
      <c r="E20" s="276">
        <v>6577717</v>
      </c>
      <c r="F20" s="178"/>
      <c r="G20" s="179">
        <v>-3.31</v>
      </c>
      <c r="H20" s="167"/>
    </row>
    <row r="21" spans="1:8" ht="19" customHeight="1" x14ac:dyDescent="0.15">
      <c r="A21" s="174"/>
      <c r="B21" s="175"/>
      <c r="C21" s="181" t="s">
        <v>7</v>
      </c>
      <c r="D21" s="277">
        <v>158</v>
      </c>
      <c r="E21" s="277">
        <v>68</v>
      </c>
      <c r="F21" s="178"/>
      <c r="G21" s="183">
        <v>-56.96</v>
      </c>
      <c r="H21" s="167"/>
    </row>
    <row r="22" spans="1:8" ht="19" customHeight="1" x14ac:dyDescent="0.15">
      <c r="A22" s="174"/>
      <c r="B22" s="175"/>
      <c r="C22" s="176" t="s">
        <v>8</v>
      </c>
      <c r="D22" s="276">
        <v>56968</v>
      </c>
      <c r="E22" s="276">
        <v>23583</v>
      </c>
      <c r="F22" s="178"/>
      <c r="G22" s="179">
        <v>-58.6</v>
      </c>
      <c r="H22" s="167"/>
    </row>
    <row r="23" spans="1:8" ht="19" customHeight="1" x14ac:dyDescent="0.15">
      <c r="A23" s="174"/>
      <c r="B23" s="175"/>
      <c r="C23" s="181" t="s">
        <v>9</v>
      </c>
      <c r="D23" s="277">
        <v>2477647</v>
      </c>
      <c r="E23" s="277">
        <v>2667183</v>
      </c>
      <c r="F23" s="184"/>
      <c r="G23" s="183">
        <v>7.65</v>
      </c>
      <c r="H23" s="167"/>
    </row>
    <row r="24" spans="1:8" s="189" customFormat="1" ht="19" customHeight="1" x14ac:dyDescent="0.15">
      <c r="A24" s="174"/>
      <c r="B24" s="185" t="s">
        <v>216</v>
      </c>
      <c r="C24" s="185"/>
      <c r="D24" s="331">
        <v>9781974</v>
      </c>
      <c r="E24" s="331">
        <f>SUM(E16:E23)</f>
        <v>9883779</v>
      </c>
      <c r="F24" s="186"/>
      <c r="G24" s="187">
        <v>1.04</v>
      </c>
      <c r="H24" s="188"/>
    </row>
    <row r="25" spans="1:8" ht="19" customHeight="1" x14ac:dyDescent="0.15">
      <c r="A25" s="194"/>
      <c r="B25" s="175" t="s">
        <v>70</v>
      </c>
      <c r="C25" s="176" t="s">
        <v>3</v>
      </c>
      <c r="D25" s="276">
        <v>164620</v>
      </c>
      <c r="E25" s="276">
        <v>184099</v>
      </c>
      <c r="F25" s="178"/>
      <c r="G25" s="179">
        <v>11.83</v>
      </c>
      <c r="H25" s="167"/>
    </row>
    <row r="26" spans="1:8" ht="19" customHeight="1" x14ac:dyDescent="0.15">
      <c r="A26" s="174"/>
      <c r="B26" s="175"/>
      <c r="C26" s="181" t="s">
        <v>4</v>
      </c>
      <c r="D26" s="277">
        <v>37782</v>
      </c>
      <c r="E26" s="277">
        <v>39120</v>
      </c>
      <c r="F26" s="178"/>
      <c r="G26" s="183">
        <v>3.54</v>
      </c>
      <c r="H26" s="167"/>
    </row>
    <row r="27" spans="1:8" ht="19" customHeight="1" x14ac:dyDescent="0.15">
      <c r="A27" s="174"/>
      <c r="B27" s="175"/>
      <c r="C27" s="176" t="s">
        <v>5</v>
      </c>
      <c r="D27" s="276">
        <v>102278</v>
      </c>
      <c r="E27" s="276">
        <v>185534</v>
      </c>
      <c r="F27" s="178"/>
      <c r="G27" s="179">
        <v>81.400000000000006</v>
      </c>
      <c r="H27" s="167"/>
    </row>
    <row r="28" spans="1:8" ht="19" customHeight="1" x14ac:dyDescent="0.15">
      <c r="A28" s="174"/>
      <c r="B28" s="175"/>
      <c r="C28" s="181" t="s">
        <v>6</v>
      </c>
      <c r="D28" s="277">
        <v>15018</v>
      </c>
      <c r="E28" s="277">
        <v>10972</v>
      </c>
      <c r="F28" s="178"/>
      <c r="G28" s="183">
        <v>-26.94</v>
      </c>
      <c r="H28" s="167"/>
    </row>
    <row r="29" spans="1:8" ht="19" customHeight="1" x14ac:dyDescent="0.15">
      <c r="A29" s="174"/>
      <c r="B29" s="175"/>
      <c r="C29" s="176" t="s">
        <v>55</v>
      </c>
      <c r="D29" s="276">
        <v>4025309</v>
      </c>
      <c r="E29" s="276">
        <v>3670113</v>
      </c>
      <c r="F29" s="178"/>
      <c r="G29" s="179">
        <v>-8.82</v>
      </c>
      <c r="H29" s="167"/>
    </row>
    <row r="30" spans="1:8" ht="19" customHeight="1" x14ac:dyDescent="0.15">
      <c r="A30" s="174"/>
      <c r="B30" s="175"/>
      <c r="C30" s="181" t="s">
        <v>7</v>
      </c>
      <c r="D30" s="277">
        <v>527</v>
      </c>
      <c r="E30" s="277">
        <v>771</v>
      </c>
      <c r="F30" s="178"/>
      <c r="G30" s="183">
        <v>46.3</v>
      </c>
      <c r="H30" s="167"/>
    </row>
    <row r="31" spans="1:8" ht="19" customHeight="1" x14ac:dyDescent="0.15">
      <c r="A31" s="174"/>
      <c r="B31" s="175"/>
      <c r="C31" s="176" t="s">
        <v>8</v>
      </c>
      <c r="D31" s="276">
        <v>76394</v>
      </c>
      <c r="E31" s="276">
        <v>19013</v>
      </c>
      <c r="F31" s="178"/>
      <c r="G31" s="179">
        <v>-75.11</v>
      </c>
      <c r="H31" s="167"/>
    </row>
    <row r="32" spans="1:8" ht="19" customHeight="1" x14ac:dyDescent="0.15">
      <c r="A32" s="174"/>
      <c r="B32" s="175"/>
      <c r="C32" s="181" t="s">
        <v>9</v>
      </c>
      <c r="D32" s="277">
        <v>1085995</v>
      </c>
      <c r="E32" s="277">
        <v>1095066</v>
      </c>
      <c r="F32" s="184"/>
      <c r="G32" s="183">
        <v>0.84</v>
      </c>
      <c r="H32" s="167"/>
    </row>
    <row r="33" spans="1:8" s="189" customFormat="1" ht="19" customHeight="1" x14ac:dyDescent="0.15">
      <c r="A33" s="174"/>
      <c r="B33" s="185" t="s">
        <v>217</v>
      </c>
      <c r="C33" s="185"/>
      <c r="D33" s="331">
        <v>5507923</v>
      </c>
      <c r="E33" s="331">
        <f>SUM(E25:E32)</f>
        <v>5204688</v>
      </c>
      <c r="F33" s="186"/>
      <c r="G33" s="187">
        <v>-5.51</v>
      </c>
      <c r="H33" s="188"/>
    </row>
    <row r="34" spans="1:8" ht="19" customHeight="1" x14ac:dyDescent="0.15">
      <c r="A34" s="194"/>
      <c r="B34" s="175" t="s">
        <v>71</v>
      </c>
      <c r="C34" s="176" t="s">
        <v>3</v>
      </c>
      <c r="D34" s="276">
        <v>30</v>
      </c>
      <c r="E34" s="276">
        <v>0</v>
      </c>
      <c r="F34" s="178"/>
      <c r="G34" s="179">
        <v>-100</v>
      </c>
      <c r="H34" s="167"/>
    </row>
    <row r="35" spans="1:8" ht="19" customHeight="1" x14ac:dyDescent="0.15">
      <c r="A35" s="174"/>
      <c r="B35" s="175"/>
      <c r="C35" s="181" t="s">
        <v>4</v>
      </c>
      <c r="D35" s="277">
        <v>1475</v>
      </c>
      <c r="E35" s="277">
        <v>568</v>
      </c>
      <c r="F35" s="178"/>
      <c r="G35" s="183">
        <v>-61.49</v>
      </c>
      <c r="H35" s="167"/>
    </row>
    <row r="36" spans="1:8" ht="19" customHeight="1" x14ac:dyDescent="0.15">
      <c r="A36" s="174"/>
      <c r="B36" s="175"/>
      <c r="C36" s="176" t="s">
        <v>5</v>
      </c>
      <c r="D36" s="276">
        <v>13767</v>
      </c>
      <c r="E36" s="276">
        <v>4519</v>
      </c>
      <c r="F36" s="178"/>
      <c r="G36" s="179">
        <v>-67.180000000000007</v>
      </c>
      <c r="H36" s="167"/>
    </row>
    <row r="37" spans="1:8" ht="19" customHeight="1" x14ac:dyDescent="0.15">
      <c r="A37" s="174"/>
      <c r="B37" s="175"/>
      <c r="C37" s="181" t="s">
        <v>6</v>
      </c>
      <c r="D37" s="277">
        <v>0</v>
      </c>
      <c r="E37" s="277">
        <v>459</v>
      </c>
      <c r="F37" s="178"/>
      <c r="G37" s="183">
        <v>100</v>
      </c>
      <c r="H37" s="167"/>
    </row>
    <row r="38" spans="1:8" s="196" customFormat="1" ht="19" customHeight="1" x14ac:dyDescent="0.15">
      <c r="A38" s="174"/>
      <c r="B38" s="175"/>
      <c r="C38" s="176" t="s">
        <v>55</v>
      </c>
      <c r="D38" s="276">
        <v>172960</v>
      </c>
      <c r="E38" s="276">
        <v>210394</v>
      </c>
      <c r="F38" s="178"/>
      <c r="G38" s="179">
        <v>21.64</v>
      </c>
      <c r="H38" s="167"/>
    </row>
    <row r="39" spans="1:8" s="196" customFormat="1" ht="19" customHeight="1" x14ac:dyDescent="0.15">
      <c r="A39" s="174"/>
      <c r="B39" s="175"/>
      <c r="C39" s="181" t="s">
        <v>7</v>
      </c>
      <c r="D39" s="277">
        <v>0</v>
      </c>
      <c r="E39" s="277">
        <v>0</v>
      </c>
      <c r="F39" s="178"/>
      <c r="G39" s="183">
        <v>0</v>
      </c>
      <c r="H39" s="167"/>
    </row>
    <row r="40" spans="1:8" ht="19" customHeight="1" x14ac:dyDescent="0.15">
      <c r="A40" s="174"/>
      <c r="B40" s="175"/>
      <c r="C40" s="176" t="s">
        <v>8</v>
      </c>
      <c r="D40" s="276">
        <v>1140</v>
      </c>
      <c r="E40" s="276">
        <v>500</v>
      </c>
      <c r="F40" s="178"/>
      <c r="G40" s="179">
        <v>-56.14</v>
      </c>
      <c r="H40" s="167"/>
    </row>
    <row r="41" spans="1:8" ht="19" customHeight="1" x14ac:dyDescent="0.15">
      <c r="A41" s="174"/>
      <c r="B41" s="175"/>
      <c r="C41" s="181" t="s">
        <v>9</v>
      </c>
      <c r="D41" s="277">
        <v>54733</v>
      </c>
      <c r="E41" s="277">
        <v>81178</v>
      </c>
      <c r="F41" s="184"/>
      <c r="G41" s="183">
        <v>48.32</v>
      </c>
      <c r="H41" s="167"/>
    </row>
    <row r="42" spans="1:8" s="189" customFormat="1" ht="19" customHeight="1" x14ac:dyDescent="0.15">
      <c r="A42" s="174"/>
      <c r="B42" s="197" t="s">
        <v>218</v>
      </c>
      <c r="C42" s="197"/>
      <c r="D42" s="332">
        <v>244105</v>
      </c>
      <c r="E42" s="332">
        <f>SUM(E34:E41)</f>
        <v>297618</v>
      </c>
      <c r="F42" s="198"/>
      <c r="G42" s="199">
        <v>21.92</v>
      </c>
      <c r="H42" s="188"/>
    </row>
    <row r="43" spans="1:8" ht="19" customHeight="1" x14ac:dyDescent="0.15">
      <c r="A43" s="194"/>
      <c r="B43" s="200" t="s">
        <v>53</v>
      </c>
      <c r="C43" s="201"/>
      <c r="D43" s="326">
        <v>17197220</v>
      </c>
      <c r="E43" s="326">
        <f>SUM(E42+E33+E24+E15)</f>
        <v>17099645</v>
      </c>
      <c r="F43" s="202"/>
      <c r="G43" s="203">
        <v>-0.56999999999999995</v>
      </c>
      <c r="H43" s="167"/>
    </row>
    <row r="44" spans="1:8" ht="10" customHeight="1" x14ac:dyDescent="0.15">
      <c r="A44" s="208"/>
      <c r="B44" s="209"/>
      <c r="C44" s="209"/>
      <c r="D44" s="209"/>
      <c r="E44" s="209"/>
      <c r="F44" s="209"/>
      <c r="G44" s="210"/>
      <c r="H44" s="211"/>
    </row>
    <row r="45" spans="1:8" ht="12" x14ac:dyDescent="0.15"/>
    <row r="46" spans="1:8" ht="12" x14ac:dyDescent="0.15"/>
    <row r="47" spans="1:8" ht="18" customHeight="1" x14ac:dyDescent="0.25">
      <c r="A47" s="132"/>
      <c r="B47" s="133" t="s">
        <v>323</v>
      </c>
      <c r="C47" s="134" t="s" vm="3">
        <v>326</v>
      </c>
      <c r="D47" s="134"/>
      <c r="E47" s="134"/>
      <c r="F47" s="134"/>
      <c r="G47" s="373" t="s">
        <v>352</v>
      </c>
      <c r="H47" s="135"/>
    </row>
    <row r="48" spans="1:8" ht="10" customHeight="1" x14ac:dyDescent="0.15">
      <c r="A48" s="141"/>
      <c r="B48" s="142"/>
      <c r="C48" s="142"/>
      <c r="D48" s="143"/>
      <c r="E48" s="143"/>
      <c r="F48" s="144"/>
      <c r="G48" s="145"/>
      <c r="H48" s="146"/>
    </row>
    <row r="49" spans="1:8" ht="52" customHeight="1" x14ac:dyDescent="0.15">
      <c r="A49" s="141"/>
      <c r="B49" s="153"/>
      <c r="C49" s="153"/>
      <c r="D49" s="154"/>
      <c r="E49" s="154"/>
      <c r="F49" s="155"/>
      <c r="G49" s="156"/>
      <c r="H49" s="157"/>
    </row>
    <row r="50" spans="1:8" ht="19" customHeight="1" x14ac:dyDescent="0.15">
      <c r="A50" s="163"/>
      <c r="B50" s="164" t="s">
        <v>67</v>
      </c>
      <c r="C50" s="164" t="s">
        <v>206</v>
      </c>
      <c r="D50" s="154"/>
      <c r="E50" s="154"/>
      <c r="F50" s="165"/>
      <c r="G50" s="166"/>
      <c r="H50" s="167"/>
    </row>
    <row r="51" spans="1:8" ht="19" customHeight="1" x14ac:dyDescent="0.15">
      <c r="A51" s="174"/>
      <c r="B51" s="175" t="s">
        <v>73</v>
      </c>
      <c r="C51" s="176" t="s">
        <v>3</v>
      </c>
      <c r="D51" s="276">
        <v>7882</v>
      </c>
      <c r="E51" s="276">
        <v>6545</v>
      </c>
      <c r="F51" s="178"/>
      <c r="G51" s="179">
        <v>-16.96</v>
      </c>
      <c r="H51" s="167"/>
    </row>
    <row r="52" spans="1:8" ht="19" customHeight="1" x14ac:dyDescent="0.15">
      <c r="A52" s="174"/>
      <c r="B52" s="175"/>
      <c r="C52" s="181" t="s">
        <v>4</v>
      </c>
      <c r="D52" s="277">
        <v>80860</v>
      </c>
      <c r="E52" s="277">
        <v>100805</v>
      </c>
      <c r="F52" s="178"/>
      <c r="G52" s="183">
        <v>24.67</v>
      </c>
      <c r="H52" s="167"/>
    </row>
    <row r="53" spans="1:8" ht="19" customHeight="1" x14ac:dyDescent="0.15">
      <c r="A53" s="174"/>
      <c r="B53" s="175"/>
      <c r="C53" s="176" t="s">
        <v>5</v>
      </c>
      <c r="D53" s="276">
        <v>96863</v>
      </c>
      <c r="E53" s="276">
        <v>123164</v>
      </c>
      <c r="F53" s="178"/>
      <c r="G53" s="179">
        <v>27.15</v>
      </c>
      <c r="H53" s="167"/>
    </row>
    <row r="54" spans="1:8" ht="19" customHeight="1" x14ac:dyDescent="0.15">
      <c r="A54" s="174"/>
      <c r="B54" s="175"/>
      <c r="C54" s="181" t="s">
        <v>6</v>
      </c>
      <c r="D54" s="277">
        <v>19910</v>
      </c>
      <c r="E54" s="277">
        <v>19036</v>
      </c>
      <c r="F54" s="178"/>
      <c r="G54" s="183">
        <v>-4.3899999999999997</v>
      </c>
      <c r="H54" s="167"/>
    </row>
    <row r="55" spans="1:8" ht="19" customHeight="1" x14ac:dyDescent="0.15">
      <c r="A55" s="174"/>
      <c r="B55" s="175"/>
      <c r="C55" s="176" t="s">
        <v>55</v>
      </c>
      <c r="D55" s="276">
        <v>3859853</v>
      </c>
      <c r="E55" s="276">
        <v>3679317</v>
      </c>
      <c r="F55" s="178"/>
      <c r="G55" s="179">
        <v>-4.68</v>
      </c>
      <c r="H55" s="167"/>
    </row>
    <row r="56" spans="1:8" ht="19" customHeight="1" x14ac:dyDescent="0.15">
      <c r="A56" s="174"/>
      <c r="B56" s="175"/>
      <c r="C56" s="181" t="s">
        <v>7</v>
      </c>
      <c r="D56" s="277">
        <v>328</v>
      </c>
      <c r="E56" s="277">
        <v>18106</v>
      </c>
      <c r="F56" s="178"/>
      <c r="G56" s="183">
        <v>5420.12</v>
      </c>
      <c r="H56" s="167"/>
    </row>
    <row r="57" spans="1:8" ht="19" customHeight="1" x14ac:dyDescent="0.15">
      <c r="A57" s="174"/>
      <c r="B57" s="175"/>
      <c r="C57" s="176" t="s">
        <v>8</v>
      </c>
      <c r="D57" s="276">
        <v>31831</v>
      </c>
      <c r="E57" s="276">
        <v>14776</v>
      </c>
      <c r="F57" s="178"/>
      <c r="G57" s="179">
        <v>-53.58</v>
      </c>
      <c r="H57" s="167"/>
    </row>
    <row r="58" spans="1:8" ht="19" customHeight="1" x14ac:dyDescent="0.15">
      <c r="A58" s="174"/>
      <c r="B58" s="175"/>
      <c r="C58" s="181" t="s">
        <v>9</v>
      </c>
      <c r="D58" s="277">
        <v>1540884</v>
      </c>
      <c r="E58" s="277">
        <v>1755244</v>
      </c>
      <c r="F58" s="184"/>
      <c r="G58" s="183">
        <v>13.91</v>
      </c>
      <c r="H58" s="167"/>
    </row>
    <row r="59" spans="1:8" ht="19" customHeight="1" x14ac:dyDescent="0.15">
      <c r="A59" s="174"/>
      <c r="B59" s="185" t="s">
        <v>219</v>
      </c>
      <c r="C59" s="185"/>
      <c r="D59" s="331">
        <v>5638411</v>
      </c>
      <c r="E59" s="331">
        <f>SUM(E51:E58)</f>
        <v>5716993</v>
      </c>
      <c r="F59" s="186"/>
      <c r="G59" s="187">
        <v>1.39</v>
      </c>
      <c r="H59" s="188"/>
    </row>
    <row r="60" spans="1:8" ht="19" customHeight="1" x14ac:dyDescent="0.15">
      <c r="A60" s="194"/>
      <c r="B60" s="175" t="s">
        <v>74</v>
      </c>
      <c r="C60" s="176" t="s">
        <v>3</v>
      </c>
      <c r="D60" s="276">
        <v>14813</v>
      </c>
      <c r="E60" s="276">
        <v>1620</v>
      </c>
      <c r="F60" s="178"/>
      <c r="G60" s="179">
        <v>-89.06</v>
      </c>
      <c r="H60" s="167"/>
    </row>
    <row r="61" spans="1:8" ht="19" customHeight="1" x14ac:dyDescent="0.15">
      <c r="A61" s="174"/>
      <c r="B61" s="175"/>
      <c r="C61" s="181" t="s">
        <v>4</v>
      </c>
      <c r="D61" s="277">
        <v>28124</v>
      </c>
      <c r="E61" s="277">
        <v>22389</v>
      </c>
      <c r="F61" s="178"/>
      <c r="G61" s="183">
        <v>-20.39</v>
      </c>
      <c r="H61" s="167"/>
    </row>
    <row r="62" spans="1:8" ht="19" customHeight="1" x14ac:dyDescent="0.15">
      <c r="A62" s="174"/>
      <c r="B62" s="175"/>
      <c r="C62" s="176" t="s">
        <v>5</v>
      </c>
      <c r="D62" s="276">
        <v>16398</v>
      </c>
      <c r="E62" s="276">
        <v>31468</v>
      </c>
      <c r="F62" s="178"/>
      <c r="G62" s="179">
        <v>91.9</v>
      </c>
      <c r="H62" s="167"/>
    </row>
    <row r="63" spans="1:8" ht="19" customHeight="1" x14ac:dyDescent="0.15">
      <c r="A63" s="174"/>
      <c r="B63" s="175"/>
      <c r="C63" s="181" t="s">
        <v>6</v>
      </c>
      <c r="D63" s="277">
        <v>2279</v>
      </c>
      <c r="E63" s="277">
        <v>5274</v>
      </c>
      <c r="F63" s="178"/>
      <c r="G63" s="183">
        <v>131.41999999999999</v>
      </c>
      <c r="H63" s="167"/>
    </row>
    <row r="64" spans="1:8" ht="19" customHeight="1" x14ac:dyDescent="0.15">
      <c r="A64" s="174"/>
      <c r="B64" s="175"/>
      <c r="C64" s="176" t="s">
        <v>55</v>
      </c>
      <c r="D64" s="276">
        <v>935482</v>
      </c>
      <c r="E64" s="276">
        <v>830354</v>
      </c>
      <c r="F64" s="178"/>
      <c r="G64" s="179">
        <v>-11.24</v>
      </c>
      <c r="H64" s="167"/>
    </row>
    <row r="65" spans="1:8" ht="19" customHeight="1" x14ac:dyDescent="0.15">
      <c r="A65" s="174"/>
      <c r="B65" s="175"/>
      <c r="C65" s="181" t="s">
        <v>7</v>
      </c>
      <c r="D65" s="277">
        <v>0</v>
      </c>
      <c r="E65" s="277">
        <v>0</v>
      </c>
      <c r="F65" s="178"/>
      <c r="G65" s="183">
        <v>0</v>
      </c>
      <c r="H65" s="167"/>
    </row>
    <row r="66" spans="1:8" ht="19" customHeight="1" x14ac:dyDescent="0.15">
      <c r="A66" s="174"/>
      <c r="B66" s="175"/>
      <c r="C66" s="176" t="s">
        <v>8</v>
      </c>
      <c r="D66" s="276">
        <v>140</v>
      </c>
      <c r="E66" s="276">
        <v>152</v>
      </c>
      <c r="F66" s="178"/>
      <c r="G66" s="179">
        <v>8.57</v>
      </c>
      <c r="H66" s="167"/>
    </row>
    <row r="67" spans="1:8" ht="19" customHeight="1" x14ac:dyDescent="0.15">
      <c r="A67" s="174"/>
      <c r="B67" s="175"/>
      <c r="C67" s="181" t="s">
        <v>9</v>
      </c>
      <c r="D67" s="277">
        <v>766064</v>
      </c>
      <c r="E67" s="277">
        <v>848083</v>
      </c>
      <c r="F67" s="184"/>
      <c r="G67" s="183">
        <v>10.71</v>
      </c>
      <c r="H67" s="167"/>
    </row>
    <row r="68" spans="1:8" ht="19" customHeight="1" x14ac:dyDescent="0.15">
      <c r="A68" s="174"/>
      <c r="B68" s="185" t="s">
        <v>220</v>
      </c>
      <c r="C68" s="185"/>
      <c r="D68" s="331">
        <v>1763300</v>
      </c>
      <c r="E68" s="331">
        <f>SUM(E60:E67)</f>
        <v>1739340</v>
      </c>
      <c r="F68" s="186"/>
      <c r="G68" s="187">
        <v>-1.36</v>
      </c>
      <c r="H68" s="188"/>
    </row>
    <row r="69" spans="1:8" ht="19" customHeight="1" x14ac:dyDescent="0.15">
      <c r="A69" s="194"/>
      <c r="B69" s="175" t="s">
        <v>75</v>
      </c>
      <c r="C69" s="176" t="s">
        <v>3</v>
      </c>
      <c r="D69" s="276">
        <v>27250</v>
      </c>
      <c r="E69" s="276">
        <v>28969</v>
      </c>
      <c r="F69" s="178"/>
      <c r="G69" s="179">
        <v>6.31</v>
      </c>
      <c r="H69" s="167"/>
    </row>
    <row r="70" spans="1:8" ht="19" customHeight="1" x14ac:dyDescent="0.15">
      <c r="A70" s="174"/>
      <c r="B70" s="175"/>
      <c r="C70" s="181" t="s">
        <v>4</v>
      </c>
      <c r="D70" s="277">
        <v>6830</v>
      </c>
      <c r="E70" s="277">
        <v>16339</v>
      </c>
      <c r="F70" s="178"/>
      <c r="G70" s="183">
        <v>139.22</v>
      </c>
      <c r="H70" s="167"/>
    </row>
    <row r="71" spans="1:8" ht="19" customHeight="1" x14ac:dyDescent="0.15">
      <c r="A71" s="174"/>
      <c r="B71" s="175"/>
      <c r="C71" s="176" t="s">
        <v>5</v>
      </c>
      <c r="D71" s="276">
        <v>57406</v>
      </c>
      <c r="E71" s="276">
        <v>52742</v>
      </c>
      <c r="F71" s="178"/>
      <c r="G71" s="179">
        <v>-8.1199999999999992</v>
      </c>
      <c r="H71" s="167"/>
    </row>
    <row r="72" spans="1:8" ht="19" customHeight="1" x14ac:dyDescent="0.15">
      <c r="A72" s="174"/>
      <c r="B72" s="175"/>
      <c r="C72" s="181" t="s">
        <v>6</v>
      </c>
      <c r="D72" s="277">
        <v>6601</v>
      </c>
      <c r="E72" s="277">
        <v>6706</v>
      </c>
      <c r="F72" s="178"/>
      <c r="G72" s="183">
        <v>1.59</v>
      </c>
      <c r="H72" s="167"/>
    </row>
    <row r="73" spans="1:8" ht="19" customHeight="1" x14ac:dyDescent="0.15">
      <c r="A73" s="174"/>
      <c r="B73" s="175"/>
      <c r="C73" s="176" t="s">
        <v>55</v>
      </c>
      <c r="D73" s="276">
        <v>1716992</v>
      </c>
      <c r="E73" s="276">
        <v>1636997</v>
      </c>
      <c r="F73" s="178"/>
      <c r="G73" s="179">
        <v>-4.66</v>
      </c>
      <c r="H73" s="167"/>
    </row>
    <row r="74" spans="1:8" ht="19" customHeight="1" x14ac:dyDescent="0.15">
      <c r="A74" s="174"/>
      <c r="B74" s="175"/>
      <c r="C74" s="181" t="s">
        <v>7</v>
      </c>
      <c r="D74" s="277">
        <v>0</v>
      </c>
      <c r="E74" s="277">
        <v>3319</v>
      </c>
      <c r="F74" s="178"/>
      <c r="G74" s="183">
        <v>100</v>
      </c>
      <c r="H74" s="167"/>
    </row>
    <row r="75" spans="1:8" ht="19" customHeight="1" x14ac:dyDescent="0.15">
      <c r="A75" s="174"/>
      <c r="B75" s="175"/>
      <c r="C75" s="176" t="s">
        <v>8</v>
      </c>
      <c r="D75" s="276">
        <v>910</v>
      </c>
      <c r="E75" s="276">
        <v>846</v>
      </c>
      <c r="F75" s="178"/>
      <c r="G75" s="179">
        <v>-7.03</v>
      </c>
      <c r="H75" s="167"/>
    </row>
    <row r="76" spans="1:8" ht="19" customHeight="1" x14ac:dyDescent="0.15">
      <c r="A76" s="174"/>
      <c r="B76" s="175"/>
      <c r="C76" s="181" t="s">
        <v>9</v>
      </c>
      <c r="D76" s="277">
        <v>1822015</v>
      </c>
      <c r="E76" s="277">
        <v>1452783</v>
      </c>
      <c r="F76" s="184"/>
      <c r="G76" s="183">
        <v>-20.27</v>
      </c>
      <c r="H76" s="167"/>
    </row>
    <row r="77" spans="1:8" ht="19" customHeight="1" x14ac:dyDescent="0.15">
      <c r="A77" s="174"/>
      <c r="B77" s="185" t="s">
        <v>221</v>
      </c>
      <c r="C77" s="185"/>
      <c r="D77" s="331">
        <v>3638004</v>
      </c>
      <c r="E77" s="331">
        <f>SUM(E69:E76)</f>
        <v>3198701</v>
      </c>
      <c r="F77" s="186"/>
      <c r="G77" s="187">
        <v>-12.08</v>
      </c>
      <c r="H77" s="188"/>
    </row>
    <row r="78" spans="1:8" ht="19" customHeight="1" x14ac:dyDescent="0.15">
      <c r="A78" s="194"/>
      <c r="B78" s="175" t="s">
        <v>76</v>
      </c>
      <c r="C78" s="176" t="s">
        <v>3</v>
      </c>
      <c r="D78" s="276">
        <v>795</v>
      </c>
      <c r="E78" s="276">
        <v>0</v>
      </c>
      <c r="F78" s="178"/>
      <c r="G78" s="179">
        <v>-100</v>
      </c>
      <c r="H78" s="167"/>
    </row>
    <row r="79" spans="1:8" ht="19" customHeight="1" x14ac:dyDescent="0.15">
      <c r="A79" s="174"/>
      <c r="B79" s="175"/>
      <c r="C79" s="181" t="s">
        <v>4</v>
      </c>
      <c r="D79" s="277">
        <v>111927</v>
      </c>
      <c r="E79" s="277">
        <v>84713</v>
      </c>
      <c r="F79" s="178"/>
      <c r="G79" s="183">
        <v>-24.31</v>
      </c>
      <c r="H79" s="167"/>
    </row>
    <row r="80" spans="1:8" ht="19" customHeight="1" x14ac:dyDescent="0.15">
      <c r="A80" s="174"/>
      <c r="B80" s="175"/>
      <c r="C80" s="176" t="s">
        <v>5</v>
      </c>
      <c r="D80" s="276">
        <v>66018</v>
      </c>
      <c r="E80" s="276">
        <v>44338</v>
      </c>
      <c r="F80" s="178"/>
      <c r="G80" s="179">
        <v>-32.840000000000003</v>
      </c>
      <c r="H80" s="167"/>
    </row>
    <row r="81" spans="1:8" ht="19" customHeight="1" x14ac:dyDescent="0.15">
      <c r="A81" s="174"/>
      <c r="B81" s="175"/>
      <c r="C81" s="181" t="s">
        <v>6</v>
      </c>
      <c r="D81" s="277">
        <v>11042</v>
      </c>
      <c r="E81" s="277">
        <v>11288</v>
      </c>
      <c r="F81" s="178"/>
      <c r="G81" s="183">
        <v>2.23</v>
      </c>
      <c r="H81" s="167"/>
    </row>
    <row r="82" spans="1:8" ht="19" customHeight="1" x14ac:dyDescent="0.15">
      <c r="A82" s="174"/>
      <c r="B82" s="175"/>
      <c r="C82" s="176" t="s">
        <v>55</v>
      </c>
      <c r="D82" s="276">
        <v>4309849</v>
      </c>
      <c r="E82" s="276">
        <v>3941034</v>
      </c>
      <c r="F82" s="178"/>
      <c r="G82" s="179">
        <v>-8.56</v>
      </c>
      <c r="H82" s="167"/>
    </row>
    <row r="83" spans="1:8" ht="19" customHeight="1" x14ac:dyDescent="0.15">
      <c r="A83" s="174"/>
      <c r="B83" s="175"/>
      <c r="C83" s="181" t="s">
        <v>7</v>
      </c>
      <c r="D83" s="277">
        <v>10</v>
      </c>
      <c r="E83" s="277">
        <v>10</v>
      </c>
      <c r="F83" s="178"/>
      <c r="G83" s="183">
        <v>0</v>
      </c>
      <c r="H83" s="167"/>
    </row>
    <row r="84" spans="1:8" ht="19" customHeight="1" x14ac:dyDescent="0.15">
      <c r="A84" s="174"/>
      <c r="B84" s="175"/>
      <c r="C84" s="176" t="s">
        <v>8</v>
      </c>
      <c r="D84" s="276">
        <v>58212</v>
      </c>
      <c r="E84" s="276">
        <v>5802</v>
      </c>
      <c r="F84" s="178"/>
      <c r="G84" s="179">
        <v>-90.03</v>
      </c>
      <c r="H84" s="167"/>
    </row>
    <row r="85" spans="1:8" ht="19" customHeight="1" x14ac:dyDescent="0.15">
      <c r="A85" s="174"/>
      <c r="B85" s="175"/>
      <c r="C85" s="181" t="s">
        <v>9</v>
      </c>
      <c r="D85" s="277">
        <v>2153030</v>
      </c>
      <c r="E85" s="277">
        <v>2077533</v>
      </c>
      <c r="F85" s="184"/>
      <c r="G85" s="183">
        <v>-3.51</v>
      </c>
      <c r="H85" s="167"/>
    </row>
    <row r="86" spans="1:8" ht="19" customHeight="1" x14ac:dyDescent="0.15">
      <c r="A86" s="174"/>
      <c r="B86" s="197" t="s">
        <v>222</v>
      </c>
      <c r="C86" s="197"/>
      <c r="D86" s="332">
        <v>6710883</v>
      </c>
      <c r="E86" s="332">
        <f>SUM(E78:E85)</f>
        <v>6164718</v>
      </c>
      <c r="F86" s="198"/>
      <c r="G86" s="199">
        <v>-8.14</v>
      </c>
      <c r="H86" s="188"/>
    </row>
    <row r="87" spans="1:8" ht="19" customHeight="1" x14ac:dyDescent="0.15">
      <c r="A87" s="194"/>
      <c r="B87" s="200" t="s">
        <v>53</v>
      </c>
      <c r="C87" s="201"/>
      <c r="D87" s="326">
        <v>17750598</v>
      </c>
      <c r="E87" s="326">
        <f>SUM(E86+E77+E68+E59)</f>
        <v>16819752</v>
      </c>
      <c r="F87" s="202"/>
      <c r="G87" s="203">
        <v>-5.24</v>
      </c>
      <c r="H87" s="167"/>
    </row>
    <row r="88" spans="1:8" ht="10" customHeight="1" x14ac:dyDescent="0.15">
      <c r="A88" s="208"/>
      <c r="B88" s="209"/>
      <c r="C88" s="209"/>
      <c r="D88" s="209"/>
      <c r="E88" s="209"/>
      <c r="F88" s="209"/>
      <c r="G88" s="210"/>
      <c r="H88" s="211"/>
    </row>
    <row r="89" spans="1:8" ht="12" x14ac:dyDescent="0.15"/>
    <row r="90" spans="1:8" ht="12" x14ac:dyDescent="0.15"/>
    <row r="91" spans="1:8" ht="18" customHeight="1" x14ac:dyDescent="0.25">
      <c r="A91" s="132"/>
      <c r="B91" s="133" t="s">
        <v>323</v>
      </c>
      <c r="C91" s="134" t="s" vm="4">
        <v>327</v>
      </c>
      <c r="D91" s="134"/>
      <c r="E91" s="134"/>
      <c r="F91" s="134"/>
      <c r="G91" s="373" t="s">
        <v>353</v>
      </c>
      <c r="H91" s="135"/>
    </row>
    <row r="92" spans="1:8" ht="10" customHeight="1" x14ac:dyDescent="0.15">
      <c r="A92" s="141"/>
      <c r="B92" s="142"/>
      <c r="C92" s="142"/>
      <c r="D92" s="143"/>
      <c r="E92" s="143"/>
      <c r="F92" s="144"/>
      <c r="G92" s="145"/>
      <c r="H92" s="146"/>
    </row>
    <row r="93" spans="1:8" ht="52" customHeight="1" x14ac:dyDescent="0.15">
      <c r="A93" s="141"/>
      <c r="B93" s="153"/>
      <c r="C93" s="153"/>
      <c r="D93" s="154"/>
      <c r="E93" s="154"/>
      <c r="F93" s="155"/>
      <c r="G93" s="156"/>
      <c r="H93" s="157"/>
    </row>
    <row r="94" spans="1:8" ht="19" customHeight="1" x14ac:dyDescent="0.15">
      <c r="A94" s="163"/>
      <c r="B94" s="164" t="s">
        <v>67</v>
      </c>
      <c r="C94" s="164" t="s">
        <v>206</v>
      </c>
      <c r="D94" s="154"/>
      <c r="E94" s="154"/>
      <c r="F94" s="165"/>
      <c r="G94" s="166"/>
      <c r="H94" s="167"/>
    </row>
    <row r="95" spans="1:8" ht="19" customHeight="1" x14ac:dyDescent="0.15">
      <c r="A95" s="174"/>
      <c r="B95" s="175" t="s">
        <v>78</v>
      </c>
      <c r="C95" s="176" t="s">
        <v>3</v>
      </c>
      <c r="D95" s="276">
        <v>27424</v>
      </c>
      <c r="E95" s="276">
        <v>9983</v>
      </c>
      <c r="F95" s="178"/>
      <c r="G95" s="179">
        <v>-63.6</v>
      </c>
      <c r="H95" s="167"/>
    </row>
    <row r="96" spans="1:8" ht="19" customHeight="1" x14ac:dyDescent="0.15">
      <c r="A96" s="174"/>
      <c r="B96" s="175"/>
      <c r="C96" s="181" t="s">
        <v>4</v>
      </c>
      <c r="D96" s="277">
        <v>19464</v>
      </c>
      <c r="E96" s="277">
        <v>16634</v>
      </c>
      <c r="F96" s="178"/>
      <c r="G96" s="183">
        <v>-14.54</v>
      </c>
      <c r="H96" s="167"/>
    </row>
    <row r="97" spans="1:8" ht="19" customHeight="1" x14ac:dyDescent="0.15">
      <c r="A97" s="174"/>
      <c r="B97" s="175"/>
      <c r="C97" s="176" t="s">
        <v>5</v>
      </c>
      <c r="D97" s="276">
        <v>89558</v>
      </c>
      <c r="E97" s="276">
        <v>33792</v>
      </c>
      <c r="F97" s="178"/>
      <c r="G97" s="179">
        <v>-62.27</v>
      </c>
      <c r="H97" s="167"/>
    </row>
    <row r="98" spans="1:8" ht="19" customHeight="1" x14ac:dyDescent="0.15">
      <c r="A98" s="174"/>
      <c r="B98" s="175"/>
      <c r="C98" s="181" t="s">
        <v>6</v>
      </c>
      <c r="D98" s="277">
        <v>674</v>
      </c>
      <c r="E98" s="277">
        <v>600</v>
      </c>
      <c r="F98" s="178"/>
      <c r="G98" s="183">
        <v>-10.98</v>
      </c>
      <c r="H98" s="167"/>
    </row>
    <row r="99" spans="1:8" ht="19" customHeight="1" x14ac:dyDescent="0.15">
      <c r="A99" s="174"/>
      <c r="B99" s="175"/>
      <c r="C99" s="176" t="s">
        <v>55</v>
      </c>
      <c r="D99" s="276">
        <v>2773121</v>
      </c>
      <c r="E99" s="276">
        <v>2812252</v>
      </c>
      <c r="F99" s="178"/>
      <c r="G99" s="179">
        <v>1.41</v>
      </c>
      <c r="H99" s="167"/>
    </row>
    <row r="100" spans="1:8" ht="19" customHeight="1" x14ac:dyDescent="0.15">
      <c r="A100" s="174"/>
      <c r="B100" s="175"/>
      <c r="C100" s="181" t="s">
        <v>7</v>
      </c>
      <c r="D100" s="277">
        <v>28178</v>
      </c>
      <c r="E100" s="277">
        <v>9454</v>
      </c>
      <c r="F100" s="178"/>
      <c r="G100" s="183">
        <v>-66.45</v>
      </c>
      <c r="H100" s="167"/>
    </row>
    <row r="101" spans="1:8" ht="19" customHeight="1" x14ac:dyDescent="0.15">
      <c r="A101" s="174"/>
      <c r="B101" s="175"/>
      <c r="C101" s="176" t="s">
        <v>8</v>
      </c>
      <c r="D101" s="276">
        <v>36803</v>
      </c>
      <c r="E101" s="276">
        <v>44100</v>
      </c>
      <c r="F101" s="178"/>
      <c r="G101" s="179">
        <v>19.829999999999998</v>
      </c>
      <c r="H101" s="167"/>
    </row>
    <row r="102" spans="1:8" ht="19" customHeight="1" x14ac:dyDescent="0.15">
      <c r="A102" s="174"/>
      <c r="B102" s="175"/>
      <c r="C102" s="181" t="s">
        <v>9</v>
      </c>
      <c r="D102" s="277">
        <v>280368</v>
      </c>
      <c r="E102" s="277">
        <v>247193</v>
      </c>
      <c r="F102" s="184"/>
      <c r="G102" s="183">
        <v>-11.83</v>
      </c>
      <c r="H102" s="167"/>
    </row>
    <row r="103" spans="1:8" ht="19" customHeight="1" x14ac:dyDescent="0.15">
      <c r="A103" s="174"/>
      <c r="B103" s="185" t="s">
        <v>223</v>
      </c>
      <c r="C103" s="185"/>
      <c r="D103" s="331">
        <v>3255590</v>
      </c>
      <c r="E103" s="331">
        <f>SUM(E95:E102)</f>
        <v>3174008</v>
      </c>
      <c r="F103" s="186"/>
      <c r="G103" s="187">
        <v>-2.5099999999999998</v>
      </c>
      <c r="H103" s="188"/>
    </row>
    <row r="104" spans="1:8" ht="19" customHeight="1" x14ac:dyDescent="0.15">
      <c r="A104" s="194"/>
      <c r="B104" s="175" t="s">
        <v>79</v>
      </c>
      <c r="C104" s="176" t="s">
        <v>3</v>
      </c>
      <c r="D104" s="276">
        <v>1180</v>
      </c>
      <c r="E104" s="276">
        <v>1785</v>
      </c>
      <c r="F104" s="178"/>
      <c r="G104" s="179">
        <v>51.27</v>
      </c>
      <c r="H104" s="167"/>
    </row>
    <row r="105" spans="1:8" ht="19" customHeight="1" x14ac:dyDescent="0.15">
      <c r="A105" s="174"/>
      <c r="B105" s="175"/>
      <c r="C105" s="181" t="s">
        <v>4</v>
      </c>
      <c r="D105" s="277">
        <v>39036</v>
      </c>
      <c r="E105" s="277">
        <v>24230</v>
      </c>
      <c r="F105" s="178"/>
      <c r="G105" s="183">
        <v>-37.93</v>
      </c>
      <c r="H105" s="167"/>
    </row>
    <row r="106" spans="1:8" ht="19" customHeight="1" x14ac:dyDescent="0.15">
      <c r="A106" s="174"/>
      <c r="B106" s="175"/>
      <c r="C106" s="176" t="s">
        <v>5</v>
      </c>
      <c r="D106" s="276">
        <v>76269</v>
      </c>
      <c r="E106" s="276">
        <v>59399</v>
      </c>
      <c r="F106" s="178"/>
      <c r="G106" s="179">
        <v>-22.12</v>
      </c>
      <c r="H106" s="167"/>
    </row>
    <row r="107" spans="1:8" ht="19" customHeight="1" x14ac:dyDescent="0.15">
      <c r="A107" s="174"/>
      <c r="B107" s="175"/>
      <c r="C107" s="181" t="s">
        <v>6</v>
      </c>
      <c r="D107" s="277">
        <v>2081</v>
      </c>
      <c r="E107" s="277">
        <v>8509</v>
      </c>
      <c r="F107" s="178"/>
      <c r="G107" s="183">
        <v>308.89</v>
      </c>
      <c r="H107" s="167"/>
    </row>
    <row r="108" spans="1:8" ht="19" customHeight="1" x14ac:dyDescent="0.15">
      <c r="A108" s="174"/>
      <c r="B108" s="175"/>
      <c r="C108" s="176" t="s">
        <v>55</v>
      </c>
      <c r="D108" s="276">
        <v>1893142</v>
      </c>
      <c r="E108" s="276">
        <v>1652321</v>
      </c>
      <c r="F108" s="178"/>
      <c r="G108" s="179">
        <v>-12.72</v>
      </c>
      <c r="H108" s="167"/>
    </row>
    <row r="109" spans="1:8" ht="19" customHeight="1" x14ac:dyDescent="0.15">
      <c r="A109" s="174"/>
      <c r="B109" s="175"/>
      <c r="C109" s="181" t="s">
        <v>7</v>
      </c>
      <c r="D109" s="277">
        <v>24568</v>
      </c>
      <c r="E109" s="277">
        <v>14681</v>
      </c>
      <c r="F109" s="178"/>
      <c r="G109" s="183">
        <v>-40.24</v>
      </c>
      <c r="H109" s="167"/>
    </row>
    <row r="110" spans="1:8" ht="19" customHeight="1" x14ac:dyDescent="0.15">
      <c r="A110" s="174"/>
      <c r="B110" s="175"/>
      <c r="C110" s="176" t="s">
        <v>8</v>
      </c>
      <c r="D110" s="276">
        <v>2329</v>
      </c>
      <c r="E110" s="276">
        <v>5236</v>
      </c>
      <c r="F110" s="178"/>
      <c r="G110" s="179">
        <v>124.82</v>
      </c>
      <c r="H110" s="167"/>
    </row>
    <row r="111" spans="1:8" ht="19" customHeight="1" x14ac:dyDescent="0.15">
      <c r="A111" s="174"/>
      <c r="B111" s="175"/>
      <c r="C111" s="181" t="s">
        <v>9</v>
      </c>
      <c r="D111" s="277">
        <v>1150057</v>
      </c>
      <c r="E111" s="277">
        <v>1278486</v>
      </c>
      <c r="F111" s="184"/>
      <c r="G111" s="183">
        <v>11.17</v>
      </c>
      <c r="H111" s="167"/>
    </row>
    <row r="112" spans="1:8" ht="19" customHeight="1" x14ac:dyDescent="0.15">
      <c r="A112" s="174"/>
      <c r="B112" s="185" t="s">
        <v>224</v>
      </c>
      <c r="C112" s="185"/>
      <c r="D112" s="331">
        <v>3188662</v>
      </c>
      <c r="E112" s="331">
        <f>SUM(E104:E111)</f>
        <v>3044647</v>
      </c>
      <c r="F112" s="186"/>
      <c r="G112" s="187">
        <v>-4.5199999999999996</v>
      </c>
      <c r="H112" s="188"/>
    </row>
    <row r="113" spans="1:8" ht="19" customHeight="1" x14ac:dyDescent="0.15">
      <c r="A113" s="194"/>
      <c r="B113" s="175" t="s">
        <v>80</v>
      </c>
      <c r="C113" s="176" t="s">
        <v>3</v>
      </c>
      <c r="D113" s="276">
        <v>14678</v>
      </c>
      <c r="E113" s="276">
        <v>8323</v>
      </c>
      <c r="F113" s="178"/>
      <c r="G113" s="179">
        <v>-43.3</v>
      </c>
      <c r="H113" s="167"/>
    </row>
    <row r="114" spans="1:8" ht="19" customHeight="1" x14ac:dyDescent="0.15">
      <c r="A114" s="174"/>
      <c r="B114" s="175"/>
      <c r="C114" s="181" t="s">
        <v>4</v>
      </c>
      <c r="D114" s="277">
        <v>64209</v>
      </c>
      <c r="E114" s="277">
        <v>43135</v>
      </c>
      <c r="F114" s="178"/>
      <c r="G114" s="183">
        <v>-32.82</v>
      </c>
      <c r="H114" s="167"/>
    </row>
    <row r="115" spans="1:8" ht="19" customHeight="1" x14ac:dyDescent="0.15">
      <c r="A115" s="174"/>
      <c r="B115" s="175"/>
      <c r="C115" s="176" t="s">
        <v>5</v>
      </c>
      <c r="D115" s="276">
        <v>65585</v>
      </c>
      <c r="E115" s="276">
        <v>57155</v>
      </c>
      <c r="F115" s="178"/>
      <c r="G115" s="179">
        <v>-12.85</v>
      </c>
      <c r="H115" s="167"/>
    </row>
    <row r="116" spans="1:8" ht="19" customHeight="1" x14ac:dyDescent="0.15">
      <c r="A116" s="174"/>
      <c r="B116" s="175"/>
      <c r="C116" s="181" t="s">
        <v>6</v>
      </c>
      <c r="D116" s="277">
        <v>8528</v>
      </c>
      <c r="E116" s="277">
        <v>12538</v>
      </c>
      <c r="F116" s="178"/>
      <c r="G116" s="183">
        <v>47.02</v>
      </c>
      <c r="H116" s="167"/>
    </row>
    <row r="117" spans="1:8" ht="19" customHeight="1" x14ac:dyDescent="0.15">
      <c r="A117" s="174"/>
      <c r="B117" s="175"/>
      <c r="C117" s="176" t="s">
        <v>55</v>
      </c>
      <c r="D117" s="276">
        <v>3298739</v>
      </c>
      <c r="E117" s="276">
        <v>3130249</v>
      </c>
      <c r="F117" s="178"/>
      <c r="G117" s="179">
        <v>-5.1100000000000003</v>
      </c>
      <c r="H117" s="167"/>
    </row>
    <row r="118" spans="1:8" ht="19" customHeight="1" x14ac:dyDescent="0.15">
      <c r="A118" s="174"/>
      <c r="B118" s="175"/>
      <c r="C118" s="181" t="s">
        <v>7</v>
      </c>
      <c r="D118" s="277">
        <v>231</v>
      </c>
      <c r="E118" s="277">
        <v>4511</v>
      </c>
      <c r="F118" s="178"/>
      <c r="G118" s="183">
        <v>1852.81</v>
      </c>
      <c r="H118" s="167"/>
    </row>
    <row r="119" spans="1:8" ht="19" customHeight="1" x14ac:dyDescent="0.15">
      <c r="A119" s="174"/>
      <c r="B119" s="175"/>
      <c r="C119" s="176" t="s">
        <v>8</v>
      </c>
      <c r="D119" s="276">
        <v>2162</v>
      </c>
      <c r="E119" s="276">
        <v>33513</v>
      </c>
      <c r="F119" s="178"/>
      <c r="G119" s="179">
        <v>1450.09</v>
      </c>
      <c r="H119" s="167"/>
    </row>
    <row r="120" spans="1:8" ht="19" customHeight="1" x14ac:dyDescent="0.15">
      <c r="A120" s="174"/>
      <c r="B120" s="175"/>
      <c r="C120" s="181" t="s">
        <v>9</v>
      </c>
      <c r="D120" s="277">
        <v>798940</v>
      </c>
      <c r="E120" s="277">
        <v>992630</v>
      </c>
      <c r="F120" s="184"/>
      <c r="G120" s="183">
        <v>24.24</v>
      </c>
      <c r="H120" s="167"/>
    </row>
    <row r="121" spans="1:8" ht="19" customHeight="1" x14ac:dyDescent="0.15">
      <c r="A121" s="174"/>
      <c r="B121" s="185" t="s">
        <v>225</v>
      </c>
      <c r="C121" s="185"/>
      <c r="D121" s="331">
        <v>4253072</v>
      </c>
      <c r="E121" s="331">
        <f>SUM(E113:E120)</f>
        <v>4282054</v>
      </c>
      <c r="F121" s="186"/>
      <c r="G121" s="187">
        <v>0.68</v>
      </c>
      <c r="H121" s="188"/>
    </row>
    <row r="122" spans="1:8" ht="19" customHeight="1" x14ac:dyDescent="0.15">
      <c r="A122" s="194"/>
      <c r="B122" s="175" t="s">
        <v>81</v>
      </c>
      <c r="C122" s="176" t="s">
        <v>3</v>
      </c>
      <c r="D122" s="276">
        <v>0</v>
      </c>
      <c r="E122" s="276">
        <v>5700</v>
      </c>
      <c r="F122" s="178"/>
      <c r="G122" s="179">
        <v>100</v>
      </c>
      <c r="H122" s="167"/>
    </row>
    <row r="123" spans="1:8" ht="19" customHeight="1" x14ac:dyDescent="0.15">
      <c r="A123" s="174"/>
      <c r="B123" s="175"/>
      <c r="C123" s="181" t="s">
        <v>4</v>
      </c>
      <c r="D123" s="277">
        <v>7054</v>
      </c>
      <c r="E123" s="277">
        <v>8052</v>
      </c>
      <c r="F123" s="178"/>
      <c r="G123" s="183">
        <v>14.15</v>
      </c>
      <c r="H123" s="167"/>
    </row>
    <row r="124" spans="1:8" ht="19" customHeight="1" x14ac:dyDescent="0.15">
      <c r="A124" s="174"/>
      <c r="B124" s="175"/>
      <c r="C124" s="176" t="s">
        <v>5</v>
      </c>
      <c r="D124" s="276">
        <v>16234</v>
      </c>
      <c r="E124" s="276">
        <v>6637</v>
      </c>
      <c r="F124" s="178"/>
      <c r="G124" s="179">
        <v>-59.12</v>
      </c>
      <c r="H124" s="167"/>
    </row>
    <row r="125" spans="1:8" ht="19" customHeight="1" x14ac:dyDescent="0.15">
      <c r="A125" s="174"/>
      <c r="B125" s="175"/>
      <c r="C125" s="181" t="s">
        <v>6</v>
      </c>
      <c r="D125" s="277">
        <v>1309</v>
      </c>
      <c r="E125" s="277">
        <v>0</v>
      </c>
      <c r="F125" s="178"/>
      <c r="G125" s="183">
        <v>-100</v>
      </c>
      <c r="H125" s="167"/>
    </row>
    <row r="126" spans="1:8" ht="19" customHeight="1" x14ac:dyDescent="0.15">
      <c r="A126" s="174"/>
      <c r="B126" s="175"/>
      <c r="C126" s="176" t="s">
        <v>55</v>
      </c>
      <c r="D126" s="276">
        <v>493699</v>
      </c>
      <c r="E126" s="276">
        <v>384459</v>
      </c>
      <c r="F126" s="178"/>
      <c r="G126" s="179">
        <v>-22.13</v>
      </c>
      <c r="H126" s="167"/>
    </row>
    <row r="127" spans="1:8" ht="19" customHeight="1" x14ac:dyDescent="0.15">
      <c r="A127" s="174"/>
      <c r="B127" s="175"/>
      <c r="C127" s="181" t="s">
        <v>7</v>
      </c>
      <c r="D127" s="277">
        <v>199</v>
      </c>
      <c r="E127" s="277">
        <v>591</v>
      </c>
      <c r="F127" s="178"/>
      <c r="G127" s="183">
        <v>196.98</v>
      </c>
      <c r="H127" s="167"/>
    </row>
    <row r="128" spans="1:8" ht="19" customHeight="1" x14ac:dyDescent="0.15">
      <c r="A128" s="174"/>
      <c r="B128" s="175"/>
      <c r="C128" s="176" t="s">
        <v>8</v>
      </c>
      <c r="D128" s="276">
        <v>4823</v>
      </c>
      <c r="E128" s="276">
        <v>150</v>
      </c>
      <c r="F128" s="178"/>
      <c r="G128" s="179">
        <v>-96.89</v>
      </c>
      <c r="H128" s="167"/>
    </row>
    <row r="129" spans="1:8" ht="19" customHeight="1" x14ac:dyDescent="0.15">
      <c r="A129" s="174"/>
      <c r="B129" s="175"/>
      <c r="C129" s="181" t="s">
        <v>9</v>
      </c>
      <c r="D129" s="277">
        <v>758986</v>
      </c>
      <c r="E129" s="277">
        <v>824123</v>
      </c>
      <c r="F129" s="184"/>
      <c r="G129" s="183">
        <v>8.58</v>
      </c>
      <c r="H129" s="167"/>
    </row>
    <row r="130" spans="1:8" ht="19" customHeight="1" x14ac:dyDescent="0.15">
      <c r="A130" s="174"/>
      <c r="B130" s="197" t="s">
        <v>226</v>
      </c>
      <c r="C130" s="197"/>
      <c r="D130" s="332">
        <v>1282304</v>
      </c>
      <c r="E130" s="332">
        <f>SUM(E122:E129)</f>
        <v>1229712</v>
      </c>
      <c r="F130" s="198"/>
      <c r="G130" s="199">
        <v>-4.0999999999999996</v>
      </c>
      <c r="H130" s="188"/>
    </row>
    <row r="131" spans="1:8" ht="19" customHeight="1" x14ac:dyDescent="0.15">
      <c r="A131" s="194"/>
      <c r="B131" s="200" t="s">
        <v>53</v>
      </c>
      <c r="C131" s="201"/>
      <c r="D131" s="326">
        <v>11979628</v>
      </c>
      <c r="E131" s="326">
        <f>SUM(E130+E121+E112+E103)</f>
        <v>11730421</v>
      </c>
      <c r="F131" s="202"/>
      <c r="G131" s="203">
        <v>-2.08</v>
      </c>
      <c r="H131" s="167"/>
    </row>
    <row r="132" spans="1:8" ht="10" customHeight="1" x14ac:dyDescent="0.15">
      <c r="A132" s="208"/>
      <c r="B132" s="209"/>
      <c r="C132" s="209"/>
      <c r="D132" s="209"/>
      <c r="E132" s="209"/>
      <c r="F132" s="209"/>
      <c r="G132" s="210"/>
      <c r="H132" s="211"/>
    </row>
    <row r="135" spans="1:8" ht="18" customHeight="1" x14ac:dyDescent="0.25">
      <c r="A135" s="132"/>
      <c r="B135" s="133" t="s">
        <v>323</v>
      </c>
      <c r="C135" s="134" t="s" vm="5">
        <v>328</v>
      </c>
      <c r="D135" s="134"/>
      <c r="E135" s="134"/>
      <c r="F135" s="134"/>
      <c r="G135" s="373" t="s">
        <v>354</v>
      </c>
      <c r="H135" s="135"/>
    </row>
    <row r="136" spans="1:8" ht="10" customHeight="1" x14ac:dyDescent="0.15">
      <c r="A136" s="141"/>
      <c r="B136" s="142"/>
      <c r="C136" s="142"/>
      <c r="D136" s="143"/>
      <c r="E136" s="143"/>
      <c r="F136" s="144"/>
      <c r="G136" s="145"/>
      <c r="H136" s="146"/>
    </row>
    <row r="137" spans="1:8" ht="52" customHeight="1" x14ac:dyDescent="0.15">
      <c r="A137" s="141"/>
      <c r="B137" s="153"/>
      <c r="C137" s="153"/>
      <c r="D137" s="154"/>
      <c r="E137" s="154"/>
      <c r="F137" s="155"/>
      <c r="G137" s="156"/>
      <c r="H137" s="157"/>
    </row>
    <row r="138" spans="1:8" ht="19" customHeight="1" x14ac:dyDescent="0.15">
      <c r="A138" s="163"/>
      <c r="B138" s="164" t="s">
        <v>67</v>
      </c>
      <c r="C138" s="164" t="s">
        <v>206</v>
      </c>
      <c r="D138" s="154"/>
      <c r="E138" s="154"/>
      <c r="F138" s="165"/>
      <c r="G138" s="166"/>
      <c r="H138" s="167"/>
    </row>
    <row r="139" spans="1:8" ht="19" customHeight="1" x14ac:dyDescent="0.15">
      <c r="A139" s="174"/>
      <c r="B139" s="175" t="s">
        <v>204</v>
      </c>
      <c r="C139" s="176" t="s">
        <v>3</v>
      </c>
      <c r="D139" s="276">
        <v>4193</v>
      </c>
      <c r="E139" s="276">
        <v>10671</v>
      </c>
      <c r="F139" s="178"/>
      <c r="G139" s="179">
        <v>154.5</v>
      </c>
      <c r="H139" s="167"/>
    </row>
    <row r="140" spans="1:8" ht="19" customHeight="1" x14ac:dyDescent="0.15">
      <c r="A140" s="174"/>
      <c r="B140" s="175"/>
      <c r="C140" s="181" t="s">
        <v>4</v>
      </c>
      <c r="D140" s="277">
        <v>8719</v>
      </c>
      <c r="E140" s="277">
        <v>6743</v>
      </c>
      <c r="F140" s="178"/>
      <c r="G140" s="183">
        <v>-22.66</v>
      </c>
      <c r="H140" s="167"/>
    </row>
    <row r="141" spans="1:8" ht="19" customHeight="1" x14ac:dyDescent="0.15">
      <c r="A141" s="174"/>
      <c r="B141" s="175"/>
      <c r="C141" s="176" t="s">
        <v>5</v>
      </c>
      <c r="D141" s="276">
        <v>33943</v>
      </c>
      <c r="E141" s="276">
        <v>45058</v>
      </c>
      <c r="F141" s="178"/>
      <c r="G141" s="179">
        <v>32.75</v>
      </c>
      <c r="H141" s="167"/>
    </row>
    <row r="142" spans="1:8" ht="19" customHeight="1" x14ac:dyDescent="0.15">
      <c r="A142" s="174"/>
      <c r="B142" s="175"/>
      <c r="C142" s="181" t="s">
        <v>6</v>
      </c>
      <c r="D142" s="277">
        <v>1446</v>
      </c>
      <c r="E142" s="277">
        <v>933</v>
      </c>
      <c r="F142" s="178"/>
      <c r="G142" s="183">
        <v>-35.479999999999997</v>
      </c>
      <c r="H142" s="167"/>
    </row>
    <row r="143" spans="1:8" ht="19" customHeight="1" x14ac:dyDescent="0.15">
      <c r="A143" s="174"/>
      <c r="B143" s="175"/>
      <c r="C143" s="176" t="s">
        <v>55</v>
      </c>
      <c r="D143" s="276">
        <v>852285</v>
      </c>
      <c r="E143" s="276">
        <v>737870</v>
      </c>
      <c r="F143" s="178"/>
      <c r="G143" s="179">
        <v>-13.42</v>
      </c>
      <c r="H143" s="167"/>
    </row>
    <row r="144" spans="1:8" ht="19" customHeight="1" x14ac:dyDescent="0.15">
      <c r="A144" s="174"/>
      <c r="B144" s="175"/>
      <c r="C144" s="181" t="s">
        <v>7</v>
      </c>
      <c r="D144" s="277">
        <v>3461</v>
      </c>
      <c r="E144" s="277">
        <v>11045</v>
      </c>
      <c r="F144" s="178"/>
      <c r="G144" s="183">
        <v>219.13</v>
      </c>
      <c r="H144" s="167"/>
    </row>
    <row r="145" spans="1:8" ht="19" customHeight="1" x14ac:dyDescent="0.15">
      <c r="A145" s="174"/>
      <c r="B145" s="175"/>
      <c r="C145" s="176" t="s">
        <v>8</v>
      </c>
      <c r="D145" s="276">
        <v>12156</v>
      </c>
      <c r="E145" s="276">
        <v>30190</v>
      </c>
      <c r="F145" s="178"/>
      <c r="G145" s="179">
        <v>148.35</v>
      </c>
      <c r="H145" s="167"/>
    </row>
    <row r="146" spans="1:8" ht="19" customHeight="1" x14ac:dyDescent="0.15">
      <c r="A146" s="174"/>
      <c r="B146" s="175"/>
      <c r="C146" s="181" t="s">
        <v>9</v>
      </c>
      <c r="D146" s="277">
        <v>334388</v>
      </c>
      <c r="E146" s="277">
        <v>365337</v>
      </c>
      <c r="F146" s="184"/>
      <c r="G146" s="183">
        <v>9.26</v>
      </c>
      <c r="H146" s="167"/>
    </row>
    <row r="147" spans="1:8" ht="19" customHeight="1" x14ac:dyDescent="0.15">
      <c r="A147" s="174"/>
      <c r="B147" s="185" t="s">
        <v>329</v>
      </c>
      <c r="C147" s="185"/>
      <c r="D147" s="331">
        <v>1250591</v>
      </c>
      <c r="E147" s="331">
        <f>SUM(E139:E146)</f>
        <v>1207847</v>
      </c>
      <c r="F147" s="186"/>
      <c r="G147" s="187">
        <v>-3.42</v>
      </c>
      <c r="H147" s="188"/>
    </row>
    <row r="148" spans="1:8" ht="19" customHeight="1" x14ac:dyDescent="0.15">
      <c r="A148" s="194"/>
      <c r="B148" s="175" t="s">
        <v>84</v>
      </c>
      <c r="C148" s="176" t="s">
        <v>3</v>
      </c>
      <c r="D148" s="276">
        <v>136</v>
      </c>
      <c r="E148" s="276">
        <v>0</v>
      </c>
      <c r="F148" s="178"/>
      <c r="G148" s="179">
        <v>-100</v>
      </c>
      <c r="H148" s="167"/>
    </row>
    <row r="149" spans="1:8" ht="19" customHeight="1" x14ac:dyDescent="0.15">
      <c r="A149" s="174"/>
      <c r="B149" s="175"/>
      <c r="C149" s="181" t="s">
        <v>4</v>
      </c>
      <c r="D149" s="277">
        <v>1525</v>
      </c>
      <c r="E149" s="277">
        <v>403</v>
      </c>
      <c r="F149" s="178"/>
      <c r="G149" s="183">
        <v>-73.569999999999993</v>
      </c>
      <c r="H149" s="167"/>
    </row>
    <row r="150" spans="1:8" ht="19" customHeight="1" x14ac:dyDescent="0.15">
      <c r="A150" s="174"/>
      <c r="B150" s="175"/>
      <c r="C150" s="176" t="s">
        <v>5</v>
      </c>
      <c r="D150" s="276">
        <v>170</v>
      </c>
      <c r="E150" s="276">
        <v>670</v>
      </c>
      <c r="F150" s="178"/>
      <c r="G150" s="179">
        <v>294.12</v>
      </c>
      <c r="H150" s="167"/>
    </row>
    <row r="151" spans="1:8" ht="19" customHeight="1" x14ac:dyDescent="0.15">
      <c r="A151" s="174"/>
      <c r="B151" s="175"/>
      <c r="C151" s="181" t="s">
        <v>6</v>
      </c>
      <c r="D151" s="277">
        <v>0</v>
      </c>
      <c r="E151" s="277">
        <v>0</v>
      </c>
      <c r="F151" s="178"/>
      <c r="G151" s="183">
        <v>0</v>
      </c>
      <c r="H151" s="167"/>
    </row>
    <row r="152" spans="1:8" ht="19" customHeight="1" x14ac:dyDescent="0.15">
      <c r="A152" s="174"/>
      <c r="B152" s="175"/>
      <c r="C152" s="176" t="s">
        <v>55</v>
      </c>
      <c r="D152" s="276">
        <v>191574</v>
      </c>
      <c r="E152" s="276">
        <v>181615</v>
      </c>
      <c r="F152" s="178"/>
      <c r="G152" s="179">
        <v>-5.2</v>
      </c>
      <c r="H152" s="167"/>
    </row>
    <row r="153" spans="1:8" ht="19" customHeight="1" x14ac:dyDescent="0.15">
      <c r="A153" s="174"/>
      <c r="B153" s="175"/>
      <c r="C153" s="181" t="s">
        <v>7</v>
      </c>
      <c r="D153" s="277">
        <v>3350</v>
      </c>
      <c r="E153" s="277">
        <v>8638</v>
      </c>
      <c r="F153" s="178"/>
      <c r="G153" s="183">
        <v>157.85</v>
      </c>
      <c r="H153" s="167"/>
    </row>
    <row r="154" spans="1:8" ht="19" customHeight="1" x14ac:dyDescent="0.15">
      <c r="A154" s="174"/>
      <c r="B154" s="175"/>
      <c r="C154" s="176" t="s">
        <v>8</v>
      </c>
      <c r="D154" s="276">
        <v>0</v>
      </c>
      <c r="E154" s="276">
        <v>0</v>
      </c>
      <c r="F154" s="178"/>
      <c r="G154" s="179">
        <v>0</v>
      </c>
      <c r="H154" s="167"/>
    </row>
    <row r="155" spans="1:8" ht="19" customHeight="1" x14ac:dyDescent="0.15">
      <c r="A155" s="174"/>
      <c r="B155" s="175"/>
      <c r="C155" s="181" t="s">
        <v>9</v>
      </c>
      <c r="D155" s="277">
        <v>13460</v>
      </c>
      <c r="E155" s="277">
        <v>27659</v>
      </c>
      <c r="F155" s="184"/>
      <c r="G155" s="183">
        <v>105.49</v>
      </c>
      <c r="H155" s="167"/>
    </row>
    <row r="156" spans="1:8" ht="19" customHeight="1" x14ac:dyDescent="0.15">
      <c r="A156" s="174"/>
      <c r="B156" s="185" t="s">
        <v>227</v>
      </c>
      <c r="C156" s="185"/>
      <c r="D156" s="331">
        <v>210215</v>
      </c>
      <c r="E156" s="331">
        <f>SUM(E148:E155)</f>
        <v>218985</v>
      </c>
      <c r="F156" s="186"/>
      <c r="G156" s="187">
        <v>4.17</v>
      </c>
      <c r="H156" s="188"/>
    </row>
    <row r="157" spans="1:8" ht="19" customHeight="1" x14ac:dyDescent="0.15">
      <c r="A157" s="194"/>
      <c r="B157" s="175" t="s">
        <v>85</v>
      </c>
      <c r="C157" s="176" t="s">
        <v>3</v>
      </c>
      <c r="D157" s="276">
        <v>42</v>
      </c>
      <c r="E157" s="276">
        <v>0</v>
      </c>
      <c r="F157" s="178"/>
      <c r="G157" s="179">
        <v>-100</v>
      </c>
      <c r="H157" s="167"/>
    </row>
    <row r="158" spans="1:8" ht="19" customHeight="1" x14ac:dyDescent="0.15">
      <c r="A158" s="174"/>
      <c r="B158" s="175"/>
      <c r="C158" s="181" t="s">
        <v>4</v>
      </c>
      <c r="D158" s="277">
        <v>948</v>
      </c>
      <c r="E158" s="277">
        <v>406</v>
      </c>
      <c r="F158" s="178"/>
      <c r="G158" s="183">
        <v>-57.17</v>
      </c>
      <c r="H158" s="167"/>
    </row>
    <row r="159" spans="1:8" ht="19" customHeight="1" x14ac:dyDescent="0.15">
      <c r="A159" s="174"/>
      <c r="B159" s="175"/>
      <c r="C159" s="176" t="s">
        <v>5</v>
      </c>
      <c r="D159" s="276">
        <v>923</v>
      </c>
      <c r="E159" s="276">
        <v>383</v>
      </c>
      <c r="F159" s="178"/>
      <c r="G159" s="179">
        <v>-58.5</v>
      </c>
      <c r="H159" s="167"/>
    </row>
    <row r="160" spans="1:8" ht="19" customHeight="1" x14ac:dyDescent="0.15">
      <c r="A160" s="174"/>
      <c r="B160" s="175"/>
      <c r="C160" s="181" t="s">
        <v>6</v>
      </c>
      <c r="D160" s="277">
        <v>527</v>
      </c>
      <c r="E160" s="277">
        <v>0</v>
      </c>
      <c r="F160" s="178"/>
      <c r="G160" s="183">
        <v>-100</v>
      </c>
      <c r="H160" s="167"/>
    </row>
    <row r="161" spans="1:8" ht="19" customHeight="1" x14ac:dyDescent="0.15">
      <c r="A161" s="174"/>
      <c r="B161" s="175"/>
      <c r="C161" s="176" t="s">
        <v>55</v>
      </c>
      <c r="D161" s="276">
        <v>290525</v>
      </c>
      <c r="E161" s="276">
        <v>178693</v>
      </c>
      <c r="F161" s="178"/>
      <c r="G161" s="179">
        <v>-38.49</v>
      </c>
      <c r="H161" s="167"/>
    </row>
    <row r="162" spans="1:8" ht="19" customHeight="1" x14ac:dyDescent="0.15">
      <c r="A162" s="174"/>
      <c r="B162" s="175"/>
      <c r="C162" s="181" t="s">
        <v>7</v>
      </c>
      <c r="D162" s="277">
        <v>15158</v>
      </c>
      <c r="E162" s="277">
        <v>18819</v>
      </c>
      <c r="F162" s="178"/>
      <c r="G162" s="183">
        <v>24.15</v>
      </c>
      <c r="H162" s="167"/>
    </row>
    <row r="163" spans="1:8" ht="19" customHeight="1" x14ac:dyDescent="0.15">
      <c r="A163" s="174"/>
      <c r="B163" s="175"/>
      <c r="C163" s="176" t="s">
        <v>8</v>
      </c>
      <c r="D163" s="276">
        <v>80</v>
      </c>
      <c r="E163" s="276">
        <v>1033</v>
      </c>
      <c r="F163" s="178"/>
      <c r="G163" s="179">
        <v>1191.25</v>
      </c>
      <c r="H163" s="167"/>
    </row>
    <row r="164" spans="1:8" ht="19" customHeight="1" x14ac:dyDescent="0.15">
      <c r="A164" s="174"/>
      <c r="B164" s="175"/>
      <c r="C164" s="181" t="s">
        <v>9</v>
      </c>
      <c r="D164" s="277">
        <v>0</v>
      </c>
      <c r="E164" s="277">
        <v>40</v>
      </c>
      <c r="F164" s="184"/>
      <c r="G164" s="183">
        <v>100</v>
      </c>
      <c r="H164" s="167"/>
    </row>
    <row r="165" spans="1:8" ht="19" customHeight="1" x14ac:dyDescent="0.15">
      <c r="A165" s="174"/>
      <c r="B165" s="185" t="s">
        <v>228</v>
      </c>
      <c r="C165" s="185"/>
      <c r="D165" s="331">
        <v>308203</v>
      </c>
      <c r="E165" s="331">
        <f>SUM(E157:E164)</f>
        <v>199374</v>
      </c>
      <c r="F165" s="186"/>
      <c r="G165" s="187">
        <v>-35.31</v>
      </c>
      <c r="H165" s="188"/>
    </row>
    <row r="166" spans="1:8" ht="19" customHeight="1" x14ac:dyDescent="0.15">
      <c r="A166" s="194"/>
      <c r="B166" s="175" t="s">
        <v>86</v>
      </c>
      <c r="C166" s="176" t="s">
        <v>3</v>
      </c>
      <c r="D166" s="276">
        <v>3591</v>
      </c>
      <c r="E166" s="276">
        <v>2240</v>
      </c>
      <c r="F166" s="178"/>
      <c r="G166" s="179">
        <v>-37.619999999999997</v>
      </c>
      <c r="H166" s="167"/>
    </row>
    <row r="167" spans="1:8" ht="19" customHeight="1" x14ac:dyDescent="0.15">
      <c r="A167" s="174"/>
      <c r="B167" s="175"/>
      <c r="C167" s="181" t="s">
        <v>4</v>
      </c>
      <c r="D167" s="277">
        <v>62077</v>
      </c>
      <c r="E167" s="277">
        <v>67439</v>
      </c>
      <c r="F167" s="178"/>
      <c r="G167" s="183">
        <v>8.64</v>
      </c>
      <c r="H167" s="167"/>
    </row>
    <row r="168" spans="1:8" ht="19" customHeight="1" x14ac:dyDescent="0.15">
      <c r="A168" s="174"/>
      <c r="B168" s="175"/>
      <c r="C168" s="176" t="s">
        <v>5</v>
      </c>
      <c r="D168" s="276">
        <v>60004</v>
      </c>
      <c r="E168" s="276">
        <v>84661</v>
      </c>
      <c r="F168" s="178"/>
      <c r="G168" s="179">
        <v>41.09</v>
      </c>
      <c r="H168" s="167"/>
    </row>
    <row r="169" spans="1:8" ht="19" customHeight="1" x14ac:dyDescent="0.15">
      <c r="A169" s="174"/>
      <c r="B169" s="175"/>
      <c r="C169" s="181" t="s">
        <v>6</v>
      </c>
      <c r="D169" s="277">
        <v>1695</v>
      </c>
      <c r="E169" s="277">
        <v>13574</v>
      </c>
      <c r="F169" s="178"/>
      <c r="G169" s="183">
        <v>700.83</v>
      </c>
      <c r="H169" s="167"/>
    </row>
    <row r="170" spans="1:8" ht="19" customHeight="1" x14ac:dyDescent="0.15">
      <c r="A170" s="174"/>
      <c r="B170" s="175"/>
      <c r="C170" s="176" t="s">
        <v>55</v>
      </c>
      <c r="D170" s="276">
        <v>2138348</v>
      </c>
      <c r="E170" s="276">
        <v>2061814</v>
      </c>
      <c r="F170" s="178"/>
      <c r="G170" s="179">
        <v>-3.58</v>
      </c>
      <c r="H170" s="167"/>
    </row>
    <row r="171" spans="1:8" ht="19" customHeight="1" x14ac:dyDescent="0.15">
      <c r="A171" s="174"/>
      <c r="B171" s="175"/>
      <c r="C171" s="181" t="s">
        <v>7</v>
      </c>
      <c r="D171" s="277">
        <v>5866</v>
      </c>
      <c r="E171" s="277">
        <v>3132</v>
      </c>
      <c r="F171" s="178"/>
      <c r="G171" s="183">
        <v>-46.61</v>
      </c>
      <c r="H171" s="167"/>
    </row>
    <row r="172" spans="1:8" ht="19" customHeight="1" x14ac:dyDescent="0.15">
      <c r="A172" s="174"/>
      <c r="B172" s="175"/>
      <c r="C172" s="176" t="s">
        <v>8</v>
      </c>
      <c r="D172" s="276">
        <v>47220</v>
      </c>
      <c r="E172" s="276">
        <v>34976</v>
      </c>
      <c r="F172" s="178"/>
      <c r="G172" s="179">
        <v>-25.93</v>
      </c>
      <c r="H172" s="167"/>
    </row>
    <row r="173" spans="1:8" ht="19" customHeight="1" x14ac:dyDescent="0.15">
      <c r="A173" s="174"/>
      <c r="B173" s="175"/>
      <c r="C173" s="181" t="s">
        <v>9</v>
      </c>
      <c r="D173" s="277">
        <v>152185</v>
      </c>
      <c r="E173" s="277">
        <v>198155</v>
      </c>
      <c r="F173" s="184"/>
      <c r="G173" s="183">
        <v>30.21</v>
      </c>
      <c r="H173" s="167"/>
    </row>
    <row r="174" spans="1:8" ht="19" customHeight="1" x14ac:dyDescent="0.15">
      <c r="A174" s="174"/>
      <c r="B174" s="185" t="s">
        <v>229</v>
      </c>
      <c r="C174" s="185"/>
      <c r="D174" s="331">
        <v>2470986</v>
      </c>
      <c r="E174" s="331">
        <f>SUM(E166:E173)</f>
        <v>2465991</v>
      </c>
      <c r="F174" s="186"/>
      <c r="G174" s="187">
        <v>-0.2</v>
      </c>
      <c r="H174" s="188"/>
    </row>
    <row r="175" spans="1:8" ht="19" customHeight="1" x14ac:dyDescent="0.15">
      <c r="A175" s="194"/>
      <c r="B175" s="175" t="s">
        <v>87</v>
      </c>
      <c r="C175" s="176" t="s">
        <v>3</v>
      </c>
      <c r="D175" s="276">
        <v>0</v>
      </c>
      <c r="E175" s="276">
        <v>0</v>
      </c>
      <c r="F175" s="178"/>
      <c r="G175" s="179">
        <v>0</v>
      </c>
      <c r="H175" s="167"/>
    </row>
    <row r="176" spans="1:8" ht="19" customHeight="1" x14ac:dyDescent="0.15">
      <c r="A176" s="174"/>
      <c r="B176" s="175"/>
      <c r="C176" s="181" t="s">
        <v>4</v>
      </c>
      <c r="D176" s="277">
        <v>4186</v>
      </c>
      <c r="E176" s="277">
        <v>16742</v>
      </c>
      <c r="F176" s="178"/>
      <c r="G176" s="183">
        <v>299.95</v>
      </c>
      <c r="H176" s="167"/>
    </row>
    <row r="177" spans="1:8" ht="19" customHeight="1" x14ac:dyDescent="0.15">
      <c r="A177" s="174"/>
      <c r="B177" s="175"/>
      <c r="C177" s="176" t="s">
        <v>5</v>
      </c>
      <c r="D177" s="276">
        <v>1123</v>
      </c>
      <c r="E177" s="276">
        <v>10880</v>
      </c>
      <c r="F177" s="178"/>
      <c r="G177" s="179">
        <v>868.83</v>
      </c>
      <c r="H177" s="167"/>
    </row>
    <row r="178" spans="1:8" ht="19" customHeight="1" x14ac:dyDescent="0.15">
      <c r="A178" s="174"/>
      <c r="B178" s="175"/>
      <c r="C178" s="181" t="s">
        <v>6</v>
      </c>
      <c r="D178" s="277">
        <v>0</v>
      </c>
      <c r="E178" s="277">
        <v>0</v>
      </c>
      <c r="F178" s="178"/>
      <c r="G178" s="183">
        <v>0</v>
      </c>
      <c r="H178" s="167"/>
    </row>
    <row r="179" spans="1:8" ht="19" customHeight="1" x14ac:dyDescent="0.15">
      <c r="A179" s="174"/>
      <c r="B179" s="175"/>
      <c r="C179" s="176" t="s">
        <v>55</v>
      </c>
      <c r="D179" s="276">
        <v>144684</v>
      </c>
      <c r="E179" s="276">
        <v>127850</v>
      </c>
      <c r="F179" s="178"/>
      <c r="G179" s="179">
        <v>-11.64</v>
      </c>
      <c r="H179" s="167"/>
    </row>
    <row r="180" spans="1:8" ht="19" customHeight="1" x14ac:dyDescent="0.15">
      <c r="A180" s="174"/>
      <c r="B180" s="175"/>
      <c r="C180" s="181" t="s">
        <v>7</v>
      </c>
      <c r="D180" s="277">
        <v>2221</v>
      </c>
      <c r="E180" s="277">
        <v>2552</v>
      </c>
      <c r="F180" s="178"/>
      <c r="G180" s="183">
        <v>14.9</v>
      </c>
      <c r="H180" s="167"/>
    </row>
    <row r="181" spans="1:8" ht="19" customHeight="1" x14ac:dyDescent="0.15">
      <c r="A181" s="174"/>
      <c r="B181" s="175"/>
      <c r="C181" s="176" t="s">
        <v>8</v>
      </c>
      <c r="D181" s="276">
        <v>0</v>
      </c>
      <c r="E181" s="276">
        <v>0</v>
      </c>
      <c r="F181" s="178"/>
      <c r="G181" s="179">
        <v>0</v>
      </c>
      <c r="H181" s="167"/>
    </row>
    <row r="182" spans="1:8" ht="19" customHeight="1" x14ac:dyDescent="0.15">
      <c r="A182" s="174"/>
      <c r="B182" s="175"/>
      <c r="C182" s="181" t="s">
        <v>9</v>
      </c>
      <c r="D182" s="277">
        <v>30691</v>
      </c>
      <c r="E182" s="277">
        <v>17348</v>
      </c>
      <c r="F182" s="184"/>
      <c r="G182" s="183">
        <v>-43.48</v>
      </c>
      <c r="H182" s="167"/>
    </row>
    <row r="183" spans="1:8" ht="19" customHeight="1" x14ac:dyDescent="0.15">
      <c r="A183" s="174"/>
      <c r="B183" s="185" t="s">
        <v>230</v>
      </c>
      <c r="C183" s="185"/>
      <c r="D183" s="331">
        <v>182905</v>
      </c>
      <c r="E183" s="331">
        <f>SUM(E175:E182)</f>
        <v>175372</v>
      </c>
      <c r="F183" s="186"/>
      <c r="G183" s="187">
        <v>-4.12</v>
      </c>
      <c r="H183" s="188"/>
    </row>
    <row r="184" spans="1:8" ht="19" customHeight="1" x14ac:dyDescent="0.15">
      <c r="A184" s="194"/>
      <c r="B184" s="175" t="s">
        <v>88</v>
      </c>
      <c r="C184" s="176" t="s">
        <v>3</v>
      </c>
      <c r="D184" s="276">
        <v>30496</v>
      </c>
      <c r="E184" s="276">
        <v>28949</v>
      </c>
      <c r="F184" s="178"/>
      <c r="G184" s="179">
        <v>-5.07</v>
      </c>
      <c r="H184" s="167"/>
    </row>
    <row r="185" spans="1:8" ht="19" customHeight="1" x14ac:dyDescent="0.15">
      <c r="A185" s="174"/>
      <c r="B185" s="175"/>
      <c r="C185" s="181" t="s">
        <v>4</v>
      </c>
      <c r="D185" s="277">
        <v>16140</v>
      </c>
      <c r="E185" s="277">
        <v>15153</v>
      </c>
      <c r="F185" s="178"/>
      <c r="G185" s="183">
        <v>-6.12</v>
      </c>
      <c r="H185" s="167"/>
    </row>
    <row r="186" spans="1:8" ht="19" customHeight="1" x14ac:dyDescent="0.15">
      <c r="A186" s="174"/>
      <c r="B186" s="175"/>
      <c r="C186" s="176" t="s">
        <v>5</v>
      </c>
      <c r="D186" s="276">
        <v>45853</v>
      </c>
      <c r="E186" s="276">
        <v>32843</v>
      </c>
      <c r="F186" s="178"/>
      <c r="G186" s="179">
        <v>-28.37</v>
      </c>
      <c r="H186" s="167"/>
    </row>
    <row r="187" spans="1:8" ht="19" customHeight="1" x14ac:dyDescent="0.15">
      <c r="A187" s="174"/>
      <c r="B187" s="175"/>
      <c r="C187" s="181" t="s">
        <v>6</v>
      </c>
      <c r="D187" s="277">
        <v>9779</v>
      </c>
      <c r="E187" s="277">
        <v>2333</v>
      </c>
      <c r="F187" s="178"/>
      <c r="G187" s="183">
        <v>-76.14</v>
      </c>
      <c r="H187" s="167"/>
    </row>
    <row r="188" spans="1:8" ht="19" customHeight="1" x14ac:dyDescent="0.15">
      <c r="A188" s="174"/>
      <c r="B188" s="175"/>
      <c r="C188" s="176" t="s">
        <v>55</v>
      </c>
      <c r="D188" s="276">
        <v>2552263</v>
      </c>
      <c r="E188" s="276">
        <v>2333389</v>
      </c>
      <c r="F188" s="178"/>
      <c r="G188" s="179">
        <v>-8.58</v>
      </c>
      <c r="H188" s="167"/>
    </row>
    <row r="189" spans="1:8" ht="19" customHeight="1" x14ac:dyDescent="0.15">
      <c r="A189" s="174"/>
      <c r="B189" s="175"/>
      <c r="C189" s="181" t="s">
        <v>7</v>
      </c>
      <c r="D189" s="277">
        <v>22762</v>
      </c>
      <c r="E189" s="277">
        <v>17350</v>
      </c>
      <c r="F189" s="178"/>
      <c r="G189" s="183">
        <v>-23.78</v>
      </c>
      <c r="H189" s="167"/>
    </row>
    <row r="190" spans="1:8" ht="19" customHeight="1" x14ac:dyDescent="0.15">
      <c r="A190" s="174"/>
      <c r="B190" s="175"/>
      <c r="C190" s="176" t="s">
        <v>8</v>
      </c>
      <c r="D190" s="276">
        <v>330</v>
      </c>
      <c r="E190" s="276">
        <v>2382</v>
      </c>
      <c r="F190" s="178"/>
      <c r="G190" s="179">
        <v>621.82000000000005</v>
      </c>
      <c r="H190" s="167"/>
    </row>
    <row r="191" spans="1:8" ht="19" customHeight="1" x14ac:dyDescent="0.15">
      <c r="A191" s="174"/>
      <c r="B191" s="175"/>
      <c r="C191" s="181" t="s">
        <v>9</v>
      </c>
      <c r="D191" s="277">
        <v>276792</v>
      </c>
      <c r="E191" s="277">
        <v>385633</v>
      </c>
      <c r="F191" s="184"/>
      <c r="G191" s="183">
        <v>39.32</v>
      </c>
      <c r="H191" s="167"/>
    </row>
    <row r="192" spans="1:8" ht="19" customHeight="1" x14ac:dyDescent="0.15">
      <c r="A192" s="174"/>
      <c r="B192" s="197" t="s">
        <v>231</v>
      </c>
      <c r="C192" s="197"/>
      <c r="D192" s="332">
        <v>2954415</v>
      </c>
      <c r="E192" s="332">
        <f>SUM(E184:E191)</f>
        <v>2818032</v>
      </c>
      <c r="F192" s="198"/>
      <c r="G192" s="199">
        <v>-4.62</v>
      </c>
      <c r="H192" s="188"/>
    </row>
    <row r="193" spans="1:8" ht="19" customHeight="1" x14ac:dyDescent="0.15">
      <c r="A193" s="194"/>
      <c r="B193" s="200" t="s">
        <v>53</v>
      </c>
      <c r="C193" s="201"/>
      <c r="D193" s="326">
        <v>7377315</v>
      </c>
      <c r="E193" s="326">
        <f>SUM(E192+E183+E174+E165+E156+E147)</f>
        <v>7085601</v>
      </c>
      <c r="F193" s="202"/>
      <c r="G193" s="203">
        <v>-3.95</v>
      </c>
      <c r="H193" s="167"/>
    </row>
    <row r="194" spans="1:8" ht="10" customHeight="1" x14ac:dyDescent="0.15">
      <c r="A194" s="208"/>
      <c r="B194" s="209"/>
      <c r="C194" s="209"/>
      <c r="D194" s="209"/>
      <c r="E194" s="209"/>
      <c r="F194" s="209"/>
      <c r="G194" s="210"/>
      <c r="H194" s="211"/>
    </row>
    <row r="197" spans="1:8" ht="18" customHeight="1" x14ac:dyDescent="0.25">
      <c r="A197" s="132"/>
      <c r="B197" s="133" t="s">
        <v>323</v>
      </c>
      <c r="C197" s="134" t="s" vm="1">
        <v>324</v>
      </c>
      <c r="D197" s="134"/>
      <c r="E197" s="134"/>
      <c r="F197" s="134"/>
      <c r="G197" s="373" t="s">
        <v>355</v>
      </c>
      <c r="H197" s="135"/>
    </row>
    <row r="198" spans="1:8" ht="10" customHeight="1" x14ac:dyDescent="0.15">
      <c r="A198" s="141"/>
      <c r="B198" s="142"/>
      <c r="C198" s="142"/>
      <c r="D198" s="143"/>
      <c r="E198" s="143"/>
      <c r="F198" s="144"/>
      <c r="G198" s="145"/>
      <c r="H198" s="146"/>
    </row>
    <row r="199" spans="1:8" ht="52" customHeight="1" x14ac:dyDescent="0.15">
      <c r="A199" s="141"/>
      <c r="B199" s="153"/>
      <c r="C199" s="153"/>
      <c r="D199" s="154"/>
      <c r="E199" s="154"/>
      <c r="F199" s="155"/>
      <c r="G199" s="156"/>
      <c r="H199" s="157"/>
    </row>
    <row r="200" spans="1:8" ht="19" customHeight="1" x14ac:dyDescent="0.15">
      <c r="A200" s="163"/>
      <c r="B200" s="164" t="s">
        <v>67</v>
      </c>
      <c r="C200" s="164" t="s">
        <v>206</v>
      </c>
      <c r="D200" s="154"/>
      <c r="E200" s="154"/>
      <c r="F200" s="165"/>
      <c r="G200" s="166"/>
      <c r="H200" s="167"/>
    </row>
    <row r="201" spans="1:8" ht="19" customHeight="1" x14ac:dyDescent="0.15">
      <c r="A201" s="174"/>
      <c r="B201" s="175" t="s">
        <v>90</v>
      </c>
      <c r="C201" s="176" t="s">
        <v>3</v>
      </c>
      <c r="D201" s="276">
        <v>731</v>
      </c>
      <c r="E201" s="276">
        <v>10648</v>
      </c>
      <c r="F201" s="178"/>
      <c r="G201" s="179">
        <v>1356.63</v>
      </c>
      <c r="H201" s="167"/>
    </row>
    <row r="202" spans="1:8" ht="19" customHeight="1" x14ac:dyDescent="0.15">
      <c r="A202" s="174"/>
      <c r="B202" s="175"/>
      <c r="C202" s="181" t="s">
        <v>4</v>
      </c>
      <c r="D202" s="277">
        <v>253496</v>
      </c>
      <c r="E202" s="277">
        <v>165752</v>
      </c>
      <c r="F202" s="178"/>
      <c r="G202" s="183">
        <v>-34.61</v>
      </c>
      <c r="H202" s="167"/>
    </row>
    <row r="203" spans="1:8" ht="19" customHeight="1" x14ac:dyDescent="0.15">
      <c r="A203" s="174"/>
      <c r="B203" s="175"/>
      <c r="C203" s="176" t="s">
        <v>5</v>
      </c>
      <c r="D203" s="276">
        <v>5748</v>
      </c>
      <c r="E203" s="276">
        <v>80703</v>
      </c>
      <c r="F203" s="178"/>
      <c r="G203" s="179">
        <v>1304.02</v>
      </c>
      <c r="H203" s="167"/>
    </row>
    <row r="204" spans="1:8" ht="19" customHeight="1" x14ac:dyDescent="0.15">
      <c r="A204" s="174"/>
      <c r="B204" s="175"/>
      <c r="C204" s="181" t="s">
        <v>6</v>
      </c>
      <c r="D204" s="277">
        <v>0</v>
      </c>
      <c r="E204" s="277">
        <v>0</v>
      </c>
      <c r="F204" s="178"/>
      <c r="G204" s="183">
        <v>0</v>
      </c>
      <c r="H204" s="167"/>
    </row>
    <row r="205" spans="1:8" ht="19" customHeight="1" x14ac:dyDescent="0.15">
      <c r="A205" s="174"/>
      <c r="B205" s="175"/>
      <c r="C205" s="176" t="s">
        <v>55</v>
      </c>
      <c r="D205" s="276">
        <v>2199060</v>
      </c>
      <c r="E205" s="276">
        <v>2077163</v>
      </c>
      <c r="F205" s="178"/>
      <c r="G205" s="179">
        <v>-5.54</v>
      </c>
      <c r="H205" s="167"/>
    </row>
    <row r="206" spans="1:8" ht="19" customHeight="1" x14ac:dyDescent="0.15">
      <c r="A206" s="174"/>
      <c r="B206" s="175"/>
      <c r="C206" s="181" t="s">
        <v>7</v>
      </c>
      <c r="D206" s="277">
        <v>35962</v>
      </c>
      <c r="E206" s="277">
        <v>35496</v>
      </c>
      <c r="F206" s="178"/>
      <c r="G206" s="183">
        <v>-1.3</v>
      </c>
      <c r="H206" s="167"/>
    </row>
    <row r="207" spans="1:8" ht="19" customHeight="1" x14ac:dyDescent="0.15">
      <c r="A207" s="174"/>
      <c r="B207" s="175"/>
      <c r="C207" s="176" t="s">
        <v>8</v>
      </c>
      <c r="D207" s="276">
        <v>306</v>
      </c>
      <c r="E207" s="276">
        <v>0</v>
      </c>
      <c r="F207" s="178"/>
      <c r="G207" s="179">
        <v>-100</v>
      </c>
      <c r="H207" s="167"/>
    </row>
    <row r="208" spans="1:8" ht="19" customHeight="1" x14ac:dyDescent="0.15">
      <c r="A208" s="174"/>
      <c r="B208" s="175"/>
      <c r="C208" s="181" t="s">
        <v>9</v>
      </c>
      <c r="D208" s="277">
        <v>10737</v>
      </c>
      <c r="E208" s="277">
        <v>8999</v>
      </c>
      <c r="F208" s="184"/>
      <c r="G208" s="183">
        <v>-16.190000000000001</v>
      </c>
      <c r="H208" s="167"/>
    </row>
    <row r="209" spans="1:8" ht="19" customHeight="1" x14ac:dyDescent="0.15">
      <c r="A209" s="174"/>
      <c r="B209" s="185" t="s">
        <v>232</v>
      </c>
      <c r="C209" s="185"/>
      <c r="D209" s="331">
        <v>2506040</v>
      </c>
      <c r="E209" s="331">
        <f>SUM(E201:E208)</f>
        <v>2378761</v>
      </c>
      <c r="F209" s="186"/>
      <c r="G209" s="187">
        <v>-5.08</v>
      </c>
      <c r="H209" s="188"/>
    </row>
    <row r="210" spans="1:8" ht="19" customHeight="1" x14ac:dyDescent="0.15">
      <c r="A210" s="194"/>
      <c r="B210" s="175" t="s">
        <v>91</v>
      </c>
      <c r="C210" s="176" t="s">
        <v>3</v>
      </c>
      <c r="D210" s="276">
        <v>25762</v>
      </c>
      <c r="E210" s="276">
        <v>39179</v>
      </c>
      <c r="F210" s="178"/>
      <c r="G210" s="179">
        <v>52.08</v>
      </c>
      <c r="H210" s="167"/>
    </row>
    <row r="211" spans="1:8" ht="19" customHeight="1" x14ac:dyDescent="0.15">
      <c r="A211" s="174"/>
      <c r="B211" s="175"/>
      <c r="C211" s="181" t="s">
        <v>4</v>
      </c>
      <c r="D211" s="277">
        <v>362647</v>
      </c>
      <c r="E211" s="277">
        <v>430788</v>
      </c>
      <c r="F211" s="178"/>
      <c r="G211" s="183">
        <v>18.79</v>
      </c>
      <c r="H211" s="167"/>
    </row>
    <row r="212" spans="1:8" ht="19" customHeight="1" x14ac:dyDescent="0.15">
      <c r="A212" s="174"/>
      <c r="B212" s="175"/>
      <c r="C212" s="176" t="s">
        <v>5</v>
      </c>
      <c r="D212" s="276">
        <v>16635</v>
      </c>
      <c r="E212" s="276">
        <v>13817</v>
      </c>
      <c r="F212" s="178"/>
      <c r="G212" s="179">
        <v>-16.940000000000001</v>
      </c>
      <c r="H212" s="167"/>
    </row>
    <row r="213" spans="1:8" ht="19" customHeight="1" x14ac:dyDescent="0.15">
      <c r="A213" s="174"/>
      <c r="B213" s="175"/>
      <c r="C213" s="181" t="s">
        <v>6</v>
      </c>
      <c r="D213" s="277">
        <v>11889</v>
      </c>
      <c r="E213" s="277">
        <v>2848</v>
      </c>
      <c r="F213" s="178"/>
      <c r="G213" s="183">
        <v>-76.05</v>
      </c>
      <c r="H213" s="167"/>
    </row>
    <row r="214" spans="1:8" ht="19" customHeight="1" x14ac:dyDescent="0.15">
      <c r="A214" s="174"/>
      <c r="B214" s="175"/>
      <c r="C214" s="176" t="s">
        <v>55</v>
      </c>
      <c r="D214" s="276">
        <v>3306264</v>
      </c>
      <c r="E214" s="276">
        <v>3532138</v>
      </c>
      <c r="F214" s="178"/>
      <c r="G214" s="179">
        <v>6.83</v>
      </c>
      <c r="H214" s="167"/>
    </row>
    <row r="215" spans="1:8" ht="19" customHeight="1" x14ac:dyDescent="0.15">
      <c r="A215" s="174"/>
      <c r="B215" s="175"/>
      <c r="C215" s="181" t="s">
        <v>7</v>
      </c>
      <c r="D215" s="277">
        <v>4001</v>
      </c>
      <c r="E215" s="277">
        <v>2300</v>
      </c>
      <c r="F215" s="178"/>
      <c r="G215" s="183">
        <v>-42.51</v>
      </c>
      <c r="H215" s="167"/>
    </row>
    <row r="216" spans="1:8" ht="19" customHeight="1" x14ac:dyDescent="0.15">
      <c r="A216" s="174"/>
      <c r="B216" s="175"/>
      <c r="C216" s="176" t="s">
        <v>8</v>
      </c>
      <c r="D216" s="276">
        <v>3294</v>
      </c>
      <c r="E216" s="276">
        <v>12917</v>
      </c>
      <c r="F216" s="178"/>
      <c r="G216" s="179">
        <v>292.14</v>
      </c>
      <c r="H216" s="167"/>
    </row>
    <row r="217" spans="1:8" ht="19" customHeight="1" x14ac:dyDescent="0.15">
      <c r="A217" s="174"/>
      <c r="B217" s="175"/>
      <c r="C217" s="181" t="s">
        <v>9</v>
      </c>
      <c r="D217" s="277">
        <v>57028</v>
      </c>
      <c r="E217" s="277">
        <v>310953</v>
      </c>
      <c r="F217" s="184"/>
      <c r="G217" s="183">
        <v>445.26</v>
      </c>
      <c r="H217" s="167"/>
    </row>
    <row r="218" spans="1:8" ht="19" customHeight="1" x14ac:dyDescent="0.15">
      <c r="A218" s="174"/>
      <c r="B218" s="197" t="s">
        <v>233</v>
      </c>
      <c r="C218" s="197"/>
      <c r="D218" s="332">
        <v>3787520</v>
      </c>
      <c r="E218" s="332">
        <f>SUM(E210:E217)</f>
        <v>4344940</v>
      </c>
      <c r="F218" s="198"/>
      <c r="G218" s="199">
        <v>14.72</v>
      </c>
      <c r="H218" s="188"/>
    </row>
    <row r="219" spans="1:8" ht="19" customHeight="1" x14ac:dyDescent="0.15">
      <c r="A219" s="194"/>
      <c r="B219" s="200" t="s">
        <v>53</v>
      </c>
      <c r="C219" s="201"/>
      <c r="D219" s="326">
        <v>6293560</v>
      </c>
      <c r="E219" s="326">
        <f>SUM(E218+E209)</f>
        <v>6723701</v>
      </c>
      <c r="F219" s="202"/>
      <c r="G219" s="203">
        <v>6.83</v>
      </c>
      <c r="H219" s="167"/>
    </row>
    <row r="220" spans="1:8" ht="10" customHeight="1" x14ac:dyDescent="0.15">
      <c r="A220" s="208"/>
      <c r="B220" s="209"/>
      <c r="C220" s="209"/>
      <c r="D220" s="209"/>
      <c r="E220" s="209"/>
      <c r="F220" s="209"/>
      <c r="G220" s="210"/>
      <c r="H220" s="211"/>
    </row>
  </sheetData>
  <mergeCells count="1">
    <mergeCell ref="A1:B1"/>
  </mergeCells>
  <conditionalFormatting sqref="G7:G15 G43">
    <cfRule type="iconSet" priority="8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7">
    <cfRule type="iconSet" priority="6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5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5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5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5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5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5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5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5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1">
    <cfRule type="iconSet" priority="5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4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4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4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3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3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3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3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3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30" customWidth="1"/>
    <col min="2" max="2" width="25.6640625" style="130" customWidth="1"/>
    <col min="3" max="3" width="33.6640625" style="130" customWidth="1"/>
    <col min="4" max="5" width="16.6640625" style="130" customWidth="1"/>
    <col min="6" max="6" width="1.6640625" style="130" customWidth="1"/>
    <col min="7" max="7" width="11.6640625" style="130" customWidth="1"/>
    <col min="8" max="8" width="1.6640625" style="130" customWidth="1"/>
    <col min="9" max="16384" width="9.1640625" style="130"/>
  </cols>
  <sheetData>
    <row r="1" spans="1:8" ht="50" customHeight="1" x14ac:dyDescent="0.15">
      <c r="A1" s="692" t="s">
        <v>356</v>
      </c>
      <c r="B1" s="692"/>
      <c r="C1" s="258" t="s">
        <v>245</v>
      </c>
    </row>
    <row r="2" spans="1:8" ht="17.25" customHeight="1" x14ac:dyDescent="0.15">
      <c r="A2" s="371"/>
      <c r="B2" s="371"/>
      <c r="C2" s="371"/>
      <c r="D2" s="371"/>
      <c r="E2" s="371"/>
      <c r="F2" s="371"/>
      <c r="G2" s="371"/>
      <c r="H2" s="371"/>
    </row>
    <row r="3" spans="1:8" s="136" customFormat="1" ht="18" customHeight="1" x14ac:dyDescent="0.25">
      <c r="A3" s="333"/>
      <c r="B3" s="334" t="s">
        <v>323</v>
      </c>
      <c r="C3" s="335" t="s" vm="2">
        <v>325</v>
      </c>
      <c r="D3" s="335"/>
      <c r="E3" s="335"/>
      <c r="F3" s="335"/>
      <c r="G3" s="375" t="s">
        <v>362</v>
      </c>
      <c r="H3" s="336"/>
    </row>
    <row r="4" spans="1:8" s="131" customFormat="1" ht="10" customHeight="1" x14ac:dyDescent="0.15">
      <c r="A4" s="337"/>
      <c r="B4" s="338"/>
      <c r="C4" s="338"/>
      <c r="D4" s="339"/>
      <c r="E4" s="339"/>
      <c r="F4" s="340"/>
      <c r="G4" s="341"/>
      <c r="H4" s="342"/>
    </row>
    <row r="5" spans="1:8" ht="52" customHeight="1" x14ac:dyDescent="0.15">
      <c r="A5" s="337"/>
      <c r="B5" s="343"/>
      <c r="C5" s="343"/>
      <c r="D5" s="344"/>
      <c r="E5" s="344"/>
      <c r="F5" s="345"/>
      <c r="G5" s="346"/>
      <c r="H5" s="347"/>
    </row>
    <row r="6" spans="1:8" ht="19" customHeight="1" x14ac:dyDescent="0.15">
      <c r="A6" s="348"/>
      <c r="B6" s="349" t="s">
        <v>67</v>
      </c>
      <c r="C6" s="349" t="s">
        <v>206</v>
      </c>
      <c r="D6" s="344"/>
      <c r="E6" s="344"/>
      <c r="F6" s="350"/>
      <c r="G6" s="351"/>
      <c r="H6" s="352"/>
    </row>
    <row r="7" spans="1:8" ht="19" customHeight="1" x14ac:dyDescent="0.15">
      <c r="A7" s="348"/>
      <c r="B7" s="353" t="s">
        <v>68</v>
      </c>
      <c r="C7" s="176" t="s">
        <v>3</v>
      </c>
      <c r="D7" s="126">
        <v>16202030.23</v>
      </c>
      <c r="E7" s="126">
        <v>18368815.510000002</v>
      </c>
      <c r="F7" s="178"/>
      <c r="G7" s="179">
        <v>13.37</v>
      </c>
      <c r="H7" s="352"/>
    </row>
    <row r="8" spans="1:8" ht="19" customHeight="1" x14ac:dyDescent="0.15">
      <c r="A8" s="348"/>
      <c r="B8" s="353"/>
      <c r="C8" s="181" t="s">
        <v>4</v>
      </c>
      <c r="D8" s="127">
        <v>10445391.350000001</v>
      </c>
      <c r="E8" s="127">
        <v>10829379.059999997</v>
      </c>
      <c r="F8" s="178"/>
      <c r="G8" s="183">
        <v>3.68</v>
      </c>
      <c r="H8" s="352"/>
    </row>
    <row r="9" spans="1:8" ht="19" customHeight="1" x14ac:dyDescent="0.15">
      <c r="A9" s="348"/>
      <c r="B9" s="353"/>
      <c r="C9" s="176" t="s">
        <v>5</v>
      </c>
      <c r="D9" s="126">
        <v>6571058.0299999993</v>
      </c>
      <c r="E9" s="126">
        <v>7601200.5</v>
      </c>
      <c r="F9" s="178"/>
      <c r="G9" s="179">
        <v>15.68</v>
      </c>
      <c r="H9" s="352"/>
    </row>
    <row r="10" spans="1:8" ht="19" customHeight="1" x14ac:dyDescent="0.15">
      <c r="A10" s="348"/>
      <c r="B10" s="353"/>
      <c r="C10" s="181" t="s">
        <v>6</v>
      </c>
      <c r="D10" s="127">
        <v>12150343.5</v>
      </c>
      <c r="E10" s="127">
        <v>12492231.000000004</v>
      </c>
      <c r="F10" s="178"/>
      <c r="G10" s="183">
        <v>2.81</v>
      </c>
      <c r="H10" s="352"/>
    </row>
    <row r="11" spans="1:8" ht="19" customHeight="1" x14ac:dyDescent="0.15">
      <c r="A11" s="348"/>
      <c r="B11" s="353"/>
      <c r="C11" s="176" t="s">
        <v>55</v>
      </c>
      <c r="D11" s="126">
        <v>6329438.1299999999</v>
      </c>
      <c r="E11" s="126">
        <v>6502673.2999999998</v>
      </c>
      <c r="F11" s="178"/>
      <c r="G11" s="179">
        <v>2.74</v>
      </c>
      <c r="H11" s="352"/>
    </row>
    <row r="12" spans="1:8" ht="19" customHeight="1" x14ac:dyDescent="0.15">
      <c r="A12" s="348"/>
      <c r="B12" s="353"/>
      <c r="C12" s="181" t="s">
        <v>7</v>
      </c>
      <c r="D12" s="127">
        <v>2480557.42</v>
      </c>
      <c r="E12" s="127">
        <v>2759264.4</v>
      </c>
      <c r="F12" s="178"/>
      <c r="G12" s="183">
        <v>11.24</v>
      </c>
      <c r="H12" s="352"/>
    </row>
    <row r="13" spans="1:8" ht="19" customHeight="1" x14ac:dyDescent="0.15">
      <c r="A13" s="348"/>
      <c r="B13" s="353"/>
      <c r="C13" s="176" t="s">
        <v>8</v>
      </c>
      <c r="D13" s="126">
        <v>7646478.3700000001</v>
      </c>
      <c r="E13" s="126">
        <v>3136073.26</v>
      </c>
      <c r="F13" s="178"/>
      <c r="G13" s="179">
        <v>-58.99</v>
      </c>
      <c r="H13" s="352"/>
    </row>
    <row r="14" spans="1:8" ht="19" customHeight="1" x14ac:dyDescent="0.15">
      <c r="A14" s="348"/>
      <c r="B14" s="353"/>
      <c r="C14" s="181" t="s">
        <v>9</v>
      </c>
      <c r="D14" s="127">
        <v>37696</v>
      </c>
      <c r="E14" s="127">
        <v>9480.5</v>
      </c>
      <c r="F14" s="184"/>
      <c r="G14" s="183">
        <v>-74.849999999999994</v>
      </c>
      <c r="H14" s="352"/>
    </row>
    <row r="15" spans="1:8" s="189" customFormat="1" ht="19" customHeight="1" x14ac:dyDescent="0.15">
      <c r="A15" s="348"/>
      <c r="B15" s="354" t="s">
        <v>215</v>
      </c>
      <c r="C15" s="354"/>
      <c r="D15" s="355">
        <v>61862993.030000001</v>
      </c>
      <c r="E15" s="355">
        <f>SUM(E7:E14)</f>
        <v>61699117.530000001</v>
      </c>
      <c r="F15" s="356"/>
      <c r="G15" s="357">
        <v>-0.26</v>
      </c>
      <c r="H15" s="358"/>
    </row>
    <row r="16" spans="1:8" ht="19" customHeight="1" x14ac:dyDescent="0.15">
      <c r="A16" s="359"/>
      <c r="B16" s="353" t="s">
        <v>69</v>
      </c>
      <c r="C16" s="176" t="s">
        <v>3</v>
      </c>
      <c r="D16" s="126">
        <v>121345050.08</v>
      </c>
      <c r="E16" s="126">
        <v>133895365.57999998</v>
      </c>
      <c r="F16" s="178"/>
      <c r="G16" s="179">
        <v>10.34</v>
      </c>
      <c r="H16" s="352"/>
    </row>
    <row r="17" spans="1:8" ht="19" customHeight="1" x14ac:dyDescent="0.15">
      <c r="A17" s="348"/>
      <c r="B17" s="353"/>
      <c r="C17" s="181" t="s">
        <v>4</v>
      </c>
      <c r="D17" s="127">
        <v>93020003.830000013</v>
      </c>
      <c r="E17" s="127">
        <v>102992959.80000001</v>
      </c>
      <c r="F17" s="178"/>
      <c r="G17" s="183">
        <v>10.72</v>
      </c>
      <c r="H17" s="352"/>
    </row>
    <row r="18" spans="1:8" ht="19" customHeight="1" x14ac:dyDescent="0.15">
      <c r="A18" s="348"/>
      <c r="B18" s="353"/>
      <c r="C18" s="176" t="s">
        <v>5</v>
      </c>
      <c r="D18" s="126">
        <v>112327309.37</v>
      </c>
      <c r="E18" s="126">
        <v>121570895.31999998</v>
      </c>
      <c r="F18" s="178"/>
      <c r="G18" s="179">
        <v>8.23</v>
      </c>
      <c r="H18" s="352"/>
    </row>
    <row r="19" spans="1:8" ht="19" customHeight="1" x14ac:dyDescent="0.15">
      <c r="A19" s="348"/>
      <c r="B19" s="353"/>
      <c r="C19" s="181" t="s">
        <v>6</v>
      </c>
      <c r="D19" s="127">
        <v>127065932.16000001</v>
      </c>
      <c r="E19" s="127">
        <v>149134821.3199999</v>
      </c>
      <c r="F19" s="178"/>
      <c r="G19" s="183">
        <v>17.37</v>
      </c>
      <c r="H19" s="352"/>
    </row>
    <row r="20" spans="1:8" ht="19" customHeight="1" x14ac:dyDescent="0.15">
      <c r="A20" s="348"/>
      <c r="B20" s="353"/>
      <c r="C20" s="176" t="s">
        <v>55</v>
      </c>
      <c r="D20" s="126">
        <v>54011534.310000002</v>
      </c>
      <c r="E20" s="126">
        <v>52980294.649999999</v>
      </c>
      <c r="F20" s="178"/>
      <c r="G20" s="179">
        <v>-1.91</v>
      </c>
      <c r="H20" s="352"/>
    </row>
    <row r="21" spans="1:8" ht="19" customHeight="1" x14ac:dyDescent="0.15">
      <c r="A21" s="348"/>
      <c r="B21" s="353"/>
      <c r="C21" s="181" t="s">
        <v>7</v>
      </c>
      <c r="D21" s="127">
        <v>35799896.789999999</v>
      </c>
      <c r="E21" s="127">
        <v>38298472.720000006</v>
      </c>
      <c r="F21" s="178"/>
      <c r="G21" s="183">
        <v>6.98</v>
      </c>
      <c r="H21" s="352"/>
    </row>
    <row r="22" spans="1:8" ht="19" customHeight="1" x14ac:dyDescent="0.15">
      <c r="A22" s="348"/>
      <c r="B22" s="353"/>
      <c r="C22" s="176" t="s">
        <v>8</v>
      </c>
      <c r="D22" s="126">
        <v>65438947.890000001</v>
      </c>
      <c r="E22" s="126">
        <v>58214101.330000013</v>
      </c>
      <c r="F22" s="178"/>
      <c r="G22" s="179">
        <v>-11.04</v>
      </c>
      <c r="H22" s="352"/>
    </row>
    <row r="23" spans="1:8" ht="19" customHeight="1" x14ac:dyDescent="0.15">
      <c r="A23" s="348"/>
      <c r="B23" s="353"/>
      <c r="C23" s="181" t="s">
        <v>9</v>
      </c>
      <c r="D23" s="127">
        <v>2726161.51</v>
      </c>
      <c r="E23" s="127">
        <v>4522837.45</v>
      </c>
      <c r="F23" s="184"/>
      <c r="G23" s="183">
        <v>65.900000000000006</v>
      </c>
      <c r="H23" s="352"/>
    </row>
    <row r="24" spans="1:8" s="189" customFormat="1" ht="19" customHeight="1" x14ac:dyDescent="0.15">
      <c r="A24" s="348"/>
      <c r="B24" s="354" t="s">
        <v>216</v>
      </c>
      <c r="C24" s="354"/>
      <c r="D24" s="355">
        <v>611734835.94000006</v>
      </c>
      <c r="E24" s="355">
        <f>SUM(E16:E23)</f>
        <v>661609748.16999996</v>
      </c>
      <c r="F24" s="356"/>
      <c r="G24" s="357">
        <v>8.15</v>
      </c>
      <c r="H24" s="358"/>
    </row>
    <row r="25" spans="1:8" ht="19" customHeight="1" x14ac:dyDescent="0.15">
      <c r="A25" s="359"/>
      <c r="B25" s="353" t="s">
        <v>70</v>
      </c>
      <c r="C25" s="176" t="s">
        <v>3</v>
      </c>
      <c r="D25" s="126">
        <v>43829238.670000002</v>
      </c>
      <c r="E25" s="126">
        <v>49261078.700000003</v>
      </c>
      <c r="F25" s="178"/>
      <c r="G25" s="179">
        <v>12.39</v>
      </c>
      <c r="H25" s="352"/>
    </row>
    <row r="26" spans="1:8" ht="19" customHeight="1" x14ac:dyDescent="0.15">
      <c r="A26" s="348"/>
      <c r="B26" s="353"/>
      <c r="C26" s="181" t="s">
        <v>4</v>
      </c>
      <c r="D26" s="127">
        <v>27341206.440000005</v>
      </c>
      <c r="E26" s="127">
        <v>28837939.570000008</v>
      </c>
      <c r="F26" s="178"/>
      <c r="G26" s="183">
        <v>5.47</v>
      </c>
      <c r="H26" s="352"/>
    </row>
    <row r="27" spans="1:8" ht="19" customHeight="1" x14ac:dyDescent="0.15">
      <c r="A27" s="348"/>
      <c r="B27" s="353"/>
      <c r="C27" s="176" t="s">
        <v>5</v>
      </c>
      <c r="D27" s="126">
        <v>29246211.509999998</v>
      </c>
      <c r="E27" s="126">
        <v>28369648.330000002</v>
      </c>
      <c r="F27" s="178"/>
      <c r="G27" s="179">
        <v>-3</v>
      </c>
      <c r="H27" s="352"/>
    </row>
    <row r="28" spans="1:8" ht="19" customHeight="1" x14ac:dyDescent="0.15">
      <c r="A28" s="348"/>
      <c r="B28" s="353"/>
      <c r="C28" s="181" t="s">
        <v>6</v>
      </c>
      <c r="D28" s="127">
        <v>83883726.939999998</v>
      </c>
      <c r="E28" s="127">
        <v>83113980.169999972</v>
      </c>
      <c r="F28" s="178"/>
      <c r="G28" s="183">
        <v>-0.92</v>
      </c>
      <c r="H28" s="352"/>
    </row>
    <row r="29" spans="1:8" ht="19" customHeight="1" x14ac:dyDescent="0.15">
      <c r="A29" s="348"/>
      <c r="B29" s="353"/>
      <c r="C29" s="176" t="s">
        <v>55</v>
      </c>
      <c r="D29" s="126">
        <v>19436053.940000001</v>
      </c>
      <c r="E29" s="126">
        <v>20217177.920000006</v>
      </c>
      <c r="F29" s="178"/>
      <c r="G29" s="179">
        <v>4.0199999999999996</v>
      </c>
      <c r="H29" s="352"/>
    </row>
    <row r="30" spans="1:8" ht="19" customHeight="1" x14ac:dyDescent="0.15">
      <c r="A30" s="348"/>
      <c r="B30" s="353"/>
      <c r="C30" s="181" t="s">
        <v>7</v>
      </c>
      <c r="D30" s="127">
        <v>10639776.66</v>
      </c>
      <c r="E30" s="127">
        <v>11202250.140000001</v>
      </c>
      <c r="F30" s="178"/>
      <c r="G30" s="183">
        <v>5.29</v>
      </c>
      <c r="H30" s="352"/>
    </row>
    <row r="31" spans="1:8" ht="19" customHeight="1" x14ac:dyDescent="0.15">
      <c r="A31" s="348"/>
      <c r="B31" s="353"/>
      <c r="C31" s="176" t="s">
        <v>8</v>
      </c>
      <c r="D31" s="126">
        <v>11886031.77</v>
      </c>
      <c r="E31" s="126">
        <v>14348091.870000001</v>
      </c>
      <c r="F31" s="178"/>
      <c r="G31" s="179">
        <v>20.71</v>
      </c>
      <c r="H31" s="352"/>
    </row>
    <row r="32" spans="1:8" ht="19" customHeight="1" x14ac:dyDescent="0.15">
      <c r="A32" s="348"/>
      <c r="B32" s="353"/>
      <c r="C32" s="181" t="s">
        <v>9</v>
      </c>
      <c r="D32" s="127">
        <v>1019319.14</v>
      </c>
      <c r="E32" s="127">
        <v>1060596</v>
      </c>
      <c r="F32" s="184"/>
      <c r="G32" s="183">
        <v>4.05</v>
      </c>
      <c r="H32" s="352"/>
    </row>
    <row r="33" spans="1:8" s="189" customFormat="1" ht="19" customHeight="1" x14ac:dyDescent="0.15">
      <c r="A33" s="348"/>
      <c r="B33" s="354" t="s">
        <v>217</v>
      </c>
      <c r="C33" s="354"/>
      <c r="D33" s="355">
        <v>227281565.06999999</v>
      </c>
      <c r="E33" s="355">
        <f>SUM(E25:E32)</f>
        <v>236410762.69999999</v>
      </c>
      <c r="F33" s="356"/>
      <c r="G33" s="357">
        <v>4.0199999999999996</v>
      </c>
      <c r="H33" s="358"/>
    </row>
    <row r="34" spans="1:8" ht="19" customHeight="1" x14ac:dyDescent="0.15">
      <c r="A34" s="359"/>
      <c r="B34" s="353" t="s">
        <v>71</v>
      </c>
      <c r="C34" s="176" t="s">
        <v>3</v>
      </c>
      <c r="D34" s="126">
        <v>1251952.3400000001</v>
      </c>
      <c r="E34" s="126">
        <v>1343398.7</v>
      </c>
      <c r="F34" s="178"/>
      <c r="G34" s="179">
        <v>7.3</v>
      </c>
      <c r="H34" s="352"/>
    </row>
    <row r="35" spans="1:8" ht="19" customHeight="1" x14ac:dyDescent="0.15">
      <c r="A35" s="348"/>
      <c r="B35" s="353"/>
      <c r="C35" s="181" t="s">
        <v>4</v>
      </c>
      <c r="D35" s="127">
        <v>520281.5</v>
      </c>
      <c r="E35" s="127">
        <v>201465.4</v>
      </c>
      <c r="F35" s="178"/>
      <c r="G35" s="183">
        <v>-61.28</v>
      </c>
      <c r="H35" s="352"/>
    </row>
    <row r="36" spans="1:8" ht="19" customHeight="1" x14ac:dyDescent="0.15">
      <c r="A36" s="348"/>
      <c r="B36" s="353"/>
      <c r="C36" s="176" t="s">
        <v>5</v>
      </c>
      <c r="D36" s="126">
        <v>464112.84</v>
      </c>
      <c r="E36" s="126">
        <v>490714.02</v>
      </c>
      <c r="F36" s="178"/>
      <c r="G36" s="179">
        <v>5.73</v>
      </c>
      <c r="H36" s="352"/>
    </row>
    <row r="37" spans="1:8" ht="19" customHeight="1" x14ac:dyDescent="0.15">
      <c r="A37" s="348"/>
      <c r="B37" s="353"/>
      <c r="C37" s="181" t="s">
        <v>6</v>
      </c>
      <c r="D37" s="127">
        <v>181349</v>
      </c>
      <c r="E37" s="127">
        <v>125233.5</v>
      </c>
      <c r="F37" s="178"/>
      <c r="G37" s="183">
        <v>-30.94</v>
      </c>
      <c r="H37" s="352"/>
    </row>
    <row r="38" spans="1:8" s="196" customFormat="1" ht="19" customHeight="1" x14ac:dyDescent="0.15">
      <c r="A38" s="348"/>
      <c r="B38" s="353"/>
      <c r="C38" s="176" t="s">
        <v>55</v>
      </c>
      <c r="D38" s="126">
        <v>369651</v>
      </c>
      <c r="E38" s="126">
        <v>345514</v>
      </c>
      <c r="F38" s="178"/>
      <c r="G38" s="179">
        <v>-6.53</v>
      </c>
      <c r="H38" s="352"/>
    </row>
    <row r="39" spans="1:8" s="196" customFormat="1" ht="19" customHeight="1" x14ac:dyDescent="0.15">
      <c r="A39" s="348"/>
      <c r="B39" s="353"/>
      <c r="C39" s="181" t="s">
        <v>7</v>
      </c>
      <c r="D39" s="127">
        <v>2450</v>
      </c>
      <c r="E39" s="127">
        <v>5390</v>
      </c>
      <c r="F39" s="178"/>
      <c r="G39" s="183">
        <v>120</v>
      </c>
      <c r="H39" s="352"/>
    </row>
    <row r="40" spans="1:8" ht="19" customHeight="1" x14ac:dyDescent="0.15">
      <c r="A40" s="348"/>
      <c r="B40" s="353"/>
      <c r="C40" s="176" t="s">
        <v>8</v>
      </c>
      <c r="D40" s="126">
        <v>680144</v>
      </c>
      <c r="E40" s="126">
        <v>497290</v>
      </c>
      <c r="F40" s="178"/>
      <c r="G40" s="179">
        <v>-26.88</v>
      </c>
      <c r="H40" s="352"/>
    </row>
    <row r="41" spans="1:8" ht="19" customHeight="1" x14ac:dyDescent="0.15">
      <c r="A41" s="348"/>
      <c r="B41" s="353"/>
      <c r="C41" s="181" t="s">
        <v>9</v>
      </c>
      <c r="D41" s="127">
        <v>71249.600000000006</v>
      </c>
      <c r="E41" s="127">
        <v>122344</v>
      </c>
      <c r="F41" s="184"/>
      <c r="G41" s="183">
        <v>71.709999999999994</v>
      </c>
      <c r="H41" s="352"/>
    </row>
    <row r="42" spans="1:8" s="189" customFormat="1" ht="19" customHeight="1" x14ac:dyDescent="0.15">
      <c r="A42" s="348"/>
      <c r="B42" s="354" t="s">
        <v>218</v>
      </c>
      <c r="C42" s="354"/>
      <c r="D42" s="355">
        <v>3541190.2800000003</v>
      </c>
      <c r="E42" s="355">
        <f>SUM(E34:E41)</f>
        <v>3131349.62</v>
      </c>
      <c r="F42" s="356"/>
      <c r="G42" s="357">
        <v>-11.57</v>
      </c>
      <c r="H42" s="358"/>
    </row>
    <row r="43" spans="1:8" ht="19" customHeight="1" x14ac:dyDescent="0.15">
      <c r="A43" s="359"/>
      <c r="B43" s="360" t="s">
        <v>53</v>
      </c>
      <c r="C43" s="361"/>
      <c r="D43" s="362">
        <v>904420584.31999993</v>
      </c>
      <c r="E43" s="362">
        <f>SUM(E42+E33+E24+E15)</f>
        <v>962850978.01999998</v>
      </c>
      <c r="F43" s="363"/>
      <c r="G43" s="364">
        <v>6.46</v>
      </c>
      <c r="H43" s="352"/>
    </row>
    <row r="44" spans="1:8" ht="10" customHeight="1" x14ac:dyDescent="0.15">
      <c r="A44" s="365"/>
      <c r="B44" s="366"/>
      <c r="C44" s="366"/>
      <c r="D44" s="366"/>
      <c r="E44" s="366"/>
      <c r="F44" s="366"/>
      <c r="G44" s="367"/>
      <c r="H44" s="368"/>
    </row>
    <row r="45" spans="1:8" ht="12" x14ac:dyDescent="0.15"/>
    <row r="46" spans="1:8" ht="12" x14ac:dyDescent="0.15"/>
    <row r="47" spans="1:8" ht="18" customHeight="1" x14ac:dyDescent="0.25">
      <c r="A47" s="333"/>
      <c r="B47" s="334" t="s">
        <v>323</v>
      </c>
      <c r="C47" s="335" t="s" vm="3">
        <v>326</v>
      </c>
      <c r="D47" s="335"/>
      <c r="E47" s="335"/>
      <c r="F47" s="335"/>
      <c r="G47" s="375" t="s">
        <v>363</v>
      </c>
      <c r="H47" s="336"/>
    </row>
    <row r="48" spans="1:8" ht="10" customHeight="1" x14ac:dyDescent="0.15">
      <c r="A48" s="337"/>
      <c r="B48" s="338"/>
      <c r="C48" s="338"/>
      <c r="D48" s="339"/>
      <c r="E48" s="339"/>
      <c r="F48" s="340"/>
      <c r="G48" s="341"/>
      <c r="H48" s="342"/>
    </row>
    <row r="49" spans="1:8" ht="52" customHeight="1" x14ac:dyDescent="0.15">
      <c r="A49" s="337"/>
      <c r="B49" s="343"/>
      <c r="C49" s="343"/>
      <c r="D49" s="344"/>
      <c r="E49" s="344"/>
      <c r="F49" s="345"/>
      <c r="G49" s="346"/>
      <c r="H49" s="347"/>
    </row>
    <row r="50" spans="1:8" ht="19" customHeight="1" x14ac:dyDescent="0.15">
      <c r="A50" s="348"/>
      <c r="B50" s="349" t="s">
        <v>67</v>
      </c>
      <c r="C50" s="349" t="s">
        <v>206</v>
      </c>
      <c r="D50" s="344"/>
      <c r="E50" s="344"/>
      <c r="F50" s="350"/>
      <c r="G50" s="351"/>
      <c r="H50" s="352"/>
    </row>
    <row r="51" spans="1:8" ht="19" customHeight="1" x14ac:dyDescent="0.15">
      <c r="A51" s="348"/>
      <c r="B51" s="353" t="s">
        <v>73</v>
      </c>
      <c r="C51" s="176" t="s">
        <v>3</v>
      </c>
      <c r="D51" s="177">
        <v>61162742.859999999</v>
      </c>
      <c r="E51" s="177">
        <v>67946395.140000001</v>
      </c>
      <c r="F51" s="178"/>
      <c r="G51" s="179">
        <v>11.09</v>
      </c>
      <c r="H51" s="352"/>
    </row>
    <row r="52" spans="1:8" ht="19" customHeight="1" x14ac:dyDescent="0.15">
      <c r="A52" s="348"/>
      <c r="B52" s="353"/>
      <c r="C52" s="181" t="s">
        <v>4</v>
      </c>
      <c r="D52" s="182">
        <v>29461141.949999999</v>
      </c>
      <c r="E52" s="182">
        <v>30948284.750000026</v>
      </c>
      <c r="F52" s="178"/>
      <c r="G52" s="183">
        <v>5.05</v>
      </c>
      <c r="H52" s="352"/>
    </row>
    <row r="53" spans="1:8" ht="19" customHeight="1" x14ac:dyDescent="0.15">
      <c r="A53" s="348"/>
      <c r="B53" s="353"/>
      <c r="C53" s="176" t="s">
        <v>5</v>
      </c>
      <c r="D53" s="177">
        <v>40852339.600000001</v>
      </c>
      <c r="E53" s="177">
        <v>39178293.680000007</v>
      </c>
      <c r="F53" s="178"/>
      <c r="G53" s="179">
        <v>-4.0999999999999996</v>
      </c>
      <c r="H53" s="352"/>
    </row>
    <row r="54" spans="1:8" ht="19" customHeight="1" x14ac:dyDescent="0.15">
      <c r="A54" s="348"/>
      <c r="B54" s="353"/>
      <c r="C54" s="181" t="s">
        <v>6</v>
      </c>
      <c r="D54" s="182">
        <v>45124920.869999997</v>
      </c>
      <c r="E54" s="182">
        <v>48972594.919999994</v>
      </c>
      <c r="F54" s="178"/>
      <c r="G54" s="183">
        <v>8.5299999999999994</v>
      </c>
      <c r="H54" s="352"/>
    </row>
    <row r="55" spans="1:8" ht="19" customHeight="1" x14ac:dyDescent="0.15">
      <c r="A55" s="348"/>
      <c r="B55" s="353"/>
      <c r="C55" s="176" t="s">
        <v>55</v>
      </c>
      <c r="D55" s="177">
        <v>34409218.899999999</v>
      </c>
      <c r="E55" s="177">
        <v>34482350.119999997</v>
      </c>
      <c r="F55" s="178"/>
      <c r="G55" s="179">
        <v>0.21</v>
      </c>
      <c r="H55" s="352"/>
    </row>
    <row r="56" spans="1:8" ht="19" customHeight="1" x14ac:dyDescent="0.15">
      <c r="A56" s="348"/>
      <c r="B56" s="353"/>
      <c r="C56" s="181" t="s">
        <v>7</v>
      </c>
      <c r="D56" s="182">
        <v>49274138.019999996</v>
      </c>
      <c r="E56" s="182">
        <v>49120194.479999997</v>
      </c>
      <c r="F56" s="178"/>
      <c r="G56" s="183">
        <v>-0.31</v>
      </c>
      <c r="H56" s="352"/>
    </row>
    <row r="57" spans="1:8" ht="19" customHeight="1" x14ac:dyDescent="0.15">
      <c r="A57" s="348"/>
      <c r="B57" s="353"/>
      <c r="C57" s="176" t="s">
        <v>8</v>
      </c>
      <c r="D57" s="177">
        <v>23410322.329999998</v>
      </c>
      <c r="E57" s="177">
        <v>20912031.439999994</v>
      </c>
      <c r="F57" s="178"/>
      <c r="G57" s="179">
        <v>-10.67</v>
      </c>
      <c r="H57" s="352"/>
    </row>
    <row r="58" spans="1:8" ht="19" customHeight="1" x14ac:dyDescent="0.15">
      <c r="A58" s="348"/>
      <c r="B58" s="353"/>
      <c r="C58" s="181" t="s">
        <v>9</v>
      </c>
      <c r="D58" s="182">
        <v>2370297.9</v>
      </c>
      <c r="E58" s="182">
        <v>1861120.1</v>
      </c>
      <c r="F58" s="184"/>
      <c r="G58" s="183">
        <v>-21.48</v>
      </c>
      <c r="H58" s="352"/>
    </row>
    <row r="59" spans="1:8" ht="19" customHeight="1" x14ac:dyDescent="0.15">
      <c r="A59" s="348"/>
      <c r="B59" s="354" t="s">
        <v>219</v>
      </c>
      <c r="C59" s="354"/>
      <c r="D59" s="369">
        <v>286065122.42999995</v>
      </c>
      <c r="E59" s="369">
        <f>SUM(E51:E58)</f>
        <v>293421264.63000005</v>
      </c>
      <c r="F59" s="356"/>
      <c r="G59" s="357">
        <v>2.57</v>
      </c>
      <c r="H59" s="358"/>
    </row>
    <row r="60" spans="1:8" ht="19" customHeight="1" x14ac:dyDescent="0.15">
      <c r="A60" s="359"/>
      <c r="B60" s="353" t="s">
        <v>74</v>
      </c>
      <c r="C60" s="176" t="s">
        <v>3</v>
      </c>
      <c r="D60" s="177">
        <v>14109165.960000001</v>
      </c>
      <c r="E60" s="177">
        <v>14289342.129999999</v>
      </c>
      <c r="F60" s="178"/>
      <c r="G60" s="179">
        <v>1.28</v>
      </c>
      <c r="H60" s="352"/>
    </row>
    <row r="61" spans="1:8" ht="19" customHeight="1" x14ac:dyDescent="0.15">
      <c r="A61" s="348"/>
      <c r="B61" s="353"/>
      <c r="C61" s="181" t="s">
        <v>4</v>
      </c>
      <c r="D61" s="182">
        <v>11312695.430000002</v>
      </c>
      <c r="E61" s="182">
        <v>10749815.760000002</v>
      </c>
      <c r="F61" s="178"/>
      <c r="G61" s="183">
        <v>-4.9800000000000004</v>
      </c>
      <c r="H61" s="352"/>
    </row>
    <row r="62" spans="1:8" ht="19" customHeight="1" x14ac:dyDescent="0.15">
      <c r="A62" s="348"/>
      <c r="B62" s="353"/>
      <c r="C62" s="176" t="s">
        <v>5</v>
      </c>
      <c r="D62" s="177">
        <v>6789667.1699999999</v>
      </c>
      <c r="E62" s="177">
        <v>10683671.819999998</v>
      </c>
      <c r="F62" s="178"/>
      <c r="G62" s="179">
        <v>57.35</v>
      </c>
      <c r="H62" s="352"/>
    </row>
    <row r="63" spans="1:8" ht="19" customHeight="1" x14ac:dyDescent="0.15">
      <c r="A63" s="348"/>
      <c r="B63" s="353"/>
      <c r="C63" s="181" t="s">
        <v>6</v>
      </c>
      <c r="D63" s="182">
        <v>9928008.0200000014</v>
      </c>
      <c r="E63" s="182">
        <v>10255780.35</v>
      </c>
      <c r="F63" s="178"/>
      <c r="G63" s="183">
        <v>3.3</v>
      </c>
      <c r="H63" s="352"/>
    </row>
    <row r="64" spans="1:8" ht="19" customHeight="1" x14ac:dyDescent="0.15">
      <c r="A64" s="348"/>
      <c r="B64" s="353"/>
      <c r="C64" s="176" t="s">
        <v>55</v>
      </c>
      <c r="D64" s="177">
        <v>3880977.44</v>
      </c>
      <c r="E64" s="177">
        <v>4042800.5799999996</v>
      </c>
      <c r="F64" s="178"/>
      <c r="G64" s="179">
        <v>4.17</v>
      </c>
      <c r="H64" s="352"/>
    </row>
    <row r="65" spans="1:8" ht="19" customHeight="1" x14ac:dyDescent="0.15">
      <c r="A65" s="348"/>
      <c r="B65" s="353"/>
      <c r="C65" s="181" t="s">
        <v>7</v>
      </c>
      <c r="D65" s="182">
        <v>1638554.44</v>
      </c>
      <c r="E65" s="182">
        <v>1541590.8800000001</v>
      </c>
      <c r="F65" s="178"/>
      <c r="G65" s="183">
        <v>-5.92</v>
      </c>
      <c r="H65" s="352"/>
    </row>
    <row r="66" spans="1:8" ht="19" customHeight="1" x14ac:dyDescent="0.15">
      <c r="A66" s="348"/>
      <c r="B66" s="353"/>
      <c r="C66" s="176" t="s">
        <v>8</v>
      </c>
      <c r="D66" s="177">
        <v>2198143.0099999998</v>
      </c>
      <c r="E66" s="177">
        <v>3010828.64</v>
      </c>
      <c r="F66" s="178"/>
      <c r="G66" s="179">
        <v>36.97</v>
      </c>
      <c r="H66" s="352"/>
    </row>
    <row r="67" spans="1:8" ht="19" customHeight="1" x14ac:dyDescent="0.15">
      <c r="A67" s="348"/>
      <c r="B67" s="353"/>
      <c r="C67" s="181" t="s">
        <v>9</v>
      </c>
      <c r="D67" s="182">
        <v>105291.9</v>
      </c>
      <c r="E67" s="182">
        <v>155403.1</v>
      </c>
      <c r="F67" s="184"/>
      <c r="G67" s="183">
        <v>47.59</v>
      </c>
      <c r="H67" s="352"/>
    </row>
    <row r="68" spans="1:8" ht="19" customHeight="1" x14ac:dyDescent="0.15">
      <c r="A68" s="348"/>
      <c r="B68" s="354" t="s">
        <v>220</v>
      </c>
      <c r="C68" s="354"/>
      <c r="D68" s="369">
        <v>49962503.369999997</v>
      </c>
      <c r="E68" s="369">
        <f>SUM(E60:E67)</f>
        <v>54729233.260000005</v>
      </c>
      <c r="F68" s="356"/>
      <c r="G68" s="357">
        <v>9.5399999999999991</v>
      </c>
      <c r="H68" s="358"/>
    </row>
    <row r="69" spans="1:8" ht="19" customHeight="1" x14ac:dyDescent="0.15">
      <c r="A69" s="359"/>
      <c r="B69" s="353" t="s">
        <v>75</v>
      </c>
      <c r="C69" s="176" t="s">
        <v>3</v>
      </c>
      <c r="D69" s="177">
        <v>7720317.46</v>
      </c>
      <c r="E69" s="177">
        <v>9204471.5399999991</v>
      </c>
      <c r="F69" s="178"/>
      <c r="G69" s="179">
        <v>19.22</v>
      </c>
      <c r="H69" s="352"/>
    </row>
    <row r="70" spans="1:8" ht="19" customHeight="1" x14ac:dyDescent="0.15">
      <c r="A70" s="348"/>
      <c r="B70" s="353"/>
      <c r="C70" s="181" t="s">
        <v>4</v>
      </c>
      <c r="D70" s="182">
        <v>5859210.0099999998</v>
      </c>
      <c r="E70" s="182">
        <v>5591129.870000001</v>
      </c>
      <c r="F70" s="178"/>
      <c r="G70" s="183">
        <v>-4.58</v>
      </c>
      <c r="H70" s="352"/>
    </row>
    <row r="71" spans="1:8" ht="19" customHeight="1" x14ac:dyDescent="0.15">
      <c r="A71" s="348"/>
      <c r="B71" s="353"/>
      <c r="C71" s="176" t="s">
        <v>5</v>
      </c>
      <c r="D71" s="177">
        <v>4817758.63</v>
      </c>
      <c r="E71" s="177">
        <v>7690119.8300000001</v>
      </c>
      <c r="F71" s="178"/>
      <c r="G71" s="179">
        <v>59.62</v>
      </c>
      <c r="H71" s="352"/>
    </row>
    <row r="72" spans="1:8" ht="19" customHeight="1" x14ac:dyDescent="0.15">
      <c r="A72" s="348"/>
      <c r="B72" s="353"/>
      <c r="C72" s="181" t="s">
        <v>6</v>
      </c>
      <c r="D72" s="182">
        <v>8382079.2800000003</v>
      </c>
      <c r="E72" s="182">
        <v>7833762.7400000002</v>
      </c>
      <c r="F72" s="178"/>
      <c r="G72" s="183">
        <v>-6.54</v>
      </c>
      <c r="H72" s="352"/>
    </row>
    <row r="73" spans="1:8" ht="19" customHeight="1" x14ac:dyDescent="0.15">
      <c r="A73" s="348"/>
      <c r="B73" s="353"/>
      <c r="C73" s="176" t="s">
        <v>55</v>
      </c>
      <c r="D73" s="177">
        <v>3002735.4</v>
      </c>
      <c r="E73" s="177">
        <v>2909185.96</v>
      </c>
      <c r="F73" s="178"/>
      <c r="G73" s="179">
        <v>-3.12</v>
      </c>
      <c r="H73" s="352"/>
    </row>
    <row r="74" spans="1:8" ht="19" customHeight="1" x14ac:dyDescent="0.15">
      <c r="A74" s="348"/>
      <c r="B74" s="353"/>
      <c r="C74" s="181" t="s">
        <v>7</v>
      </c>
      <c r="D74" s="182">
        <v>0</v>
      </c>
      <c r="E74" s="182">
        <v>0</v>
      </c>
      <c r="F74" s="178"/>
      <c r="G74" s="183">
        <v>0</v>
      </c>
      <c r="H74" s="352"/>
    </row>
    <row r="75" spans="1:8" ht="19" customHeight="1" x14ac:dyDescent="0.15">
      <c r="A75" s="348"/>
      <c r="B75" s="353"/>
      <c r="C75" s="176" t="s">
        <v>8</v>
      </c>
      <c r="D75" s="177">
        <v>1539320.62</v>
      </c>
      <c r="E75" s="177">
        <v>1878748.1700000002</v>
      </c>
      <c r="F75" s="178"/>
      <c r="G75" s="179">
        <v>22.05</v>
      </c>
      <c r="H75" s="352"/>
    </row>
    <row r="76" spans="1:8" ht="19" customHeight="1" x14ac:dyDescent="0.15">
      <c r="A76" s="348"/>
      <c r="B76" s="353"/>
      <c r="C76" s="181" t="s">
        <v>9</v>
      </c>
      <c r="D76" s="182">
        <v>1727483.34</v>
      </c>
      <c r="E76" s="182">
        <v>2596526.7799999998</v>
      </c>
      <c r="F76" s="184"/>
      <c r="G76" s="183">
        <v>50.31</v>
      </c>
      <c r="H76" s="352"/>
    </row>
    <row r="77" spans="1:8" ht="19" customHeight="1" x14ac:dyDescent="0.15">
      <c r="A77" s="348"/>
      <c r="B77" s="354" t="s">
        <v>221</v>
      </c>
      <c r="C77" s="354"/>
      <c r="D77" s="369">
        <v>33048904.739999998</v>
      </c>
      <c r="E77" s="369">
        <f>SUM(E69:E76)</f>
        <v>37703944.890000008</v>
      </c>
      <c r="F77" s="356"/>
      <c r="G77" s="357">
        <v>14.09</v>
      </c>
      <c r="H77" s="358"/>
    </row>
    <row r="78" spans="1:8" ht="19" customHeight="1" x14ac:dyDescent="0.15">
      <c r="A78" s="359"/>
      <c r="B78" s="353" t="s">
        <v>76</v>
      </c>
      <c r="C78" s="176" t="s">
        <v>3</v>
      </c>
      <c r="D78" s="177">
        <v>47669215.280000001</v>
      </c>
      <c r="E78" s="177">
        <v>53696123.209999993</v>
      </c>
      <c r="F78" s="178"/>
      <c r="G78" s="179">
        <v>12.64</v>
      </c>
      <c r="H78" s="352"/>
    </row>
    <row r="79" spans="1:8" ht="19" customHeight="1" x14ac:dyDescent="0.15">
      <c r="A79" s="348"/>
      <c r="B79" s="353"/>
      <c r="C79" s="181" t="s">
        <v>4</v>
      </c>
      <c r="D79" s="182">
        <v>55109134.110000007</v>
      </c>
      <c r="E79" s="182">
        <v>59297986.879999988</v>
      </c>
      <c r="F79" s="178"/>
      <c r="G79" s="183">
        <v>7.6</v>
      </c>
      <c r="H79" s="352"/>
    </row>
    <row r="80" spans="1:8" ht="19" customHeight="1" x14ac:dyDescent="0.15">
      <c r="A80" s="348"/>
      <c r="B80" s="353"/>
      <c r="C80" s="176" t="s">
        <v>5</v>
      </c>
      <c r="D80" s="177">
        <v>48916856.499999993</v>
      </c>
      <c r="E80" s="177">
        <v>37632007.159999982</v>
      </c>
      <c r="F80" s="178"/>
      <c r="G80" s="179">
        <v>-23.07</v>
      </c>
      <c r="H80" s="352"/>
    </row>
    <row r="81" spans="1:8" ht="19" customHeight="1" x14ac:dyDescent="0.15">
      <c r="A81" s="348"/>
      <c r="B81" s="353"/>
      <c r="C81" s="181" t="s">
        <v>6</v>
      </c>
      <c r="D81" s="182">
        <v>15952665.369999999</v>
      </c>
      <c r="E81" s="182">
        <v>16049016.43</v>
      </c>
      <c r="F81" s="178"/>
      <c r="G81" s="183">
        <v>0.6</v>
      </c>
      <c r="H81" s="352"/>
    </row>
    <row r="82" spans="1:8" ht="19" customHeight="1" x14ac:dyDescent="0.15">
      <c r="A82" s="348"/>
      <c r="B82" s="353"/>
      <c r="C82" s="176" t="s">
        <v>55</v>
      </c>
      <c r="D82" s="177">
        <v>19010497.710000001</v>
      </c>
      <c r="E82" s="177">
        <v>19751995.09</v>
      </c>
      <c r="F82" s="178"/>
      <c r="G82" s="179">
        <v>3.9</v>
      </c>
      <c r="H82" s="352"/>
    </row>
    <row r="83" spans="1:8" ht="19" customHeight="1" x14ac:dyDescent="0.15">
      <c r="A83" s="348"/>
      <c r="B83" s="353"/>
      <c r="C83" s="181" t="s">
        <v>7</v>
      </c>
      <c r="D83" s="182">
        <v>99987855.519999996</v>
      </c>
      <c r="E83" s="182">
        <v>103254253.37</v>
      </c>
      <c r="F83" s="178"/>
      <c r="G83" s="183">
        <v>3.27</v>
      </c>
      <c r="H83" s="352"/>
    </row>
    <row r="84" spans="1:8" ht="19" customHeight="1" x14ac:dyDescent="0.15">
      <c r="A84" s="348"/>
      <c r="B84" s="353"/>
      <c r="C84" s="176" t="s">
        <v>8</v>
      </c>
      <c r="D84" s="177">
        <v>33666906.640000001</v>
      </c>
      <c r="E84" s="177">
        <v>39276732.730000004</v>
      </c>
      <c r="F84" s="178"/>
      <c r="G84" s="179">
        <v>16.66</v>
      </c>
      <c r="H84" s="352"/>
    </row>
    <row r="85" spans="1:8" ht="19" customHeight="1" x14ac:dyDescent="0.15">
      <c r="A85" s="348"/>
      <c r="B85" s="353"/>
      <c r="C85" s="181" t="s">
        <v>9</v>
      </c>
      <c r="D85" s="182">
        <v>1150210.5</v>
      </c>
      <c r="E85" s="182">
        <v>815743</v>
      </c>
      <c r="F85" s="184"/>
      <c r="G85" s="183">
        <v>-29.08</v>
      </c>
      <c r="H85" s="352"/>
    </row>
    <row r="86" spans="1:8" ht="19" customHeight="1" x14ac:dyDescent="0.15">
      <c r="A86" s="348"/>
      <c r="B86" s="354" t="s">
        <v>222</v>
      </c>
      <c r="C86" s="354"/>
      <c r="D86" s="369">
        <v>321463341.63</v>
      </c>
      <c r="E86" s="369">
        <f>SUM(E78:E85)</f>
        <v>329773857.87</v>
      </c>
      <c r="F86" s="356"/>
      <c r="G86" s="357">
        <v>2.59</v>
      </c>
      <c r="H86" s="358"/>
    </row>
    <row r="87" spans="1:8" ht="19" customHeight="1" x14ac:dyDescent="0.15">
      <c r="A87" s="359"/>
      <c r="B87" s="360" t="s">
        <v>53</v>
      </c>
      <c r="C87" s="361"/>
      <c r="D87" s="370">
        <v>690539872.16999996</v>
      </c>
      <c r="E87" s="370">
        <f>SUM(E86+E77+E68+E59)</f>
        <v>715628300.6500001</v>
      </c>
      <c r="F87" s="363"/>
      <c r="G87" s="364">
        <v>3.63</v>
      </c>
      <c r="H87" s="352"/>
    </row>
    <row r="88" spans="1:8" ht="10" customHeight="1" x14ac:dyDescent="0.15">
      <c r="A88" s="365"/>
      <c r="B88" s="366"/>
      <c r="C88" s="366"/>
      <c r="D88" s="366"/>
      <c r="E88" s="366"/>
      <c r="F88" s="366"/>
      <c r="G88" s="367"/>
      <c r="H88" s="368"/>
    </row>
    <row r="89" spans="1:8" ht="12" x14ac:dyDescent="0.15"/>
    <row r="90" spans="1:8" ht="12" x14ac:dyDescent="0.15"/>
    <row r="91" spans="1:8" ht="18" customHeight="1" x14ac:dyDescent="0.25">
      <c r="A91" s="333"/>
      <c r="B91" s="334" t="s">
        <v>323</v>
      </c>
      <c r="C91" s="335" t="s" vm="4">
        <v>327</v>
      </c>
      <c r="D91" s="335"/>
      <c r="E91" s="335"/>
      <c r="F91" s="335"/>
      <c r="G91" s="375" t="s">
        <v>364</v>
      </c>
      <c r="H91" s="336"/>
    </row>
    <row r="92" spans="1:8" ht="10" customHeight="1" x14ac:dyDescent="0.15">
      <c r="A92" s="337"/>
      <c r="B92" s="338"/>
      <c r="C92" s="338"/>
      <c r="D92" s="339"/>
      <c r="E92" s="339"/>
      <c r="F92" s="340"/>
      <c r="G92" s="341"/>
      <c r="H92" s="342"/>
    </row>
    <row r="93" spans="1:8" ht="52" customHeight="1" x14ac:dyDescent="0.15">
      <c r="A93" s="337"/>
      <c r="B93" s="343"/>
      <c r="C93" s="343"/>
      <c r="D93" s="344"/>
      <c r="E93" s="344"/>
      <c r="F93" s="345"/>
      <c r="G93" s="346"/>
      <c r="H93" s="347"/>
    </row>
    <row r="94" spans="1:8" ht="19" customHeight="1" x14ac:dyDescent="0.15">
      <c r="A94" s="348"/>
      <c r="B94" s="349" t="s">
        <v>67</v>
      </c>
      <c r="C94" s="349" t="s">
        <v>206</v>
      </c>
      <c r="D94" s="344"/>
      <c r="E94" s="344"/>
      <c r="F94" s="350"/>
      <c r="G94" s="351"/>
      <c r="H94" s="352"/>
    </row>
    <row r="95" spans="1:8" ht="19" customHeight="1" x14ac:dyDescent="0.15">
      <c r="A95" s="348"/>
      <c r="B95" s="353" t="s">
        <v>78</v>
      </c>
      <c r="C95" s="176" t="s">
        <v>3</v>
      </c>
      <c r="D95" s="177">
        <v>76146491.370000005</v>
      </c>
      <c r="E95" s="177">
        <v>88374720.819999993</v>
      </c>
      <c r="F95" s="178"/>
      <c r="G95" s="179">
        <v>16.059999999999999</v>
      </c>
      <c r="H95" s="352"/>
    </row>
    <row r="96" spans="1:8" ht="19" customHeight="1" x14ac:dyDescent="0.15">
      <c r="A96" s="348"/>
      <c r="B96" s="353"/>
      <c r="C96" s="181" t="s">
        <v>4</v>
      </c>
      <c r="D96" s="182">
        <v>56469568.43</v>
      </c>
      <c r="E96" s="182">
        <v>55168131.389999986</v>
      </c>
      <c r="F96" s="178"/>
      <c r="G96" s="183">
        <v>-2.2999999999999998</v>
      </c>
      <c r="H96" s="352"/>
    </row>
    <row r="97" spans="1:8" ht="19" customHeight="1" x14ac:dyDescent="0.15">
      <c r="A97" s="348"/>
      <c r="B97" s="353"/>
      <c r="C97" s="176" t="s">
        <v>5</v>
      </c>
      <c r="D97" s="177">
        <v>63209834.549999997</v>
      </c>
      <c r="E97" s="177">
        <v>60699354.689999983</v>
      </c>
      <c r="F97" s="178"/>
      <c r="G97" s="179">
        <v>-3.97</v>
      </c>
      <c r="H97" s="352"/>
    </row>
    <row r="98" spans="1:8" ht="19" customHeight="1" x14ac:dyDescent="0.15">
      <c r="A98" s="348"/>
      <c r="B98" s="353"/>
      <c r="C98" s="181" t="s">
        <v>6</v>
      </c>
      <c r="D98" s="182">
        <v>90876961.699999988</v>
      </c>
      <c r="E98" s="182">
        <v>66758368.699999988</v>
      </c>
      <c r="F98" s="178"/>
      <c r="G98" s="183">
        <v>-26.54</v>
      </c>
      <c r="H98" s="352"/>
    </row>
    <row r="99" spans="1:8" ht="19" customHeight="1" x14ac:dyDescent="0.15">
      <c r="A99" s="348"/>
      <c r="B99" s="353"/>
      <c r="C99" s="176" t="s">
        <v>55</v>
      </c>
      <c r="D99" s="177">
        <v>22928647.189999998</v>
      </c>
      <c r="E99" s="177">
        <v>23024545.450000003</v>
      </c>
      <c r="F99" s="178"/>
      <c r="G99" s="179">
        <v>0.42</v>
      </c>
      <c r="H99" s="352"/>
    </row>
    <row r="100" spans="1:8" ht="19" customHeight="1" x14ac:dyDescent="0.15">
      <c r="A100" s="348"/>
      <c r="B100" s="353"/>
      <c r="C100" s="181" t="s">
        <v>7</v>
      </c>
      <c r="D100" s="182">
        <v>27427398.719999999</v>
      </c>
      <c r="E100" s="182">
        <v>27833056.66</v>
      </c>
      <c r="F100" s="178"/>
      <c r="G100" s="183">
        <v>1.48</v>
      </c>
      <c r="H100" s="352"/>
    </row>
    <row r="101" spans="1:8" ht="19" customHeight="1" x14ac:dyDescent="0.15">
      <c r="A101" s="348"/>
      <c r="B101" s="353"/>
      <c r="C101" s="176" t="s">
        <v>8</v>
      </c>
      <c r="D101" s="177">
        <v>24972489.759999998</v>
      </c>
      <c r="E101" s="177">
        <v>18475440.850000001</v>
      </c>
      <c r="F101" s="178"/>
      <c r="G101" s="179">
        <v>-26.02</v>
      </c>
      <c r="H101" s="352"/>
    </row>
    <row r="102" spans="1:8" ht="19" customHeight="1" x14ac:dyDescent="0.15">
      <c r="A102" s="348"/>
      <c r="B102" s="353"/>
      <c r="C102" s="181" t="s">
        <v>9</v>
      </c>
      <c r="D102" s="182">
        <v>1124415.3999999999</v>
      </c>
      <c r="E102" s="182">
        <v>279843.31</v>
      </c>
      <c r="F102" s="184"/>
      <c r="G102" s="183">
        <v>-75.11</v>
      </c>
      <c r="H102" s="352"/>
    </row>
    <row r="103" spans="1:8" ht="19" customHeight="1" x14ac:dyDescent="0.15">
      <c r="A103" s="348"/>
      <c r="B103" s="354" t="s">
        <v>223</v>
      </c>
      <c r="C103" s="354"/>
      <c r="D103" s="369">
        <v>363155807.12</v>
      </c>
      <c r="E103" s="369">
        <f>SUM(E95:E102)</f>
        <v>340613461.87</v>
      </c>
      <c r="F103" s="356"/>
      <c r="G103" s="357">
        <v>-6.21</v>
      </c>
      <c r="H103" s="358"/>
    </row>
    <row r="104" spans="1:8" ht="19" customHeight="1" x14ac:dyDescent="0.15">
      <c r="A104" s="359"/>
      <c r="B104" s="353" t="s">
        <v>79</v>
      </c>
      <c r="C104" s="176" t="s">
        <v>3</v>
      </c>
      <c r="D104" s="177">
        <v>16307412.779999999</v>
      </c>
      <c r="E104" s="177">
        <v>18219028.580000002</v>
      </c>
      <c r="F104" s="178"/>
      <c r="G104" s="179">
        <v>11.72</v>
      </c>
      <c r="H104" s="352"/>
    </row>
    <row r="105" spans="1:8" ht="19" customHeight="1" x14ac:dyDescent="0.15">
      <c r="A105" s="348"/>
      <c r="B105" s="353"/>
      <c r="C105" s="181" t="s">
        <v>4</v>
      </c>
      <c r="D105" s="182">
        <v>10610333.560000001</v>
      </c>
      <c r="E105" s="182">
        <v>11624282.549999999</v>
      </c>
      <c r="F105" s="178"/>
      <c r="G105" s="183">
        <v>9.56</v>
      </c>
      <c r="H105" s="352"/>
    </row>
    <row r="106" spans="1:8" ht="19" customHeight="1" x14ac:dyDescent="0.15">
      <c r="A106" s="348"/>
      <c r="B106" s="353"/>
      <c r="C106" s="176" t="s">
        <v>5</v>
      </c>
      <c r="D106" s="177">
        <v>7470515.3799999999</v>
      </c>
      <c r="E106" s="177">
        <v>8879317.879999999</v>
      </c>
      <c r="F106" s="178"/>
      <c r="G106" s="179">
        <v>18.86</v>
      </c>
      <c r="H106" s="352"/>
    </row>
    <row r="107" spans="1:8" ht="19" customHeight="1" x14ac:dyDescent="0.15">
      <c r="A107" s="348"/>
      <c r="B107" s="353"/>
      <c r="C107" s="181" t="s">
        <v>6</v>
      </c>
      <c r="D107" s="182">
        <v>5745443.2199999997</v>
      </c>
      <c r="E107" s="182">
        <v>6614379.2999999998</v>
      </c>
      <c r="F107" s="178"/>
      <c r="G107" s="183">
        <v>15.12</v>
      </c>
      <c r="H107" s="352"/>
    </row>
    <row r="108" spans="1:8" ht="19" customHeight="1" x14ac:dyDescent="0.15">
      <c r="A108" s="348"/>
      <c r="B108" s="353"/>
      <c r="C108" s="176" t="s">
        <v>55</v>
      </c>
      <c r="D108" s="177">
        <v>13223097.290000001</v>
      </c>
      <c r="E108" s="177">
        <v>13013595.310000001</v>
      </c>
      <c r="F108" s="178"/>
      <c r="G108" s="179">
        <v>-1.58</v>
      </c>
      <c r="H108" s="352"/>
    </row>
    <row r="109" spans="1:8" ht="19" customHeight="1" x14ac:dyDescent="0.15">
      <c r="A109" s="348"/>
      <c r="B109" s="353"/>
      <c r="C109" s="181" t="s">
        <v>7</v>
      </c>
      <c r="D109" s="182">
        <v>808231.96</v>
      </c>
      <c r="E109" s="182">
        <v>878583.1</v>
      </c>
      <c r="F109" s="178"/>
      <c r="G109" s="183">
        <v>8.6999999999999993</v>
      </c>
      <c r="H109" s="352"/>
    </row>
    <row r="110" spans="1:8" ht="19" customHeight="1" x14ac:dyDescent="0.15">
      <c r="A110" s="348"/>
      <c r="B110" s="353"/>
      <c r="C110" s="176" t="s">
        <v>8</v>
      </c>
      <c r="D110" s="177">
        <v>1366659.88</v>
      </c>
      <c r="E110" s="177">
        <v>1462450</v>
      </c>
      <c r="F110" s="178"/>
      <c r="G110" s="179">
        <v>7.01</v>
      </c>
      <c r="H110" s="352"/>
    </row>
    <row r="111" spans="1:8" ht="19" customHeight="1" x14ac:dyDescent="0.15">
      <c r="A111" s="348"/>
      <c r="B111" s="353"/>
      <c r="C111" s="181" t="s">
        <v>9</v>
      </c>
      <c r="D111" s="182">
        <v>544122.25</v>
      </c>
      <c r="E111" s="182">
        <v>389300.1</v>
      </c>
      <c r="F111" s="184"/>
      <c r="G111" s="183">
        <v>-28.45</v>
      </c>
      <c r="H111" s="352"/>
    </row>
    <row r="112" spans="1:8" ht="19" customHeight="1" x14ac:dyDescent="0.15">
      <c r="A112" s="348"/>
      <c r="B112" s="354" t="s">
        <v>224</v>
      </c>
      <c r="C112" s="354"/>
      <c r="D112" s="369">
        <v>56075816.32</v>
      </c>
      <c r="E112" s="369">
        <f>SUM(E104:E111)</f>
        <v>61080936.820000008</v>
      </c>
      <c r="F112" s="356"/>
      <c r="G112" s="357">
        <v>8.93</v>
      </c>
      <c r="H112" s="358"/>
    </row>
    <row r="113" spans="1:8" ht="19" customHeight="1" x14ac:dyDescent="0.15">
      <c r="A113" s="359"/>
      <c r="B113" s="353" t="s">
        <v>80</v>
      </c>
      <c r="C113" s="176" t="s">
        <v>3</v>
      </c>
      <c r="D113" s="177">
        <v>43287682.549999997</v>
      </c>
      <c r="E113" s="177">
        <v>49041378.04999999</v>
      </c>
      <c r="F113" s="178"/>
      <c r="G113" s="179">
        <v>13.29</v>
      </c>
      <c r="H113" s="352"/>
    </row>
    <row r="114" spans="1:8" ht="19" customHeight="1" x14ac:dyDescent="0.15">
      <c r="A114" s="348"/>
      <c r="B114" s="353"/>
      <c r="C114" s="181" t="s">
        <v>4</v>
      </c>
      <c r="D114" s="182">
        <v>28179738.309999999</v>
      </c>
      <c r="E114" s="182">
        <v>29564168.409999993</v>
      </c>
      <c r="F114" s="178"/>
      <c r="G114" s="183">
        <v>4.91</v>
      </c>
      <c r="H114" s="352"/>
    </row>
    <row r="115" spans="1:8" ht="19" customHeight="1" x14ac:dyDescent="0.15">
      <c r="A115" s="348"/>
      <c r="B115" s="353"/>
      <c r="C115" s="176" t="s">
        <v>5</v>
      </c>
      <c r="D115" s="177">
        <v>39394959.350000001</v>
      </c>
      <c r="E115" s="177">
        <v>48877716.610000007</v>
      </c>
      <c r="F115" s="178"/>
      <c r="G115" s="179">
        <v>24.07</v>
      </c>
      <c r="H115" s="352"/>
    </row>
    <row r="116" spans="1:8" ht="19" customHeight="1" x14ac:dyDescent="0.15">
      <c r="A116" s="348"/>
      <c r="B116" s="353"/>
      <c r="C116" s="181" t="s">
        <v>6</v>
      </c>
      <c r="D116" s="182">
        <v>35924065.660000004</v>
      </c>
      <c r="E116" s="182">
        <v>35356274.43</v>
      </c>
      <c r="F116" s="178"/>
      <c r="G116" s="183">
        <v>-1.58</v>
      </c>
      <c r="H116" s="352"/>
    </row>
    <row r="117" spans="1:8" ht="19" customHeight="1" x14ac:dyDescent="0.15">
      <c r="A117" s="348"/>
      <c r="B117" s="353"/>
      <c r="C117" s="176" t="s">
        <v>55</v>
      </c>
      <c r="D117" s="177">
        <v>22482049.610000003</v>
      </c>
      <c r="E117" s="177">
        <v>22405256.740000006</v>
      </c>
      <c r="F117" s="178"/>
      <c r="G117" s="179">
        <v>-0.34</v>
      </c>
      <c r="H117" s="352"/>
    </row>
    <row r="118" spans="1:8" ht="19" customHeight="1" x14ac:dyDescent="0.15">
      <c r="A118" s="348"/>
      <c r="B118" s="353"/>
      <c r="C118" s="181" t="s">
        <v>7</v>
      </c>
      <c r="D118" s="182">
        <v>7453527.7000000002</v>
      </c>
      <c r="E118" s="182">
        <v>7745939.4499999993</v>
      </c>
      <c r="F118" s="178"/>
      <c r="G118" s="183">
        <v>3.92</v>
      </c>
      <c r="H118" s="352"/>
    </row>
    <row r="119" spans="1:8" ht="19" customHeight="1" x14ac:dyDescent="0.15">
      <c r="A119" s="348"/>
      <c r="B119" s="353"/>
      <c r="C119" s="176" t="s">
        <v>8</v>
      </c>
      <c r="D119" s="177">
        <v>16378586.91</v>
      </c>
      <c r="E119" s="177">
        <v>17408765.970000003</v>
      </c>
      <c r="F119" s="178"/>
      <c r="G119" s="179">
        <v>6.29</v>
      </c>
      <c r="H119" s="352"/>
    </row>
    <row r="120" spans="1:8" ht="19" customHeight="1" x14ac:dyDescent="0.15">
      <c r="A120" s="348"/>
      <c r="B120" s="353"/>
      <c r="C120" s="181" t="s">
        <v>9</v>
      </c>
      <c r="D120" s="182">
        <v>4244821.83</v>
      </c>
      <c r="E120" s="182">
        <v>5694671.8800000008</v>
      </c>
      <c r="F120" s="184"/>
      <c r="G120" s="183">
        <v>34.159999999999997</v>
      </c>
      <c r="H120" s="352"/>
    </row>
    <row r="121" spans="1:8" ht="19" customHeight="1" x14ac:dyDescent="0.15">
      <c r="A121" s="348"/>
      <c r="B121" s="354" t="s">
        <v>225</v>
      </c>
      <c r="C121" s="354"/>
      <c r="D121" s="369">
        <v>197345431.92000002</v>
      </c>
      <c r="E121" s="369">
        <f>SUM(E113:E120)</f>
        <v>216094171.53999999</v>
      </c>
      <c r="F121" s="356"/>
      <c r="G121" s="357">
        <v>9.5</v>
      </c>
      <c r="H121" s="358"/>
    </row>
    <row r="122" spans="1:8" ht="19" customHeight="1" x14ac:dyDescent="0.15">
      <c r="A122" s="359"/>
      <c r="B122" s="353" t="s">
        <v>81</v>
      </c>
      <c r="C122" s="176" t="s">
        <v>3</v>
      </c>
      <c r="D122" s="177">
        <v>8379854.3499999996</v>
      </c>
      <c r="E122" s="177">
        <v>8571410.629999999</v>
      </c>
      <c r="F122" s="178"/>
      <c r="G122" s="179">
        <v>2.29</v>
      </c>
      <c r="H122" s="352"/>
    </row>
    <row r="123" spans="1:8" ht="19" customHeight="1" x14ac:dyDescent="0.15">
      <c r="A123" s="348"/>
      <c r="B123" s="353"/>
      <c r="C123" s="181" t="s">
        <v>4</v>
      </c>
      <c r="D123" s="182">
        <v>3540726.95</v>
      </c>
      <c r="E123" s="182">
        <v>3002922.41</v>
      </c>
      <c r="F123" s="178"/>
      <c r="G123" s="183">
        <v>-15.19</v>
      </c>
      <c r="H123" s="352"/>
    </row>
    <row r="124" spans="1:8" ht="19" customHeight="1" x14ac:dyDescent="0.15">
      <c r="A124" s="348"/>
      <c r="B124" s="353"/>
      <c r="C124" s="176" t="s">
        <v>5</v>
      </c>
      <c r="D124" s="177">
        <v>3750764.7699999996</v>
      </c>
      <c r="E124" s="177">
        <v>4034162.76</v>
      </c>
      <c r="F124" s="178"/>
      <c r="G124" s="179">
        <v>7.56</v>
      </c>
      <c r="H124" s="352"/>
    </row>
    <row r="125" spans="1:8" ht="19" customHeight="1" x14ac:dyDescent="0.15">
      <c r="A125" s="348"/>
      <c r="B125" s="353"/>
      <c r="C125" s="181" t="s">
        <v>6</v>
      </c>
      <c r="D125" s="182">
        <v>3742256.28</v>
      </c>
      <c r="E125" s="182">
        <v>4016229.6799999992</v>
      </c>
      <c r="F125" s="178"/>
      <c r="G125" s="183">
        <v>7.32</v>
      </c>
      <c r="H125" s="352"/>
    </row>
    <row r="126" spans="1:8" ht="19" customHeight="1" x14ac:dyDescent="0.15">
      <c r="A126" s="348"/>
      <c r="B126" s="353"/>
      <c r="C126" s="176" t="s">
        <v>55</v>
      </c>
      <c r="D126" s="177">
        <v>4131681.98</v>
      </c>
      <c r="E126" s="177">
        <v>4417554.32</v>
      </c>
      <c r="F126" s="178"/>
      <c r="G126" s="179">
        <v>6.92</v>
      </c>
      <c r="H126" s="352"/>
    </row>
    <row r="127" spans="1:8" ht="19" customHeight="1" x14ac:dyDescent="0.15">
      <c r="A127" s="348"/>
      <c r="B127" s="353"/>
      <c r="C127" s="181" t="s">
        <v>7</v>
      </c>
      <c r="D127" s="182">
        <v>981434</v>
      </c>
      <c r="E127" s="182">
        <v>1095731.6000000001</v>
      </c>
      <c r="F127" s="178"/>
      <c r="G127" s="183">
        <v>11.65</v>
      </c>
      <c r="H127" s="352"/>
    </row>
    <row r="128" spans="1:8" ht="19" customHeight="1" x14ac:dyDescent="0.15">
      <c r="A128" s="348"/>
      <c r="B128" s="353"/>
      <c r="C128" s="176" t="s">
        <v>8</v>
      </c>
      <c r="D128" s="177">
        <v>2626924</v>
      </c>
      <c r="E128" s="177">
        <v>2564857.5</v>
      </c>
      <c r="F128" s="178"/>
      <c r="G128" s="179">
        <v>-2.36</v>
      </c>
      <c r="H128" s="352"/>
    </row>
    <row r="129" spans="1:8" ht="19" customHeight="1" x14ac:dyDescent="0.15">
      <c r="A129" s="348"/>
      <c r="B129" s="353"/>
      <c r="C129" s="181" t="s">
        <v>9</v>
      </c>
      <c r="D129" s="182">
        <v>405685.97</v>
      </c>
      <c r="E129" s="182">
        <v>208931</v>
      </c>
      <c r="F129" s="184"/>
      <c r="G129" s="183">
        <v>-48.5</v>
      </c>
      <c r="H129" s="352"/>
    </row>
    <row r="130" spans="1:8" ht="19" customHeight="1" x14ac:dyDescent="0.15">
      <c r="A130" s="348"/>
      <c r="B130" s="354" t="s">
        <v>226</v>
      </c>
      <c r="C130" s="354"/>
      <c r="D130" s="369">
        <v>27559328.300000001</v>
      </c>
      <c r="E130" s="369">
        <f>SUM(E122:E129)</f>
        <v>27911799.899999999</v>
      </c>
      <c r="F130" s="356"/>
      <c r="G130" s="357">
        <v>1.28</v>
      </c>
      <c r="H130" s="358"/>
    </row>
    <row r="131" spans="1:8" ht="19" customHeight="1" x14ac:dyDescent="0.15">
      <c r="A131" s="359"/>
      <c r="B131" s="360" t="s">
        <v>53</v>
      </c>
      <c r="C131" s="361"/>
      <c r="D131" s="370">
        <v>644136383.65999997</v>
      </c>
      <c r="E131" s="370">
        <f>SUM(E130+E121+E112+E103)</f>
        <v>645700370.13</v>
      </c>
      <c r="F131" s="363"/>
      <c r="G131" s="364">
        <v>0.24</v>
      </c>
      <c r="H131" s="352"/>
    </row>
    <row r="132" spans="1:8" ht="10" customHeight="1" x14ac:dyDescent="0.15">
      <c r="A132" s="365"/>
      <c r="B132" s="366"/>
      <c r="C132" s="366"/>
      <c r="D132" s="366"/>
      <c r="E132" s="366"/>
      <c r="F132" s="366"/>
      <c r="G132" s="367"/>
      <c r="H132" s="368"/>
    </row>
    <row r="135" spans="1:8" ht="18" customHeight="1" x14ac:dyDescent="0.25">
      <c r="A135" s="333"/>
      <c r="B135" s="334" t="s">
        <v>323</v>
      </c>
      <c r="C135" s="335" t="s" vm="5">
        <v>328</v>
      </c>
      <c r="D135" s="335"/>
      <c r="E135" s="335"/>
      <c r="F135" s="335"/>
      <c r="G135" s="375" t="s">
        <v>365</v>
      </c>
      <c r="H135" s="336"/>
    </row>
    <row r="136" spans="1:8" ht="10" customHeight="1" x14ac:dyDescent="0.15">
      <c r="A136" s="337"/>
      <c r="B136" s="338"/>
      <c r="C136" s="338"/>
      <c r="D136" s="339"/>
      <c r="E136" s="339"/>
      <c r="F136" s="340"/>
      <c r="G136" s="341"/>
      <c r="H136" s="342"/>
    </row>
    <row r="137" spans="1:8" ht="52" customHeight="1" x14ac:dyDescent="0.15">
      <c r="A137" s="337"/>
      <c r="B137" s="343"/>
      <c r="C137" s="343"/>
      <c r="D137" s="344"/>
      <c r="E137" s="344"/>
      <c r="F137" s="345"/>
      <c r="G137" s="346"/>
      <c r="H137" s="347"/>
    </row>
    <row r="138" spans="1:8" ht="19" customHeight="1" x14ac:dyDescent="0.15">
      <c r="A138" s="348"/>
      <c r="B138" s="349" t="s">
        <v>67</v>
      </c>
      <c r="C138" s="349" t="s">
        <v>206</v>
      </c>
      <c r="D138" s="344"/>
      <c r="E138" s="344"/>
      <c r="F138" s="350"/>
      <c r="G138" s="351"/>
      <c r="H138" s="352"/>
    </row>
    <row r="139" spans="1:8" ht="19" customHeight="1" x14ac:dyDescent="0.15">
      <c r="A139" s="348"/>
      <c r="B139" s="353" t="s">
        <v>204</v>
      </c>
      <c r="C139" s="176" t="s">
        <v>3</v>
      </c>
      <c r="D139" s="177">
        <v>12327052.140000001</v>
      </c>
      <c r="E139" s="177">
        <v>14317460.120000003</v>
      </c>
      <c r="F139" s="178"/>
      <c r="G139" s="179">
        <v>16.149999999999999</v>
      </c>
      <c r="H139" s="352"/>
    </row>
    <row r="140" spans="1:8" ht="19" customHeight="1" x14ac:dyDescent="0.15">
      <c r="A140" s="348"/>
      <c r="B140" s="353"/>
      <c r="C140" s="181" t="s">
        <v>4</v>
      </c>
      <c r="D140" s="182">
        <v>2937349.2399999998</v>
      </c>
      <c r="E140" s="182">
        <v>3062259.4399999995</v>
      </c>
      <c r="F140" s="178"/>
      <c r="G140" s="183">
        <v>4.25</v>
      </c>
      <c r="H140" s="352"/>
    </row>
    <row r="141" spans="1:8" ht="19" customHeight="1" x14ac:dyDescent="0.15">
      <c r="A141" s="348"/>
      <c r="B141" s="353"/>
      <c r="C141" s="176" t="s">
        <v>5</v>
      </c>
      <c r="D141" s="177">
        <v>3058360.23</v>
      </c>
      <c r="E141" s="177">
        <v>5195174.91</v>
      </c>
      <c r="F141" s="178"/>
      <c r="G141" s="179">
        <v>69.87</v>
      </c>
      <c r="H141" s="352"/>
    </row>
    <row r="142" spans="1:8" ht="19" customHeight="1" x14ac:dyDescent="0.15">
      <c r="A142" s="348"/>
      <c r="B142" s="353"/>
      <c r="C142" s="181" t="s">
        <v>6</v>
      </c>
      <c r="D142" s="182">
        <v>2419482.4699999997</v>
      </c>
      <c r="E142" s="182">
        <v>2421772.4000000004</v>
      </c>
      <c r="F142" s="178"/>
      <c r="G142" s="183">
        <v>0.09</v>
      </c>
      <c r="H142" s="352"/>
    </row>
    <row r="143" spans="1:8" ht="19" customHeight="1" x14ac:dyDescent="0.15">
      <c r="A143" s="348"/>
      <c r="B143" s="353"/>
      <c r="C143" s="176" t="s">
        <v>55</v>
      </c>
      <c r="D143" s="177">
        <v>3444279.34</v>
      </c>
      <c r="E143" s="177">
        <v>3210658.0500000003</v>
      </c>
      <c r="F143" s="178"/>
      <c r="G143" s="179">
        <v>-6.78</v>
      </c>
      <c r="H143" s="352"/>
    </row>
    <row r="144" spans="1:8" ht="19" customHeight="1" x14ac:dyDescent="0.15">
      <c r="A144" s="348"/>
      <c r="B144" s="353"/>
      <c r="C144" s="181" t="s">
        <v>7</v>
      </c>
      <c r="D144" s="182">
        <v>3170706.4</v>
      </c>
      <c r="E144" s="182">
        <v>3338913.7</v>
      </c>
      <c r="F144" s="178"/>
      <c r="G144" s="183">
        <v>5.31</v>
      </c>
      <c r="H144" s="352"/>
    </row>
    <row r="145" spans="1:8" ht="19" customHeight="1" x14ac:dyDescent="0.15">
      <c r="A145" s="348"/>
      <c r="B145" s="353"/>
      <c r="C145" s="176" t="s">
        <v>8</v>
      </c>
      <c r="D145" s="177">
        <v>810344.2</v>
      </c>
      <c r="E145" s="177">
        <v>516590.5</v>
      </c>
      <c r="F145" s="178"/>
      <c r="G145" s="179">
        <v>-36.25</v>
      </c>
      <c r="H145" s="352"/>
    </row>
    <row r="146" spans="1:8" ht="19" customHeight="1" x14ac:dyDescent="0.15">
      <c r="A146" s="348"/>
      <c r="B146" s="353"/>
      <c r="C146" s="181" t="s">
        <v>9</v>
      </c>
      <c r="D146" s="182">
        <v>32889</v>
      </c>
      <c r="E146" s="182">
        <v>8765</v>
      </c>
      <c r="F146" s="184"/>
      <c r="G146" s="183">
        <v>-73.349999999999994</v>
      </c>
      <c r="H146" s="352"/>
    </row>
    <row r="147" spans="1:8" ht="19" customHeight="1" x14ac:dyDescent="0.15">
      <c r="A147" s="348"/>
      <c r="B147" s="354" t="s">
        <v>329</v>
      </c>
      <c r="C147" s="354"/>
      <c r="D147" s="369">
        <v>28200463.019999996</v>
      </c>
      <c r="E147" s="369">
        <f>SUM(E139:E146)</f>
        <v>32071594.120000005</v>
      </c>
      <c r="F147" s="356"/>
      <c r="G147" s="357">
        <v>13.73</v>
      </c>
      <c r="H147" s="358"/>
    </row>
    <row r="148" spans="1:8" ht="19" customHeight="1" x14ac:dyDescent="0.15">
      <c r="A148" s="359"/>
      <c r="B148" s="353" t="s">
        <v>84</v>
      </c>
      <c r="C148" s="176" t="s">
        <v>3</v>
      </c>
      <c r="D148" s="177">
        <v>2278056.7000000002</v>
      </c>
      <c r="E148" s="177">
        <v>2767850.5000000005</v>
      </c>
      <c r="F148" s="178"/>
      <c r="G148" s="179">
        <v>21.5</v>
      </c>
      <c r="H148" s="352"/>
    </row>
    <row r="149" spans="1:8" ht="19" customHeight="1" x14ac:dyDescent="0.15">
      <c r="A149" s="348"/>
      <c r="B149" s="353"/>
      <c r="C149" s="181" t="s">
        <v>4</v>
      </c>
      <c r="D149" s="182">
        <v>674884.39999999991</v>
      </c>
      <c r="E149" s="182">
        <v>411426.5</v>
      </c>
      <c r="F149" s="178"/>
      <c r="G149" s="183">
        <v>-39.04</v>
      </c>
      <c r="H149" s="352"/>
    </row>
    <row r="150" spans="1:8" ht="19" customHeight="1" x14ac:dyDescent="0.15">
      <c r="A150" s="348"/>
      <c r="B150" s="353"/>
      <c r="C150" s="176" t="s">
        <v>5</v>
      </c>
      <c r="D150" s="177">
        <v>263214.55</v>
      </c>
      <c r="E150" s="177">
        <v>1642672.25</v>
      </c>
      <c r="F150" s="178"/>
      <c r="G150" s="179">
        <v>524.08000000000004</v>
      </c>
      <c r="H150" s="352"/>
    </row>
    <row r="151" spans="1:8" ht="19" customHeight="1" x14ac:dyDescent="0.15">
      <c r="A151" s="348"/>
      <c r="B151" s="353"/>
      <c r="C151" s="181" t="s">
        <v>6</v>
      </c>
      <c r="D151" s="182">
        <v>1282342.25</v>
      </c>
      <c r="E151" s="182">
        <v>1157571.4000000001</v>
      </c>
      <c r="F151" s="178"/>
      <c r="G151" s="183">
        <v>-9.73</v>
      </c>
      <c r="H151" s="352"/>
    </row>
    <row r="152" spans="1:8" ht="19" customHeight="1" x14ac:dyDescent="0.15">
      <c r="A152" s="348"/>
      <c r="B152" s="353"/>
      <c r="C152" s="176" t="s">
        <v>55</v>
      </c>
      <c r="D152" s="177">
        <v>523346.81</v>
      </c>
      <c r="E152" s="177">
        <v>673329</v>
      </c>
      <c r="F152" s="178"/>
      <c r="G152" s="179">
        <v>28.66</v>
      </c>
      <c r="H152" s="352"/>
    </row>
    <row r="153" spans="1:8" ht="19" customHeight="1" x14ac:dyDescent="0.15">
      <c r="A153" s="348"/>
      <c r="B153" s="353"/>
      <c r="C153" s="181" t="s">
        <v>7</v>
      </c>
      <c r="D153" s="182">
        <v>739297.75</v>
      </c>
      <c r="E153" s="182">
        <v>786337.25</v>
      </c>
      <c r="F153" s="178"/>
      <c r="G153" s="183">
        <v>6.36</v>
      </c>
      <c r="H153" s="352"/>
    </row>
    <row r="154" spans="1:8" ht="19" customHeight="1" x14ac:dyDescent="0.15">
      <c r="A154" s="348"/>
      <c r="B154" s="353"/>
      <c r="C154" s="176" t="s">
        <v>8</v>
      </c>
      <c r="D154" s="177">
        <v>166585</v>
      </c>
      <c r="E154" s="177">
        <v>1515867</v>
      </c>
      <c r="F154" s="178"/>
      <c r="G154" s="179">
        <v>809.97</v>
      </c>
      <c r="H154" s="352"/>
    </row>
    <row r="155" spans="1:8" ht="19" customHeight="1" x14ac:dyDescent="0.15">
      <c r="A155" s="348"/>
      <c r="B155" s="353"/>
      <c r="C155" s="181" t="s">
        <v>9</v>
      </c>
      <c r="D155" s="182">
        <v>83423</v>
      </c>
      <c r="E155" s="182">
        <v>53506.76</v>
      </c>
      <c r="F155" s="184"/>
      <c r="G155" s="183">
        <v>-35.86</v>
      </c>
      <c r="H155" s="352"/>
    </row>
    <row r="156" spans="1:8" ht="19" customHeight="1" x14ac:dyDescent="0.15">
      <c r="A156" s="348"/>
      <c r="B156" s="354" t="s">
        <v>227</v>
      </c>
      <c r="C156" s="354"/>
      <c r="D156" s="369">
        <v>6011150.46</v>
      </c>
      <c r="E156" s="369">
        <f>SUM(E148:E155)</f>
        <v>9008560.6600000001</v>
      </c>
      <c r="F156" s="356"/>
      <c r="G156" s="357">
        <v>49.86</v>
      </c>
      <c r="H156" s="358"/>
    </row>
    <row r="157" spans="1:8" ht="19" customHeight="1" x14ac:dyDescent="0.15">
      <c r="A157" s="359"/>
      <c r="B157" s="353" t="s">
        <v>85</v>
      </c>
      <c r="C157" s="176" t="s">
        <v>3</v>
      </c>
      <c r="D157" s="177">
        <v>6083270.3300000001</v>
      </c>
      <c r="E157" s="177">
        <v>8430064.9399999995</v>
      </c>
      <c r="F157" s="178"/>
      <c r="G157" s="179">
        <v>38.58</v>
      </c>
      <c r="H157" s="352"/>
    </row>
    <row r="158" spans="1:8" ht="19" customHeight="1" x14ac:dyDescent="0.15">
      <c r="A158" s="348"/>
      <c r="B158" s="353"/>
      <c r="C158" s="181" t="s">
        <v>4</v>
      </c>
      <c r="D158" s="182">
        <v>2801106.0300000003</v>
      </c>
      <c r="E158" s="182">
        <v>3318460.5500000003</v>
      </c>
      <c r="F158" s="178"/>
      <c r="G158" s="183">
        <v>18.47</v>
      </c>
      <c r="H158" s="352"/>
    </row>
    <row r="159" spans="1:8" ht="19" customHeight="1" x14ac:dyDescent="0.15">
      <c r="A159" s="348"/>
      <c r="B159" s="353"/>
      <c r="C159" s="176" t="s">
        <v>5</v>
      </c>
      <c r="D159" s="177">
        <v>2146463.25</v>
      </c>
      <c r="E159" s="177">
        <v>4894874.6400000006</v>
      </c>
      <c r="F159" s="178"/>
      <c r="G159" s="179">
        <v>128.04</v>
      </c>
      <c r="H159" s="352"/>
    </row>
    <row r="160" spans="1:8" ht="19" customHeight="1" x14ac:dyDescent="0.15">
      <c r="A160" s="348"/>
      <c r="B160" s="353"/>
      <c r="C160" s="181" t="s">
        <v>6</v>
      </c>
      <c r="D160" s="182">
        <v>4276055.43</v>
      </c>
      <c r="E160" s="182">
        <v>5608718.3200000003</v>
      </c>
      <c r="F160" s="178"/>
      <c r="G160" s="183">
        <v>31.17</v>
      </c>
      <c r="H160" s="352"/>
    </row>
    <row r="161" spans="1:8" ht="19" customHeight="1" x14ac:dyDescent="0.15">
      <c r="A161" s="348"/>
      <c r="B161" s="353"/>
      <c r="C161" s="176" t="s">
        <v>55</v>
      </c>
      <c r="D161" s="177">
        <v>1224440.19</v>
      </c>
      <c r="E161" s="177">
        <v>1373674.23</v>
      </c>
      <c r="F161" s="178"/>
      <c r="G161" s="179">
        <v>12.19</v>
      </c>
      <c r="H161" s="352"/>
    </row>
    <row r="162" spans="1:8" ht="19" customHeight="1" x14ac:dyDescent="0.15">
      <c r="A162" s="348"/>
      <c r="B162" s="353"/>
      <c r="C162" s="181" t="s">
        <v>7</v>
      </c>
      <c r="D162" s="182">
        <v>1910643.8</v>
      </c>
      <c r="E162" s="182">
        <v>1956546.6</v>
      </c>
      <c r="F162" s="178"/>
      <c r="G162" s="183">
        <v>2.4</v>
      </c>
      <c r="H162" s="352"/>
    </row>
    <row r="163" spans="1:8" ht="19" customHeight="1" x14ac:dyDescent="0.15">
      <c r="A163" s="348"/>
      <c r="B163" s="353"/>
      <c r="C163" s="176" t="s">
        <v>8</v>
      </c>
      <c r="D163" s="177">
        <v>391804.2</v>
      </c>
      <c r="E163" s="177">
        <v>279440.56</v>
      </c>
      <c r="F163" s="178"/>
      <c r="G163" s="179">
        <v>-28.68</v>
      </c>
      <c r="H163" s="352"/>
    </row>
    <row r="164" spans="1:8" ht="19" customHeight="1" x14ac:dyDescent="0.15">
      <c r="A164" s="348"/>
      <c r="B164" s="353"/>
      <c r="C164" s="181" t="s">
        <v>9</v>
      </c>
      <c r="D164" s="182">
        <v>740</v>
      </c>
      <c r="E164" s="182">
        <v>0</v>
      </c>
      <c r="F164" s="184"/>
      <c r="G164" s="183">
        <v>-100</v>
      </c>
      <c r="H164" s="352"/>
    </row>
    <row r="165" spans="1:8" ht="19" customHeight="1" x14ac:dyDescent="0.15">
      <c r="A165" s="348"/>
      <c r="B165" s="354" t="s">
        <v>228</v>
      </c>
      <c r="C165" s="354"/>
      <c r="D165" s="369">
        <v>18834523.229999997</v>
      </c>
      <c r="E165" s="369">
        <f>SUM(E157:E164)</f>
        <v>25861779.840000004</v>
      </c>
      <c r="F165" s="356"/>
      <c r="G165" s="357">
        <v>37.31</v>
      </c>
      <c r="H165" s="358"/>
    </row>
    <row r="166" spans="1:8" ht="19" customHeight="1" x14ac:dyDescent="0.15">
      <c r="A166" s="359"/>
      <c r="B166" s="353" t="s">
        <v>86</v>
      </c>
      <c r="C166" s="176" t="s">
        <v>3</v>
      </c>
      <c r="D166" s="177">
        <v>35323705.380000003</v>
      </c>
      <c r="E166" s="177">
        <v>45576529.649999999</v>
      </c>
      <c r="F166" s="178"/>
      <c r="G166" s="179">
        <v>29.03</v>
      </c>
      <c r="H166" s="352"/>
    </row>
    <row r="167" spans="1:8" ht="19" customHeight="1" x14ac:dyDescent="0.15">
      <c r="A167" s="348"/>
      <c r="B167" s="353"/>
      <c r="C167" s="181" t="s">
        <v>4</v>
      </c>
      <c r="D167" s="182">
        <v>22573462.68</v>
      </c>
      <c r="E167" s="182">
        <v>28044366.259999998</v>
      </c>
      <c r="F167" s="178"/>
      <c r="G167" s="183">
        <v>24.24</v>
      </c>
      <c r="H167" s="352"/>
    </row>
    <row r="168" spans="1:8" ht="19" customHeight="1" x14ac:dyDescent="0.15">
      <c r="A168" s="348"/>
      <c r="B168" s="353"/>
      <c r="C168" s="176" t="s">
        <v>5</v>
      </c>
      <c r="D168" s="177">
        <v>16142176.620000001</v>
      </c>
      <c r="E168" s="177">
        <v>14766215.59</v>
      </c>
      <c r="F168" s="178"/>
      <c r="G168" s="179">
        <v>-8.52</v>
      </c>
      <c r="H168" s="352"/>
    </row>
    <row r="169" spans="1:8" ht="19" customHeight="1" x14ac:dyDescent="0.15">
      <c r="A169" s="348"/>
      <c r="B169" s="353"/>
      <c r="C169" s="181" t="s">
        <v>6</v>
      </c>
      <c r="D169" s="182">
        <v>24388751.780000001</v>
      </c>
      <c r="E169" s="182">
        <v>24824939.420000006</v>
      </c>
      <c r="F169" s="178"/>
      <c r="G169" s="183">
        <v>1.79</v>
      </c>
      <c r="H169" s="352"/>
    </row>
    <row r="170" spans="1:8" ht="19" customHeight="1" x14ac:dyDescent="0.15">
      <c r="A170" s="348"/>
      <c r="B170" s="353"/>
      <c r="C170" s="176" t="s">
        <v>55</v>
      </c>
      <c r="D170" s="177">
        <v>11043404.539999999</v>
      </c>
      <c r="E170" s="177">
        <v>10534781.300000001</v>
      </c>
      <c r="F170" s="178"/>
      <c r="G170" s="179">
        <v>-4.6100000000000003</v>
      </c>
      <c r="H170" s="352"/>
    </row>
    <row r="171" spans="1:8" ht="19" customHeight="1" x14ac:dyDescent="0.15">
      <c r="A171" s="348"/>
      <c r="B171" s="353"/>
      <c r="C171" s="181" t="s">
        <v>7</v>
      </c>
      <c r="D171" s="182">
        <v>7379942.8799999999</v>
      </c>
      <c r="E171" s="182">
        <v>7786823.370000001</v>
      </c>
      <c r="F171" s="178"/>
      <c r="G171" s="183">
        <v>5.51</v>
      </c>
      <c r="H171" s="352"/>
    </row>
    <row r="172" spans="1:8" ht="19" customHeight="1" x14ac:dyDescent="0.15">
      <c r="A172" s="348"/>
      <c r="B172" s="353"/>
      <c r="C172" s="176" t="s">
        <v>8</v>
      </c>
      <c r="D172" s="177">
        <v>6692933.3200000003</v>
      </c>
      <c r="E172" s="177">
        <v>5920020.0599999996</v>
      </c>
      <c r="F172" s="178"/>
      <c r="G172" s="179">
        <v>-11.55</v>
      </c>
      <c r="H172" s="352"/>
    </row>
    <row r="173" spans="1:8" ht="19" customHeight="1" x14ac:dyDescent="0.15">
      <c r="A173" s="348"/>
      <c r="B173" s="353"/>
      <c r="C173" s="181" t="s">
        <v>9</v>
      </c>
      <c r="D173" s="182">
        <v>74140.2</v>
      </c>
      <c r="E173" s="182">
        <v>130901.4</v>
      </c>
      <c r="F173" s="184"/>
      <c r="G173" s="183">
        <v>76.56</v>
      </c>
      <c r="H173" s="352"/>
    </row>
    <row r="174" spans="1:8" ht="19" customHeight="1" x14ac:dyDescent="0.15">
      <c r="A174" s="348"/>
      <c r="B174" s="354" t="s">
        <v>229</v>
      </c>
      <c r="C174" s="354"/>
      <c r="D174" s="369">
        <v>123618517.39999999</v>
      </c>
      <c r="E174" s="369">
        <f>SUM(E166:E173)</f>
        <v>137584577.05000001</v>
      </c>
      <c r="F174" s="356"/>
      <c r="G174" s="357">
        <v>11.3</v>
      </c>
      <c r="H174" s="358"/>
    </row>
    <row r="175" spans="1:8" ht="19" customHeight="1" x14ac:dyDescent="0.15">
      <c r="A175" s="359"/>
      <c r="B175" s="353" t="s">
        <v>87</v>
      </c>
      <c r="C175" s="176" t="s">
        <v>3</v>
      </c>
      <c r="D175" s="177">
        <v>984203.5</v>
      </c>
      <c r="E175" s="177">
        <v>1225544.5</v>
      </c>
      <c r="F175" s="178"/>
      <c r="G175" s="179">
        <v>24.52</v>
      </c>
      <c r="H175" s="352"/>
    </row>
    <row r="176" spans="1:8" ht="19" customHeight="1" x14ac:dyDescent="0.15">
      <c r="A176" s="348"/>
      <c r="B176" s="353"/>
      <c r="C176" s="181" t="s">
        <v>4</v>
      </c>
      <c r="D176" s="182">
        <v>433210.1</v>
      </c>
      <c r="E176" s="182">
        <v>408286</v>
      </c>
      <c r="F176" s="178"/>
      <c r="G176" s="183">
        <v>-5.75</v>
      </c>
      <c r="H176" s="352"/>
    </row>
    <row r="177" spans="1:8" ht="19" customHeight="1" x14ac:dyDescent="0.15">
      <c r="A177" s="348"/>
      <c r="B177" s="353"/>
      <c r="C177" s="176" t="s">
        <v>5</v>
      </c>
      <c r="D177" s="177">
        <v>201413.4</v>
      </c>
      <c r="E177" s="177">
        <v>163105.25999999998</v>
      </c>
      <c r="F177" s="178"/>
      <c r="G177" s="179">
        <v>-19.02</v>
      </c>
      <c r="H177" s="352"/>
    </row>
    <row r="178" spans="1:8" ht="19" customHeight="1" x14ac:dyDescent="0.15">
      <c r="A178" s="348"/>
      <c r="B178" s="353"/>
      <c r="C178" s="181" t="s">
        <v>6</v>
      </c>
      <c r="D178" s="182">
        <v>156587.67000000001</v>
      </c>
      <c r="E178" s="182">
        <v>208707.9</v>
      </c>
      <c r="F178" s="178"/>
      <c r="G178" s="183">
        <v>33.29</v>
      </c>
      <c r="H178" s="352"/>
    </row>
    <row r="179" spans="1:8" ht="19" customHeight="1" x14ac:dyDescent="0.15">
      <c r="A179" s="348"/>
      <c r="B179" s="353"/>
      <c r="C179" s="176" t="s">
        <v>55</v>
      </c>
      <c r="D179" s="177">
        <v>351039</v>
      </c>
      <c r="E179" s="177">
        <v>223821.76</v>
      </c>
      <c r="F179" s="178"/>
      <c r="G179" s="179">
        <v>-36.24</v>
      </c>
      <c r="H179" s="352"/>
    </row>
    <row r="180" spans="1:8" ht="19" customHeight="1" x14ac:dyDescent="0.15">
      <c r="A180" s="348"/>
      <c r="B180" s="353"/>
      <c r="C180" s="181" t="s">
        <v>7</v>
      </c>
      <c r="D180" s="182">
        <v>0</v>
      </c>
      <c r="E180" s="182">
        <v>7131</v>
      </c>
      <c r="F180" s="178"/>
      <c r="G180" s="183">
        <v>100</v>
      </c>
      <c r="H180" s="352"/>
    </row>
    <row r="181" spans="1:8" ht="19" customHeight="1" x14ac:dyDescent="0.15">
      <c r="A181" s="348"/>
      <c r="B181" s="353"/>
      <c r="C181" s="176" t="s">
        <v>8</v>
      </c>
      <c r="D181" s="177">
        <v>9403</v>
      </c>
      <c r="E181" s="177">
        <v>110304</v>
      </c>
      <c r="F181" s="178"/>
      <c r="G181" s="179">
        <v>1073.07</v>
      </c>
      <c r="H181" s="352"/>
    </row>
    <row r="182" spans="1:8" ht="19" customHeight="1" x14ac:dyDescent="0.15">
      <c r="A182" s="348"/>
      <c r="B182" s="353"/>
      <c r="C182" s="181" t="s">
        <v>9</v>
      </c>
      <c r="D182" s="182">
        <v>10386</v>
      </c>
      <c r="E182" s="182">
        <v>16296</v>
      </c>
      <c r="F182" s="184"/>
      <c r="G182" s="183">
        <v>56.9</v>
      </c>
      <c r="H182" s="352"/>
    </row>
    <row r="183" spans="1:8" ht="19" customHeight="1" x14ac:dyDescent="0.15">
      <c r="A183" s="348"/>
      <c r="B183" s="354" t="s">
        <v>230</v>
      </c>
      <c r="C183" s="354"/>
      <c r="D183" s="369">
        <v>2146242.67</v>
      </c>
      <c r="E183" s="369">
        <f>SUM(E175:E182)</f>
        <v>2363196.42</v>
      </c>
      <c r="F183" s="356"/>
      <c r="G183" s="357">
        <v>10.11</v>
      </c>
      <c r="H183" s="358"/>
    </row>
    <row r="184" spans="1:8" ht="19" customHeight="1" x14ac:dyDescent="0.15">
      <c r="A184" s="359"/>
      <c r="B184" s="353" t="s">
        <v>88</v>
      </c>
      <c r="C184" s="176" t="s">
        <v>3</v>
      </c>
      <c r="D184" s="177">
        <v>26477902.34</v>
      </c>
      <c r="E184" s="177">
        <v>32479552.969999995</v>
      </c>
      <c r="F184" s="178"/>
      <c r="G184" s="179">
        <v>22.67</v>
      </c>
      <c r="H184" s="352"/>
    </row>
    <row r="185" spans="1:8" ht="19" customHeight="1" x14ac:dyDescent="0.15">
      <c r="A185" s="348"/>
      <c r="B185" s="353"/>
      <c r="C185" s="181" t="s">
        <v>4</v>
      </c>
      <c r="D185" s="182">
        <v>11816945.34</v>
      </c>
      <c r="E185" s="182">
        <v>13544752.449999997</v>
      </c>
      <c r="F185" s="178"/>
      <c r="G185" s="183">
        <v>14.62</v>
      </c>
      <c r="H185" s="352"/>
    </row>
    <row r="186" spans="1:8" ht="19" customHeight="1" x14ac:dyDescent="0.15">
      <c r="A186" s="348"/>
      <c r="B186" s="353"/>
      <c r="C186" s="176" t="s">
        <v>5</v>
      </c>
      <c r="D186" s="177">
        <v>17485272.550000001</v>
      </c>
      <c r="E186" s="177">
        <v>15087568.289999999</v>
      </c>
      <c r="F186" s="178"/>
      <c r="G186" s="179">
        <v>-13.71</v>
      </c>
      <c r="H186" s="352"/>
    </row>
    <row r="187" spans="1:8" ht="19" customHeight="1" x14ac:dyDescent="0.15">
      <c r="A187" s="348"/>
      <c r="B187" s="353"/>
      <c r="C187" s="181" t="s">
        <v>6</v>
      </c>
      <c r="D187" s="182">
        <v>9518899.1900000013</v>
      </c>
      <c r="E187" s="182">
        <v>12695601.209999999</v>
      </c>
      <c r="F187" s="178"/>
      <c r="G187" s="183">
        <v>33.369999999999997</v>
      </c>
      <c r="H187" s="352"/>
    </row>
    <row r="188" spans="1:8" ht="19" customHeight="1" x14ac:dyDescent="0.15">
      <c r="A188" s="348"/>
      <c r="B188" s="353"/>
      <c r="C188" s="176" t="s">
        <v>55</v>
      </c>
      <c r="D188" s="177">
        <v>8876639.0199999996</v>
      </c>
      <c r="E188" s="177">
        <v>8134987.7999999998</v>
      </c>
      <c r="F188" s="178"/>
      <c r="G188" s="179">
        <v>-8.36</v>
      </c>
      <c r="H188" s="352"/>
    </row>
    <row r="189" spans="1:8" ht="19" customHeight="1" x14ac:dyDescent="0.15">
      <c r="A189" s="348"/>
      <c r="B189" s="353"/>
      <c r="C189" s="181" t="s">
        <v>7</v>
      </c>
      <c r="D189" s="182">
        <v>7422950.5</v>
      </c>
      <c r="E189" s="182">
        <v>5356621</v>
      </c>
      <c r="F189" s="178"/>
      <c r="G189" s="183">
        <v>-27.84</v>
      </c>
      <c r="H189" s="352"/>
    </row>
    <row r="190" spans="1:8" ht="19" customHeight="1" x14ac:dyDescent="0.15">
      <c r="A190" s="348"/>
      <c r="B190" s="353"/>
      <c r="C190" s="176" t="s">
        <v>8</v>
      </c>
      <c r="D190" s="177">
        <v>1309762</v>
      </c>
      <c r="E190" s="177">
        <v>1792594.9700000002</v>
      </c>
      <c r="F190" s="178"/>
      <c r="G190" s="179">
        <v>36.86</v>
      </c>
      <c r="H190" s="352"/>
    </row>
    <row r="191" spans="1:8" ht="19" customHeight="1" x14ac:dyDescent="0.15">
      <c r="A191" s="348"/>
      <c r="B191" s="353"/>
      <c r="C191" s="181" t="s">
        <v>9</v>
      </c>
      <c r="D191" s="182">
        <v>525156.1</v>
      </c>
      <c r="E191" s="182">
        <v>692874</v>
      </c>
      <c r="F191" s="184"/>
      <c r="G191" s="183">
        <v>31.94</v>
      </c>
      <c r="H191" s="352"/>
    </row>
    <row r="192" spans="1:8" ht="19" customHeight="1" x14ac:dyDescent="0.15">
      <c r="A192" s="348"/>
      <c r="B192" s="354" t="s">
        <v>231</v>
      </c>
      <c r="C192" s="354"/>
      <c r="D192" s="369">
        <v>83433527.039999992</v>
      </c>
      <c r="E192" s="369">
        <f>SUM(E184:E191)</f>
        <v>89784552.689999983</v>
      </c>
      <c r="F192" s="356"/>
      <c r="G192" s="357">
        <v>7.61</v>
      </c>
      <c r="H192" s="358"/>
    </row>
    <row r="193" spans="1:8" ht="19" customHeight="1" x14ac:dyDescent="0.15">
      <c r="A193" s="359"/>
      <c r="B193" s="360" t="s">
        <v>53</v>
      </c>
      <c r="C193" s="361"/>
      <c r="D193" s="370">
        <v>262244423.81999996</v>
      </c>
      <c r="E193" s="370">
        <f>SUM(E192+E183+E174+E165+E156+E147)</f>
        <v>296674260.77999997</v>
      </c>
      <c r="F193" s="363"/>
      <c r="G193" s="364">
        <v>13.13</v>
      </c>
      <c r="H193" s="352"/>
    </row>
    <row r="194" spans="1:8" ht="10" customHeight="1" x14ac:dyDescent="0.15">
      <c r="A194" s="365"/>
      <c r="B194" s="366"/>
      <c r="C194" s="366"/>
      <c r="D194" s="366"/>
      <c r="E194" s="366"/>
      <c r="F194" s="366"/>
      <c r="G194" s="367"/>
      <c r="H194" s="368"/>
    </row>
    <row r="197" spans="1:8" ht="18" customHeight="1" x14ac:dyDescent="0.25">
      <c r="A197" s="333"/>
      <c r="B197" s="334" t="s">
        <v>323</v>
      </c>
      <c r="C197" s="335" t="s" vm="1">
        <v>324</v>
      </c>
      <c r="D197" s="335"/>
      <c r="E197" s="335"/>
      <c r="F197" s="335"/>
      <c r="G197" s="375" t="s">
        <v>366</v>
      </c>
      <c r="H197" s="336"/>
    </row>
    <row r="198" spans="1:8" ht="10" customHeight="1" x14ac:dyDescent="0.15">
      <c r="A198" s="337"/>
      <c r="B198" s="338"/>
      <c r="C198" s="338"/>
      <c r="D198" s="339"/>
      <c r="E198" s="339"/>
      <c r="F198" s="340"/>
      <c r="G198" s="341"/>
      <c r="H198" s="342"/>
    </row>
    <row r="199" spans="1:8" ht="52" customHeight="1" x14ac:dyDescent="0.15">
      <c r="A199" s="337"/>
      <c r="B199" s="343"/>
      <c r="C199" s="343"/>
      <c r="D199" s="344"/>
      <c r="E199" s="344"/>
      <c r="F199" s="345"/>
      <c r="G199" s="346"/>
      <c r="H199" s="347"/>
    </row>
    <row r="200" spans="1:8" ht="19" customHeight="1" x14ac:dyDescent="0.15">
      <c r="A200" s="348"/>
      <c r="B200" s="349" t="s">
        <v>67</v>
      </c>
      <c r="C200" s="349" t="s">
        <v>206</v>
      </c>
      <c r="D200" s="344"/>
      <c r="E200" s="344"/>
      <c r="F200" s="350"/>
      <c r="G200" s="351"/>
      <c r="H200" s="352"/>
    </row>
    <row r="201" spans="1:8" ht="19" customHeight="1" x14ac:dyDescent="0.15">
      <c r="A201" s="348"/>
      <c r="B201" s="353" t="s">
        <v>90</v>
      </c>
      <c r="C201" s="176" t="s">
        <v>3</v>
      </c>
      <c r="D201" s="177">
        <v>10387735.029999999</v>
      </c>
      <c r="E201" s="177">
        <v>12496040.910000002</v>
      </c>
      <c r="F201" s="178"/>
      <c r="G201" s="179">
        <v>20.3</v>
      </c>
      <c r="H201" s="352"/>
    </row>
    <row r="202" spans="1:8" ht="19" customHeight="1" x14ac:dyDescent="0.15">
      <c r="A202" s="348"/>
      <c r="B202" s="353"/>
      <c r="C202" s="181" t="s">
        <v>4</v>
      </c>
      <c r="D202" s="182">
        <v>5669068.3899999997</v>
      </c>
      <c r="E202" s="182">
        <v>5280699.0299999993</v>
      </c>
      <c r="F202" s="178"/>
      <c r="G202" s="183">
        <v>-6.85</v>
      </c>
      <c r="H202" s="352"/>
    </row>
    <row r="203" spans="1:8" ht="19" customHeight="1" x14ac:dyDescent="0.15">
      <c r="A203" s="348"/>
      <c r="B203" s="353"/>
      <c r="C203" s="176" t="s">
        <v>5</v>
      </c>
      <c r="D203" s="177">
        <v>2634168.89</v>
      </c>
      <c r="E203" s="177">
        <v>7317313.3499999996</v>
      </c>
      <c r="F203" s="178"/>
      <c r="G203" s="179">
        <v>177.78</v>
      </c>
      <c r="H203" s="352"/>
    </row>
    <row r="204" spans="1:8" ht="19" customHeight="1" x14ac:dyDescent="0.15">
      <c r="A204" s="348"/>
      <c r="B204" s="353"/>
      <c r="C204" s="181" t="s">
        <v>6</v>
      </c>
      <c r="D204" s="182">
        <v>7814013.2999999998</v>
      </c>
      <c r="E204" s="182">
        <v>8410133.9299999997</v>
      </c>
      <c r="F204" s="178"/>
      <c r="G204" s="183">
        <v>7.63</v>
      </c>
      <c r="H204" s="352"/>
    </row>
    <row r="205" spans="1:8" ht="19" customHeight="1" x14ac:dyDescent="0.15">
      <c r="A205" s="348"/>
      <c r="B205" s="353"/>
      <c r="C205" s="176" t="s">
        <v>55</v>
      </c>
      <c r="D205" s="177">
        <v>5471788.2000000002</v>
      </c>
      <c r="E205" s="177">
        <v>6001638.5</v>
      </c>
      <c r="F205" s="178"/>
      <c r="G205" s="179">
        <v>9.68</v>
      </c>
      <c r="H205" s="352"/>
    </row>
    <row r="206" spans="1:8" ht="19" customHeight="1" x14ac:dyDescent="0.15">
      <c r="A206" s="348"/>
      <c r="B206" s="353"/>
      <c r="C206" s="181" t="s">
        <v>7</v>
      </c>
      <c r="D206" s="182">
        <v>2669482.9</v>
      </c>
      <c r="E206" s="182">
        <v>2933444.3</v>
      </c>
      <c r="F206" s="178"/>
      <c r="G206" s="183">
        <v>9.89</v>
      </c>
      <c r="H206" s="352"/>
    </row>
    <row r="207" spans="1:8" ht="19" customHeight="1" x14ac:dyDescent="0.15">
      <c r="A207" s="348"/>
      <c r="B207" s="353"/>
      <c r="C207" s="176" t="s">
        <v>8</v>
      </c>
      <c r="D207" s="177">
        <v>298395.09999999998</v>
      </c>
      <c r="E207" s="177">
        <v>733223.6</v>
      </c>
      <c r="F207" s="178"/>
      <c r="G207" s="179">
        <v>145.72</v>
      </c>
      <c r="H207" s="352"/>
    </row>
    <row r="208" spans="1:8" ht="19" customHeight="1" x14ac:dyDescent="0.15">
      <c r="A208" s="348"/>
      <c r="B208" s="353"/>
      <c r="C208" s="181" t="s">
        <v>9</v>
      </c>
      <c r="D208" s="182">
        <v>185741</v>
      </c>
      <c r="E208" s="182">
        <v>162202</v>
      </c>
      <c r="F208" s="184"/>
      <c r="G208" s="183">
        <v>-12.67</v>
      </c>
      <c r="H208" s="352"/>
    </row>
    <row r="209" spans="1:8" ht="19" customHeight="1" x14ac:dyDescent="0.15">
      <c r="A209" s="348"/>
      <c r="B209" s="354" t="s">
        <v>232</v>
      </c>
      <c r="C209" s="354"/>
      <c r="D209" s="369">
        <v>35130392.810000002</v>
      </c>
      <c r="E209" s="369">
        <f>SUM(E201:E208)</f>
        <v>43334695.619999997</v>
      </c>
      <c r="F209" s="356"/>
      <c r="G209" s="357">
        <v>23.35</v>
      </c>
      <c r="H209" s="358"/>
    </row>
    <row r="210" spans="1:8" ht="19" customHeight="1" x14ac:dyDescent="0.15">
      <c r="A210" s="359"/>
      <c r="B210" s="353" t="s">
        <v>91</v>
      </c>
      <c r="C210" s="176" t="s">
        <v>3</v>
      </c>
      <c r="D210" s="177">
        <v>28225744.989999998</v>
      </c>
      <c r="E210" s="177">
        <v>38407196.070000008</v>
      </c>
      <c r="F210" s="178"/>
      <c r="G210" s="179">
        <v>36.07</v>
      </c>
      <c r="H210" s="352"/>
    </row>
    <row r="211" spans="1:8" ht="19" customHeight="1" x14ac:dyDescent="0.15">
      <c r="A211" s="348"/>
      <c r="B211" s="353"/>
      <c r="C211" s="181" t="s">
        <v>4</v>
      </c>
      <c r="D211" s="182">
        <v>19446110.93</v>
      </c>
      <c r="E211" s="182">
        <v>23155771.84</v>
      </c>
      <c r="F211" s="178"/>
      <c r="G211" s="183">
        <v>19.079999999999998</v>
      </c>
      <c r="H211" s="352"/>
    </row>
    <row r="212" spans="1:8" ht="19" customHeight="1" x14ac:dyDescent="0.15">
      <c r="A212" s="348"/>
      <c r="B212" s="353"/>
      <c r="C212" s="176" t="s">
        <v>5</v>
      </c>
      <c r="D212" s="177">
        <v>17638575.949999999</v>
      </c>
      <c r="E212" s="177">
        <v>18368349.130000006</v>
      </c>
      <c r="F212" s="178"/>
      <c r="G212" s="179">
        <v>4.1399999999999997</v>
      </c>
      <c r="H212" s="352"/>
    </row>
    <row r="213" spans="1:8" ht="19" customHeight="1" x14ac:dyDescent="0.15">
      <c r="A213" s="348"/>
      <c r="B213" s="353"/>
      <c r="C213" s="181" t="s">
        <v>6</v>
      </c>
      <c r="D213" s="182">
        <v>4906043.5500000007</v>
      </c>
      <c r="E213" s="182">
        <v>5519034.8899999978</v>
      </c>
      <c r="F213" s="178"/>
      <c r="G213" s="183">
        <v>12.49</v>
      </c>
      <c r="H213" s="352"/>
    </row>
    <row r="214" spans="1:8" ht="19" customHeight="1" x14ac:dyDescent="0.15">
      <c r="A214" s="348"/>
      <c r="B214" s="353"/>
      <c r="C214" s="176" t="s">
        <v>55</v>
      </c>
      <c r="D214" s="177">
        <v>12465386.32</v>
      </c>
      <c r="E214" s="177">
        <v>13759316.16</v>
      </c>
      <c r="F214" s="178"/>
      <c r="G214" s="179">
        <v>10.38</v>
      </c>
      <c r="H214" s="352"/>
    </row>
    <row r="215" spans="1:8" ht="19" customHeight="1" x14ac:dyDescent="0.15">
      <c r="A215" s="348"/>
      <c r="B215" s="353"/>
      <c r="C215" s="181" t="s">
        <v>7</v>
      </c>
      <c r="D215" s="182">
        <v>10213772.75</v>
      </c>
      <c r="E215" s="182">
        <v>10981728.18</v>
      </c>
      <c r="F215" s="178"/>
      <c r="G215" s="183">
        <v>7.52</v>
      </c>
      <c r="H215" s="352"/>
    </row>
    <row r="216" spans="1:8" ht="19" customHeight="1" x14ac:dyDescent="0.15">
      <c r="A216" s="348"/>
      <c r="B216" s="353"/>
      <c r="C216" s="176" t="s">
        <v>8</v>
      </c>
      <c r="D216" s="177">
        <v>4594085.04</v>
      </c>
      <c r="E216" s="177">
        <v>4095763.7100000004</v>
      </c>
      <c r="F216" s="178"/>
      <c r="G216" s="179">
        <v>-10.85</v>
      </c>
      <c r="H216" s="352"/>
    </row>
    <row r="217" spans="1:8" ht="19" customHeight="1" x14ac:dyDescent="0.15">
      <c r="A217" s="348"/>
      <c r="B217" s="353"/>
      <c r="C217" s="181" t="s">
        <v>9</v>
      </c>
      <c r="D217" s="182">
        <v>86742.8</v>
      </c>
      <c r="E217" s="182">
        <v>102241.14</v>
      </c>
      <c r="F217" s="184"/>
      <c r="G217" s="183">
        <v>17.87</v>
      </c>
      <c r="H217" s="352"/>
    </row>
    <row r="218" spans="1:8" ht="19" customHeight="1" x14ac:dyDescent="0.15">
      <c r="A218" s="348"/>
      <c r="B218" s="354" t="s">
        <v>233</v>
      </c>
      <c r="C218" s="354"/>
      <c r="D218" s="369">
        <v>97576462.330000013</v>
      </c>
      <c r="E218" s="369">
        <f>SUM(E210:E217)</f>
        <v>114389401.12</v>
      </c>
      <c r="F218" s="356"/>
      <c r="G218" s="357">
        <v>17.23</v>
      </c>
      <c r="H218" s="358"/>
    </row>
    <row r="219" spans="1:8" ht="19" customHeight="1" x14ac:dyDescent="0.15">
      <c r="A219" s="359"/>
      <c r="B219" s="360" t="s">
        <v>53</v>
      </c>
      <c r="C219" s="361"/>
      <c r="D219" s="370">
        <v>132706855.14000002</v>
      </c>
      <c r="E219" s="370">
        <f>SUM(E218+E209)</f>
        <v>157724096.74000001</v>
      </c>
      <c r="F219" s="363"/>
      <c r="G219" s="364">
        <v>18.850000000000001</v>
      </c>
      <c r="H219" s="352"/>
    </row>
    <row r="220" spans="1:8" ht="10" customHeight="1" x14ac:dyDescent="0.15">
      <c r="A220" s="365"/>
      <c r="B220" s="366"/>
      <c r="C220" s="366"/>
      <c r="D220" s="366"/>
      <c r="E220" s="366"/>
      <c r="F220" s="366"/>
      <c r="G220" s="367"/>
      <c r="H220" s="368"/>
    </row>
  </sheetData>
  <mergeCells count="1">
    <mergeCell ref="A1:B1"/>
  </mergeCells>
  <conditionalFormatting sqref="G7:G15 G43">
    <cfRule type="iconSet" priority="8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8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8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7">
    <cfRule type="iconSet" priority="6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1">
    <cfRule type="iconSet" priority="6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6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5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4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3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2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5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4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3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2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1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7941D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30" customWidth="1"/>
    <col min="2" max="2" width="25.6640625" style="130" customWidth="1"/>
    <col min="3" max="3" width="33.6640625" style="130" customWidth="1"/>
    <col min="4" max="5" width="16.6640625" style="130" customWidth="1"/>
    <col min="6" max="6" width="1.6640625" style="130" customWidth="1"/>
    <col min="7" max="7" width="11.6640625" style="130" customWidth="1"/>
    <col min="8" max="8" width="1.6640625" style="130" customWidth="1"/>
    <col min="9" max="16384" width="9.1640625" style="130"/>
  </cols>
  <sheetData>
    <row r="1" spans="1:8" ht="50" customHeight="1" x14ac:dyDescent="0.15">
      <c r="A1" s="695" t="s">
        <v>341</v>
      </c>
      <c r="B1" s="695"/>
      <c r="C1" s="258" t="s">
        <v>245</v>
      </c>
    </row>
    <row r="2" spans="1:8" ht="17.25" customHeight="1" x14ac:dyDescent="0.15">
      <c r="A2" s="136"/>
      <c r="B2" s="136"/>
      <c r="C2" s="136"/>
      <c r="D2" s="136"/>
      <c r="E2" s="136"/>
      <c r="F2" s="136"/>
      <c r="G2" s="136"/>
      <c r="H2" s="136"/>
    </row>
    <row r="3" spans="1:8" s="136" customFormat="1" ht="18" customHeight="1" x14ac:dyDescent="0.25">
      <c r="A3" s="220"/>
      <c r="B3" s="221" t="s">
        <v>323</v>
      </c>
      <c r="C3" s="222" t="s" vm="2">
        <v>325</v>
      </c>
      <c r="D3" s="222"/>
      <c r="E3" s="222"/>
      <c r="F3" s="222"/>
      <c r="G3" s="257" t="s">
        <v>335</v>
      </c>
      <c r="H3" s="223"/>
    </row>
    <row r="4" spans="1:8" s="131" customFormat="1" ht="10" customHeight="1" x14ac:dyDescent="0.15">
      <c r="A4" s="224"/>
      <c r="B4" s="225"/>
      <c r="C4" s="225"/>
      <c r="D4" s="226"/>
      <c r="E4" s="226"/>
      <c r="F4" s="227"/>
      <c r="G4" s="228"/>
      <c r="H4" s="229"/>
    </row>
    <row r="5" spans="1:8" ht="52" customHeight="1" x14ac:dyDescent="0.15">
      <c r="A5" s="224"/>
      <c r="B5" s="230"/>
      <c r="C5" s="230"/>
      <c r="D5" s="231"/>
      <c r="E5" s="231"/>
      <c r="F5" s="232"/>
      <c r="G5" s="233"/>
      <c r="H5" s="234"/>
    </row>
    <row r="6" spans="1:8" ht="19" customHeight="1" x14ac:dyDescent="0.15">
      <c r="A6" s="235"/>
      <c r="B6" s="236" t="s">
        <v>67</v>
      </c>
      <c r="C6" s="236" t="s">
        <v>206</v>
      </c>
      <c r="D6" s="231"/>
      <c r="E6" s="231"/>
      <c r="F6" s="237"/>
      <c r="G6" s="238"/>
      <c r="H6" s="239"/>
    </row>
    <row r="7" spans="1:8" ht="19" customHeight="1" x14ac:dyDescent="0.15">
      <c r="A7" s="235"/>
      <c r="B7" s="240" t="s">
        <v>68</v>
      </c>
      <c r="C7" s="176" t="s">
        <v>3</v>
      </c>
      <c r="D7" s="126">
        <v>18883544.800000001</v>
      </c>
      <c r="E7" s="126">
        <v>21721523.41</v>
      </c>
      <c r="F7" s="178"/>
      <c r="G7" s="179">
        <v>15.03</v>
      </c>
      <c r="H7" s="239"/>
    </row>
    <row r="8" spans="1:8" ht="19" customHeight="1" x14ac:dyDescent="0.15">
      <c r="A8" s="235"/>
      <c r="B8" s="240"/>
      <c r="C8" s="181" t="s">
        <v>4</v>
      </c>
      <c r="D8" s="127">
        <v>11434391.150000002</v>
      </c>
      <c r="E8" s="127">
        <v>12769873.409999996</v>
      </c>
      <c r="F8" s="178"/>
      <c r="G8" s="183">
        <v>11.68</v>
      </c>
      <c r="H8" s="239"/>
    </row>
    <row r="9" spans="1:8" ht="19" customHeight="1" x14ac:dyDescent="0.15">
      <c r="A9" s="235"/>
      <c r="B9" s="240"/>
      <c r="C9" s="176" t="s">
        <v>5</v>
      </c>
      <c r="D9" s="126">
        <v>7231617.040000001</v>
      </c>
      <c r="E9" s="126">
        <v>8494938.4399999976</v>
      </c>
      <c r="F9" s="178"/>
      <c r="G9" s="179">
        <v>17.47</v>
      </c>
      <c r="H9" s="239"/>
    </row>
    <row r="10" spans="1:8" ht="19" customHeight="1" x14ac:dyDescent="0.15">
      <c r="A10" s="235"/>
      <c r="B10" s="240"/>
      <c r="C10" s="181" t="s">
        <v>6</v>
      </c>
      <c r="D10" s="127">
        <v>125233282.05999999</v>
      </c>
      <c r="E10" s="127">
        <v>109538408.25</v>
      </c>
      <c r="F10" s="178"/>
      <c r="G10" s="183">
        <v>-12.53</v>
      </c>
      <c r="H10" s="239"/>
    </row>
    <row r="11" spans="1:8" ht="19" customHeight="1" x14ac:dyDescent="0.15">
      <c r="A11" s="235"/>
      <c r="B11" s="240"/>
      <c r="C11" s="176" t="s">
        <v>55</v>
      </c>
      <c r="D11" s="126">
        <v>29393868.149999999</v>
      </c>
      <c r="E11" s="126">
        <v>29291551.530000005</v>
      </c>
      <c r="F11" s="178"/>
      <c r="G11" s="179">
        <v>-0.35</v>
      </c>
      <c r="H11" s="239"/>
    </row>
    <row r="12" spans="1:8" ht="19" customHeight="1" x14ac:dyDescent="0.15">
      <c r="A12" s="235"/>
      <c r="B12" s="240"/>
      <c r="C12" s="181" t="s">
        <v>7</v>
      </c>
      <c r="D12" s="127">
        <v>3212763.63</v>
      </c>
      <c r="E12" s="127">
        <v>3447045.94</v>
      </c>
      <c r="F12" s="178"/>
      <c r="G12" s="183">
        <v>7.29</v>
      </c>
      <c r="H12" s="239"/>
    </row>
    <row r="13" spans="1:8" ht="19" customHeight="1" x14ac:dyDescent="0.15">
      <c r="A13" s="235"/>
      <c r="B13" s="240"/>
      <c r="C13" s="176" t="s">
        <v>8</v>
      </c>
      <c r="D13" s="126">
        <v>7774667.1699999999</v>
      </c>
      <c r="E13" s="126">
        <v>3353363.8499999996</v>
      </c>
      <c r="F13" s="178"/>
      <c r="G13" s="179">
        <v>-56.87</v>
      </c>
      <c r="H13" s="239"/>
    </row>
    <row r="14" spans="1:8" ht="19" customHeight="1" x14ac:dyDescent="0.15">
      <c r="A14" s="235"/>
      <c r="B14" s="240"/>
      <c r="C14" s="181" t="s">
        <v>9</v>
      </c>
      <c r="D14" s="127">
        <v>2550720.04</v>
      </c>
      <c r="E14" s="127">
        <v>2897880.6899999995</v>
      </c>
      <c r="F14" s="184"/>
      <c r="G14" s="183">
        <v>13.61</v>
      </c>
      <c r="H14" s="239"/>
    </row>
    <row r="15" spans="1:8" s="189" customFormat="1" ht="19" customHeight="1" x14ac:dyDescent="0.15">
      <c r="A15" s="235"/>
      <c r="B15" s="241" t="s">
        <v>215</v>
      </c>
      <c r="C15" s="241"/>
      <c r="D15" s="242">
        <v>205714854.03999996</v>
      </c>
      <c r="E15" s="242">
        <f>SUM(E7:E14)</f>
        <v>191514585.51999998</v>
      </c>
      <c r="F15" s="243"/>
      <c r="G15" s="244">
        <v>-6.9</v>
      </c>
      <c r="H15" s="245"/>
    </row>
    <row r="16" spans="1:8" ht="19" customHeight="1" x14ac:dyDescent="0.15">
      <c r="A16" s="246"/>
      <c r="B16" s="240" t="s">
        <v>69</v>
      </c>
      <c r="C16" s="176" t="s">
        <v>3</v>
      </c>
      <c r="D16" s="126">
        <v>151253801.86000001</v>
      </c>
      <c r="E16" s="126">
        <v>168421717.88000003</v>
      </c>
      <c r="F16" s="178"/>
      <c r="G16" s="179">
        <v>11.35</v>
      </c>
      <c r="H16" s="239"/>
    </row>
    <row r="17" spans="1:8" ht="19" customHeight="1" x14ac:dyDescent="0.15">
      <c r="A17" s="235"/>
      <c r="B17" s="240"/>
      <c r="C17" s="181" t="s">
        <v>4</v>
      </c>
      <c r="D17" s="127">
        <v>111605075.31999999</v>
      </c>
      <c r="E17" s="127">
        <v>120319574.00000001</v>
      </c>
      <c r="F17" s="178"/>
      <c r="G17" s="183">
        <v>7.81</v>
      </c>
      <c r="H17" s="239"/>
    </row>
    <row r="18" spans="1:8" ht="19" customHeight="1" x14ac:dyDescent="0.15">
      <c r="A18" s="235"/>
      <c r="B18" s="240"/>
      <c r="C18" s="176" t="s">
        <v>5</v>
      </c>
      <c r="D18" s="126">
        <v>133004195.51999998</v>
      </c>
      <c r="E18" s="126">
        <v>143890647.86999992</v>
      </c>
      <c r="F18" s="178"/>
      <c r="G18" s="179">
        <v>8.19</v>
      </c>
      <c r="H18" s="239"/>
    </row>
    <row r="19" spans="1:8" ht="19" customHeight="1" x14ac:dyDescent="0.15">
      <c r="A19" s="235"/>
      <c r="B19" s="240"/>
      <c r="C19" s="181" t="s">
        <v>6</v>
      </c>
      <c r="D19" s="127">
        <v>272673374.20000005</v>
      </c>
      <c r="E19" s="127">
        <v>435082253.31999981</v>
      </c>
      <c r="F19" s="178"/>
      <c r="G19" s="183">
        <v>59.56</v>
      </c>
      <c r="H19" s="239"/>
    </row>
    <row r="20" spans="1:8" ht="19" customHeight="1" x14ac:dyDescent="0.15">
      <c r="A20" s="235"/>
      <c r="B20" s="240"/>
      <c r="C20" s="176" t="s">
        <v>55</v>
      </c>
      <c r="D20" s="126">
        <v>200431600.26999998</v>
      </c>
      <c r="E20" s="126">
        <v>205029587.92999995</v>
      </c>
      <c r="F20" s="178"/>
      <c r="G20" s="179">
        <v>2.29</v>
      </c>
      <c r="H20" s="239"/>
    </row>
    <row r="21" spans="1:8" ht="19" customHeight="1" x14ac:dyDescent="0.15">
      <c r="A21" s="235"/>
      <c r="B21" s="240"/>
      <c r="C21" s="181" t="s">
        <v>7</v>
      </c>
      <c r="D21" s="127">
        <v>55199783.509999998</v>
      </c>
      <c r="E21" s="127">
        <v>60655246.07</v>
      </c>
      <c r="F21" s="178"/>
      <c r="G21" s="183">
        <v>9.8800000000000008</v>
      </c>
      <c r="H21" s="239"/>
    </row>
    <row r="22" spans="1:8" ht="19" customHeight="1" x14ac:dyDescent="0.15">
      <c r="A22" s="235"/>
      <c r="B22" s="240"/>
      <c r="C22" s="176" t="s">
        <v>8</v>
      </c>
      <c r="D22" s="126">
        <v>222413384.74000001</v>
      </c>
      <c r="E22" s="126">
        <v>72352674.280000001</v>
      </c>
      <c r="F22" s="178"/>
      <c r="G22" s="179">
        <v>-67.47</v>
      </c>
      <c r="H22" s="239"/>
    </row>
    <row r="23" spans="1:8" ht="19" customHeight="1" x14ac:dyDescent="0.15">
      <c r="A23" s="235"/>
      <c r="B23" s="240"/>
      <c r="C23" s="181" t="s">
        <v>9</v>
      </c>
      <c r="D23" s="127">
        <v>26990248.719999999</v>
      </c>
      <c r="E23" s="127">
        <v>31120734.129999999</v>
      </c>
      <c r="F23" s="184"/>
      <c r="G23" s="183">
        <v>15.3</v>
      </c>
      <c r="H23" s="239"/>
    </row>
    <row r="24" spans="1:8" s="189" customFormat="1" ht="19" customHeight="1" x14ac:dyDescent="0.15">
      <c r="A24" s="235"/>
      <c r="B24" s="241" t="s">
        <v>216</v>
      </c>
      <c r="C24" s="241"/>
      <c r="D24" s="242">
        <v>1173571464.1400001</v>
      </c>
      <c r="E24" s="242">
        <f>SUM(E16:E23)</f>
        <v>1236872435.4799998</v>
      </c>
      <c r="F24" s="243"/>
      <c r="G24" s="244">
        <v>5.39</v>
      </c>
      <c r="H24" s="245"/>
    </row>
    <row r="25" spans="1:8" ht="19" customHeight="1" x14ac:dyDescent="0.15">
      <c r="A25" s="246"/>
      <c r="B25" s="240" t="s">
        <v>70</v>
      </c>
      <c r="C25" s="176" t="s">
        <v>3</v>
      </c>
      <c r="D25" s="126">
        <v>50372488.219999999</v>
      </c>
      <c r="E25" s="126">
        <v>56456898.320000008</v>
      </c>
      <c r="F25" s="178"/>
      <c r="G25" s="179">
        <v>12.08</v>
      </c>
      <c r="H25" s="239"/>
    </row>
    <row r="26" spans="1:8" ht="19" customHeight="1" x14ac:dyDescent="0.15">
      <c r="A26" s="235"/>
      <c r="B26" s="240"/>
      <c r="C26" s="181" t="s">
        <v>4</v>
      </c>
      <c r="D26" s="127">
        <v>29926020.250000004</v>
      </c>
      <c r="E26" s="127">
        <v>31244899.140000008</v>
      </c>
      <c r="F26" s="178"/>
      <c r="G26" s="183">
        <v>4.41</v>
      </c>
      <c r="H26" s="239"/>
    </row>
    <row r="27" spans="1:8" ht="19" customHeight="1" x14ac:dyDescent="0.15">
      <c r="A27" s="235"/>
      <c r="B27" s="240"/>
      <c r="C27" s="176" t="s">
        <v>5</v>
      </c>
      <c r="D27" s="126">
        <v>34404431.350000001</v>
      </c>
      <c r="E27" s="126">
        <v>33662520.909999996</v>
      </c>
      <c r="F27" s="178"/>
      <c r="G27" s="179">
        <v>-2.16</v>
      </c>
      <c r="H27" s="239"/>
    </row>
    <row r="28" spans="1:8" ht="19" customHeight="1" x14ac:dyDescent="0.15">
      <c r="A28" s="235"/>
      <c r="B28" s="240"/>
      <c r="C28" s="181" t="s">
        <v>6</v>
      </c>
      <c r="D28" s="127">
        <v>178632051.29000002</v>
      </c>
      <c r="E28" s="127">
        <v>122283960.51000004</v>
      </c>
      <c r="F28" s="178"/>
      <c r="G28" s="183">
        <v>-31.54</v>
      </c>
      <c r="H28" s="239"/>
    </row>
    <row r="29" spans="1:8" ht="19" customHeight="1" x14ac:dyDescent="0.15">
      <c r="A29" s="235"/>
      <c r="B29" s="240"/>
      <c r="C29" s="176" t="s">
        <v>55</v>
      </c>
      <c r="D29" s="126">
        <v>76205765.430000007</v>
      </c>
      <c r="E29" s="126">
        <v>77525862.799999997</v>
      </c>
      <c r="F29" s="178"/>
      <c r="G29" s="179">
        <v>1.73</v>
      </c>
      <c r="H29" s="239"/>
    </row>
    <row r="30" spans="1:8" ht="19" customHeight="1" x14ac:dyDescent="0.15">
      <c r="A30" s="235"/>
      <c r="B30" s="240"/>
      <c r="C30" s="181" t="s">
        <v>7</v>
      </c>
      <c r="D30" s="127">
        <v>14915491.07</v>
      </c>
      <c r="E30" s="127">
        <v>13905000.43</v>
      </c>
      <c r="F30" s="178"/>
      <c r="G30" s="183">
        <v>-6.77</v>
      </c>
      <c r="H30" s="239"/>
    </row>
    <row r="31" spans="1:8" ht="19" customHeight="1" x14ac:dyDescent="0.15">
      <c r="A31" s="235"/>
      <c r="B31" s="240"/>
      <c r="C31" s="176" t="s">
        <v>8</v>
      </c>
      <c r="D31" s="126">
        <v>16178508.16</v>
      </c>
      <c r="E31" s="126">
        <v>18728021.050000004</v>
      </c>
      <c r="F31" s="178"/>
      <c r="G31" s="179">
        <v>15.76</v>
      </c>
      <c r="H31" s="239"/>
    </row>
    <row r="32" spans="1:8" ht="19" customHeight="1" x14ac:dyDescent="0.15">
      <c r="A32" s="235"/>
      <c r="B32" s="240"/>
      <c r="C32" s="181" t="s">
        <v>9</v>
      </c>
      <c r="D32" s="127">
        <v>12759297.91</v>
      </c>
      <c r="E32" s="127">
        <v>13835288.359999996</v>
      </c>
      <c r="F32" s="184"/>
      <c r="G32" s="183">
        <v>8.43</v>
      </c>
      <c r="H32" s="239"/>
    </row>
    <row r="33" spans="1:8" s="189" customFormat="1" ht="19" customHeight="1" x14ac:dyDescent="0.15">
      <c r="A33" s="235"/>
      <c r="B33" s="241" t="s">
        <v>217</v>
      </c>
      <c r="C33" s="241"/>
      <c r="D33" s="242">
        <v>413394053.68000007</v>
      </c>
      <c r="E33" s="242">
        <f>SUM(E25:E32)</f>
        <v>367642451.5200001</v>
      </c>
      <c r="F33" s="243"/>
      <c r="G33" s="244">
        <v>-11.07</v>
      </c>
      <c r="H33" s="245"/>
    </row>
    <row r="34" spans="1:8" ht="19" customHeight="1" x14ac:dyDescent="0.15">
      <c r="A34" s="246"/>
      <c r="B34" s="240" t="s">
        <v>71</v>
      </c>
      <c r="C34" s="176" t="s">
        <v>3</v>
      </c>
      <c r="D34" s="126">
        <v>1658434.25</v>
      </c>
      <c r="E34" s="126">
        <v>1841659.5100000002</v>
      </c>
      <c r="F34" s="178"/>
      <c r="G34" s="179">
        <v>11.05</v>
      </c>
      <c r="H34" s="239"/>
    </row>
    <row r="35" spans="1:8" ht="19" customHeight="1" x14ac:dyDescent="0.15">
      <c r="A35" s="235"/>
      <c r="B35" s="240"/>
      <c r="C35" s="181" t="s">
        <v>4</v>
      </c>
      <c r="D35" s="127">
        <v>593746.94999999995</v>
      </c>
      <c r="E35" s="127">
        <v>224182.65</v>
      </c>
      <c r="F35" s="178"/>
      <c r="G35" s="183">
        <v>-62.24</v>
      </c>
      <c r="H35" s="239"/>
    </row>
    <row r="36" spans="1:8" ht="19" customHeight="1" x14ac:dyDescent="0.15">
      <c r="A36" s="235"/>
      <c r="B36" s="240"/>
      <c r="C36" s="176" t="s">
        <v>5</v>
      </c>
      <c r="D36" s="126">
        <v>556188.25</v>
      </c>
      <c r="E36" s="126">
        <v>590164.47</v>
      </c>
      <c r="F36" s="178"/>
      <c r="G36" s="179">
        <v>6.11</v>
      </c>
      <c r="H36" s="239"/>
    </row>
    <row r="37" spans="1:8" ht="19" customHeight="1" x14ac:dyDescent="0.15">
      <c r="A37" s="235"/>
      <c r="B37" s="240"/>
      <c r="C37" s="181" t="s">
        <v>6</v>
      </c>
      <c r="D37" s="127">
        <v>243295.21000000002</v>
      </c>
      <c r="E37" s="127">
        <v>178845.77</v>
      </c>
      <c r="F37" s="178"/>
      <c r="G37" s="183">
        <v>-26.49</v>
      </c>
      <c r="H37" s="239"/>
    </row>
    <row r="38" spans="1:8" s="196" customFormat="1" ht="19" customHeight="1" x14ac:dyDescent="0.15">
      <c r="A38" s="235"/>
      <c r="B38" s="240"/>
      <c r="C38" s="176" t="s">
        <v>55</v>
      </c>
      <c r="D38" s="126">
        <v>3530303.4799999995</v>
      </c>
      <c r="E38" s="126">
        <v>4039112.0599999996</v>
      </c>
      <c r="F38" s="178"/>
      <c r="G38" s="179">
        <v>14.41</v>
      </c>
      <c r="H38" s="239"/>
    </row>
    <row r="39" spans="1:8" s="196" customFormat="1" ht="19" customHeight="1" x14ac:dyDescent="0.15">
      <c r="A39" s="235"/>
      <c r="B39" s="240"/>
      <c r="C39" s="181" t="s">
        <v>7</v>
      </c>
      <c r="D39" s="127">
        <v>2450</v>
      </c>
      <c r="E39" s="127">
        <v>5390</v>
      </c>
      <c r="F39" s="178"/>
      <c r="G39" s="183">
        <v>120</v>
      </c>
      <c r="H39" s="239"/>
    </row>
    <row r="40" spans="1:8" ht="19" customHeight="1" x14ac:dyDescent="0.15">
      <c r="A40" s="235"/>
      <c r="B40" s="240"/>
      <c r="C40" s="176" t="s">
        <v>8</v>
      </c>
      <c r="D40" s="126">
        <v>698658.3</v>
      </c>
      <c r="E40" s="126">
        <v>515631.7</v>
      </c>
      <c r="F40" s="178"/>
      <c r="G40" s="179">
        <v>-26.2</v>
      </c>
      <c r="H40" s="239"/>
    </row>
    <row r="41" spans="1:8" ht="19" customHeight="1" x14ac:dyDescent="0.15">
      <c r="A41" s="235"/>
      <c r="B41" s="240"/>
      <c r="C41" s="181" t="s">
        <v>9</v>
      </c>
      <c r="D41" s="127">
        <v>858974.78</v>
      </c>
      <c r="E41" s="127">
        <v>923063.67999999993</v>
      </c>
      <c r="F41" s="184"/>
      <c r="G41" s="183">
        <v>7.46</v>
      </c>
      <c r="H41" s="239"/>
    </row>
    <row r="42" spans="1:8" s="189" customFormat="1" ht="19" customHeight="1" x14ac:dyDescent="0.15">
      <c r="A42" s="235"/>
      <c r="B42" s="241" t="s">
        <v>218</v>
      </c>
      <c r="C42" s="241"/>
      <c r="D42" s="242">
        <v>8142051.2199999997</v>
      </c>
      <c r="E42" s="242">
        <f>SUM(E34:E41)</f>
        <v>8318049.8399999989</v>
      </c>
      <c r="F42" s="243"/>
      <c r="G42" s="244">
        <v>2.16</v>
      </c>
      <c r="H42" s="245"/>
    </row>
    <row r="43" spans="1:8" ht="19" customHeight="1" x14ac:dyDescent="0.15">
      <c r="A43" s="246"/>
      <c r="B43" s="247" t="s">
        <v>53</v>
      </c>
      <c r="C43" s="248"/>
      <c r="D43" s="249">
        <v>1800822423.0800002</v>
      </c>
      <c r="E43" s="249">
        <f>SUM(E42+E33+E24+E15)</f>
        <v>1804347522.3599999</v>
      </c>
      <c r="F43" s="250"/>
      <c r="G43" s="251">
        <v>0.2</v>
      </c>
      <c r="H43" s="239"/>
    </row>
    <row r="44" spans="1:8" ht="10" customHeight="1" x14ac:dyDescent="0.15">
      <c r="A44" s="252"/>
      <c r="B44" s="253"/>
      <c r="C44" s="253"/>
      <c r="D44" s="253"/>
      <c r="E44" s="253"/>
      <c r="F44" s="253"/>
      <c r="G44" s="254"/>
      <c r="H44" s="255"/>
    </row>
    <row r="45" spans="1:8" ht="12" x14ac:dyDescent="0.15"/>
    <row r="46" spans="1:8" ht="12" x14ac:dyDescent="0.15"/>
    <row r="47" spans="1:8" ht="18" customHeight="1" x14ac:dyDescent="0.25">
      <c r="A47" s="220"/>
      <c r="B47" s="221" t="s">
        <v>323</v>
      </c>
      <c r="C47" s="222" t="s" vm="3">
        <v>326</v>
      </c>
      <c r="D47" s="222"/>
      <c r="E47" s="222"/>
      <c r="F47" s="222"/>
      <c r="G47" s="257" t="s">
        <v>336</v>
      </c>
      <c r="H47" s="223"/>
    </row>
    <row r="48" spans="1:8" ht="10" customHeight="1" x14ac:dyDescent="0.15">
      <c r="A48" s="224"/>
      <c r="B48" s="225"/>
      <c r="C48" s="225"/>
      <c r="D48" s="226"/>
      <c r="E48" s="226"/>
      <c r="F48" s="227"/>
      <c r="G48" s="228"/>
      <c r="H48" s="229"/>
    </row>
    <row r="49" spans="1:8" ht="52" customHeight="1" x14ac:dyDescent="0.15">
      <c r="A49" s="224"/>
      <c r="B49" s="230"/>
      <c r="C49" s="230"/>
      <c r="D49" s="231"/>
      <c r="E49" s="231"/>
      <c r="F49" s="232"/>
      <c r="G49" s="233"/>
      <c r="H49" s="234"/>
    </row>
    <row r="50" spans="1:8" ht="19" customHeight="1" x14ac:dyDescent="0.15">
      <c r="A50" s="235"/>
      <c r="B50" s="236" t="s">
        <v>67</v>
      </c>
      <c r="C50" s="236" t="s">
        <v>206</v>
      </c>
      <c r="D50" s="231"/>
      <c r="E50" s="231"/>
      <c r="F50" s="237"/>
      <c r="G50" s="238"/>
      <c r="H50" s="239"/>
    </row>
    <row r="51" spans="1:8" ht="19" customHeight="1" x14ac:dyDescent="0.15">
      <c r="A51" s="235"/>
      <c r="B51" s="240" t="s">
        <v>73</v>
      </c>
      <c r="C51" s="176" t="s">
        <v>3</v>
      </c>
      <c r="D51" s="126">
        <v>72572539.629999995</v>
      </c>
      <c r="E51" s="126">
        <v>81061873.780000001</v>
      </c>
      <c r="F51" s="178"/>
      <c r="G51" s="179">
        <v>11.7</v>
      </c>
      <c r="H51" s="239"/>
    </row>
    <row r="52" spans="1:8" ht="19" customHeight="1" x14ac:dyDescent="0.15">
      <c r="A52" s="235"/>
      <c r="B52" s="240"/>
      <c r="C52" s="181" t="s">
        <v>4</v>
      </c>
      <c r="D52" s="127">
        <v>34789868.939999998</v>
      </c>
      <c r="E52" s="127">
        <v>36164863.479999997</v>
      </c>
      <c r="F52" s="178"/>
      <c r="G52" s="183">
        <v>3.95</v>
      </c>
      <c r="H52" s="239"/>
    </row>
    <row r="53" spans="1:8" ht="19" customHeight="1" x14ac:dyDescent="0.15">
      <c r="A53" s="235"/>
      <c r="B53" s="240"/>
      <c r="C53" s="176" t="s">
        <v>5</v>
      </c>
      <c r="D53" s="126">
        <v>47635342.640000001</v>
      </c>
      <c r="E53" s="126">
        <v>45568329.75999999</v>
      </c>
      <c r="F53" s="178"/>
      <c r="G53" s="179">
        <v>-4.34</v>
      </c>
      <c r="H53" s="239"/>
    </row>
    <row r="54" spans="1:8" ht="19" customHeight="1" x14ac:dyDescent="0.15">
      <c r="A54" s="235"/>
      <c r="B54" s="240"/>
      <c r="C54" s="181" t="s">
        <v>6</v>
      </c>
      <c r="D54" s="127">
        <v>62804056.810000002</v>
      </c>
      <c r="E54" s="127">
        <v>76547925.690000013</v>
      </c>
      <c r="F54" s="178"/>
      <c r="G54" s="183">
        <v>21.88</v>
      </c>
      <c r="H54" s="239"/>
    </row>
    <row r="55" spans="1:8" ht="19" customHeight="1" x14ac:dyDescent="0.15">
      <c r="A55" s="235"/>
      <c r="B55" s="240"/>
      <c r="C55" s="176" t="s">
        <v>55</v>
      </c>
      <c r="D55" s="126">
        <v>99374487.040000007</v>
      </c>
      <c r="E55" s="126">
        <v>97641830.779999942</v>
      </c>
      <c r="F55" s="178"/>
      <c r="G55" s="179">
        <v>-1.74</v>
      </c>
      <c r="H55" s="239"/>
    </row>
    <row r="56" spans="1:8" ht="19" customHeight="1" x14ac:dyDescent="0.15">
      <c r="A56" s="235"/>
      <c r="B56" s="240"/>
      <c r="C56" s="181" t="s">
        <v>7</v>
      </c>
      <c r="D56" s="127">
        <v>78654654.409999996</v>
      </c>
      <c r="E56" s="127">
        <v>78046239.499999985</v>
      </c>
      <c r="F56" s="178"/>
      <c r="G56" s="183">
        <v>-0.77</v>
      </c>
      <c r="H56" s="239"/>
    </row>
    <row r="57" spans="1:8" ht="19" customHeight="1" x14ac:dyDescent="0.15">
      <c r="A57" s="235"/>
      <c r="B57" s="240"/>
      <c r="C57" s="176" t="s">
        <v>8</v>
      </c>
      <c r="D57" s="126">
        <v>85216360.5</v>
      </c>
      <c r="E57" s="126">
        <v>76157648.460000023</v>
      </c>
      <c r="F57" s="178"/>
      <c r="G57" s="179">
        <v>-10.63</v>
      </c>
      <c r="H57" s="239"/>
    </row>
    <row r="58" spans="1:8" ht="19" customHeight="1" x14ac:dyDescent="0.15">
      <c r="A58" s="235"/>
      <c r="B58" s="240"/>
      <c r="C58" s="181" t="s">
        <v>9</v>
      </c>
      <c r="D58" s="127">
        <v>18246357.34</v>
      </c>
      <c r="E58" s="127">
        <v>19033241.800000001</v>
      </c>
      <c r="F58" s="184"/>
      <c r="G58" s="183">
        <v>4.3099999999999996</v>
      </c>
      <c r="H58" s="239"/>
    </row>
    <row r="59" spans="1:8" ht="19" customHeight="1" x14ac:dyDescent="0.15">
      <c r="A59" s="235"/>
      <c r="B59" s="241" t="s">
        <v>219</v>
      </c>
      <c r="C59" s="241"/>
      <c r="D59" s="242">
        <v>499293667.31</v>
      </c>
      <c r="E59" s="242">
        <f>SUM(E51:E58)</f>
        <v>510221953.24999994</v>
      </c>
      <c r="F59" s="243"/>
      <c r="G59" s="244">
        <v>2.19</v>
      </c>
      <c r="H59" s="245"/>
    </row>
    <row r="60" spans="1:8" ht="19" customHeight="1" x14ac:dyDescent="0.15">
      <c r="A60" s="246"/>
      <c r="B60" s="240" t="s">
        <v>74</v>
      </c>
      <c r="C60" s="176" t="s">
        <v>3</v>
      </c>
      <c r="D60" s="126">
        <v>17177559.09</v>
      </c>
      <c r="E60" s="126">
        <v>18238975.370000001</v>
      </c>
      <c r="F60" s="178"/>
      <c r="G60" s="179">
        <v>6.18</v>
      </c>
      <c r="H60" s="239"/>
    </row>
    <row r="61" spans="1:8" ht="19" customHeight="1" x14ac:dyDescent="0.15">
      <c r="A61" s="235"/>
      <c r="B61" s="240"/>
      <c r="C61" s="181" t="s">
        <v>4</v>
      </c>
      <c r="D61" s="127">
        <v>14062692.340000004</v>
      </c>
      <c r="E61" s="127">
        <v>13454613.790000005</v>
      </c>
      <c r="F61" s="178"/>
      <c r="G61" s="183">
        <v>-4.32</v>
      </c>
      <c r="H61" s="239"/>
    </row>
    <row r="62" spans="1:8" ht="19" customHeight="1" x14ac:dyDescent="0.15">
      <c r="A62" s="235"/>
      <c r="B62" s="240"/>
      <c r="C62" s="176" t="s">
        <v>5</v>
      </c>
      <c r="D62" s="126">
        <v>8131643.0700000003</v>
      </c>
      <c r="E62" s="126">
        <v>12497476.73</v>
      </c>
      <c r="F62" s="178"/>
      <c r="G62" s="179">
        <v>53.69</v>
      </c>
      <c r="H62" s="239"/>
    </row>
    <row r="63" spans="1:8" ht="19" customHeight="1" x14ac:dyDescent="0.15">
      <c r="A63" s="235"/>
      <c r="B63" s="240"/>
      <c r="C63" s="181" t="s">
        <v>6</v>
      </c>
      <c r="D63" s="127">
        <v>22187346.989999998</v>
      </c>
      <c r="E63" s="127">
        <v>21404536.129999999</v>
      </c>
      <c r="F63" s="178"/>
      <c r="G63" s="183">
        <v>-3.53</v>
      </c>
      <c r="H63" s="239"/>
    </row>
    <row r="64" spans="1:8" ht="19" customHeight="1" x14ac:dyDescent="0.15">
      <c r="A64" s="235"/>
      <c r="B64" s="240"/>
      <c r="C64" s="176" t="s">
        <v>55</v>
      </c>
      <c r="D64" s="126">
        <v>14863886.01</v>
      </c>
      <c r="E64" s="126">
        <v>14881573.859999999</v>
      </c>
      <c r="F64" s="178"/>
      <c r="G64" s="179">
        <v>0.12</v>
      </c>
      <c r="H64" s="239"/>
    </row>
    <row r="65" spans="1:8" ht="19" customHeight="1" x14ac:dyDescent="0.15">
      <c r="A65" s="235"/>
      <c r="B65" s="240"/>
      <c r="C65" s="181" t="s">
        <v>7</v>
      </c>
      <c r="D65" s="127">
        <v>2238121.5099999998</v>
      </c>
      <c r="E65" s="127">
        <v>2310996.7099999995</v>
      </c>
      <c r="F65" s="178"/>
      <c r="G65" s="183">
        <v>3.26</v>
      </c>
      <c r="H65" s="239"/>
    </row>
    <row r="66" spans="1:8" ht="19" customHeight="1" x14ac:dyDescent="0.15">
      <c r="A66" s="235"/>
      <c r="B66" s="240"/>
      <c r="C66" s="176" t="s">
        <v>8</v>
      </c>
      <c r="D66" s="126">
        <v>10677445.74</v>
      </c>
      <c r="E66" s="126">
        <v>9007527.4300000016</v>
      </c>
      <c r="F66" s="178"/>
      <c r="G66" s="179">
        <v>-15.64</v>
      </c>
      <c r="H66" s="239"/>
    </row>
    <row r="67" spans="1:8" ht="19" customHeight="1" x14ac:dyDescent="0.15">
      <c r="A67" s="235"/>
      <c r="B67" s="240"/>
      <c r="C67" s="181" t="s">
        <v>9</v>
      </c>
      <c r="D67" s="127">
        <v>13195400.960000001</v>
      </c>
      <c r="E67" s="127">
        <v>13510262.779999997</v>
      </c>
      <c r="F67" s="184"/>
      <c r="G67" s="183">
        <v>2.39</v>
      </c>
      <c r="H67" s="239"/>
    </row>
    <row r="68" spans="1:8" ht="19" customHeight="1" x14ac:dyDescent="0.15">
      <c r="A68" s="235"/>
      <c r="B68" s="241" t="s">
        <v>220</v>
      </c>
      <c r="C68" s="241"/>
      <c r="D68" s="242">
        <v>102534095.71000001</v>
      </c>
      <c r="E68" s="242">
        <f>SUM(E60:E67)</f>
        <v>105305962.8</v>
      </c>
      <c r="F68" s="243"/>
      <c r="G68" s="244">
        <v>2.7</v>
      </c>
      <c r="H68" s="245"/>
    </row>
    <row r="69" spans="1:8" ht="19" customHeight="1" x14ac:dyDescent="0.15">
      <c r="A69" s="246"/>
      <c r="B69" s="240" t="s">
        <v>75</v>
      </c>
      <c r="C69" s="176" t="s">
        <v>3</v>
      </c>
      <c r="D69" s="126">
        <v>9787477.2200000007</v>
      </c>
      <c r="E69" s="126">
        <v>11761134.5</v>
      </c>
      <c r="F69" s="178"/>
      <c r="G69" s="179">
        <v>20.170000000000002</v>
      </c>
      <c r="H69" s="239"/>
    </row>
    <row r="70" spans="1:8" ht="19" customHeight="1" x14ac:dyDescent="0.15">
      <c r="A70" s="235"/>
      <c r="B70" s="240"/>
      <c r="C70" s="181" t="s">
        <v>4</v>
      </c>
      <c r="D70" s="127">
        <v>6738354.5499999998</v>
      </c>
      <c r="E70" s="127">
        <v>6464741.6999999993</v>
      </c>
      <c r="F70" s="178"/>
      <c r="G70" s="183">
        <v>-4.0599999999999996</v>
      </c>
      <c r="H70" s="239"/>
    </row>
    <row r="71" spans="1:8" ht="19" customHeight="1" x14ac:dyDescent="0.15">
      <c r="A71" s="235"/>
      <c r="B71" s="240"/>
      <c r="C71" s="176" t="s">
        <v>5</v>
      </c>
      <c r="D71" s="126">
        <v>6531468.3199999994</v>
      </c>
      <c r="E71" s="126">
        <v>9308398.5800000038</v>
      </c>
      <c r="F71" s="178"/>
      <c r="G71" s="179">
        <v>42.52</v>
      </c>
      <c r="H71" s="239"/>
    </row>
    <row r="72" spans="1:8" ht="19" customHeight="1" x14ac:dyDescent="0.15">
      <c r="A72" s="235"/>
      <c r="B72" s="240"/>
      <c r="C72" s="181" t="s">
        <v>6</v>
      </c>
      <c r="D72" s="127">
        <v>13760078.379999999</v>
      </c>
      <c r="E72" s="127">
        <v>15181251.180000003</v>
      </c>
      <c r="F72" s="178"/>
      <c r="G72" s="183">
        <v>10.33</v>
      </c>
      <c r="H72" s="239"/>
    </row>
    <row r="73" spans="1:8" ht="19" customHeight="1" x14ac:dyDescent="0.15">
      <c r="A73" s="235"/>
      <c r="B73" s="240"/>
      <c r="C73" s="176" t="s">
        <v>55</v>
      </c>
      <c r="D73" s="126">
        <v>35642980.329999998</v>
      </c>
      <c r="E73" s="126">
        <v>29964780.59</v>
      </c>
      <c r="F73" s="178"/>
      <c r="G73" s="179">
        <v>-15.93</v>
      </c>
      <c r="H73" s="239"/>
    </row>
    <row r="74" spans="1:8" ht="19" customHeight="1" x14ac:dyDescent="0.15">
      <c r="A74" s="235"/>
      <c r="B74" s="240"/>
      <c r="C74" s="181" t="s">
        <v>7</v>
      </c>
      <c r="D74" s="127">
        <v>0</v>
      </c>
      <c r="E74" s="127">
        <v>28044</v>
      </c>
      <c r="F74" s="178"/>
      <c r="G74" s="183">
        <v>100</v>
      </c>
      <c r="H74" s="239"/>
    </row>
    <row r="75" spans="1:8" ht="19" customHeight="1" x14ac:dyDescent="0.15">
      <c r="A75" s="235"/>
      <c r="B75" s="240"/>
      <c r="C75" s="176" t="s">
        <v>8</v>
      </c>
      <c r="D75" s="126">
        <v>7393198.9199999999</v>
      </c>
      <c r="E75" s="126">
        <v>4532195.93</v>
      </c>
      <c r="F75" s="178"/>
      <c r="G75" s="179">
        <v>-38.700000000000003</v>
      </c>
      <c r="H75" s="239"/>
    </row>
    <row r="76" spans="1:8" ht="19" customHeight="1" x14ac:dyDescent="0.15">
      <c r="A76" s="235"/>
      <c r="B76" s="240"/>
      <c r="C76" s="181" t="s">
        <v>9</v>
      </c>
      <c r="D76" s="127">
        <v>12544623.210000001</v>
      </c>
      <c r="E76" s="127">
        <v>13640044.039999999</v>
      </c>
      <c r="F76" s="184"/>
      <c r="G76" s="183">
        <v>8.73</v>
      </c>
      <c r="H76" s="239"/>
    </row>
    <row r="77" spans="1:8" ht="19" customHeight="1" x14ac:dyDescent="0.15">
      <c r="A77" s="235"/>
      <c r="B77" s="241" t="s">
        <v>221</v>
      </c>
      <c r="C77" s="241"/>
      <c r="D77" s="242">
        <v>92398180.930000007</v>
      </c>
      <c r="E77" s="242">
        <f>SUM(E69:E76)</f>
        <v>90880590.520000011</v>
      </c>
      <c r="F77" s="243"/>
      <c r="G77" s="244">
        <v>-1.64</v>
      </c>
      <c r="H77" s="245"/>
    </row>
    <row r="78" spans="1:8" ht="19" customHeight="1" x14ac:dyDescent="0.15">
      <c r="A78" s="246"/>
      <c r="B78" s="240" t="s">
        <v>76</v>
      </c>
      <c r="C78" s="176" t="s">
        <v>3</v>
      </c>
      <c r="D78" s="126">
        <v>59128819.43</v>
      </c>
      <c r="E78" s="126">
        <v>66635587.529999994</v>
      </c>
      <c r="F78" s="178"/>
      <c r="G78" s="179">
        <v>12.7</v>
      </c>
      <c r="H78" s="239"/>
    </row>
    <row r="79" spans="1:8" ht="19" customHeight="1" x14ac:dyDescent="0.15">
      <c r="A79" s="235"/>
      <c r="B79" s="240"/>
      <c r="C79" s="181" t="s">
        <v>4</v>
      </c>
      <c r="D79" s="127">
        <v>61120472.260000005</v>
      </c>
      <c r="E79" s="127">
        <v>65313928.140000001</v>
      </c>
      <c r="F79" s="178"/>
      <c r="G79" s="183">
        <v>6.86</v>
      </c>
      <c r="H79" s="239"/>
    </row>
    <row r="80" spans="1:8" ht="19" customHeight="1" x14ac:dyDescent="0.15">
      <c r="A80" s="235"/>
      <c r="B80" s="240"/>
      <c r="C80" s="176" t="s">
        <v>5</v>
      </c>
      <c r="D80" s="126">
        <v>56386486.920000002</v>
      </c>
      <c r="E80" s="126">
        <v>42966009.539999992</v>
      </c>
      <c r="F80" s="178"/>
      <c r="G80" s="179">
        <v>-23.8</v>
      </c>
      <c r="H80" s="239"/>
    </row>
    <row r="81" spans="1:8" ht="19" customHeight="1" x14ac:dyDescent="0.15">
      <c r="A81" s="235"/>
      <c r="B81" s="240"/>
      <c r="C81" s="181" t="s">
        <v>6</v>
      </c>
      <c r="D81" s="127">
        <v>55676102.740000002</v>
      </c>
      <c r="E81" s="127">
        <v>112658496.96999998</v>
      </c>
      <c r="F81" s="178"/>
      <c r="G81" s="183">
        <v>102.35</v>
      </c>
      <c r="H81" s="239"/>
    </row>
    <row r="82" spans="1:8" ht="19" customHeight="1" x14ac:dyDescent="0.15">
      <c r="A82" s="235"/>
      <c r="B82" s="240"/>
      <c r="C82" s="176" t="s">
        <v>55</v>
      </c>
      <c r="D82" s="126">
        <v>91255522.090000004</v>
      </c>
      <c r="E82" s="126">
        <v>90833311.50999999</v>
      </c>
      <c r="F82" s="178"/>
      <c r="G82" s="179">
        <v>-0.46</v>
      </c>
      <c r="H82" s="239"/>
    </row>
    <row r="83" spans="1:8" ht="19" customHeight="1" x14ac:dyDescent="0.15">
      <c r="A83" s="235"/>
      <c r="B83" s="240"/>
      <c r="C83" s="181" t="s">
        <v>7</v>
      </c>
      <c r="D83" s="127">
        <v>153208692.44999999</v>
      </c>
      <c r="E83" s="127">
        <v>163118209.27999997</v>
      </c>
      <c r="F83" s="178"/>
      <c r="G83" s="183">
        <v>6.47</v>
      </c>
      <c r="H83" s="239"/>
    </row>
    <row r="84" spans="1:8" ht="19" customHeight="1" x14ac:dyDescent="0.15">
      <c r="A84" s="235"/>
      <c r="B84" s="240"/>
      <c r="C84" s="176" t="s">
        <v>8</v>
      </c>
      <c r="D84" s="126">
        <v>116145615.66</v>
      </c>
      <c r="E84" s="126">
        <v>105862258.47000003</v>
      </c>
      <c r="F84" s="178"/>
      <c r="G84" s="179">
        <v>-8.85</v>
      </c>
      <c r="H84" s="239"/>
    </row>
    <row r="85" spans="1:8" ht="19" customHeight="1" x14ac:dyDescent="0.15">
      <c r="A85" s="235"/>
      <c r="B85" s="240"/>
      <c r="C85" s="181" t="s">
        <v>9</v>
      </c>
      <c r="D85" s="127">
        <v>27046016.100000001</v>
      </c>
      <c r="E85" s="127">
        <v>26238436.850000001</v>
      </c>
      <c r="F85" s="184"/>
      <c r="G85" s="183">
        <v>-2.99</v>
      </c>
      <c r="H85" s="239"/>
    </row>
    <row r="86" spans="1:8" ht="19" customHeight="1" x14ac:dyDescent="0.15">
      <c r="A86" s="235"/>
      <c r="B86" s="241" t="s">
        <v>222</v>
      </c>
      <c r="C86" s="241"/>
      <c r="D86" s="242">
        <v>619967727.6500001</v>
      </c>
      <c r="E86" s="242">
        <f>SUM(E78:E85)</f>
        <v>673626238.28999996</v>
      </c>
      <c r="F86" s="243"/>
      <c r="G86" s="244">
        <v>8.66</v>
      </c>
      <c r="H86" s="245"/>
    </row>
    <row r="87" spans="1:8" ht="19" customHeight="1" x14ac:dyDescent="0.15">
      <c r="A87" s="246"/>
      <c r="B87" s="247" t="s">
        <v>53</v>
      </c>
      <c r="C87" s="248"/>
      <c r="D87" s="249">
        <v>1314193671.6000001</v>
      </c>
      <c r="E87" s="249">
        <f>SUM(E86+E77+E68+E59)</f>
        <v>1380034744.8599999</v>
      </c>
      <c r="F87" s="250"/>
      <c r="G87" s="251">
        <v>5.01</v>
      </c>
      <c r="H87" s="239"/>
    </row>
    <row r="88" spans="1:8" ht="10" customHeight="1" x14ac:dyDescent="0.15">
      <c r="A88" s="252"/>
      <c r="B88" s="253"/>
      <c r="C88" s="253"/>
      <c r="D88" s="253"/>
      <c r="E88" s="253"/>
      <c r="F88" s="253"/>
      <c r="G88" s="254"/>
      <c r="H88" s="255"/>
    </row>
    <row r="89" spans="1:8" ht="12" x14ac:dyDescent="0.15"/>
    <row r="90" spans="1:8" ht="12" x14ac:dyDescent="0.15"/>
    <row r="91" spans="1:8" ht="18" customHeight="1" x14ac:dyDescent="0.25">
      <c r="A91" s="220"/>
      <c r="B91" s="221" t="s">
        <v>323</v>
      </c>
      <c r="C91" s="222" t="s" vm="4">
        <v>327</v>
      </c>
      <c r="D91" s="222"/>
      <c r="E91" s="222"/>
      <c r="F91" s="222"/>
      <c r="G91" s="257" t="s">
        <v>337</v>
      </c>
      <c r="H91" s="223"/>
    </row>
    <row r="92" spans="1:8" ht="10" customHeight="1" x14ac:dyDescent="0.15">
      <c r="A92" s="224"/>
      <c r="B92" s="225"/>
      <c r="C92" s="225"/>
      <c r="D92" s="226"/>
      <c r="E92" s="226"/>
      <c r="F92" s="227"/>
      <c r="G92" s="228"/>
      <c r="H92" s="229"/>
    </row>
    <row r="93" spans="1:8" ht="52" customHeight="1" x14ac:dyDescent="0.15">
      <c r="A93" s="224"/>
      <c r="B93" s="230"/>
      <c r="C93" s="230"/>
      <c r="D93" s="231"/>
      <c r="E93" s="231"/>
      <c r="F93" s="232"/>
      <c r="G93" s="233"/>
      <c r="H93" s="234"/>
    </row>
    <row r="94" spans="1:8" ht="19" customHeight="1" x14ac:dyDescent="0.15">
      <c r="A94" s="235"/>
      <c r="B94" s="236" t="s">
        <v>67</v>
      </c>
      <c r="C94" s="236" t="s">
        <v>206</v>
      </c>
      <c r="D94" s="231"/>
      <c r="E94" s="231"/>
      <c r="F94" s="237"/>
      <c r="G94" s="238"/>
      <c r="H94" s="239"/>
    </row>
    <row r="95" spans="1:8" ht="19" customHeight="1" x14ac:dyDescent="0.15">
      <c r="A95" s="235"/>
      <c r="B95" s="240" t="s">
        <v>78</v>
      </c>
      <c r="C95" s="176" t="s">
        <v>3</v>
      </c>
      <c r="D95" s="126">
        <v>85690578.090000004</v>
      </c>
      <c r="E95" s="126">
        <v>99307884.519999981</v>
      </c>
      <c r="F95" s="178"/>
      <c r="G95" s="179">
        <v>15.89</v>
      </c>
      <c r="H95" s="239"/>
    </row>
    <row r="96" spans="1:8" ht="19" customHeight="1" x14ac:dyDescent="0.15">
      <c r="A96" s="235"/>
      <c r="B96" s="240"/>
      <c r="C96" s="181" t="s">
        <v>4</v>
      </c>
      <c r="D96" s="127">
        <v>61242272.25999999</v>
      </c>
      <c r="E96" s="127">
        <v>59696077.369999997</v>
      </c>
      <c r="F96" s="178"/>
      <c r="G96" s="183">
        <v>-2.52</v>
      </c>
      <c r="H96" s="239"/>
    </row>
    <row r="97" spans="1:8" ht="19" customHeight="1" x14ac:dyDescent="0.15">
      <c r="A97" s="235"/>
      <c r="B97" s="240"/>
      <c r="C97" s="176" t="s">
        <v>5</v>
      </c>
      <c r="D97" s="126">
        <v>72178809.780000001</v>
      </c>
      <c r="E97" s="126">
        <v>68897307.799999982</v>
      </c>
      <c r="F97" s="178"/>
      <c r="G97" s="179">
        <v>-4.55</v>
      </c>
      <c r="H97" s="239"/>
    </row>
    <row r="98" spans="1:8" ht="19" customHeight="1" x14ac:dyDescent="0.15">
      <c r="A98" s="235"/>
      <c r="B98" s="240"/>
      <c r="C98" s="181" t="s">
        <v>6</v>
      </c>
      <c r="D98" s="127">
        <v>100699823.41999999</v>
      </c>
      <c r="E98" s="127">
        <v>83884888.25</v>
      </c>
      <c r="F98" s="178"/>
      <c r="G98" s="183">
        <v>-16.7</v>
      </c>
      <c r="H98" s="239"/>
    </row>
    <row r="99" spans="1:8" ht="19" customHeight="1" x14ac:dyDescent="0.15">
      <c r="A99" s="235"/>
      <c r="B99" s="240"/>
      <c r="C99" s="176" t="s">
        <v>55</v>
      </c>
      <c r="D99" s="126">
        <v>78256689.170000002</v>
      </c>
      <c r="E99" s="126">
        <v>79201416.770000026</v>
      </c>
      <c r="F99" s="178"/>
      <c r="G99" s="179">
        <v>1.21</v>
      </c>
      <c r="H99" s="239"/>
    </row>
    <row r="100" spans="1:8" ht="19" customHeight="1" x14ac:dyDescent="0.15">
      <c r="A100" s="235"/>
      <c r="B100" s="240"/>
      <c r="C100" s="181" t="s">
        <v>7</v>
      </c>
      <c r="D100" s="127">
        <v>32536348.960000001</v>
      </c>
      <c r="E100" s="127">
        <v>31609664.329999998</v>
      </c>
      <c r="F100" s="178"/>
      <c r="G100" s="183">
        <v>-2.85</v>
      </c>
      <c r="H100" s="239"/>
    </row>
    <row r="101" spans="1:8" ht="19" customHeight="1" x14ac:dyDescent="0.15">
      <c r="A101" s="235"/>
      <c r="B101" s="240"/>
      <c r="C101" s="176" t="s">
        <v>8</v>
      </c>
      <c r="D101" s="126">
        <v>27464943.48</v>
      </c>
      <c r="E101" s="126">
        <v>19356207.979999997</v>
      </c>
      <c r="F101" s="178"/>
      <c r="G101" s="179">
        <v>-29.52</v>
      </c>
      <c r="H101" s="239"/>
    </row>
    <row r="102" spans="1:8" ht="19" customHeight="1" x14ac:dyDescent="0.15">
      <c r="A102" s="235"/>
      <c r="B102" s="240"/>
      <c r="C102" s="181" t="s">
        <v>9</v>
      </c>
      <c r="D102" s="127">
        <v>3651178.8</v>
      </c>
      <c r="E102" s="127">
        <v>3040782.4299999997</v>
      </c>
      <c r="F102" s="184"/>
      <c r="G102" s="183">
        <v>-16.72</v>
      </c>
      <c r="H102" s="239"/>
    </row>
    <row r="103" spans="1:8" ht="19" customHeight="1" x14ac:dyDescent="0.15">
      <c r="A103" s="235"/>
      <c r="B103" s="241" t="s">
        <v>223</v>
      </c>
      <c r="C103" s="241"/>
      <c r="D103" s="242">
        <v>461720643.95999998</v>
      </c>
      <c r="E103" s="242">
        <f>SUM(E95:E102)</f>
        <v>444994229.44999999</v>
      </c>
      <c r="F103" s="243"/>
      <c r="G103" s="244">
        <v>-3.62</v>
      </c>
      <c r="H103" s="245"/>
    </row>
    <row r="104" spans="1:8" ht="19" customHeight="1" x14ac:dyDescent="0.15">
      <c r="A104" s="246"/>
      <c r="B104" s="240" t="s">
        <v>79</v>
      </c>
      <c r="C104" s="176" t="s">
        <v>3</v>
      </c>
      <c r="D104" s="126">
        <v>18008353.100000001</v>
      </c>
      <c r="E104" s="126">
        <v>19973751.849999998</v>
      </c>
      <c r="F104" s="178"/>
      <c r="G104" s="179">
        <v>10.91</v>
      </c>
      <c r="H104" s="239"/>
    </row>
    <row r="105" spans="1:8" ht="19" customHeight="1" x14ac:dyDescent="0.15">
      <c r="A105" s="235"/>
      <c r="B105" s="240"/>
      <c r="C105" s="181" t="s">
        <v>4</v>
      </c>
      <c r="D105" s="127">
        <v>13465239.92</v>
      </c>
      <c r="E105" s="127">
        <v>16640344.469999997</v>
      </c>
      <c r="F105" s="178"/>
      <c r="G105" s="183">
        <v>23.58</v>
      </c>
      <c r="H105" s="239"/>
    </row>
    <row r="106" spans="1:8" ht="19" customHeight="1" x14ac:dyDescent="0.15">
      <c r="A106" s="235"/>
      <c r="B106" s="240"/>
      <c r="C106" s="176" t="s">
        <v>5</v>
      </c>
      <c r="D106" s="126">
        <v>9513097.6399999987</v>
      </c>
      <c r="E106" s="126">
        <v>11317110.579999994</v>
      </c>
      <c r="F106" s="178"/>
      <c r="G106" s="179">
        <v>18.96</v>
      </c>
      <c r="H106" s="239"/>
    </row>
    <row r="107" spans="1:8" ht="19" customHeight="1" x14ac:dyDescent="0.15">
      <c r="A107" s="235"/>
      <c r="B107" s="240"/>
      <c r="C107" s="181" t="s">
        <v>6</v>
      </c>
      <c r="D107" s="127">
        <v>14077704.42</v>
      </c>
      <c r="E107" s="127">
        <v>16039309.770000009</v>
      </c>
      <c r="F107" s="178"/>
      <c r="G107" s="183">
        <v>13.93</v>
      </c>
      <c r="H107" s="239"/>
    </row>
    <row r="108" spans="1:8" ht="19" customHeight="1" x14ac:dyDescent="0.15">
      <c r="A108" s="235"/>
      <c r="B108" s="240"/>
      <c r="C108" s="176" t="s">
        <v>55</v>
      </c>
      <c r="D108" s="126">
        <v>39879815.480000004</v>
      </c>
      <c r="E108" s="126">
        <v>41028273.300000004</v>
      </c>
      <c r="F108" s="178"/>
      <c r="G108" s="179">
        <v>2.88</v>
      </c>
      <c r="H108" s="239"/>
    </row>
    <row r="109" spans="1:8" ht="19" customHeight="1" x14ac:dyDescent="0.15">
      <c r="A109" s="235"/>
      <c r="B109" s="240"/>
      <c r="C109" s="181" t="s">
        <v>7</v>
      </c>
      <c r="D109" s="127">
        <v>1141474.1000000001</v>
      </c>
      <c r="E109" s="127">
        <v>1004487.5000000001</v>
      </c>
      <c r="F109" s="178"/>
      <c r="G109" s="183">
        <v>-12</v>
      </c>
      <c r="H109" s="239"/>
    </row>
    <row r="110" spans="1:8" ht="19" customHeight="1" x14ac:dyDescent="0.15">
      <c r="A110" s="235"/>
      <c r="B110" s="240"/>
      <c r="C110" s="176" t="s">
        <v>8</v>
      </c>
      <c r="D110" s="126">
        <v>1485741.7000000002</v>
      </c>
      <c r="E110" s="126">
        <v>1617106.71</v>
      </c>
      <c r="F110" s="178"/>
      <c r="G110" s="179">
        <v>8.84</v>
      </c>
      <c r="H110" s="239"/>
    </row>
    <row r="111" spans="1:8" ht="19" customHeight="1" x14ac:dyDescent="0.15">
      <c r="A111" s="235"/>
      <c r="B111" s="240"/>
      <c r="C111" s="181" t="s">
        <v>9</v>
      </c>
      <c r="D111" s="127">
        <v>9415959.5899999999</v>
      </c>
      <c r="E111" s="127">
        <v>9437269.3399999999</v>
      </c>
      <c r="F111" s="184"/>
      <c r="G111" s="183">
        <v>0.23</v>
      </c>
      <c r="H111" s="239"/>
    </row>
    <row r="112" spans="1:8" ht="19" customHeight="1" x14ac:dyDescent="0.15">
      <c r="A112" s="235"/>
      <c r="B112" s="241" t="s">
        <v>224</v>
      </c>
      <c r="C112" s="241"/>
      <c r="D112" s="242">
        <v>106987385.95</v>
      </c>
      <c r="E112" s="242">
        <f>SUM(E104:E111)</f>
        <v>117057653.52</v>
      </c>
      <c r="F112" s="243"/>
      <c r="G112" s="244">
        <v>9.41</v>
      </c>
      <c r="H112" s="245"/>
    </row>
    <row r="113" spans="1:8" ht="19" customHeight="1" x14ac:dyDescent="0.15">
      <c r="A113" s="246"/>
      <c r="B113" s="240" t="s">
        <v>80</v>
      </c>
      <c r="C113" s="176" t="s">
        <v>3</v>
      </c>
      <c r="D113" s="126">
        <v>49183165.689999998</v>
      </c>
      <c r="E113" s="126">
        <v>57309622.010000005</v>
      </c>
      <c r="F113" s="178"/>
      <c r="G113" s="179">
        <v>16.52</v>
      </c>
      <c r="H113" s="239"/>
    </row>
    <row r="114" spans="1:8" ht="19" customHeight="1" x14ac:dyDescent="0.15">
      <c r="A114" s="235"/>
      <c r="B114" s="240"/>
      <c r="C114" s="181" t="s">
        <v>4</v>
      </c>
      <c r="D114" s="127">
        <v>35424384.57</v>
      </c>
      <c r="E114" s="127">
        <v>34345383.669999994</v>
      </c>
      <c r="F114" s="178"/>
      <c r="G114" s="183">
        <v>-3.05</v>
      </c>
      <c r="H114" s="239"/>
    </row>
    <row r="115" spans="1:8" ht="19" customHeight="1" x14ac:dyDescent="0.15">
      <c r="A115" s="235"/>
      <c r="B115" s="240"/>
      <c r="C115" s="176" t="s">
        <v>5</v>
      </c>
      <c r="D115" s="126">
        <v>45859914.5</v>
      </c>
      <c r="E115" s="126">
        <v>56569608.419999972</v>
      </c>
      <c r="F115" s="178"/>
      <c r="G115" s="179">
        <v>23.35</v>
      </c>
      <c r="H115" s="239"/>
    </row>
    <row r="116" spans="1:8" ht="19" customHeight="1" x14ac:dyDescent="0.15">
      <c r="A116" s="235"/>
      <c r="B116" s="240"/>
      <c r="C116" s="181" t="s">
        <v>6</v>
      </c>
      <c r="D116" s="127">
        <v>61783330.509999998</v>
      </c>
      <c r="E116" s="127">
        <v>106314427.92000002</v>
      </c>
      <c r="F116" s="178"/>
      <c r="G116" s="183">
        <v>72.08</v>
      </c>
      <c r="H116" s="239"/>
    </row>
    <row r="117" spans="1:8" ht="19" customHeight="1" x14ac:dyDescent="0.15">
      <c r="A117" s="235"/>
      <c r="B117" s="240"/>
      <c r="C117" s="176" t="s">
        <v>55</v>
      </c>
      <c r="D117" s="126">
        <v>84726937.50999999</v>
      </c>
      <c r="E117" s="126">
        <v>80316456.299999923</v>
      </c>
      <c r="F117" s="178"/>
      <c r="G117" s="179">
        <v>-5.21</v>
      </c>
      <c r="H117" s="239"/>
    </row>
    <row r="118" spans="1:8" ht="19" customHeight="1" x14ac:dyDescent="0.15">
      <c r="A118" s="235"/>
      <c r="B118" s="240"/>
      <c r="C118" s="181" t="s">
        <v>7</v>
      </c>
      <c r="D118" s="127">
        <v>9328216.1500000004</v>
      </c>
      <c r="E118" s="127">
        <v>9905550.5999999996</v>
      </c>
      <c r="F118" s="178"/>
      <c r="G118" s="183">
        <v>6.19</v>
      </c>
      <c r="H118" s="239"/>
    </row>
    <row r="119" spans="1:8" ht="19" customHeight="1" x14ac:dyDescent="0.15">
      <c r="A119" s="235"/>
      <c r="B119" s="240"/>
      <c r="C119" s="176" t="s">
        <v>8</v>
      </c>
      <c r="D119" s="126">
        <v>26218707.559999999</v>
      </c>
      <c r="E119" s="126">
        <v>29624195.220000006</v>
      </c>
      <c r="F119" s="178"/>
      <c r="G119" s="179">
        <v>12.99</v>
      </c>
      <c r="H119" s="239"/>
    </row>
    <row r="120" spans="1:8" ht="19" customHeight="1" x14ac:dyDescent="0.15">
      <c r="A120" s="235"/>
      <c r="B120" s="240"/>
      <c r="C120" s="181" t="s">
        <v>9</v>
      </c>
      <c r="D120" s="127">
        <v>16474920.550000001</v>
      </c>
      <c r="E120" s="127">
        <v>19609321.460000001</v>
      </c>
      <c r="F120" s="184"/>
      <c r="G120" s="183">
        <v>19.03</v>
      </c>
      <c r="H120" s="239"/>
    </row>
    <row r="121" spans="1:8" ht="19" customHeight="1" x14ac:dyDescent="0.15">
      <c r="A121" s="235"/>
      <c r="B121" s="241" t="s">
        <v>225</v>
      </c>
      <c r="C121" s="241"/>
      <c r="D121" s="242">
        <v>328999577.03999996</v>
      </c>
      <c r="E121" s="242">
        <f>SUM(E113:E120)</f>
        <v>393994565.59999996</v>
      </c>
      <c r="F121" s="243"/>
      <c r="G121" s="244">
        <v>19.760000000000002</v>
      </c>
      <c r="H121" s="245"/>
    </row>
    <row r="122" spans="1:8" ht="19" customHeight="1" x14ac:dyDescent="0.15">
      <c r="A122" s="246"/>
      <c r="B122" s="240" t="s">
        <v>81</v>
      </c>
      <c r="C122" s="176" t="s">
        <v>3</v>
      </c>
      <c r="D122" s="126">
        <v>10424528.789999999</v>
      </c>
      <c r="E122" s="126">
        <v>10622508.74</v>
      </c>
      <c r="F122" s="178"/>
      <c r="G122" s="179">
        <v>1.9</v>
      </c>
      <c r="H122" s="239"/>
    </row>
    <row r="123" spans="1:8" ht="19" customHeight="1" x14ac:dyDescent="0.15">
      <c r="A123" s="235"/>
      <c r="B123" s="240"/>
      <c r="C123" s="181" t="s">
        <v>4</v>
      </c>
      <c r="D123" s="127">
        <v>3953098.3899999997</v>
      </c>
      <c r="E123" s="127">
        <v>3314437.4200000004</v>
      </c>
      <c r="F123" s="178"/>
      <c r="G123" s="183">
        <v>-16.16</v>
      </c>
      <c r="H123" s="239"/>
    </row>
    <row r="124" spans="1:8" ht="19" customHeight="1" x14ac:dyDescent="0.15">
      <c r="A124" s="235"/>
      <c r="B124" s="240"/>
      <c r="C124" s="176" t="s">
        <v>5</v>
      </c>
      <c r="D124" s="126">
        <v>4463206.07</v>
      </c>
      <c r="E124" s="126">
        <v>4745879.1100000003</v>
      </c>
      <c r="F124" s="178"/>
      <c r="G124" s="179">
        <v>6.33</v>
      </c>
      <c r="H124" s="239"/>
    </row>
    <row r="125" spans="1:8" ht="19" customHeight="1" x14ac:dyDescent="0.15">
      <c r="A125" s="235"/>
      <c r="B125" s="240"/>
      <c r="C125" s="181" t="s">
        <v>6</v>
      </c>
      <c r="D125" s="127">
        <v>9846330.589999998</v>
      </c>
      <c r="E125" s="127">
        <v>5957082.4799999986</v>
      </c>
      <c r="F125" s="178"/>
      <c r="G125" s="183">
        <v>-39.5</v>
      </c>
      <c r="H125" s="239"/>
    </row>
    <row r="126" spans="1:8" ht="19" customHeight="1" x14ac:dyDescent="0.15">
      <c r="A126" s="235"/>
      <c r="B126" s="240"/>
      <c r="C126" s="176" t="s">
        <v>55</v>
      </c>
      <c r="D126" s="126">
        <v>12003744.49</v>
      </c>
      <c r="E126" s="126">
        <v>11950269.440000001</v>
      </c>
      <c r="F126" s="178"/>
      <c r="G126" s="179">
        <v>-0.45</v>
      </c>
      <c r="H126" s="239"/>
    </row>
    <row r="127" spans="1:8" ht="19" customHeight="1" x14ac:dyDescent="0.15">
      <c r="A127" s="235"/>
      <c r="B127" s="240"/>
      <c r="C127" s="181" t="s">
        <v>7</v>
      </c>
      <c r="D127" s="127">
        <v>1047478.2</v>
      </c>
      <c r="E127" s="127">
        <v>1163832.8000000003</v>
      </c>
      <c r="F127" s="178"/>
      <c r="G127" s="183">
        <v>11.11</v>
      </c>
      <c r="H127" s="239"/>
    </row>
    <row r="128" spans="1:8" ht="19" customHeight="1" x14ac:dyDescent="0.15">
      <c r="A128" s="235"/>
      <c r="B128" s="240"/>
      <c r="C128" s="176" t="s">
        <v>8</v>
      </c>
      <c r="D128" s="126">
        <v>5891772.6299999999</v>
      </c>
      <c r="E128" s="126">
        <v>5281649.97</v>
      </c>
      <c r="F128" s="178"/>
      <c r="G128" s="179">
        <v>-10.36</v>
      </c>
      <c r="H128" s="239"/>
    </row>
    <row r="129" spans="1:8" ht="19" customHeight="1" x14ac:dyDescent="0.15">
      <c r="A129" s="235"/>
      <c r="B129" s="240"/>
      <c r="C129" s="181" t="s">
        <v>9</v>
      </c>
      <c r="D129" s="127">
        <v>9391955.0800000001</v>
      </c>
      <c r="E129" s="127">
        <v>9292443.0599999987</v>
      </c>
      <c r="F129" s="184"/>
      <c r="G129" s="183">
        <v>-1.06</v>
      </c>
      <c r="H129" s="239"/>
    </row>
    <row r="130" spans="1:8" ht="19" customHeight="1" x14ac:dyDescent="0.15">
      <c r="A130" s="235"/>
      <c r="B130" s="241" t="s">
        <v>226</v>
      </c>
      <c r="C130" s="241"/>
      <c r="D130" s="242">
        <v>57022114.240000002</v>
      </c>
      <c r="E130" s="242">
        <f>SUM(E122:E129)</f>
        <v>52328103.019999996</v>
      </c>
      <c r="F130" s="243"/>
      <c r="G130" s="244">
        <v>-8.23</v>
      </c>
      <c r="H130" s="245"/>
    </row>
    <row r="131" spans="1:8" ht="19" customHeight="1" x14ac:dyDescent="0.15">
      <c r="A131" s="246"/>
      <c r="B131" s="247" t="s">
        <v>53</v>
      </c>
      <c r="C131" s="248"/>
      <c r="D131" s="249">
        <v>954729721.18999994</v>
      </c>
      <c r="E131" s="249">
        <f>SUM(E130+E121+E112+E103)</f>
        <v>1008374551.5899999</v>
      </c>
      <c r="F131" s="250"/>
      <c r="G131" s="251">
        <v>5.62</v>
      </c>
      <c r="H131" s="239"/>
    </row>
    <row r="132" spans="1:8" ht="10" customHeight="1" x14ac:dyDescent="0.15">
      <c r="A132" s="252"/>
      <c r="B132" s="253"/>
      <c r="C132" s="253"/>
      <c r="D132" s="253"/>
      <c r="E132" s="253"/>
      <c r="F132" s="253"/>
      <c r="G132" s="254"/>
      <c r="H132" s="255"/>
    </row>
    <row r="135" spans="1:8" ht="18" customHeight="1" x14ac:dyDescent="0.25">
      <c r="A135" s="220"/>
      <c r="B135" s="221" t="s">
        <v>323</v>
      </c>
      <c r="C135" s="222" t="s" vm="5">
        <v>328</v>
      </c>
      <c r="D135" s="222"/>
      <c r="E135" s="222"/>
      <c r="F135" s="222"/>
      <c r="G135" s="257" t="s">
        <v>338</v>
      </c>
      <c r="H135" s="223"/>
    </row>
    <row r="136" spans="1:8" ht="10" customHeight="1" x14ac:dyDescent="0.15">
      <c r="A136" s="224"/>
      <c r="B136" s="225"/>
      <c r="C136" s="225"/>
      <c r="D136" s="226"/>
      <c r="E136" s="226"/>
      <c r="F136" s="227"/>
      <c r="G136" s="228"/>
      <c r="H136" s="229"/>
    </row>
    <row r="137" spans="1:8" ht="52" customHeight="1" x14ac:dyDescent="0.15">
      <c r="A137" s="224"/>
      <c r="B137" s="230"/>
      <c r="C137" s="230"/>
      <c r="D137" s="231"/>
      <c r="E137" s="231"/>
      <c r="F137" s="232"/>
      <c r="G137" s="233"/>
      <c r="H137" s="234"/>
    </row>
    <row r="138" spans="1:8" ht="19" customHeight="1" x14ac:dyDescent="0.15">
      <c r="A138" s="235"/>
      <c r="B138" s="236" t="s">
        <v>67</v>
      </c>
      <c r="C138" s="236" t="s">
        <v>206</v>
      </c>
      <c r="D138" s="231"/>
      <c r="E138" s="231"/>
      <c r="F138" s="237"/>
      <c r="G138" s="238"/>
      <c r="H138" s="239"/>
    </row>
    <row r="139" spans="1:8" ht="19" customHeight="1" x14ac:dyDescent="0.15">
      <c r="A139" s="235"/>
      <c r="B139" s="240" t="s">
        <v>204</v>
      </c>
      <c r="C139" s="176" t="s">
        <v>3</v>
      </c>
      <c r="D139" s="126">
        <v>13776413.460000001</v>
      </c>
      <c r="E139" s="126">
        <v>16746455.99</v>
      </c>
      <c r="F139" s="178"/>
      <c r="G139" s="179">
        <v>21.56</v>
      </c>
      <c r="H139" s="239"/>
    </row>
    <row r="140" spans="1:8" ht="19" customHeight="1" x14ac:dyDescent="0.15">
      <c r="A140" s="235"/>
      <c r="B140" s="240"/>
      <c r="C140" s="181" t="s">
        <v>4</v>
      </c>
      <c r="D140" s="127">
        <v>3320259.5000000005</v>
      </c>
      <c r="E140" s="127">
        <v>3447926.1</v>
      </c>
      <c r="F140" s="178"/>
      <c r="G140" s="183">
        <v>3.85</v>
      </c>
      <c r="H140" s="239"/>
    </row>
    <row r="141" spans="1:8" ht="19" customHeight="1" x14ac:dyDescent="0.15">
      <c r="A141" s="235"/>
      <c r="B141" s="240"/>
      <c r="C141" s="176" t="s">
        <v>5</v>
      </c>
      <c r="D141" s="126">
        <v>3658776.73</v>
      </c>
      <c r="E141" s="126">
        <v>6017124.7999999998</v>
      </c>
      <c r="F141" s="178"/>
      <c r="G141" s="179">
        <v>64.459999999999994</v>
      </c>
      <c r="H141" s="239"/>
    </row>
    <row r="142" spans="1:8" ht="19" customHeight="1" x14ac:dyDescent="0.15">
      <c r="A142" s="235"/>
      <c r="B142" s="240"/>
      <c r="C142" s="181" t="s">
        <v>6</v>
      </c>
      <c r="D142" s="127">
        <v>3630741.96</v>
      </c>
      <c r="E142" s="127">
        <v>3474730.2700000005</v>
      </c>
      <c r="F142" s="178"/>
      <c r="G142" s="183">
        <v>-4.3</v>
      </c>
      <c r="H142" s="239"/>
    </row>
    <row r="143" spans="1:8" ht="19" customHeight="1" x14ac:dyDescent="0.15">
      <c r="A143" s="235"/>
      <c r="B143" s="240"/>
      <c r="C143" s="176" t="s">
        <v>55</v>
      </c>
      <c r="D143" s="126">
        <v>18425733.27</v>
      </c>
      <c r="E143" s="126">
        <v>16001290.289999999</v>
      </c>
      <c r="F143" s="178"/>
      <c r="G143" s="179">
        <v>-13.16</v>
      </c>
      <c r="H143" s="239"/>
    </row>
    <row r="144" spans="1:8" ht="19" customHeight="1" x14ac:dyDescent="0.15">
      <c r="A144" s="235"/>
      <c r="B144" s="240"/>
      <c r="C144" s="181" t="s">
        <v>7</v>
      </c>
      <c r="D144" s="127">
        <v>4564360.7600000007</v>
      </c>
      <c r="E144" s="127">
        <v>4733474.1100000003</v>
      </c>
      <c r="F144" s="178"/>
      <c r="G144" s="183">
        <v>3.71</v>
      </c>
      <c r="H144" s="239"/>
    </row>
    <row r="145" spans="1:8" ht="19" customHeight="1" x14ac:dyDescent="0.15">
      <c r="A145" s="235"/>
      <c r="B145" s="240"/>
      <c r="C145" s="176" t="s">
        <v>8</v>
      </c>
      <c r="D145" s="126">
        <v>1278770.8899999999</v>
      </c>
      <c r="E145" s="126">
        <v>556199.44999999995</v>
      </c>
      <c r="F145" s="178"/>
      <c r="G145" s="179">
        <v>-56.51</v>
      </c>
      <c r="H145" s="239"/>
    </row>
    <row r="146" spans="1:8" ht="19" customHeight="1" x14ac:dyDescent="0.15">
      <c r="A146" s="235"/>
      <c r="B146" s="240"/>
      <c r="C146" s="181" t="s">
        <v>9</v>
      </c>
      <c r="D146" s="127">
        <v>2432589.7599999998</v>
      </c>
      <c r="E146" s="127">
        <v>2488444.7399999998</v>
      </c>
      <c r="F146" s="184"/>
      <c r="G146" s="183">
        <v>2.2999999999999998</v>
      </c>
      <c r="H146" s="239"/>
    </row>
    <row r="147" spans="1:8" ht="19" customHeight="1" x14ac:dyDescent="0.15">
      <c r="A147" s="235"/>
      <c r="B147" s="241" t="s">
        <v>329</v>
      </c>
      <c r="C147" s="241"/>
      <c r="D147" s="242">
        <v>51087646.329999998</v>
      </c>
      <c r="E147" s="242">
        <f>SUM(E139:E146)</f>
        <v>53465645.750000007</v>
      </c>
      <c r="F147" s="243"/>
      <c r="G147" s="244">
        <v>4.6500000000000004</v>
      </c>
      <c r="H147" s="245"/>
    </row>
    <row r="148" spans="1:8" ht="19" customHeight="1" x14ac:dyDescent="0.15">
      <c r="A148" s="235"/>
      <c r="B148" s="240" t="s">
        <v>84</v>
      </c>
      <c r="C148" s="176" t="s">
        <v>3</v>
      </c>
      <c r="D148" s="126">
        <v>2736061.06</v>
      </c>
      <c r="E148" s="126">
        <v>3612702.7600000007</v>
      </c>
      <c r="F148" s="178"/>
      <c r="G148" s="179">
        <v>32.04</v>
      </c>
      <c r="H148" s="239"/>
    </row>
    <row r="149" spans="1:8" ht="19" customHeight="1" x14ac:dyDescent="0.15">
      <c r="A149" s="235"/>
      <c r="B149" s="240"/>
      <c r="C149" s="181" t="s">
        <v>4</v>
      </c>
      <c r="D149" s="127">
        <v>697178.93</v>
      </c>
      <c r="E149" s="127">
        <v>463052.37</v>
      </c>
      <c r="F149" s="178"/>
      <c r="G149" s="183">
        <v>-33.58</v>
      </c>
      <c r="H149" s="239"/>
    </row>
    <row r="150" spans="1:8" ht="19" customHeight="1" x14ac:dyDescent="0.15">
      <c r="A150" s="235"/>
      <c r="B150" s="240"/>
      <c r="C150" s="176" t="s">
        <v>5</v>
      </c>
      <c r="D150" s="126">
        <v>411373.14</v>
      </c>
      <c r="E150" s="126">
        <v>1900755.3599999999</v>
      </c>
      <c r="F150" s="178"/>
      <c r="G150" s="179">
        <v>362.05</v>
      </c>
      <c r="H150" s="239"/>
    </row>
    <row r="151" spans="1:8" ht="19" customHeight="1" x14ac:dyDescent="0.15">
      <c r="A151" s="235"/>
      <c r="B151" s="240"/>
      <c r="C151" s="181" t="s">
        <v>6</v>
      </c>
      <c r="D151" s="127">
        <v>2113970.54</v>
      </c>
      <c r="E151" s="127">
        <v>1310673.1299999999</v>
      </c>
      <c r="F151" s="178"/>
      <c r="G151" s="183">
        <v>-38</v>
      </c>
      <c r="H151" s="239"/>
    </row>
    <row r="152" spans="1:8" ht="19" customHeight="1" x14ac:dyDescent="0.15">
      <c r="A152" s="235"/>
      <c r="B152" s="240"/>
      <c r="C152" s="176" t="s">
        <v>55</v>
      </c>
      <c r="D152" s="126">
        <v>14827103.9</v>
      </c>
      <c r="E152" s="126">
        <v>16731854.450000001</v>
      </c>
      <c r="F152" s="178"/>
      <c r="G152" s="179">
        <v>12.85</v>
      </c>
      <c r="H152" s="239"/>
    </row>
    <row r="153" spans="1:8" ht="19" customHeight="1" x14ac:dyDescent="0.15">
      <c r="A153" s="235"/>
      <c r="B153" s="240"/>
      <c r="C153" s="181" t="s">
        <v>7</v>
      </c>
      <c r="D153" s="127">
        <v>796574.61</v>
      </c>
      <c r="E153" s="127">
        <v>918135.93</v>
      </c>
      <c r="F153" s="178"/>
      <c r="G153" s="183">
        <v>15.26</v>
      </c>
      <c r="H153" s="239"/>
    </row>
    <row r="154" spans="1:8" ht="19" customHeight="1" x14ac:dyDescent="0.15">
      <c r="A154" s="235"/>
      <c r="B154" s="240"/>
      <c r="C154" s="176" t="s">
        <v>8</v>
      </c>
      <c r="D154" s="126">
        <v>270083.20000000001</v>
      </c>
      <c r="E154" s="126">
        <v>1630107.7300000007</v>
      </c>
      <c r="F154" s="178"/>
      <c r="G154" s="179">
        <v>503.56</v>
      </c>
      <c r="H154" s="239"/>
    </row>
    <row r="155" spans="1:8" ht="19" customHeight="1" x14ac:dyDescent="0.15">
      <c r="A155" s="235"/>
      <c r="B155" s="240"/>
      <c r="C155" s="181" t="s">
        <v>9</v>
      </c>
      <c r="D155" s="127">
        <v>187489.06</v>
      </c>
      <c r="E155" s="127">
        <v>199778.74999999997</v>
      </c>
      <c r="F155" s="184"/>
      <c r="G155" s="183">
        <v>6.55</v>
      </c>
      <c r="H155" s="239"/>
    </row>
    <row r="156" spans="1:8" ht="19" customHeight="1" x14ac:dyDescent="0.15">
      <c r="A156" s="235"/>
      <c r="B156" s="241" t="s">
        <v>227</v>
      </c>
      <c r="C156" s="241"/>
      <c r="D156" s="242">
        <v>22039834.439999998</v>
      </c>
      <c r="E156" s="242">
        <f>SUM(E148:E155)</f>
        <v>26767060.48</v>
      </c>
      <c r="F156" s="243"/>
      <c r="G156" s="244">
        <v>21.45</v>
      </c>
      <c r="H156" s="245"/>
    </row>
    <row r="157" spans="1:8" ht="19" customHeight="1" x14ac:dyDescent="0.15">
      <c r="A157" s="235"/>
      <c r="B157" s="240" t="s">
        <v>85</v>
      </c>
      <c r="C157" s="176" t="s">
        <v>3</v>
      </c>
      <c r="D157" s="126">
        <v>6717812.5899999999</v>
      </c>
      <c r="E157" s="126">
        <v>9344923.8199999984</v>
      </c>
      <c r="F157" s="178"/>
      <c r="G157" s="179">
        <v>39.11</v>
      </c>
      <c r="H157" s="239"/>
    </row>
    <row r="158" spans="1:8" ht="19" customHeight="1" x14ac:dyDescent="0.15">
      <c r="A158" s="235"/>
      <c r="B158" s="240"/>
      <c r="C158" s="181" t="s">
        <v>4</v>
      </c>
      <c r="D158" s="127">
        <v>2924053.3199999994</v>
      </c>
      <c r="E158" s="127">
        <v>3481054.1600000006</v>
      </c>
      <c r="F158" s="178"/>
      <c r="G158" s="183">
        <v>19.05</v>
      </c>
      <c r="H158" s="239"/>
    </row>
    <row r="159" spans="1:8" ht="19" customHeight="1" x14ac:dyDescent="0.15">
      <c r="A159" s="235"/>
      <c r="B159" s="240"/>
      <c r="C159" s="176" t="s">
        <v>5</v>
      </c>
      <c r="D159" s="126">
        <v>2440640.8000000003</v>
      </c>
      <c r="E159" s="126">
        <v>5603544.1600000001</v>
      </c>
      <c r="F159" s="178"/>
      <c r="G159" s="179">
        <v>129.59</v>
      </c>
      <c r="H159" s="239"/>
    </row>
    <row r="160" spans="1:8" ht="19" customHeight="1" x14ac:dyDescent="0.15">
      <c r="A160" s="235"/>
      <c r="B160" s="240"/>
      <c r="C160" s="181" t="s">
        <v>6</v>
      </c>
      <c r="D160" s="127">
        <v>23541895.630000003</v>
      </c>
      <c r="E160" s="127">
        <v>13198069.810000001</v>
      </c>
      <c r="F160" s="178"/>
      <c r="G160" s="183">
        <v>-43.94</v>
      </c>
      <c r="H160" s="239"/>
    </row>
    <row r="161" spans="1:8" ht="19" customHeight="1" x14ac:dyDescent="0.15">
      <c r="A161" s="235"/>
      <c r="B161" s="240"/>
      <c r="C161" s="176" t="s">
        <v>55</v>
      </c>
      <c r="D161" s="126">
        <v>7483028.0700000003</v>
      </c>
      <c r="E161" s="126">
        <v>7071807.8200000022</v>
      </c>
      <c r="F161" s="178"/>
      <c r="G161" s="179">
        <v>-5.5</v>
      </c>
      <c r="H161" s="239"/>
    </row>
    <row r="162" spans="1:8" ht="19" customHeight="1" x14ac:dyDescent="0.15">
      <c r="A162" s="235"/>
      <c r="B162" s="240"/>
      <c r="C162" s="181" t="s">
        <v>7</v>
      </c>
      <c r="D162" s="127">
        <v>2551392.14</v>
      </c>
      <c r="E162" s="127">
        <v>2677876.59</v>
      </c>
      <c r="F162" s="178"/>
      <c r="G162" s="183">
        <v>4.96</v>
      </c>
      <c r="H162" s="239"/>
    </row>
    <row r="163" spans="1:8" ht="19" customHeight="1" x14ac:dyDescent="0.15">
      <c r="A163" s="235"/>
      <c r="B163" s="240"/>
      <c r="C163" s="176" t="s">
        <v>8</v>
      </c>
      <c r="D163" s="126">
        <v>556508.07000000007</v>
      </c>
      <c r="E163" s="126">
        <v>867189.82</v>
      </c>
      <c r="F163" s="178"/>
      <c r="G163" s="179">
        <v>55.83</v>
      </c>
      <c r="H163" s="239"/>
    </row>
    <row r="164" spans="1:8" ht="19" customHeight="1" x14ac:dyDescent="0.15">
      <c r="A164" s="235"/>
      <c r="B164" s="240"/>
      <c r="C164" s="181" t="s">
        <v>9</v>
      </c>
      <c r="D164" s="127">
        <v>740</v>
      </c>
      <c r="E164" s="127">
        <v>1304</v>
      </c>
      <c r="F164" s="184"/>
      <c r="G164" s="183">
        <v>76.22</v>
      </c>
      <c r="H164" s="239"/>
    </row>
    <row r="165" spans="1:8" ht="19" customHeight="1" x14ac:dyDescent="0.15">
      <c r="A165" s="235"/>
      <c r="B165" s="241" t="s">
        <v>228</v>
      </c>
      <c r="C165" s="241"/>
      <c r="D165" s="242">
        <v>46216070.620000005</v>
      </c>
      <c r="E165" s="242">
        <f>SUM(E157:E164)</f>
        <v>42245770.18</v>
      </c>
      <c r="F165" s="243"/>
      <c r="G165" s="244">
        <v>-8.59</v>
      </c>
      <c r="H165" s="245"/>
    </row>
    <row r="166" spans="1:8" ht="19" customHeight="1" x14ac:dyDescent="0.15">
      <c r="A166" s="235"/>
      <c r="B166" s="240" t="s">
        <v>86</v>
      </c>
      <c r="C166" s="176" t="s">
        <v>3</v>
      </c>
      <c r="D166" s="126">
        <v>41950937.600000001</v>
      </c>
      <c r="E166" s="126">
        <v>54356928.370000005</v>
      </c>
      <c r="F166" s="178"/>
      <c r="G166" s="179">
        <v>29.57</v>
      </c>
      <c r="H166" s="239"/>
    </row>
    <row r="167" spans="1:8" ht="19" customHeight="1" x14ac:dyDescent="0.15">
      <c r="A167" s="235"/>
      <c r="B167" s="240"/>
      <c r="C167" s="181" t="s">
        <v>4</v>
      </c>
      <c r="D167" s="127">
        <v>24771110.77</v>
      </c>
      <c r="E167" s="127">
        <v>30536259.119999997</v>
      </c>
      <c r="F167" s="178"/>
      <c r="G167" s="183">
        <v>23.27</v>
      </c>
      <c r="H167" s="239"/>
    </row>
    <row r="168" spans="1:8" ht="19" customHeight="1" x14ac:dyDescent="0.15">
      <c r="A168" s="235"/>
      <c r="B168" s="240"/>
      <c r="C168" s="176" t="s">
        <v>5</v>
      </c>
      <c r="D168" s="126">
        <v>18623761.669999998</v>
      </c>
      <c r="E168" s="126">
        <v>16905296.459999993</v>
      </c>
      <c r="F168" s="178"/>
      <c r="G168" s="179">
        <v>-9.23</v>
      </c>
      <c r="H168" s="239"/>
    </row>
    <row r="169" spans="1:8" ht="19" customHeight="1" x14ac:dyDescent="0.15">
      <c r="A169" s="235"/>
      <c r="B169" s="240"/>
      <c r="C169" s="181" t="s">
        <v>6</v>
      </c>
      <c r="D169" s="127">
        <v>60985049.840000004</v>
      </c>
      <c r="E169" s="127">
        <v>32081336.000000004</v>
      </c>
      <c r="F169" s="178"/>
      <c r="G169" s="183">
        <v>-47.39</v>
      </c>
      <c r="H169" s="239"/>
    </row>
    <row r="170" spans="1:8" ht="19" customHeight="1" x14ac:dyDescent="0.15">
      <c r="A170" s="235"/>
      <c r="B170" s="240"/>
      <c r="C170" s="176" t="s">
        <v>55</v>
      </c>
      <c r="D170" s="126">
        <v>66138197.829999998</v>
      </c>
      <c r="E170" s="126">
        <v>65383718.289999977</v>
      </c>
      <c r="F170" s="178"/>
      <c r="G170" s="179">
        <v>-1.1399999999999999</v>
      </c>
      <c r="H170" s="239"/>
    </row>
    <row r="171" spans="1:8" ht="19" customHeight="1" x14ac:dyDescent="0.15">
      <c r="A171" s="235"/>
      <c r="B171" s="240"/>
      <c r="C171" s="181" t="s">
        <v>7</v>
      </c>
      <c r="D171" s="127">
        <v>9101257.7699999996</v>
      </c>
      <c r="E171" s="127">
        <v>8991099.3599999994</v>
      </c>
      <c r="F171" s="178"/>
      <c r="G171" s="183">
        <v>-1.21</v>
      </c>
      <c r="H171" s="239"/>
    </row>
    <row r="172" spans="1:8" ht="19" customHeight="1" x14ac:dyDescent="0.15">
      <c r="A172" s="235"/>
      <c r="B172" s="240"/>
      <c r="C172" s="176" t="s">
        <v>8</v>
      </c>
      <c r="D172" s="126">
        <v>8463738.0999999996</v>
      </c>
      <c r="E172" s="126">
        <v>7586550.4800000004</v>
      </c>
      <c r="F172" s="178"/>
      <c r="G172" s="179">
        <v>-10.36</v>
      </c>
      <c r="H172" s="239"/>
    </row>
    <row r="173" spans="1:8" ht="19" customHeight="1" x14ac:dyDescent="0.15">
      <c r="A173" s="235"/>
      <c r="B173" s="240"/>
      <c r="C173" s="181" t="s">
        <v>9</v>
      </c>
      <c r="D173" s="127">
        <v>1085039.42</v>
      </c>
      <c r="E173" s="127">
        <v>1372741.9499999997</v>
      </c>
      <c r="F173" s="184"/>
      <c r="G173" s="183">
        <v>26.52</v>
      </c>
      <c r="H173" s="239"/>
    </row>
    <row r="174" spans="1:8" ht="19" customHeight="1" x14ac:dyDescent="0.15">
      <c r="A174" s="235"/>
      <c r="B174" s="241" t="s">
        <v>229</v>
      </c>
      <c r="C174" s="241"/>
      <c r="D174" s="242">
        <v>231119092.99999997</v>
      </c>
      <c r="E174" s="242">
        <f>SUM(E166:E173)</f>
        <v>217213930.02999994</v>
      </c>
      <c r="F174" s="243"/>
      <c r="G174" s="244">
        <v>-6.02</v>
      </c>
      <c r="H174" s="245"/>
    </row>
    <row r="175" spans="1:8" ht="19" customHeight="1" x14ac:dyDescent="0.15">
      <c r="A175" s="235"/>
      <c r="B175" s="240" t="s">
        <v>87</v>
      </c>
      <c r="C175" s="176" t="s">
        <v>3</v>
      </c>
      <c r="D175" s="126">
        <v>1096311.3600000001</v>
      </c>
      <c r="E175" s="126">
        <v>1347712.2999999998</v>
      </c>
      <c r="F175" s="178"/>
      <c r="G175" s="179">
        <v>22.93</v>
      </c>
      <c r="H175" s="239"/>
    </row>
    <row r="176" spans="1:8" ht="19" customHeight="1" x14ac:dyDescent="0.15">
      <c r="A176" s="235"/>
      <c r="B176" s="240"/>
      <c r="C176" s="181" t="s">
        <v>4</v>
      </c>
      <c r="D176" s="127">
        <v>460432.2</v>
      </c>
      <c r="E176" s="127">
        <v>423636.4</v>
      </c>
      <c r="F176" s="178"/>
      <c r="G176" s="183">
        <v>-7.99</v>
      </c>
      <c r="H176" s="239"/>
    </row>
    <row r="177" spans="1:8" ht="19" customHeight="1" x14ac:dyDescent="0.15">
      <c r="A177" s="235"/>
      <c r="B177" s="240"/>
      <c r="C177" s="176" t="s">
        <v>5</v>
      </c>
      <c r="D177" s="126">
        <v>233001.29</v>
      </c>
      <c r="E177" s="126">
        <v>198911.25</v>
      </c>
      <c r="F177" s="178"/>
      <c r="G177" s="179">
        <v>-14.63</v>
      </c>
      <c r="H177" s="239"/>
    </row>
    <row r="178" spans="1:8" ht="19" customHeight="1" x14ac:dyDescent="0.15">
      <c r="A178" s="235"/>
      <c r="B178" s="240"/>
      <c r="C178" s="181" t="s">
        <v>6</v>
      </c>
      <c r="D178" s="127">
        <v>168503.83000000002</v>
      </c>
      <c r="E178" s="127">
        <v>226951.54</v>
      </c>
      <c r="F178" s="178"/>
      <c r="G178" s="183">
        <v>34.69</v>
      </c>
      <c r="H178" s="239"/>
    </row>
    <row r="179" spans="1:8" ht="19" customHeight="1" x14ac:dyDescent="0.15">
      <c r="A179" s="235"/>
      <c r="B179" s="240"/>
      <c r="C179" s="176" t="s">
        <v>55</v>
      </c>
      <c r="D179" s="126">
        <v>1904865.33</v>
      </c>
      <c r="E179" s="126">
        <v>1767227.5200000003</v>
      </c>
      <c r="F179" s="178"/>
      <c r="G179" s="179">
        <v>-7.23</v>
      </c>
      <c r="H179" s="239"/>
    </row>
    <row r="180" spans="1:8" ht="19" customHeight="1" x14ac:dyDescent="0.15">
      <c r="A180" s="235"/>
      <c r="B180" s="240"/>
      <c r="C180" s="181" t="s">
        <v>7</v>
      </c>
      <c r="D180" s="127">
        <v>8888.5</v>
      </c>
      <c r="E180" s="127">
        <v>16077</v>
      </c>
      <c r="F180" s="178"/>
      <c r="G180" s="183">
        <v>80.87</v>
      </c>
      <c r="H180" s="239"/>
    </row>
    <row r="181" spans="1:8" ht="19" customHeight="1" x14ac:dyDescent="0.15">
      <c r="A181" s="235"/>
      <c r="B181" s="240"/>
      <c r="C181" s="176" t="s">
        <v>8</v>
      </c>
      <c r="D181" s="126">
        <v>9403</v>
      </c>
      <c r="E181" s="126">
        <v>110433.79999999999</v>
      </c>
      <c r="F181" s="178"/>
      <c r="G181" s="179">
        <v>1074.45</v>
      </c>
      <c r="H181" s="239"/>
    </row>
    <row r="182" spans="1:8" ht="19" customHeight="1" x14ac:dyDescent="0.15">
      <c r="A182" s="235"/>
      <c r="B182" s="240"/>
      <c r="C182" s="181" t="s">
        <v>9</v>
      </c>
      <c r="D182" s="127">
        <v>84868.73</v>
      </c>
      <c r="E182" s="127">
        <v>69673.36</v>
      </c>
      <c r="F182" s="184"/>
      <c r="G182" s="183">
        <v>-17.899999999999999</v>
      </c>
      <c r="H182" s="239"/>
    </row>
    <row r="183" spans="1:8" ht="19" customHeight="1" x14ac:dyDescent="0.15">
      <c r="A183" s="235"/>
      <c r="B183" s="241" t="s">
        <v>230</v>
      </c>
      <c r="C183" s="241"/>
      <c r="D183" s="242">
        <v>3966274.24</v>
      </c>
      <c r="E183" s="242">
        <f>SUM(E175:E182)</f>
        <v>4160623.1699999995</v>
      </c>
      <c r="F183" s="243"/>
      <c r="G183" s="244">
        <v>4.9000000000000004</v>
      </c>
      <c r="H183" s="245"/>
    </row>
    <row r="184" spans="1:8" ht="19" customHeight="1" x14ac:dyDescent="0.15">
      <c r="A184" s="235"/>
      <c r="B184" s="240" t="s">
        <v>88</v>
      </c>
      <c r="C184" s="176" t="s">
        <v>3</v>
      </c>
      <c r="D184" s="126">
        <v>28737523.149999999</v>
      </c>
      <c r="E184" s="126">
        <v>35713949.469999991</v>
      </c>
      <c r="F184" s="178"/>
      <c r="G184" s="179">
        <v>24.28</v>
      </c>
      <c r="H184" s="239"/>
    </row>
    <row r="185" spans="1:8" ht="19" customHeight="1" x14ac:dyDescent="0.15">
      <c r="A185" s="235"/>
      <c r="B185" s="240"/>
      <c r="C185" s="181" t="s">
        <v>4</v>
      </c>
      <c r="D185" s="127">
        <v>14264016.720000001</v>
      </c>
      <c r="E185" s="127">
        <v>14616702.59</v>
      </c>
      <c r="F185" s="178"/>
      <c r="G185" s="183">
        <v>2.4700000000000002</v>
      </c>
      <c r="H185" s="239"/>
    </row>
    <row r="186" spans="1:8" ht="19" customHeight="1" x14ac:dyDescent="0.15">
      <c r="A186" s="235"/>
      <c r="B186" s="240"/>
      <c r="C186" s="176" t="s">
        <v>5</v>
      </c>
      <c r="D186" s="126">
        <v>20592520.77</v>
      </c>
      <c r="E186" s="126">
        <v>17728755.689999994</v>
      </c>
      <c r="F186" s="178"/>
      <c r="G186" s="179">
        <v>-13.91</v>
      </c>
      <c r="H186" s="239"/>
    </row>
    <row r="187" spans="1:8" ht="19" customHeight="1" x14ac:dyDescent="0.15">
      <c r="A187" s="235"/>
      <c r="B187" s="240"/>
      <c r="C187" s="181" t="s">
        <v>6</v>
      </c>
      <c r="D187" s="127">
        <v>10440469.700000001</v>
      </c>
      <c r="E187" s="127">
        <v>16172048.759999996</v>
      </c>
      <c r="F187" s="178"/>
      <c r="G187" s="183">
        <v>54.9</v>
      </c>
      <c r="H187" s="239"/>
    </row>
    <row r="188" spans="1:8" ht="19" customHeight="1" x14ac:dyDescent="0.15">
      <c r="A188" s="235"/>
      <c r="B188" s="240"/>
      <c r="C188" s="176" t="s">
        <v>55</v>
      </c>
      <c r="D188" s="126">
        <v>90332449.340000004</v>
      </c>
      <c r="E188" s="126">
        <v>77106986.74999997</v>
      </c>
      <c r="F188" s="178"/>
      <c r="G188" s="179">
        <v>-14.64</v>
      </c>
      <c r="H188" s="239"/>
    </row>
    <row r="189" spans="1:8" ht="19" customHeight="1" x14ac:dyDescent="0.15">
      <c r="A189" s="235"/>
      <c r="B189" s="240"/>
      <c r="C189" s="181" t="s">
        <v>7</v>
      </c>
      <c r="D189" s="127">
        <v>9330288.0700000003</v>
      </c>
      <c r="E189" s="127">
        <v>6718566.2199999997</v>
      </c>
      <c r="F189" s="178"/>
      <c r="G189" s="183">
        <v>-27.99</v>
      </c>
      <c r="H189" s="239"/>
    </row>
    <row r="190" spans="1:8" ht="19" customHeight="1" x14ac:dyDescent="0.15">
      <c r="A190" s="235"/>
      <c r="B190" s="240"/>
      <c r="C190" s="176" t="s">
        <v>8</v>
      </c>
      <c r="D190" s="126">
        <v>1369694.89</v>
      </c>
      <c r="E190" s="126">
        <v>2179748.21</v>
      </c>
      <c r="F190" s="178"/>
      <c r="G190" s="179">
        <v>59.14</v>
      </c>
      <c r="H190" s="239"/>
    </row>
    <row r="191" spans="1:8" ht="19" customHeight="1" x14ac:dyDescent="0.15">
      <c r="A191" s="235"/>
      <c r="B191" s="240"/>
      <c r="C191" s="181" t="s">
        <v>9</v>
      </c>
      <c r="D191" s="127">
        <v>1562550.57</v>
      </c>
      <c r="E191" s="127">
        <v>2020487.4000000001</v>
      </c>
      <c r="F191" s="184"/>
      <c r="G191" s="183">
        <v>29.31</v>
      </c>
      <c r="H191" s="239"/>
    </row>
    <row r="192" spans="1:8" ht="19" customHeight="1" x14ac:dyDescent="0.15">
      <c r="A192" s="235"/>
      <c r="B192" s="241" t="s">
        <v>231</v>
      </c>
      <c r="C192" s="241"/>
      <c r="D192" s="242">
        <v>176629513.20999998</v>
      </c>
      <c r="E192" s="242">
        <f>SUM(E184:E191)</f>
        <v>172257245.08999994</v>
      </c>
      <c r="F192" s="243"/>
      <c r="G192" s="244">
        <v>-2.48</v>
      </c>
      <c r="H192" s="245"/>
    </row>
    <row r="193" spans="1:8" ht="19" customHeight="1" x14ac:dyDescent="0.15">
      <c r="A193" s="246"/>
      <c r="B193" s="247" t="s">
        <v>53</v>
      </c>
      <c r="C193" s="248"/>
      <c r="D193" s="249">
        <v>531058431.83999997</v>
      </c>
      <c r="E193" s="249">
        <f>SUM(E192+E183+E174+E165+E156+E147)</f>
        <v>516110274.69999987</v>
      </c>
      <c r="F193" s="250"/>
      <c r="G193" s="251">
        <v>-2.81</v>
      </c>
      <c r="H193" s="239"/>
    </row>
    <row r="194" spans="1:8" ht="10" customHeight="1" x14ac:dyDescent="0.15">
      <c r="A194" s="252"/>
      <c r="B194" s="253"/>
      <c r="C194" s="253"/>
      <c r="D194" s="253"/>
      <c r="E194" s="253"/>
      <c r="F194" s="253"/>
      <c r="G194" s="254"/>
      <c r="H194" s="255"/>
    </row>
    <row r="197" spans="1:8" ht="18" customHeight="1" x14ac:dyDescent="0.25">
      <c r="A197" s="220"/>
      <c r="B197" s="221" t="s">
        <v>323</v>
      </c>
      <c r="C197" s="222" t="s" vm="1">
        <v>324</v>
      </c>
      <c r="D197" s="222"/>
      <c r="E197" s="222"/>
      <c r="F197" s="222"/>
      <c r="G197" s="257" t="s">
        <v>339</v>
      </c>
      <c r="H197" s="223"/>
    </row>
    <row r="198" spans="1:8" ht="10" customHeight="1" x14ac:dyDescent="0.15">
      <c r="A198" s="224"/>
      <c r="B198" s="225"/>
      <c r="C198" s="225"/>
      <c r="D198" s="226"/>
      <c r="E198" s="226"/>
      <c r="F198" s="227"/>
      <c r="G198" s="228"/>
      <c r="H198" s="229"/>
    </row>
    <row r="199" spans="1:8" ht="52" customHeight="1" x14ac:dyDescent="0.15">
      <c r="A199" s="224"/>
      <c r="B199" s="230"/>
      <c r="C199" s="230"/>
      <c r="D199" s="231"/>
      <c r="E199" s="231"/>
      <c r="F199" s="232"/>
      <c r="G199" s="233"/>
      <c r="H199" s="234"/>
    </row>
    <row r="200" spans="1:8" ht="19" customHeight="1" x14ac:dyDescent="0.15">
      <c r="A200" s="235"/>
      <c r="B200" s="236" t="s">
        <v>67</v>
      </c>
      <c r="C200" s="236" t="s">
        <v>206</v>
      </c>
      <c r="D200" s="231"/>
      <c r="E200" s="231"/>
      <c r="F200" s="237"/>
      <c r="G200" s="238"/>
      <c r="H200" s="239"/>
    </row>
    <row r="201" spans="1:8" ht="19" customHeight="1" x14ac:dyDescent="0.15">
      <c r="A201" s="235"/>
      <c r="B201" s="240" t="s">
        <v>90</v>
      </c>
      <c r="C201" s="176" t="s">
        <v>3</v>
      </c>
      <c r="D201" s="126">
        <v>12028989.439999999</v>
      </c>
      <c r="E201" s="126">
        <v>14444440.960000003</v>
      </c>
      <c r="F201" s="178"/>
      <c r="G201" s="179">
        <v>20.079999999999998</v>
      </c>
      <c r="H201" s="239"/>
    </row>
    <row r="202" spans="1:8" ht="19" customHeight="1" x14ac:dyDescent="0.15">
      <c r="A202" s="235"/>
      <c r="B202" s="240"/>
      <c r="C202" s="181" t="s">
        <v>4</v>
      </c>
      <c r="D202" s="127">
        <v>6785165.4199999999</v>
      </c>
      <c r="E202" s="127">
        <v>6771845.450000002</v>
      </c>
      <c r="F202" s="178"/>
      <c r="G202" s="183">
        <v>-0.2</v>
      </c>
      <c r="H202" s="239"/>
    </row>
    <row r="203" spans="1:8" ht="19" customHeight="1" x14ac:dyDescent="0.15">
      <c r="A203" s="235"/>
      <c r="B203" s="240"/>
      <c r="C203" s="176" t="s">
        <v>5</v>
      </c>
      <c r="D203" s="126">
        <v>3210565.29</v>
      </c>
      <c r="E203" s="126">
        <v>8548223.8100000024</v>
      </c>
      <c r="F203" s="178"/>
      <c r="G203" s="179">
        <v>166.25</v>
      </c>
      <c r="H203" s="239"/>
    </row>
    <row r="204" spans="1:8" ht="19" customHeight="1" x14ac:dyDescent="0.15">
      <c r="A204" s="235"/>
      <c r="B204" s="240"/>
      <c r="C204" s="181" t="s">
        <v>6</v>
      </c>
      <c r="D204" s="127">
        <v>11757354.1</v>
      </c>
      <c r="E204" s="127">
        <v>15689949.510000002</v>
      </c>
      <c r="F204" s="178"/>
      <c r="G204" s="183">
        <v>33.450000000000003</v>
      </c>
      <c r="H204" s="239"/>
    </row>
    <row r="205" spans="1:8" ht="19" customHeight="1" x14ac:dyDescent="0.15">
      <c r="A205" s="235"/>
      <c r="B205" s="240"/>
      <c r="C205" s="176" t="s">
        <v>55</v>
      </c>
      <c r="D205" s="126">
        <v>37218872.340000004</v>
      </c>
      <c r="E205" s="126">
        <v>37030126.600000009</v>
      </c>
      <c r="F205" s="178"/>
      <c r="G205" s="179">
        <v>-0.51</v>
      </c>
      <c r="H205" s="239"/>
    </row>
    <row r="206" spans="1:8" ht="19" customHeight="1" x14ac:dyDescent="0.15">
      <c r="A206" s="235"/>
      <c r="B206" s="240"/>
      <c r="C206" s="181" t="s">
        <v>7</v>
      </c>
      <c r="D206" s="127">
        <v>3444015.33</v>
      </c>
      <c r="E206" s="127">
        <v>3709014.6799999997</v>
      </c>
      <c r="F206" s="178"/>
      <c r="G206" s="183">
        <v>7.69</v>
      </c>
      <c r="H206" s="239"/>
    </row>
    <row r="207" spans="1:8" ht="19" customHeight="1" x14ac:dyDescent="0.15">
      <c r="A207" s="235"/>
      <c r="B207" s="240"/>
      <c r="C207" s="176" t="s">
        <v>8</v>
      </c>
      <c r="D207" s="126">
        <v>486424.23</v>
      </c>
      <c r="E207" s="126">
        <v>854322.46000000008</v>
      </c>
      <c r="F207" s="178"/>
      <c r="G207" s="179">
        <v>75.63</v>
      </c>
      <c r="H207" s="239"/>
    </row>
    <row r="208" spans="1:8" ht="19" customHeight="1" x14ac:dyDescent="0.15">
      <c r="A208" s="235"/>
      <c r="B208" s="240"/>
      <c r="C208" s="181" t="s">
        <v>9</v>
      </c>
      <c r="D208" s="127">
        <v>290930.43</v>
      </c>
      <c r="E208" s="127">
        <v>245754</v>
      </c>
      <c r="F208" s="184"/>
      <c r="G208" s="183">
        <v>-15.53</v>
      </c>
      <c r="H208" s="239"/>
    </row>
    <row r="209" spans="1:8" ht="19" customHeight="1" x14ac:dyDescent="0.15">
      <c r="A209" s="235"/>
      <c r="B209" s="241" t="s">
        <v>232</v>
      </c>
      <c r="C209" s="241"/>
      <c r="D209" s="242">
        <v>75222316.579999998</v>
      </c>
      <c r="E209" s="242">
        <f>SUM(E201:E208)</f>
        <v>87293677.470000014</v>
      </c>
      <c r="F209" s="243"/>
      <c r="G209" s="244">
        <v>16.05</v>
      </c>
      <c r="H209" s="245"/>
    </row>
    <row r="210" spans="1:8" ht="19" customHeight="1" x14ac:dyDescent="0.15">
      <c r="A210" s="246"/>
      <c r="B210" s="240" t="s">
        <v>91</v>
      </c>
      <c r="C210" s="176" t="s">
        <v>3</v>
      </c>
      <c r="D210" s="126">
        <v>31225414.25</v>
      </c>
      <c r="E210" s="126">
        <v>43069694.969999999</v>
      </c>
      <c r="F210" s="178"/>
      <c r="G210" s="179">
        <v>37.93</v>
      </c>
      <c r="H210" s="239"/>
    </row>
    <row r="211" spans="1:8" ht="19" customHeight="1" x14ac:dyDescent="0.15">
      <c r="A211" s="235"/>
      <c r="B211" s="240"/>
      <c r="C211" s="181" t="s">
        <v>4</v>
      </c>
      <c r="D211" s="127">
        <v>22379319.599999998</v>
      </c>
      <c r="E211" s="127">
        <v>25539453.139999989</v>
      </c>
      <c r="F211" s="178"/>
      <c r="G211" s="183">
        <v>14.12</v>
      </c>
      <c r="H211" s="239"/>
    </row>
    <row r="212" spans="1:8" ht="19" customHeight="1" x14ac:dyDescent="0.15">
      <c r="A212" s="235"/>
      <c r="B212" s="240"/>
      <c r="C212" s="176" t="s">
        <v>5</v>
      </c>
      <c r="D212" s="126">
        <v>20013325.530000001</v>
      </c>
      <c r="E212" s="126">
        <v>20932209.310000002</v>
      </c>
      <c r="F212" s="178"/>
      <c r="G212" s="179">
        <v>4.59</v>
      </c>
      <c r="H212" s="239"/>
    </row>
    <row r="213" spans="1:8" ht="19" customHeight="1" x14ac:dyDescent="0.15">
      <c r="A213" s="235"/>
      <c r="B213" s="240"/>
      <c r="C213" s="181" t="s">
        <v>6</v>
      </c>
      <c r="D213" s="127">
        <v>14521831.350000001</v>
      </c>
      <c r="E213" s="127">
        <v>17742649.439999998</v>
      </c>
      <c r="F213" s="178"/>
      <c r="G213" s="183">
        <v>22.18</v>
      </c>
      <c r="H213" s="239"/>
    </row>
    <row r="214" spans="1:8" ht="19" customHeight="1" x14ac:dyDescent="0.15">
      <c r="A214" s="235"/>
      <c r="B214" s="240"/>
      <c r="C214" s="176" t="s">
        <v>55</v>
      </c>
      <c r="D214" s="126">
        <v>65723913.859999999</v>
      </c>
      <c r="E214" s="126">
        <v>67947887.149999946</v>
      </c>
      <c r="F214" s="178"/>
      <c r="G214" s="179">
        <v>3.38</v>
      </c>
      <c r="H214" s="239"/>
    </row>
    <row r="215" spans="1:8" ht="19" customHeight="1" x14ac:dyDescent="0.15">
      <c r="A215" s="235"/>
      <c r="B215" s="240"/>
      <c r="C215" s="181" t="s">
        <v>7</v>
      </c>
      <c r="D215" s="127">
        <v>15039724.74</v>
      </c>
      <c r="E215" s="127">
        <v>15509737.340000004</v>
      </c>
      <c r="F215" s="178"/>
      <c r="G215" s="183">
        <v>3.13</v>
      </c>
      <c r="H215" s="239"/>
    </row>
    <row r="216" spans="1:8" ht="19" customHeight="1" x14ac:dyDescent="0.15">
      <c r="A216" s="235"/>
      <c r="B216" s="240"/>
      <c r="C216" s="176" t="s">
        <v>8</v>
      </c>
      <c r="D216" s="126">
        <v>5383756.5299999993</v>
      </c>
      <c r="E216" s="126">
        <v>4466945.6999999993</v>
      </c>
      <c r="F216" s="178"/>
      <c r="G216" s="179">
        <v>-17.03</v>
      </c>
      <c r="H216" s="239"/>
    </row>
    <row r="217" spans="1:8" ht="19" customHeight="1" x14ac:dyDescent="0.15">
      <c r="A217" s="235"/>
      <c r="B217" s="240"/>
      <c r="C217" s="181" t="s">
        <v>9</v>
      </c>
      <c r="D217" s="127">
        <v>554996.88</v>
      </c>
      <c r="E217" s="127">
        <v>714347.30999999994</v>
      </c>
      <c r="F217" s="184"/>
      <c r="G217" s="183">
        <v>28.71</v>
      </c>
      <c r="H217" s="239"/>
    </row>
    <row r="218" spans="1:8" ht="19" customHeight="1" x14ac:dyDescent="0.15">
      <c r="A218" s="235"/>
      <c r="B218" s="241" t="s">
        <v>233</v>
      </c>
      <c r="C218" s="241"/>
      <c r="D218" s="242">
        <v>174842282.74000001</v>
      </c>
      <c r="E218" s="242">
        <f>SUM(E210:E217)</f>
        <v>195922924.35999992</v>
      </c>
      <c r="F218" s="243"/>
      <c r="G218" s="244">
        <v>12.06</v>
      </c>
      <c r="H218" s="245"/>
    </row>
    <row r="219" spans="1:8" ht="19" customHeight="1" x14ac:dyDescent="0.15">
      <c r="A219" s="246"/>
      <c r="B219" s="247" t="s">
        <v>53</v>
      </c>
      <c r="C219" s="248"/>
      <c r="D219" s="249">
        <v>250064599.31999999</v>
      </c>
      <c r="E219" s="249">
        <f>SUM(E218+E209)</f>
        <v>283216601.82999992</v>
      </c>
      <c r="F219" s="250"/>
      <c r="G219" s="251">
        <v>13.26</v>
      </c>
      <c r="H219" s="239"/>
    </row>
    <row r="220" spans="1:8" ht="10" customHeight="1" x14ac:dyDescent="0.15">
      <c r="A220" s="252"/>
      <c r="B220" s="253"/>
      <c r="C220" s="253"/>
      <c r="D220" s="253"/>
      <c r="E220" s="253"/>
      <c r="F220" s="253"/>
      <c r="G220" s="254"/>
      <c r="H220" s="255"/>
    </row>
  </sheetData>
  <mergeCells count="1">
    <mergeCell ref="A1:B1"/>
  </mergeCells>
  <conditionalFormatting sqref="G7:G15 G43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:G6">
    <cfRule type="iconSet" priority="7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6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6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 G87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 G131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:G94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:G138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:G200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  <pageSetUpPr fitToPage="1"/>
  </sheetPr>
  <dimension ref="A1:H220"/>
  <sheetViews>
    <sheetView showGridLines="0" zoomScaleNormal="100" workbookViewId="0">
      <selection sqref="A1:B1"/>
    </sheetView>
  </sheetViews>
  <sheetFormatPr baseColWidth="10" defaultColWidth="9.1640625" defaultRowHeight="17.25" customHeight="1" x14ac:dyDescent="0.15"/>
  <cols>
    <col min="1" max="1" width="1.6640625" style="130" customWidth="1"/>
    <col min="2" max="2" width="25.6640625" style="130" customWidth="1"/>
    <col min="3" max="3" width="33.6640625" style="130" customWidth="1"/>
    <col min="4" max="5" width="16.6640625" style="130" customWidth="1"/>
    <col min="6" max="6" width="1.6640625" style="130" customWidth="1"/>
    <col min="7" max="7" width="11.6640625" style="130" customWidth="1"/>
    <col min="8" max="8" width="1.6640625" style="130" customWidth="1"/>
    <col min="9" max="16384" width="9.1640625" style="130"/>
  </cols>
  <sheetData>
    <row r="1" spans="1:8" ht="50" customHeight="1" x14ac:dyDescent="0.15">
      <c r="A1" s="698" t="s">
        <v>340</v>
      </c>
      <c r="B1" s="698"/>
      <c r="C1" s="258" t="s">
        <v>245</v>
      </c>
    </row>
    <row r="3" spans="1:8" s="136" customFormat="1" ht="18" customHeight="1" x14ac:dyDescent="0.25">
      <c r="A3" s="137"/>
      <c r="B3" s="138" t="s">
        <v>323</v>
      </c>
      <c r="C3" s="139" t="s" vm="2">
        <v>325</v>
      </c>
      <c r="D3" s="139"/>
      <c r="E3" s="139"/>
      <c r="F3" s="139"/>
      <c r="G3" s="256" t="s">
        <v>330</v>
      </c>
      <c r="H3" s="140"/>
    </row>
    <row r="4" spans="1:8" s="131" customFormat="1" ht="10" customHeight="1" x14ac:dyDescent="0.15">
      <c r="A4" s="147"/>
      <c r="B4" s="148"/>
      <c r="C4" s="148"/>
      <c r="D4" s="149"/>
      <c r="E4" s="149"/>
      <c r="F4" s="150"/>
      <c r="G4" s="151"/>
      <c r="H4" s="152"/>
    </row>
    <row r="5" spans="1:8" ht="52" customHeight="1" x14ac:dyDescent="0.15">
      <c r="A5" s="147"/>
      <c r="B5" s="158"/>
      <c r="C5" s="158"/>
      <c r="D5" s="159"/>
      <c r="E5" s="159"/>
      <c r="F5" s="160"/>
      <c r="G5" s="161"/>
      <c r="H5" s="162"/>
    </row>
    <row r="6" spans="1:8" ht="19" customHeight="1" x14ac:dyDescent="0.15">
      <c r="A6" s="168"/>
      <c r="B6" s="169" t="s">
        <v>67</v>
      </c>
      <c r="C6" s="169" t="s">
        <v>206</v>
      </c>
      <c r="D6" s="170"/>
      <c r="E6" s="170"/>
      <c r="F6" s="171"/>
      <c r="G6" s="172"/>
      <c r="H6" s="173"/>
    </row>
    <row r="7" spans="1:8" ht="19" customHeight="1" x14ac:dyDescent="0.15">
      <c r="A7" s="168"/>
      <c r="B7" s="180" t="s">
        <v>68</v>
      </c>
      <c r="C7" s="176" t="s">
        <v>3</v>
      </c>
      <c r="D7" s="126">
        <v>18893209.899999999</v>
      </c>
      <c r="E7" s="126">
        <v>21729529.309999995</v>
      </c>
      <c r="F7" s="178"/>
      <c r="G7" s="179">
        <v>15.01</v>
      </c>
      <c r="H7" s="173"/>
    </row>
    <row r="8" spans="1:8" ht="19" customHeight="1" x14ac:dyDescent="0.15">
      <c r="A8" s="168"/>
      <c r="B8" s="180"/>
      <c r="C8" s="181" t="s">
        <v>4</v>
      </c>
      <c r="D8" s="127">
        <v>11602626.15</v>
      </c>
      <c r="E8" s="127">
        <v>13664641.739999998</v>
      </c>
      <c r="F8" s="178"/>
      <c r="G8" s="183">
        <v>17.77</v>
      </c>
      <c r="H8" s="173"/>
    </row>
    <row r="9" spans="1:8" ht="19" customHeight="1" x14ac:dyDescent="0.15">
      <c r="A9" s="168"/>
      <c r="B9" s="180"/>
      <c r="C9" s="176" t="s">
        <v>5</v>
      </c>
      <c r="D9" s="126">
        <v>7782232.0000000009</v>
      </c>
      <c r="E9" s="126">
        <v>9492976.3800000008</v>
      </c>
      <c r="F9" s="178"/>
      <c r="G9" s="179">
        <v>21.98</v>
      </c>
      <c r="H9" s="173"/>
    </row>
    <row r="10" spans="1:8" ht="19" customHeight="1" x14ac:dyDescent="0.15">
      <c r="A10" s="168"/>
      <c r="B10" s="180"/>
      <c r="C10" s="181" t="s">
        <v>6</v>
      </c>
      <c r="D10" s="127">
        <v>240642792.53999999</v>
      </c>
      <c r="E10" s="127">
        <v>147290830.63999999</v>
      </c>
      <c r="F10" s="178"/>
      <c r="G10" s="183">
        <v>-38.79</v>
      </c>
      <c r="H10" s="173"/>
    </row>
    <row r="11" spans="1:8" ht="19" customHeight="1" x14ac:dyDescent="0.15">
      <c r="A11" s="168"/>
      <c r="B11" s="180"/>
      <c r="C11" s="176" t="s">
        <v>55</v>
      </c>
      <c r="D11" s="126">
        <v>29813556.27</v>
      </c>
      <c r="E11" s="126">
        <v>29673300.390000004</v>
      </c>
      <c r="F11" s="178"/>
      <c r="G11" s="179">
        <v>-0.47</v>
      </c>
      <c r="H11" s="173"/>
    </row>
    <row r="12" spans="1:8" ht="19" customHeight="1" x14ac:dyDescent="0.15">
      <c r="A12" s="168"/>
      <c r="B12" s="180"/>
      <c r="C12" s="181" t="s">
        <v>7</v>
      </c>
      <c r="D12" s="127">
        <v>3213091.63</v>
      </c>
      <c r="E12" s="127">
        <v>3447933.94</v>
      </c>
      <c r="F12" s="178"/>
      <c r="G12" s="183">
        <v>7.31</v>
      </c>
      <c r="H12" s="173"/>
    </row>
    <row r="13" spans="1:8" ht="19" customHeight="1" x14ac:dyDescent="0.15">
      <c r="A13" s="168"/>
      <c r="B13" s="180"/>
      <c r="C13" s="176" t="s">
        <v>8</v>
      </c>
      <c r="D13" s="126">
        <v>8371247.1699999999</v>
      </c>
      <c r="E13" s="126">
        <v>3465408.8499999996</v>
      </c>
      <c r="F13" s="178"/>
      <c r="G13" s="179">
        <v>-58.6</v>
      </c>
      <c r="H13" s="173"/>
    </row>
    <row r="14" spans="1:8" ht="19" customHeight="1" x14ac:dyDescent="0.15">
      <c r="A14" s="168"/>
      <c r="B14" s="180"/>
      <c r="C14" s="181" t="s">
        <v>9</v>
      </c>
      <c r="D14" s="127">
        <v>2585698.39</v>
      </c>
      <c r="E14" s="127">
        <v>2934345.8899999997</v>
      </c>
      <c r="F14" s="184"/>
      <c r="G14" s="183">
        <v>13.48</v>
      </c>
      <c r="H14" s="173"/>
    </row>
    <row r="15" spans="1:8" s="189" customFormat="1" ht="19" customHeight="1" x14ac:dyDescent="0.15">
      <c r="A15" s="168"/>
      <c r="B15" s="190" t="s">
        <v>215</v>
      </c>
      <c r="C15" s="190"/>
      <c r="D15" s="128">
        <v>322904454.04999995</v>
      </c>
      <c r="E15" s="128">
        <f>SUM(E7:E14)</f>
        <v>231698967.13999999</v>
      </c>
      <c r="F15" s="191"/>
      <c r="G15" s="192">
        <v>-28.25</v>
      </c>
      <c r="H15" s="193"/>
    </row>
    <row r="16" spans="1:8" ht="19" customHeight="1" x14ac:dyDescent="0.15">
      <c r="A16" s="195"/>
      <c r="B16" s="180" t="s">
        <v>69</v>
      </c>
      <c r="C16" s="176" t="s">
        <v>3</v>
      </c>
      <c r="D16" s="126">
        <v>151652821.15000001</v>
      </c>
      <c r="E16" s="126">
        <v>168843409.23000008</v>
      </c>
      <c r="F16" s="178"/>
      <c r="G16" s="179">
        <v>11.34</v>
      </c>
      <c r="H16" s="173"/>
    </row>
    <row r="17" spans="1:8" ht="19" customHeight="1" x14ac:dyDescent="0.15">
      <c r="A17" s="168"/>
      <c r="B17" s="180"/>
      <c r="C17" s="181" t="s">
        <v>4</v>
      </c>
      <c r="D17" s="127">
        <v>115745426.57000001</v>
      </c>
      <c r="E17" s="127">
        <v>123835691.12999998</v>
      </c>
      <c r="F17" s="178"/>
      <c r="G17" s="183">
        <v>6.99</v>
      </c>
      <c r="H17" s="173"/>
    </row>
    <row r="18" spans="1:8" ht="19" customHeight="1" x14ac:dyDescent="0.15">
      <c r="A18" s="168"/>
      <c r="B18" s="180"/>
      <c r="C18" s="176" t="s">
        <v>5</v>
      </c>
      <c r="D18" s="126">
        <v>137324184.24000001</v>
      </c>
      <c r="E18" s="126">
        <v>150911569.28999999</v>
      </c>
      <c r="F18" s="178"/>
      <c r="G18" s="179">
        <v>9.89</v>
      </c>
      <c r="H18" s="173"/>
    </row>
    <row r="19" spans="1:8" ht="19" customHeight="1" x14ac:dyDescent="0.15">
      <c r="A19" s="168"/>
      <c r="B19" s="180"/>
      <c r="C19" s="181" t="s">
        <v>6</v>
      </c>
      <c r="D19" s="127">
        <v>751157218.95999992</v>
      </c>
      <c r="E19" s="127">
        <v>885264245.40000069</v>
      </c>
      <c r="F19" s="178"/>
      <c r="G19" s="183">
        <v>17.850000000000001</v>
      </c>
      <c r="H19" s="173"/>
    </row>
    <row r="20" spans="1:8" ht="19" customHeight="1" x14ac:dyDescent="0.15">
      <c r="A20" s="168"/>
      <c r="B20" s="180"/>
      <c r="C20" s="176" t="s">
        <v>55</v>
      </c>
      <c r="D20" s="126">
        <v>202034861.85999998</v>
      </c>
      <c r="E20" s="126">
        <v>206281845.04999998</v>
      </c>
      <c r="F20" s="178"/>
      <c r="G20" s="179">
        <v>2.1</v>
      </c>
      <c r="H20" s="173"/>
    </row>
    <row r="21" spans="1:8" ht="19" customHeight="1" x14ac:dyDescent="0.15">
      <c r="A21" s="168"/>
      <c r="B21" s="180"/>
      <c r="C21" s="181" t="s">
        <v>7</v>
      </c>
      <c r="D21" s="127">
        <v>55272932.009999998</v>
      </c>
      <c r="E21" s="127">
        <v>60660107.469999999</v>
      </c>
      <c r="F21" s="178"/>
      <c r="G21" s="183">
        <v>9.75</v>
      </c>
      <c r="H21" s="173"/>
    </row>
    <row r="22" spans="1:8" ht="19" customHeight="1" x14ac:dyDescent="0.15">
      <c r="A22" s="168"/>
      <c r="B22" s="180"/>
      <c r="C22" s="176" t="s">
        <v>8</v>
      </c>
      <c r="D22" s="126">
        <v>229637594.91999999</v>
      </c>
      <c r="E22" s="126">
        <v>77304535.290000007</v>
      </c>
      <c r="F22" s="178"/>
      <c r="G22" s="179">
        <v>-66.34</v>
      </c>
      <c r="H22" s="173"/>
    </row>
    <row r="23" spans="1:8" ht="19" customHeight="1" x14ac:dyDescent="0.15">
      <c r="A23" s="168"/>
      <c r="B23" s="180"/>
      <c r="C23" s="181" t="s">
        <v>9</v>
      </c>
      <c r="D23" s="127">
        <v>28699408.940000001</v>
      </c>
      <c r="E23" s="127">
        <v>33205619.230000008</v>
      </c>
      <c r="F23" s="184"/>
      <c r="G23" s="183">
        <v>15.7</v>
      </c>
      <c r="H23" s="173"/>
    </row>
    <row r="24" spans="1:8" s="189" customFormat="1" ht="19" customHeight="1" x14ac:dyDescent="0.15">
      <c r="A24" s="168"/>
      <c r="B24" s="190" t="s">
        <v>216</v>
      </c>
      <c r="C24" s="190"/>
      <c r="D24" s="128">
        <v>1671524448.6500001</v>
      </c>
      <c r="E24" s="128">
        <f>SUM(E16:E23)</f>
        <v>1706307022.0900006</v>
      </c>
      <c r="F24" s="191"/>
      <c r="G24" s="192">
        <v>2.08</v>
      </c>
      <c r="H24" s="193"/>
    </row>
    <row r="25" spans="1:8" ht="19" customHeight="1" x14ac:dyDescent="0.15">
      <c r="A25" s="195"/>
      <c r="B25" s="180" t="s">
        <v>70</v>
      </c>
      <c r="C25" s="176" t="s">
        <v>3</v>
      </c>
      <c r="D25" s="126">
        <v>50492403.329999998</v>
      </c>
      <c r="E25" s="126">
        <v>56550013.119999997</v>
      </c>
      <c r="F25" s="178"/>
      <c r="G25" s="179">
        <v>12</v>
      </c>
      <c r="H25" s="173"/>
    </row>
    <row r="26" spans="1:8" ht="19" customHeight="1" x14ac:dyDescent="0.15">
      <c r="A26" s="168"/>
      <c r="B26" s="180"/>
      <c r="C26" s="181" t="s">
        <v>4</v>
      </c>
      <c r="D26" s="127">
        <v>31002599.830000002</v>
      </c>
      <c r="E26" s="127">
        <v>31707024.640000004</v>
      </c>
      <c r="F26" s="178"/>
      <c r="G26" s="183">
        <v>2.27</v>
      </c>
      <c r="H26" s="173"/>
    </row>
    <row r="27" spans="1:8" ht="19" customHeight="1" x14ac:dyDescent="0.15">
      <c r="A27" s="168"/>
      <c r="B27" s="180"/>
      <c r="C27" s="176" t="s">
        <v>5</v>
      </c>
      <c r="D27" s="126">
        <v>37078835.459999993</v>
      </c>
      <c r="E27" s="126">
        <v>34901957.460000008</v>
      </c>
      <c r="F27" s="178"/>
      <c r="G27" s="179">
        <v>-5.87</v>
      </c>
      <c r="H27" s="173"/>
    </row>
    <row r="28" spans="1:8" ht="19" customHeight="1" x14ac:dyDescent="0.15">
      <c r="A28" s="168"/>
      <c r="B28" s="180"/>
      <c r="C28" s="181" t="s">
        <v>6</v>
      </c>
      <c r="D28" s="127">
        <v>467073754.21000004</v>
      </c>
      <c r="E28" s="127">
        <v>448369435.96999997</v>
      </c>
      <c r="F28" s="178"/>
      <c r="G28" s="183">
        <v>-4</v>
      </c>
      <c r="H28" s="173"/>
    </row>
    <row r="29" spans="1:8" ht="19" customHeight="1" x14ac:dyDescent="0.15">
      <c r="A29" s="168"/>
      <c r="B29" s="180"/>
      <c r="C29" s="176" t="s">
        <v>55</v>
      </c>
      <c r="D29" s="126">
        <v>77437351.600000009</v>
      </c>
      <c r="E29" s="126">
        <v>78897032.080000028</v>
      </c>
      <c r="F29" s="178"/>
      <c r="G29" s="179">
        <v>1.88</v>
      </c>
      <c r="H29" s="173"/>
    </row>
    <row r="30" spans="1:8" ht="19" customHeight="1" x14ac:dyDescent="0.15">
      <c r="A30" s="168"/>
      <c r="B30" s="180"/>
      <c r="C30" s="181" t="s">
        <v>7</v>
      </c>
      <c r="D30" s="127">
        <v>14921409.98</v>
      </c>
      <c r="E30" s="127">
        <v>13916893.43</v>
      </c>
      <c r="F30" s="178"/>
      <c r="G30" s="183">
        <v>-6.73</v>
      </c>
      <c r="H30" s="173"/>
    </row>
    <row r="31" spans="1:8" ht="19" customHeight="1" x14ac:dyDescent="0.15">
      <c r="A31" s="168"/>
      <c r="B31" s="180"/>
      <c r="C31" s="176" t="s">
        <v>8</v>
      </c>
      <c r="D31" s="126">
        <v>19028808.369999997</v>
      </c>
      <c r="E31" s="126">
        <v>22238149.090000004</v>
      </c>
      <c r="F31" s="178"/>
      <c r="G31" s="179">
        <v>16.87</v>
      </c>
      <c r="H31" s="173"/>
    </row>
    <row r="32" spans="1:8" ht="19" customHeight="1" x14ac:dyDescent="0.15">
      <c r="A32" s="168"/>
      <c r="B32" s="180"/>
      <c r="C32" s="181" t="s">
        <v>9</v>
      </c>
      <c r="D32" s="127">
        <v>15549231.23</v>
      </c>
      <c r="E32" s="127">
        <v>17524506.699999999</v>
      </c>
      <c r="F32" s="184"/>
      <c r="G32" s="183">
        <v>12.7</v>
      </c>
      <c r="H32" s="173"/>
    </row>
    <row r="33" spans="1:8" s="189" customFormat="1" ht="19" customHeight="1" x14ac:dyDescent="0.15">
      <c r="A33" s="168"/>
      <c r="B33" s="190" t="s">
        <v>217</v>
      </c>
      <c r="C33" s="190"/>
      <c r="D33" s="128">
        <v>712584394.01000011</v>
      </c>
      <c r="E33" s="128">
        <f>SUM(E25:E32)</f>
        <v>704105012.49000001</v>
      </c>
      <c r="F33" s="191"/>
      <c r="G33" s="192">
        <v>-1.19</v>
      </c>
      <c r="H33" s="193"/>
    </row>
    <row r="34" spans="1:8" ht="19" customHeight="1" x14ac:dyDescent="0.15">
      <c r="A34" s="195"/>
      <c r="B34" s="180" t="s">
        <v>71</v>
      </c>
      <c r="C34" s="176" t="s">
        <v>3</v>
      </c>
      <c r="D34" s="126">
        <v>1698258.55</v>
      </c>
      <c r="E34" s="126">
        <v>1842717.61</v>
      </c>
      <c r="F34" s="178"/>
      <c r="G34" s="179">
        <v>8.51</v>
      </c>
      <c r="H34" s="173"/>
    </row>
    <row r="35" spans="1:8" ht="19" customHeight="1" x14ac:dyDescent="0.15">
      <c r="A35" s="168"/>
      <c r="B35" s="180"/>
      <c r="C35" s="181" t="s">
        <v>4</v>
      </c>
      <c r="D35" s="127">
        <v>640100.78</v>
      </c>
      <c r="E35" s="127">
        <v>227714.65</v>
      </c>
      <c r="F35" s="178"/>
      <c r="G35" s="183">
        <v>-64.430000000000007</v>
      </c>
      <c r="H35" s="173"/>
    </row>
    <row r="36" spans="1:8" ht="19" customHeight="1" x14ac:dyDescent="0.15">
      <c r="A36" s="168"/>
      <c r="B36" s="180"/>
      <c r="C36" s="176" t="s">
        <v>5</v>
      </c>
      <c r="D36" s="126">
        <v>598002.69000000006</v>
      </c>
      <c r="E36" s="126">
        <v>606448.04</v>
      </c>
      <c r="F36" s="178"/>
      <c r="G36" s="179">
        <v>1.41</v>
      </c>
      <c r="H36" s="173"/>
    </row>
    <row r="37" spans="1:8" ht="19" customHeight="1" x14ac:dyDescent="0.15">
      <c r="A37" s="168"/>
      <c r="B37" s="180"/>
      <c r="C37" s="181" t="s">
        <v>6</v>
      </c>
      <c r="D37" s="127">
        <v>381845.20999999996</v>
      </c>
      <c r="E37" s="127">
        <v>266764.82</v>
      </c>
      <c r="F37" s="178"/>
      <c r="G37" s="183">
        <v>-30.14</v>
      </c>
      <c r="H37" s="173"/>
    </row>
    <row r="38" spans="1:8" s="196" customFormat="1" ht="19" customHeight="1" x14ac:dyDescent="0.15">
      <c r="A38" s="168"/>
      <c r="B38" s="180"/>
      <c r="C38" s="176" t="s">
        <v>55</v>
      </c>
      <c r="D38" s="126">
        <v>3592970.3</v>
      </c>
      <c r="E38" s="126">
        <v>4049919.45</v>
      </c>
      <c r="F38" s="178"/>
      <c r="G38" s="179">
        <v>12.72</v>
      </c>
      <c r="H38" s="173"/>
    </row>
    <row r="39" spans="1:8" s="196" customFormat="1" ht="19" customHeight="1" x14ac:dyDescent="0.15">
      <c r="A39" s="168"/>
      <c r="B39" s="180"/>
      <c r="C39" s="181" t="s">
        <v>7</v>
      </c>
      <c r="D39" s="127">
        <v>2450</v>
      </c>
      <c r="E39" s="127">
        <v>5390</v>
      </c>
      <c r="F39" s="178"/>
      <c r="G39" s="183">
        <v>120</v>
      </c>
      <c r="H39" s="173"/>
    </row>
    <row r="40" spans="1:8" ht="19" customHeight="1" x14ac:dyDescent="0.15">
      <c r="A40" s="168"/>
      <c r="B40" s="180"/>
      <c r="C40" s="176" t="s">
        <v>8</v>
      </c>
      <c r="D40" s="126">
        <v>740912.8</v>
      </c>
      <c r="E40" s="126">
        <v>544513.69999999995</v>
      </c>
      <c r="F40" s="178"/>
      <c r="G40" s="179">
        <v>-26.51</v>
      </c>
      <c r="H40" s="173"/>
    </row>
    <row r="41" spans="1:8" ht="19" customHeight="1" x14ac:dyDescent="0.15">
      <c r="A41" s="168"/>
      <c r="B41" s="180"/>
      <c r="C41" s="181" t="s">
        <v>9</v>
      </c>
      <c r="D41" s="127">
        <v>955804.89</v>
      </c>
      <c r="E41" s="127">
        <v>954503.61999999988</v>
      </c>
      <c r="F41" s="184"/>
      <c r="G41" s="183">
        <v>-0.14000000000000001</v>
      </c>
      <c r="H41" s="173"/>
    </row>
    <row r="42" spans="1:8" s="189" customFormat="1" ht="19" customHeight="1" x14ac:dyDescent="0.15">
      <c r="A42" s="168"/>
      <c r="B42" s="190" t="s">
        <v>218</v>
      </c>
      <c r="C42" s="190"/>
      <c r="D42" s="128">
        <v>8610345.2199999988</v>
      </c>
      <c r="E42" s="128">
        <f>SUM(E34:E41)</f>
        <v>8497971.8900000006</v>
      </c>
      <c r="F42" s="191"/>
      <c r="G42" s="192">
        <v>-1.31</v>
      </c>
      <c r="H42" s="193"/>
    </row>
    <row r="43" spans="1:8" ht="19" customHeight="1" x14ac:dyDescent="0.15">
      <c r="A43" s="195"/>
      <c r="B43" s="204" t="s">
        <v>53</v>
      </c>
      <c r="C43" s="205"/>
      <c r="D43" s="129">
        <v>2715623641.9299998</v>
      </c>
      <c r="E43" s="129">
        <f>SUM(E42+E33+E24+E15)</f>
        <v>2650608973.6100006</v>
      </c>
      <c r="F43" s="206"/>
      <c r="G43" s="207">
        <v>-2.39</v>
      </c>
      <c r="H43" s="173"/>
    </row>
    <row r="44" spans="1:8" ht="10" customHeight="1" x14ac:dyDescent="0.15">
      <c r="A44" s="212"/>
      <c r="B44" s="213"/>
      <c r="C44" s="213"/>
      <c r="D44" s="213"/>
      <c r="E44" s="213"/>
      <c r="F44" s="213"/>
      <c r="G44" s="214"/>
      <c r="H44" s="215"/>
    </row>
    <row r="45" spans="1:8" ht="12" x14ac:dyDescent="0.15"/>
    <row r="46" spans="1:8" ht="12" x14ac:dyDescent="0.15"/>
    <row r="47" spans="1:8" ht="18" customHeight="1" x14ac:dyDescent="0.25">
      <c r="A47" s="137"/>
      <c r="B47" s="138" t="s">
        <v>323</v>
      </c>
      <c r="C47" s="139" t="s" vm="3">
        <v>326</v>
      </c>
      <c r="D47" s="139"/>
      <c r="E47" s="139"/>
      <c r="F47" s="139"/>
      <c r="G47" s="256" t="s">
        <v>331</v>
      </c>
      <c r="H47" s="140"/>
    </row>
    <row r="48" spans="1:8" ht="10" customHeight="1" x14ac:dyDescent="0.15">
      <c r="A48" s="147"/>
      <c r="B48" s="148"/>
      <c r="C48" s="148"/>
      <c r="D48" s="149"/>
      <c r="E48" s="149"/>
      <c r="F48" s="150"/>
      <c r="G48" s="151"/>
      <c r="H48" s="152"/>
    </row>
    <row r="49" spans="1:8" ht="52" customHeight="1" x14ac:dyDescent="0.15">
      <c r="A49" s="147"/>
      <c r="B49" s="158"/>
      <c r="C49" s="158"/>
      <c r="D49" s="159"/>
      <c r="E49" s="159"/>
      <c r="F49" s="160"/>
      <c r="G49" s="161"/>
      <c r="H49" s="162"/>
    </row>
    <row r="50" spans="1:8" ht="19" customHeight="1" x14ac:dyDescent="0.15">
      <c r="A50" s="168"/>
      <c r="B50" s="169" t="s">
        <v>67</v>
      </c>
      <c r="C50" s="169" t="s">
        <v>206</v>
      </c>
      <c r="D50" s="170"/>
      <c r="E50" s="170"/>
      <c r="F50" s="171"/>
      <c r="G50" s="172"/>
      <c r="H50" s="173"/>
    </row>
    <row r="51" spans="1:8" ht="19" customHeight="1" x14ac:dyDescent="0.15">
      <c r="A51" s="168"/>
      <c r="B51" s="180" t="s">
        <v>73</v>
      </c>
      <c r="C51" s="176" t="s">
        <v>3</v>
      </c>
      <c r="D51" s="126">
        <v>72659821.230000004</v>
      </c>
      <c r="E51" s="126">
        <v>81162245.839999989</v>
      </c>
      <c r="F51" s="178"/>
      <c r="G51" s="179">
        <v>11.7</v>
      </c>
      <c r="H51" s="173"/>
    </row>
    <row r="52" spans="1:8" ht="19" customHeight="1" x14ac:dyDescent="0.15">
      <c r="A52" s="168"/>
      <c r="B52" s="180"/>
      <c r="C52" s="181" t="s">
        <v>4</v>
      </c>
      <c r="D52" s="127">
        <v>36073031.170000002</v>
      </c>
      <c r="E52" s="127">
        <v>37843287.11999999</v>
      </c>
      <c r="F52" s="178"/>
      <c r="G52" s="183">
        <v>4.91</v>
      </c>
      <c r="H52" s="173"/>
    </row>
    <row r="53" spans="1:8" ht="19" customHeight="1" x14ac:dyDescent="0.15">
      <c r="A53" s="168"/>
      <c r="B53" s="180"/>
      <c r="C53" s="176" t="s">
        <v>5</v>
      </c>
      <c r="D53" s="126">
        <v>48531966.409999996</v>
      </c>
      <c r="E53" s="126">
        <v>46753575.179999992</v>
      </c>
      <c r="F53" s="178"/>
      <c r="G53" s="179">
        <v>-3.66</v>
      </c>
      <c r="H53" s="173"/>
    </row>
    <row r="54" spans="1:8" ht="19" customHeight="1" x14ac:dyDescent="0.15">
      <c r="A54" s="168"/>
      <c r="B54" s="180"/>
      <c r="C54" s="181" t="s">
        <v>6</v>
      </c>
      <c r="D54" s="127">
        <v>345847694.58999997</v>
      </c>
      <c r="E54" s="127">
        <v>349866838.61999971</v>
      </c>
      <c r="F54" s="178"/>
      <c r="G54" s="183">
        <v>1.1599999999999999</v>
      </c>
      <c r="H54" s="173"/>
    </row>
    <row r="55" spans="1:8" ht="19" customHeight="1" x14ac:dyDescent="0.15">
      <c r="A55" s="168"/>
      <c r="B55" s="180"/>
      <c r="C55" s="176" t="s">
        <v>55</v>
      </c>
      <c r="D55" s="126">
        <v>100272086.05</v>
      </c>
      <c r="E55" s="126">
        <v>98422142.169999972</v>
      </c>
      <c r="F55" s="178"/>
      <c r="G55" s="179">
        <v>-1.84</v>
      </c>
      <c r="H55" s="173"/>
    </row>
    <row r="56" spans="1:8" ht="19" customHeight="1" x14ac:dyDescent="0.15">
      <c r="A56" s="168"/>
      <c r="B56" s="180"/>
      <c r="C56" s="181" t="s">
        <v>7</v>
      </c>
      <c r="D56" s="127">
        <v>79584091.629999995</v>
      </c>
      <c r="E56" s="127">
        <v>79793342.380000025</v>
      </c>
      <c r="F56" s="178"/>
      <c r="G56" s="183">
        <v>0.26</v>
      </c>
      <c r="H56" s="173"/>
    </row>
    <row r="57" spans="1:8" ht="19" customHeight="1" x14ac:dyDescent="0.15">
      <c r="A57" s="168"/>
      <c r="B57" s="180"/>
      <c r="C57" s="176" t="s">
        <v>8</v>
      </c>
      <c r="D57" s="126">
        <v>91679027.789999992</v>
      </c>
      <c r="E57" s="126">
        <v>78501979.150000006</v>
      </c>
      <c r="F57" s="178"/>
      <c r="G57" s="179">
        <v>-14.37</v>
      </c>
      <c r="H57" s="173"/>
    </row>
    <row r="58" spans="1:8" ht="19" customHeight="1" x14ac:dyDescent="0.15">
      <c r="A58" s="168"/>
      <c r="B58" s="180"/>
      <c r="C58" s="181" t="s">
        <v>9</v>
      </c>
      <c r="D58" s="127">
        <v>20937439.640000001</v>
      </c>
      <c r="E58" s="127">
        <v>20966067.120000008</v>
      </c>
      <c r="F58" s="184"/>
      <c r="G58" s="183">
        <v>0.14000000000000001</v>
      </c>
      <c r="H58" s="173"/>
    </row>
    <row r="59" spans="1:8" ht="19" customHeight="1" x14ac:dyDescent="0.15">
      <c r="A59" s="168"/>
      <c r="B59" s="190" t="s">
        <v>219</v>
      </c>
      <c r="C59" s="190"/>
      <c r="D59" s="128">
        <v>795585158.50999987</v>
      </c>
      <c r="E59" s="128">
        <f>SUM(E51:E58)</f>
        <v>793309477.57999969</v>
      </c>
      <c r="F59" s="191"/>
      <c r="G59" s="192">
        <v>-0.28999999999999998</v>
      </c>
      <c r="H59" s="193"/>
    </row>
    <row r="60" spans="1:8" ht="19" customHeight="1" x14ac:dyDescent="0.15">
      <c r="A60" s="195"/>
      <c r="B60" s="180" t="s">
        <v>74</v>
      </c>
      <c r="C60" s="176" t="s">
        <v>3</v>
      </c>
      <c r="D60" s="126">
        <v>17208228.149999999</v>
      </c>
      <c r="E60" s="126">
        <v>18292866.019999996</v>
      </c>
      <c r="F60" s="178"/>
      <c r="G60" s="179">
        <v>6.3</v>
      </c>
      <c r="H60" s="173"/>
    </row>
    <row r="61" spans="1:8" ht="19" customHeight="1" x14ac:dyDescent="0.15">
      <c r="A61" s="168"/>
      <c r="B61" s="180"/>
      <c r="C61" s="181" t="s">
        <v>4</v>
      </c>
      <c r="D61" s="127">
        <v>14169277.710000001</v>
      </c>
      <c r="E61" s="127">
        <v>13532553.370000003</v>
      </c>
      <c r="F61" s="178"/>
      <c r="G61" s="183">
        <v>-4.49</v>
      </c>
      <c r="H61" s="173"/>
    </row>
    <row r="62" spans="1:8" ht="19" customHeight="1" x14ac:dyDescent="0.15">
      <c r="A62" s="168"/>
      <c r="B62" s="180"/>
      <c r="C62" s="176" t="s">
        <v>5</v>
      </c>
      <c r="D62" s="126">
        <v>8512000.9700000007</v>
      </c>
      <c r="E62" s="126">
        <v>13015313.74</v>
      </c>
      <c r="F62" s="178"/>
      <c r="G62" s="179">
        <v>52.91</v>
      </c>
      <c r="H62" s="173"/>
    </row>
    <row r="63" spans="1:8" ht="19" customHeight="1" x14ac:dyDescent="0.15">
      <c r="A63" s="168"/>
      <c r="B63" s="180"/>
      <c r="C63" s="181" t="s">
        <v>6</v>
      </c>
      <c r="D63" s="127">
        <v>64224594.870000005</v>
      </c>
      <c r="E63" s="127">
        <v>62852354.549999982</v>
      </c>
      <c r="F63" s="178"/>
      <c r="G63" s="183">
        <v>-2.14</v>
      </c>
      <c r="H63" s="173"/>
    </row>
    <row r="64" spans="1:8" ht="19" customHeight="1" x14ac:dyDescent="0.15">
      <c r="A64" s="168"/>
      <c r="B64" s="180"/>
      <c r="C64" s="176" t="s">
        <v>55</v>
      </c>
      <c r="D64" s="126">
        <v>15012541.649999999</v>
      </c>
      <c r="E64" s="126">
        <v>14927756.769999998</v>
      </c>
      <c r="F64" s="178"/>
      <c r="G64" s="179">
        <v>-0.56000000000000005</v>
      </c>
      <c r="H64" s="173"/>
    </row>
    <row r="65" spans="1:8" ht="19" customHeight="1" x14ac:dyDescent="0.15">
      <c r="A65" s="168"/>
      <c r="B65" s="180"/>
      <c r="C65" s="181" t="s">
        <v>7</v>
      </c>
      <c r="D65" s="127">
        <v>2238121.5099999998</v>
      </c>
      <c r="E65" s="127">
        <v>2310996.7099999995</v>
      </c>
      <c r="F65" s="178"/>
      <c r="G65" s="183">
        <v>3.26</v>
      </c>
      <c r="H65" s="173"/>
    </row>
    <row r="66" spans="1:8" ht="19" customHeight="1" x14ac:dyDescent="0.15">
      <c r="A66" s="168"/>
      <c r="B66" s="180"/>
      <c r="C66" s="176" t="s">
        <v>8</v>
      </c>
      <c r="D66" s="126">
        <v>10903424.26</v>
      </c>
      <c r="E66" s="126">
        <v>9273805.3199999984</v>
      </c>
      <c r="F66" s="178"/>
      <c r="G66" s="179">
        <v>-14.95</v>
      </c>
      <c r="H66" s="173"/>
    </row>
    <row r="67" spans="1:8" ht="19" customHeight="1" x14ac:dyDescent="0.15">
      <c r="A67" s="168"/>
      <c r="B67" s="180"/>
      <c r="C67" s="181" t="s">
        <v>9</v>
      </c>
      <c r="D67" s="127">
        <v>13757202.82</v>
      </c>
      <c r="E67" s="127">
        <v>14293219.799999999</v>
      </c>
      <c r="F67" s="184"/>
      <c r="G67" s="183">
        <v>3.9</v>
      </c>
      <c r="H67" s="173"/>
    </row>
    <row r="68" spans="1:8" ht="19" customHeight="1" x14ac:dyDescent="0.15">
      <c r="A68" s="168"/>
      <c r="B68" s="190" t="s">
        <v>220</v>
      </c>
      <c r="C68" s="190"/>
      <c r="D68" s="128">
        <v>146025391.94</v>
      </c>
      <c r="E68" s="128">
        <f>SUM(E60:E67)</f>
        <v>148498866.27999997</v>
      </c>
      <c r="F68" s="191"/>
      <c r="G68" s="192">
        <v>1.69</v>
      </c>
      <c r="H68" s="193"/>
    </row>
    <row r="69" spans="1:8" ht="19" customHeight="1" x14ac:dyDescent="0.15">
      <c r="A69" s="195"/>
      <c r="B69" s="180" t="s">
        <v>75</v>
      </c>
      <c r="C69" s="176" t="s">
        <v>3</v>
      </c>
      <c r="D69" s="126">
        <v>9940024.9299999997</v>
      </c>
      <c r="E69" s="126">
        <v>11801361.499999998</v>
      </c>
      <c r="F69" s="178"/>
      <c r="G69" s="179">
        <v>18.73</v>
      </c>
      <c r="H69" s="173"/>
    </row>
    <row r="70" spans="1:8" ht="19" customHeight="1" x14ac:dyDescent="0.15">
      <c r="A70" s="168"/>
      <c r="B70" s="180"/>
      <c r="C70" s="181" t="s">
        <v>4</v>
      </c>
      <c r="D70" s="127">
        <v>7154510.54</v>
      </c>
      <c r="E70" s="127">
        <v>6843897.9299999997</v>
      </c>
      <c r="F70" s="178"/>
      <c r="G70" s="183">
        <v>-4.34</v>
      </c>
      <c r="H70" s="173"/>
    </row>
    <row r="71" spans="1:8" ht="19" customHeight="1" x14ac:dyDescent="0.15">
      <c r="A71" s="168"/>
      <c r="B71" s="180"/>
      <c r="C71" s="176" t="s">
        <v>5</v>
      </c>
      <c r="D71" s="126">
        <v>7263531.3100000005</v>
      </c>
      <c r="E71" s="126">
        <v>10413327.100000003</v>
      </c>
      <c r="F71" s="178"/>
      <c r="G71" s="179">
        <v>43.36</v>
      </c>
      <c r="H71" s="173"/>
    </row>
    <row r="72" spans="1:8" ht="19" customHeight="1" x14ac:dyDescent="0.15">
      <c r="A72" s="168"/>
      <c r="B72" s="180"/>
      <c r="C72" s="181" t="s">
        <v>6</v>
      </c>
      <c r="D72" s="127">
        <v>36402530.590000004</v>
      </c>
      <c r="E72" s="127">
        <v>34703664.529999986</v>
      </c>
      <c r="F72" s="178"/>
      <c r="G72" s="183">
        <v>-4.67</v>
      </c>
      <c r="H72" s="173"/>
    </row>
    <row r="73" spans="1:8" ht="19" customHeight="1" x14ac:dyDescent="0.15">
      <c r="A73" s="168"/>
      <c r="B73" s="180"/>
      <c r="C73" s="176" t="s">
        <v>55</v>
      </c>
      <c r="D73" s="126">
        <v>36035513.329999998</v>
      </c>
      <c r="E73" s="126">
        <v>30232524.209999997</v>
      </c>
      <c r="F73" s="178"/>
      <c r="G73" s="179">
        <v>-16.100000000000001</v>
      </c>
      <c r="H73" s="173"/>
    </row>
    <row r="74" spans="1:8" ht="19" customHeight="1" x14ac:dyDescent="0.15">
      <c r="A74" s="168"/>
      <c r="B74" s="180"/>
      <c r="C74" s="181" t="s">
        <v>7</v>
      </c>
      <c r="D74" s="127">
        <v>0</v>
      </c>
      <c r="E74" s="127">
        <v>28044</v>
      </c>
      <c r="F74" s="178"/>
      <c r="G74" s="183">
        <v>100</v>
      </c>
      <c r="H74" s="173"/>
    </row>
    <row r="75" spans="1:8" ht="19" customHeight="1" x14ac:dyDescent="0.15">
      <c r="A75" s="168"/>
      <c r="B75" s="180"/>
      <c r="C75" s="176" t="s">
        <v>8</v>
      </c>
      <c r="D75" s="126">
        <v>14447264.24</v>
      </c>
      <c r="E75" s="126">
        <v>4739516.5299999993</v>
      </c>
      <c r="F75" s="178"/>
      <c r="G75" s="179">
        <v>-67.19</v>
      </c>
      <c r="H75" s="173"/>
    </row>
    <row r="76" spans="1:8" ht="19" customHeight="1" x14ac:dyDescent="0.15">
      <c r="A76" s="168"/>
      <c r="B76" s="180"/>
      <c r="C76" s="181" t="s">
        <v>9</v>
      </c>
      <c r="D76" s="127">
        <v>13846768.289999999</v>
      </c>
      <c r="E76" s="127">
        <v>14265694.620000001</v>
      </c>
      <c r="F76" s="184"/>
      <c r="G76" s="183">
        <v>3.03</v>
      </c>
      <c r="H76" s="173"/>
    </row>
    <row r="77" spans="1:8" ht="19" customHeight="1" x14ac:dyDescent="0.15">
      <c r="A77" s="168"/>
      <c r="B77" s="190" t="s">
        <v>221</v>
      </c>
      <c r="C77" s="190"/>
      <c r="D77" s="128">
        <v>125090143.22999999</v>
      </c>
      <c r="E77" s="128">
        <f>SUM(E69:E76)</f>
        <v>113028030.41999999</v>
      </c>
      <c r="F77" s="191"/>
      <c r="G77" s="192">
        <v>-9.64</v>
      </c>
      <c r="H77" s="193"/>
    </row>
    <row r="78" spans="1:8" ht="19" customHeight="1" x14ac:dyDescent="0.15">
      <c r="A78" s="195"/>
      <c r="B78" s="180" t="s">
        <v>76</v>
      </c>
      <c r="C78" s="176" t="s">
        <v>3</v>
      </c>
      <c r="D78" s="126">
        <v>59154740.350000001</v>
      </c>
      <c r="E78" s="126">
        <v>66680626.879999988</v>
      </c>
      <c r="F78" s="178"/>
      <c r="G78" s="179">
        <v>12.72</v>
      </c>
      <c r="H78" s="173"/>
    </row>
    <row r="79" spans="1:8" ht="19" customHeight="1" x14ac:dyDescent="0.15">
      <c r="A79" s="168"/>
      <c r="B79" s="180"/>
      <c r="C79" s="181" t="s">
        <v>4</v>
      </c>
      <c r="D79" s="127">
        <v>61831274.310000002</v>
      </c>
      <c r="E79" s="127">
        <v>66071981.260000005</v>
      </c>
      <c r="F79" s="178"/>
      <c r="G79" s="183">
        <v>6.86</v>
      </c>
      <c r="H79" s="173"/>
    </row>
    <row r="80" spans="1:8" ht="19" customHeight="1" x14ac:dyDescent="0.15">
      <c r="A80" s="168"/>
      <c r="B80" s="180"/>
      <c r="C80" s="176" t="s">
        <v>5</v>
      </c>
      <c r="D80" s="126">
        <v>57404262.740000002</v>
      </c>
      <c r="E80" s="126">
        <v>43856469.870000005</v>
      </c>
      <c r="F80" s="178"/>
      <c r="G80" s="179">
        <v>-26.6</v>
      </c>
      <c r="H80" s="173"/>
    </row>
    <row r="81" spans="1:8" ht="19" customHeight="1" x14ac:dyDescent="0.15">
      <c r="A81" s="168"/>
      <c r="B81" s="180"/>
      <c r="C81" s="181" t="s">
        <v>6</v>
      </c>
      <c r="D81" s="127">
        <v>201976071.28999999</v>
      </c>
      <c r="E81" s="127">
        <v>260460248.41999999</v>
      </c>
      <c r="F81" s="178"/>
      <c r="G81" s="183">
        <v>28.96</v>
      </c>
      <c r="H81" s="173"/>
    </row>
    <row r="82" spans="1:8" ht="19" customHeight="1" x14ac:dyDescent="0.15">
      <c r="A82" s="168"/>
      <c r="B82" s="180"/>
      <c r="C82" s="176" t="s">
        <v>55</v>
      </c>
      <c r="D82" s="126">
        <v>91844345.579999998</v>
      </c>
      <c r="E82" s="126">
        <v>91493829.689999998</v>
      </c>
      <c r="F82" s="178"/>
      <c r="G82" s="179">
        <v>-0.38</v>
      </c>
      <c r="H82" s="173"/>
    </row>
    <row r="83" spans="1:8" ht="19" customHeight="1" x14ac:dyDescent="0.15">
      <c r="A83" s="168"/>
      <c r="B83" s="180"/>
      <c r="C83" s="181" t="s">
        <v>7</v>
      </c>
      <c r="D83" s="127">
        <v>153281331.26999998</v>
      </c>
      <c r="E83" s="127">
        <v>163164410.69</v>
      </c>
      <c r="F83" s="178"/>
      <c r="G83" s="183">
        <v>6.45</v>
      </c>
      <c r="H83" s="173"/>
    </row>
    <row r="84" spans="1:8" ht="19" customHeight="1" x14ac:dyDescent="0.15">
      <c r="A84" s="168"/>
      <c r="B84" s="180"/>
      <c r="C84" s="176" t="s">
        <v>8</v>
      </c>
      <c r="D84" s="126">
        <v>130325072.38</v>
      </c>
      <c r="E84" s="126">
        <v>108217564.88000004</v>
      </c>
      <c r="F84" s="178"/>
      <c r="G84" s="179">
        <v>-16.96</v>
      </c>
      <c r="H84" s="173"/>
    </row>
    <row r="85" spans="1:8" ht="19" customHeight="1" x14ac:dyDescent="0.15">
      <c r="A85" s="168"/>
      <c r="B85" s="180"/>
      <c r="C85" s="181" t="s">
        <v>9</v>
      </c>
      <c r="D85" s="127">
        <v>28741911.649999999</v>
      </c>
      <c r="E85" s="127">
        <v>27815808.070000004</v>
      </c>
      <c r="F85" s="184"/>
      <c r="G85" s="183">
        <v>-3.22</v>
      </c>
      <c r="H85" s="173"/>
    </row>
    <row r="86" spans="1:8" ht="19" customHeight="1" x14ac:dyDescent="0.15">
      <c r="A86" s="168"/>
      <c r="B86" s="190" t="s">
        <v>222</v>
      </c>
      <c r="C86" s="190"/>
      <c r="D86" s="128">
        <v>784559009.56999993</v>
      </c>
      <c r="E86" s="128">
        <f>SUM(E78:E85)</f>
        <v>827760939.75999999</v>
      </c>
      <c r="F86" s="191"/>
      <c r="G86" s="192">
        <v>5.51</v>
      </c>
      <c r="H86" s="193"/>
    </row>
    <row r="87" spans="1:8" ht="19" customHeight="1" x14ac:dyDescent="0.15">
      <c r="A87" s="195"/>
      <c r="B87" s="204" t="s">
        <v>53</v>
      </c>
      <c r="C87" s="205"/>
      <c r="D87" s="129">
        <v>1851259703.2499998</v>
      </c>
      <c r="E87" s="129">
        <f>SUM(E86+E77+E68+E59)</f>
        <v>1882597314.0399997</v>
      </c>
      <c r="F87" s="206"/>
      <c r="G87" s="207">
        <v>1.69</v>
      </c>
      <c r="H87" s="173"/>
    </row>
    <row r="88" spans="1:8" ht="10" customHeight="1" x14ac:dyDescent="0.15">
      <c r="A88" s="212"/>
      <c r="B88" s="213"/>
      <c r="C88" s="213"/>
      <c r="D88" s="213"/>
      <c r="E88" s="213"/>
      <c r="F88" s="213"/>
      <c r="G88" s="214"/>
      <c r="H88" s="215"/>
    </row>
    <row r="89" spans="1:8" ht="12" x14ac:dyDescent="0.15"/>
    <row r="90" spans="1:8" ht="12" x14ac:dyDescent="0.15"/>
    <row r="91" spans="1:8" ht="18" customHeight="1" x14ac:dyDescent="0.25">
      <c r="A91" s="137"/>
      <c r="B91" s="138" t="s">
        <v>323</v>
      </c>
      <c r="C91" s="139" t="s" vm="4">
        <v>327</v>
      </c>
      <c r="D91" s="139"/>
      <c r="E91" s="139"/>
      <c r="F91" s="139"/>
      <c r="G91" s="256" t="s">
        <v>332</v>
      </c>
      <c r="H91" s="140"/>
    </row>
    <row r="92" spans="1:8" ht="10" customHeight="1" x14ac:dyDescent="0.15">
      <c r="A92" s="147"/>
      <c r="B92" s="148"/>
      <c r="C92" s="148"/>
      <c r="D92" s="149"/>
      <c r="E92" s="149"/>
      <c r="F92" s="150"/>
      <c r="G92" s="151"/>
      <c r="H92" s="152"/>
    </row>
    <row r="93" spans="1:8" ht="52" customHeight="1" x14ac:dyDescent="0.15">
      <c r="A93" s="147"/>
      <c r="B93" s="158"/>
      <c r="C93" s="158"/>
      <c r="D93" s="159"/>
      <c r="E93" s="159"/>
      <c r="F93" s="160"/>
      <c r="G93" s="161"/>
      <c r="H93" s="162"/>
    </row>
    <row r="94" spans="1:8" ht="19" customHeight="1" x14ac:dyDescent="0.15">
      <c r="A94" s="168"/>
      <c r="B94" s="169" t="s">
        <v>67</v>
      </c>
      <c r="C94" s="169" t="s">
        <v>206</v>
      </c>
      <c r="D94" s="170"/>
      <c r="E94" s="170"/>
      <c r="F94" s="171"/>
      <c r="G94" s="172"/>
      <c r="H94" s="173"/>
    </row>
    <row r="95" spans="1:8" ht="19" customHeight="1" x14ac:dyDescent="0.15">
      <c r="A95" s="168"/>
      <c r="B95" s="180" t="s">
        <v>78</v>
      </c>
      <c r="C95" s="176" t="s">
        <v>3</v>
      </c>
      <c r="D95" s="126">
        <v>86176485.640000001</v>
      </c>
      <c r="E95" s="126">
        <v>99580317.24000001</v>
      </c>
      <c r="F95" s="178"/>
      <c r="G95" s="179">
        <v>15.55</v>
      </c>
      <c r="H95" s="173"/>
    </row>
    <row r="96" spans="1:8" ht="19" customHeight="1" x14ac:dyDescent="0.15">
      <c r="A96" s="168"/>
      <c r="B96" s="180"/>
      <c r="C96" s="181" t="s">
        <v>4</v>
      </c>
      <c r="D96" s="127">
        <v>62488345.230000004</v>
      </c>
      <c r="E96" s="127">
        <v>60688234.299999997</v>
      </c>
      <c r="F96" s="178"/>
      <c r="G96" s="183">
        <v>-2.88</v>
      </c>
      <c r="H96" s="173"/>
    </row>
    <row r="97" spans="1:8" ht="19" customHeight="1" x14ac:dyDescent="0.15">
      <c r="A97" s="168"/>
      <c r="B97" s="180"/>
      <c r="C97" s="176" t="s">
        <v>5</v>
      </c>
      <c r="D97" s="126">
        <v>74845663.75999999</v>
      </c>
      <c r="E97" s="126">
        <v>70820089.069999993</v>
      </c>
      <c r="F97" s="178"/>
      <c r="G97" s="179">
        <v>-5.38</v>
      </c>
      <c r="H97" s="173"/>
    </row>
    <row r="98" spans="1:8" ht="19" customHeight="1" x14ac:dyDescent="0.15">
      <c r="A98" s="168"/>
      <c r="B98" s="180"/>
      <c r="C98" s="181" t="s">
        <v>6</v>
      </c>
      <c r="D98" s="127">
        <v>160197416.66</v>
      </c>
      <c r="E98" s="127">
        <v>123977033.27000004</v>
      </c>
      <c r="F98" s="178"/>
      <c r="G98" s="183">
        <v>-22.61</v>
      </c>
      <c r="H98" s="173"/>
    </row>
    <row r="99" spans="1:8" ht="19" customHeight="1" x14ac:dyDescent="0.15">
      <c r="A99" s="168"/>
      <c r="B99" s="180"/>
      <c r="C99" s="176" t="s">
        <v>55</v>
      </c>
      <c r="D99" s="126">
        <v>79492841.969999999</v>
      </c>
      <c r="E99" s="126">
        <v>80197938.830000028</v>
      </c>
      <c r="F99" s="178"/>
      <c r="G99" s="179">
        <v>0.89</v>
      </c>
      <c r="H99" s="173"/>
    </row>
    <row r="100" spans="1:8" ht="19" customHeight="1" x14ac:dyDescent="0.15">
      <c r="A100" s="168"/>
      <c r="B100" s="180"/>
      <c r="C100" s="181" t="s">
        <v>7</v>
      </c>
      <c r="D100" s="127">
        <v>33022333.48</v>
      </c>
      <c r="E100" s="127">
        <v>32142518.829999998</v>
      </c>
      <c r="F100" s="178"/>
      <c r="G100" s="183">
        <v>-2.66</v>
      </c>
      <c r="H100" s="173"/>
    </row>
    <row r="101" spans="1:8" ht="19" customHeight="1" x14ac:dyDescent="0.15">
      <c r="A101" s="168"/>
      <c r="B101" s="180"/>
      <c r="C101" s="176" t="s">
        <v>8</v>
      </c>
      <c r="D101" s="126">
        <v>27727288.030000001</v>
      </c>
      <c r="E101" s="126">
        <v>19661626.370000001</v>
      </c>
      <c r="F101" s="178"/>
      <c r="G101" s="179">
        <v>-29.09</v>
      </c>
      <c r="H101" s="173"/>
    </row>
    <row r="102" spans="1:8" ht="19" customHeight="1" x14ac:dyDescent="0.15">
      <c r="A102" s="168"/>
      <c r="B102" s="180"/>
      <c r="C102" s="181" t="s">
        <v>9</v>
      </c>
      <c r="D102" s="127">
        <v>5469723.8700000001</v>
      </c>
      <c r="E102" s="127">
        <v>3499856.5</v>
      </c>
      <c r="F102" s="184"/>
      <c r="G102" s="183">
        <v>-36.01</v>
      </c>
      <c r="H102" s="173"/>
    </row>
    <row r="103" spans="1:8" ht="19" customHeight="1" x14ac:dyDescent="0.15">
      <c r="A103" s="168"/>
      <c r="B103" s="190" t="s">
        <v>223</v>
      </c>
      <c r="C103" s="190"/>
      <c r="D103" s="128">
        <v>529420098.63999999</v>
      </c>
      <c r="E103" s="128">
        <f>SUM(E95:E102)</f>
        <v>490567614.41000009</v>
      </c>
      <c r="F103" s="191"/>
      <c r="G103" s="192">
        <v>-7.34</v>
      </c>
      <c r="H103" s="193"/>
    </row>
    <row r="104" spans="1:8" ht="19" customHeight="1" x14ac:dyDescent="0.15">
      <c r="A104" s="195"/>
      <c r="B104" s="180" t="s">
        <v>79</v>
      </c>
      <c r="C104" s="176" t="s">
        <v>3</v>
      </c>
      <c r="D104" s="126">
        <v>18021764.5</v>
      </c>
      <c r="E104" s="126">
        <v>19985779.789999999</v>
      </c>
      <c r="F104" s="178"/>
      <c r="G104" s="179">
        <v>10.9</v>
      </c>
      <c r="H104" s="173"/>
    </row>
    <row r="105" spans="1:8" ht="19" customHeight="1" x14ac:dyDescent="0.15">
      <c r="A105" s="168"/>
      <c r="B105" s="180"/>
      <c r="C105" s="181" t="s">
        <v>4</v>
      </c>
      <c r="D105" s="127">
        <v>13992206.290000001</v>
      </c>
      <c r="E105" s="127">
        <v>17675017.989999995</v>
      </c>
      <c r="F105" s="178"/>
      <c r="G105" s="183">
        <v>26.32</v>
      </c>
      <c r="H105" s="173"/>
    </row>
    <row r="106" spans="1:8" ht="19" customHeight="1" x14ac:dyDescent="0.15">
      <c r="A106" s="168"/>
      <c r="B106" s="180"/>
      <c r="C106" s="176" t="s">
        <v>5</v>
      </c>
      <c r="D106" s="126">
        <v>10082281.029999999</v>
      </c>
      <c r="E106" s="126">
        <v>11850460.589999996</v>
      </c>
      <c r="F106" s="178"/>
      <c r="G106" s="179">
        <v>17.54</v>
      </c>
      <c r="H106" s="173"/>
    </row>
    <row r="107" spans="1:8" ht="19" customHeight="1" x14ac:dyDescent="0.15">
      <c r="A107" s="168"/>
      <c r="B107" s="180"/>
      <c r="C107" s="181" t="s">
        <v>6</v>
      </c>
      <c r="D107" s="127">
        <v>57526047.93</v>
      </c>
      <c r="E107" s="127">
        <v>59803046.12000002</v>
      </c>
      <c r="F107" s="178"/>
      <c r="G107" s="183">
        <v>3.96</v>
      </c>
      <c r="H107" s="173"/>
    </row>
    <row r="108" spans="1:8" ht="19" customHeight="1" x14ac:dyDescent="0.15">
      <c r="A108" s="168"/>
      <c r="B108" s="180"/>
      <c r="C108" s="176" t="s">
        <v>55</v>
      </c>
      <c r="D108" s="126">
        <v>40377508.920000002</v>
      </c>
      <c r="E108" s="126">
        <v>41535353.960000001</v>
      </c>
      <c r="F108" s="178"/>
      <c r="G108" s="179">
        <v>2.87</v>
      </c>
      <c r="H108" s="173"/>
    </row>
    <row r="109" spans="1:8" ht="19" customHeight="1" x14ac:dyDescent="0.15">
      <c r="A109" s="168"/>
      <c r="B109" s="180"/>
      <c r="C109" s="181" t="s">
        <v>7</v>
      </c>
      <c r="D109" s="127">
        <v>1143736.1000000001</v>
      </c>
      <c r="E109" s="127">
        <v>1004487.5000000001</v>
      </c>
      <c r="F109" s="178"/>
      <c r="G109" s="183">
        <v>-12.17</v>
      </c>
      <c r="H109" s="173"/>
    </row>
    <row r="110" spans="1:8" ht="19" customHeight="1" x14ac:dyDescent="0.15">
      <c r="A110" s="168"/>
      <c r="B110" s="180"/>
      <c r="C110" s="176" t="s">
        <v>8</v>
      </c>
      <c r="D110" s="126">
        <v>1856237.0899999999</v>
      </c>
      <c r="E110" s="126">
        <v>2011689.64</v>
      </c>
      <c r="F110" s="178"/>
      <c r="G110" s="179">
        <v>8.3699999999999992</v>
      </c>
      <c r="H110" s="173"/>
    </row>
    <row r="111" spans="1:8" ht="19" customHeight="1" x14ac:dyDescent="0.15">
      <c r="A111" s="168"/>
      <c r="B111" s="180"/>
      <c r="C111" s="181" t="s">
        <v>9</v>
      </c>
      <c r="D111" s="127">
        <v>12673741.369999999</v>
      </c>
      <c r="E111" s="127">
        <v>12996246.550000001</v>
      </c>
      <c r="F111" s="184"/>
      <c r="G111" s="183">
        <v>2.54</v>
      </c>
      <c r="H111" s="173"/>
    </row>
    <row r="112" spans="1:8" ht="19" customHeight="1" x14ac:dyDescent="0.15">
      <c r="A112" s="168"/>
      <c r="B112" s="190" t="s">
        <v>224</v>
      </c>
      <c r="C112" s="190"/>
      <c r="D112" s="128">
        <v>155673523.23000002</v>
      </c>
      <c r="E112" s="128">
        <f>SUM(E104:E111)</f>
        <v>166862082.14000002</v>
      </c>
      <c r="F112" s="191"/>
      <c r="G112" s="192">
        <v>7.19</v>
      </c>
      <c r="H112" s="193"/>
    </row>
    <row r="113" spans="1:8" ht="19" customHeight="1" x14ac:dyDescent="0.15">
      <c r="A113" s="195"/>
      <c r="B113" s="180" t="s">
        <v>80</v>
      </c>
      <c r="C113" s="176" t="s">
        <v>3</v>
      </c>
      <c r="D113" s="126">
        <v>49310203.280000001</v>
      </c>
      <c r="E113" s="126">
        <v>57390309.710000016</v>
      </c>
      <c r="F113" s="178"/>
      <c r="G113" s="179">
        <v>16.39</v>
      </c>
      <c r="H113" s="173"/>
    </row>
    <row r="114" spans="1:8" ht="19" customHeight="1" x14ac:dyDescent="0.15">
      <c r="A114" s="168"/>
      <c r="B114" s="180"/>
      <c r="C114" s="181" t="s">
        <v>4</v>
      </c>
      <c r="D114" s="127">
        <v>35921526.420000002</v>
      </c>
      <c r="E114" s="127">
        <v>36879830.279999979</v>
      </c>
      <c r="F114" s="178"/>
      <c r="G114" s="183">
        <v>2.67</v>
      </c>
      <c r="H114" s="173"/>
    </row>
    <row r="115" spans="1:8" ht="19" customHeight="1" x14ac:dyDescent="0.15">
      <c r="A115" s="168"/>
      <c r="B115" s="180"/>
      <c r="C115" s="176" t="s">
        <v>5</v>
      </c>
      <c r="D115" s="126">
        <v>46395163.560000002</v>
      </c>
      <c r="E115" s="126">
        <v>57148569.119999975</v>
      </c>
      <c r="F115" s="178"/>
      <c r="G115" s="179">
        <v>23.18</v>
      </c>
      <c r="H115" s="173"/>
    </row>
    <row r="116" spans="1:8" ht="19" customHeight="1" x14ac:dyDescent="0.15">
      <c r="A116" s="168"/>
      <c r="B116" s="180"/>
      <c r="C116" s="181" t="s">
        <v>6</v>
      </c>
      <c r="D116" s="127">
        <v>254568129.02000001</v>
      </c>
      <c r="E116" s="127">
        <v>274307406.36999983</v>
      </c>
      <c r="F116" s="178"/>
      <c r="G116" s="183">
        <v>7.75</v>
      </c>
      <c r="H116" s="173"/>
    </row>
    <row r="117" spans="1:8" ht="19" customHeight="1" x14ac:dyDescent="0.15">
      <c r="A117" s="168"/>
      <c r="B117" s="180"/>
      <c r="C117" s="176" t="s">
        <v>55</v>
      </c>
      <c r="D117" s="126">
        <v>85990969.489999995</v>
      </c>
      <c r="E117" s="126">
        <v>81337076.719999939</v>
      </c>
      <c r="F117" s="178"/>
      <c r="G117" s="179">
        <v>-5.41</v>
      </c>
      <c r="H117" s="173"/>
    </row>
    <row r="118" spans="1:8" ht="19" customHeight="1" x14ac:dyDescent="0.15">
      <c r="A118" s="168"/>
      <c r="B118" s="180"/>
      <c r="C118" s="181" t="s">
        <v>7</v>
      </c>
      <c r="D118" s="127">
        <v>9347560.1500000004</v>
      </c>
      <c r="E118" s="127">
        <v>9919296.5999999996</v>
      </c>
      <c r="F118" s="178"/>
      <c r="G118" s="183">
        <v>6.12</v>
      </c>
      <c r="H118" s="173"/>
    </row>
    <row r="119" spans="1:8" ht="19" customHeight="1" x14ac:dyDescent="0.15">
      <c r="A119" s="168"/>
      <c r="B119" s="180"/>
      <c r="C119" s="176" t="s">
        <v>8</v>
      </c>
      <c r="D119" s="126">
        <v>27352269.219999999</v>
      </c>
      <c r="E119" s="126">
        <v>30998299.160000004</v>
      </c>
      <c r="F119" s="178"/>
      <c r="G119" s="179">
        <v>13.33</v>
      </c>
      <c r="H119" s="173"/>
    </row>
    <row r="120" spans="1:8" ht="19" customHeight="1" x14ac:dyDescent="0.15">
      <c r="A120" s="168"/>
      <c r="B120" s="180"/>
      <c r="C120" s="181" t="s">
        <v>9</v>
      </c>
      <c r="D120" s="127">
        <v>17380146.940000001</v>
      </c>
      <c r="E120" s="127">
        <v>21816995.010000009</v>
      </c>
      <c r="F120" s="184"/>
      <c r="G120" s="183">
        <v>25.53</v>
      </c>
      <c r="H120" s="173"/>
    </row>
    <row r="121" spans="1:8" ht="19" customHeight="1" x14ac:dyDescent="0.15">
      <c r="A121" s="168"/>
      <c r="B121" s="190" t="s">
        <v>225</v>
      </c>
      <c r="C121" s="190"/>
      <c r="D121" s="128">
        <v>526265968.07999998</v>
      </c>
      <c r="E121" s="128">
        <f>SUM(E113:E120)</f>
        <v>569797782.96999967</v>
      </c>
      <c r="F121" s="191"/>
      <c r="G121" s="192">
        <v>8.27</v>
      </c>
      <c r="H121" s="193"/>
    </row>
    <row r="122" spans="1:8" ht="19" customHeight="1" x14ac:dyDescent="0.15">
      <c r="A122" s="195"/>
      <c r="B122" s="180" t="s">
        <v>81</v>
      </c>
      <c r="C122" s="176" t="s">
        <v>3</v>
      </c>
      <c r="D122" s="126">
        <v>10437727.99</v>
      </c>
      <c r="E122" s="126">
        <v>10640445.439999999</v>
      </c>
      <c r="F122" s="178"/>
      <c r="G122" s="179">
        <v>1.94</v>
      </c>
      <c r="H122" s="173"/>
    </row>
    <row r="123" spans="1:8" ht="19" customHeight="1" x14ac:dyDescent="0.15">
      <c r="A123" s="168"/>
      <c r="B123" s="180"/>
      <c r="C123" s="181" t="s">
        <v>4</v>
      </c>
      <c r="D123" s="127">
        <v>4062201.45</v>
      </c>
      <c r="E123" s="127">
        <v>3399395.06</v>
      </c>
      <c r="F123" s="178"/>
      <c r="G123" s="183">
        <v>-16.32</v>
      </c>
      <c r="H123" s="173"/>
    </row>
    <row r="124" spans="1:8" ht="19" customHeight="1" x14ac:dyDescent="0.15">
      <c r="A124" s="168"/>
      <c r="B124" s="180"/>
      <c r="C124" s="176" t="s">
        <v>5</v>
      </c>
      <c r="D124" s="126">
        <v>6321072.2300000004</v>
      </c>
      <c r="E124" s="126">
        <v>5203634.99</v>
      </c>
      <c r="F124" s="178"/>
      <c r="G124" s="179">
        <v>-17.68</v>
      </c>
      <c r="H124" s="173"/>
    </row>
    <row r="125" spans="1:8" ht="19" customHeight="1" x14ac:dyDescent="0.15">
      <c r="A125" s="168"/>
      <c r="B125" s="180"/>
      <c r="C125" s="181" t="s">
        <v>6</v>
      </c>
      <c r="D125" s="127">
        <v>28020417.639999997</v>
      </c>
      <c r="E125" s="127">
        <v>22358499.760000002</v>
      </c>
      <c r="F125" s="178"/>
      <c r="G125" s="183">
        <v>-20.21</v>
      </c>
      <c r="H125" s="173"/>
    </row>
    <row r="126" spans="1:8" ht="19" customHeight="1" x14ac:dyDescent="0.15">
      <c r="A126" s="168"/>
      <c r="B126" s="180"/>
      <c r="C126" s="176" t="s">
        <v>55</v>
      </c>
      <c r="D126" s="126">
        <v>12203769.390000001</v>
      </c>
      <c r="E126" s="126">
        <v>12157845.150000002</v>
      </c>
      <c r="F126" s="178"/>
      <c r="G126" s="179">
        <v>-0.38</v>
      </c>
      <c r="H126" s="173"/>
    </row>
    <row r="127" spans="1:8" ht="19" customHeight="1" x14ac:dyDescent="0.15">
      <c r="A127" s="168"/>
      <c r="B127" s="180"/>
      <c r="C127" s="181" t="s">
        <v>7</v>
      </c>
      <c r="D127" s="127">
        <v>1047478.2</v>
      </c>
      <c r="E127" s="127">
        <v>1163832.8000000003</v>
      </c>
      <c r="F127" s="178"/>
      <c r="G127" s="183">
        <v>11.11</v>
      </c>
      <c r="H127" s="173"/>
    </row>
    <row r="128" spans="1:8" ht="19" customHeight="1" x14ac:dyDescent="0.15">
      <c r="A128" s="168"/>
      <c r="B128" s="180"/>
      <c r="C128" s="176" t="s">
        <v>8</v>
      </c>
      <c r="D128" s="126">
        <v>6135938.0300000003</v>
      </c>
      <c r="E128" s="126">
        <v>5491450.9699999997</v>
      </c>
      <c r="F128" s="178"/>
      <c r="G128" s="179">
        <v>-10.5</v>
      </c>
      <c r="H128" s="173"/>
    </row>
    <row r="129" spans="1:8" ht="19" customHeight="1" x14ac:dyDescent="0.15">
      <c r="A129" s="168"/>
      <c r="B129" s="180"/>
      <c r="C129" s="181" t="s">
        <v>9</v>
      </c>
      <c r="D129" s="127">
        <v>10290440.51</v>
      </c>
      <c r="E129" s="127">
        <v>10002557.899999999</v>
      </c>
      <c r="F129" s="184"/>
      <c r="G129" s="183">
        <v>-2.8</v>
      </c>
      <c r="H129" s="173"/>
    </row>
    <row r="130" spans="1:8" ht="19" customHeight="1" x14ac:dyDescent="0.15">
      <c r="A130" s="168"/>
      <c r="B130" s="190" t="s">
        <v>226</v>
      </c>
      <c r="C130" s="190"/>
      <c r="D130" s="128">
        <v>78519045.440000013</v>
      </c>
      <c r="E130" s="128">
        <f>SUM(E122:E129)</f>
        <v>70417662.069999993</v>
      </c>
      <c r="F130" s="191"/>
      <c r="G130" s="192">
        <v>-10.32</v>
      </c>
      <c r="H130" s="193"/>
    </row>
    <row r="131" spans="1:8" ht="19" customHeight="1" x14ac:dyDescent="0.15">
      <c r="A131" s="195"/>
      <c r="B131" s="204" t="s">
        <v>53</v>
      </c>
      <c r="C131" s="205"/>
      <c r="D131" s="129">
        <v>1289878635.3900001</v>
      </c>
      <c r="E131" s="129">
        <f>SUM(E130+E121+E112+E103)</f>
        <v>1297645141.5899997</v>
      </c>
      <c r="F131" s="206"/>
      <c r="G131" s="207">
        <v>0.6</v>
      </c>
      <c r="H131" s="173"/>
    </row>
    <row r="132" spans="1:8" ht="10" customHeight="1" x14ac:dyDescent="0.15">
      <c r="A132" s="212"/>
      <c r="B132" s="213"/>
      <c r="C132" s="213"/>
      <c r="D132" s="213"/>
      <c r="E132" s="213"/>
      <c r="F132" s="213"/>
      <c r="G132" s="214"/>
      <c r="H132" s="215"/>
    </row>
    <row r="135" spans="1:8" ht="18" customHeight="1" x14ac:dyDescent="0.25">
      <c r="A135" s="137"/>
      <c r="B135" s="138" t="s">
        <v>323</v>
      </c>
      <c r="C135" s="139" t="s" vm="5">
        <v>328</v>
      </c>
      <c r="D135" s="139"/>
      <c r="E135" s="139"/>
      <c r="F135" s="139"/>
      <c r="G135" s="256" t="s">
        <v>333</v>
      </c>
      <c r="H135" s="140"/>
    </row>
    <row r="136" spans="1:8" ht="10" customHeight="1" x14ac:dyDescent="0.15">
      <c r="A136" s="147"/>
      <c r="B136" s="148"/>
      <c r="C136" s="148"/>
      <c r="D136" s="149"/>
      <c r="E136" s="149"/>
      <c r="F136" s="150"/>
      <c r="G136" s="151"/>
      <c r="H136" s="152"/>
    </row>
    <row r="137" spans="1:8" ht="52" customHeight="1" x14ac:dyDescent="0.15">
      <c r="A137" s="147"/>
      <c r="B137" s="158"/>
      <c r="C137" s="158"/>
      <c r="D137" s="159"/>
      <c r="E137" s="159"/>
      <c r="F137" s="160"/>
      <c r="G137" s="161"/>
      <c r="H137" s="162"/>
    </row>
    <row r="138" spans="1:8" ht="19" customHeight="1" x14ac:dyDescent="0.15">
      <c r="A138" s="168"/>
      <c r="B138" s="169" t="s">
        <v>67</v>
      </c>
      <c r="C138" s="169" t="s">
        <v>206</v>
      </c>
      <c r="D138" s="170"/>
      <c r="E138" s="170"/>
      <c r="F138" s="171"/>
      <c r="G138" s="172"/>
      <c r="H138" s="173"/>
    </row>
    <row r="139" spans="1:8" ht="14.75" customHeight="1" x14ac:dyDescent="0.15">
      <c r="A139" s="168"/>
      <c r="B139" s="216" t="s">
        <v>204</v>
      </c>
      <c r="C139" s="217" t="s">
        <v>3</v>
      </c>
      <c r="D139" s="126">
        <v>13783487.16</v>
      </c>
      <c r="E139" s="126">
        <v>16756270.989999998</v>
      </c>
      <c r="F139" s="178"/>
      <c r="G139" s="179">
        <v>21.57</v>
      </c>
      <c r="H139" s="173"/>
    </row>
    <row r="140" spans="1:8" ht="14.75" customHeight="1" x14ac:dyDescent="0.15">
      <c r="A140" s="168"/>
      <c r="B140" s="216"/>
      <c r="C140" s="218" t="s">
        <v>4</v>
      </c>
      <c r="D140" s="127">
        <v>3418668.7600000002</v>
      </c>
      <c r="E140" s="127">
        <v>3527096.3000000003</v>
      </c>
      <c r="F140" s="178"/>
      <c r="G140" s="183">
        <v>3.17</v>
      </c>
      <c r="H140" s="173"/>
    </row>
    <row r="141" spans="1:8" ht="14.75" customHeight="1" x14ac:dyDescent="0.15">
      <c r="A141" s="168"/>
      <c r="B141" s="216"/>
      <c r="C141" s="217" t="s">
        <v>5</v>
      </c>
      <c r="D141" s="126">
        <v>3837804.8699999996</v>
      </c>
      <c r="E141" s="126">
        <v>6293988.6499999994</v>
      </c>
      <c r="F141" s="178"/>
      <c r="G141" s="179">
        <v>64</v>
      </c>
      <c r="H141" s="173"/>
    </row>
    <row r="142" spans="1:8" ht="14.75" customHeight="1" x14ac:dyDescent="0.15">
      <c r="A142" s="168"/>
      <c r="B142" s="216"/>
      <c r="C142" s="218" t="s">
        <v>6</v>
      </c>
      <c r="D142" s="127">
        <v>17931056.41</v>
      </c>
      <c r="E142" s="127">
        <v>17084579.110000007</v>
      </c>
      <c r="F142" s="178"/>
      <c r="G142" s="183">
        <v>-4.72</v>
      </c>
      <c r="H142" s="173"/>
    </row>
    <row r="143" spans="1:8" ht="14.75" customHeight="1" x14ac:dyDescent="0.15">
      <c r="A143" s="168"/>
      <c r="B143" s="216"/>
      <c r="C143" s="217" t="s">
        <v>55</v>
      </c>
      <c r="D143" s="126">
        <v>18654881.060000002</v>
      </c>
      <c r="E143" s="126">
        <v>16186884.169999998</v>
      </c>
      <c r="F143" s="178"/>
      <c r="G143" s="179">
        <v>-13.23</v>
      </c>
      <c r="H143" s="173"/>
    </row>
    <row r="144" spans="1:8" ht="14.75" customHeight="1" x14ac:dyDescent="0.15">
      <c r="A144" s="168"/>
      <c r="B144" s="216"/>
      <c r="C144" s="218" t="s">
        <v>7</v>
      </c>
      <c r="D144" s="127">
        <v>4577485.7600000007</v>
      </c>
      <c r="E144" s="127">
        <v>4734450.1100000003</v>
      </c>
      <c r="F144" s="178"/>
      <c r="G144" s="183">
        <v>3.43</v>
      </c>
      <c r="H144" s="173"/>
    </row>
    <row r="145" spans="1:8" ht="14.75" customHeight="1" x14ac:dyDescent="0.15">
      <c r="A145" s="168"/>
      <c r="B145" s="216"/>
      <c r="C145" s="217" t="s">
        <v>8</v>
      </c>
      <c r="D145" s="126">
        <v>1324885.6100000001</v>
      </c>
      <c r="E145" s="126">
        <v>585550.46</v>
      </c>
      <c r="F145" s="178"/>
      <c r="G145" s="179">
        <v>-55.8</v>
      </c>
      <c r="H145" s="173"/>
    </row>
    <row r="146" spans="1:8" ht="14.75" customHeight="1" x14ac:dyDescent="0.15">
      <c r="A146" s="168"/>
      <c r="B146" s="216"/>
      <c r="C146" s="218" t="s">
        <v>9</v>
      </c>
      <c r="D146" s="127">
        <v>3061312.49</v>
      </c>
      <c r="E146" s="127">
        <v>3144752.01</v>
      </c>
      <c r="F146" s="184"/>
      <c r="G146" s="183">
        <v>2.73</v>
      </c>
      <c r="H146" s="173"/>
    </row>
    <row r="147" spans="1:8" ht="15" customHeight="1" x14ac:dyDescent="0.15">
      <c r="A147" s="168"/>
      <c r="B147" s="190" t="s">
        <v>329</v>
      </c>
      <c r="C147" s="190"/>
      <c r="D147" s="128">
        <v>66589582.120000005</v>
      </c>
      <c r="E147" s="128">
        <f>SUM(E139:E146)</f>
        <v>68313571.799999997</v>
      </c>
      <c r="F147" s="191"/>
      <c r="G147" s="192">
        <v>2.59</v>
      </c>
      <c r="H147" s="193"/>
    </row>
    <row r="148" spans="1:8" ht="14.75" customHeight="1" x14ac:dyDescent="0.15">
      <c r="A148" s="168"/>
      <c r="B148" s="216" t="s">
        <v>84</v>
      </c>
      <c r="C148" s="217" t="s">
        <v>3</v>
      </c>
      <c r="D148" s="126">
        <v>2738497.36</v>
      </c>
      <c r="E148" s="126">
        <v>3613787.7600000007</v>
      </c>
      <c r="F148" s="178"/>
      <c r="G148" s="179">
        <v>31.96</v>
      </c>
      <c r="H148" s="173"/>
    </row>
    <row r="149" spans="1:8" ht="14.75" customHeight="1" x14ac:dyDescent="0.15">
      <c r="A149" s="168"/>
      <c r="B149" s="216"/>
      <c r="C149" s="218" t="s">
        <v>4</v>
      </c>
      <c r="D149" s="127">
        <v>730388.49</v>
      </c>
      <c r="E149" s="127">
        <v>484006.64</v>
      </c>
      <c r="F149" s="178"/>
      <c r="G149" s="183">
        <v>-33.729999999999997</v>
      </c>
      <c r="H149" s="173"/>
    </row>
    <row r="150" spans="1:8" ht="14.75" customHeight="1" x14ac:dyDescent="0.15">
      <c r="A150" s="168"/>
      <c r="B150" s="216"/>
      <c r="C150" s="217" t="s">
        <v>5</v>
      </c>
      <c r="D150" s="126">
        <v>418820.95999999996</v>
      </c>
      <c r="E150" s="126">
        <v>1934949.83</v>
      </c>
      <c r="F150" s="178"/>
      <c r="G150" s="179">
        <v>362</v>
      </c>
      <c r="H150" s="173"/>
    </row>
    <row r="151" spans="1:8" ht="14.75" customHeight="1" x14ac:dyDescent="0.15">
      <c r="A151" s="168"/>
      <c r="B151" s="216"/>
      <c r="C151" s="218" t="s">
        <v>6</v>
      </c>
      <c r="D151" s="127">
        <v>4830577.3</v>
      </c>
      <c r="E151" s="127">
        <v>3000725.4899999998</v>
      </c>
      <c r="F151" s="178"/>
      <c r="G151" s="183">
        <v>-37.880000000000003</v>
      </c>
      <c r="H151" s="173"/>
    </row>
    <row r="152" spans="1:8" ht="14.75" customHeight="1" x14ac:dyDescent="0.15">
      <c r="A152" s="168"/>
      <c r="B152" s="216"/>
      <c r="C152" s="217" t="s">
        <v>55</v>
      </c>
      <c r="D152" s="126">
        <v>14844009.09</v>
      </c>
      <c r="E152" s="126">
        <v>16755812.450000001</v>
      </c>
      <c r="F152" s="178"/>
      <c r="G152" s="179">
        <v>12.88</v>
      </c>
      <c r="H152" s="173"/>
    </row>
    <row r="153" spans="1:8" ht="14.75" customHeight="1" x14ac:dyDescent="0.15">
      <c r="A153" s="168"/>
      <c r="B153" s="216"/>
      <c r="C153" s="218" t="s">
        <v>7</v>
      </c>
      <c r="D153" s="127">
        <v>797009.61</v>
      </c>
      <c r="E153" s="127">
        <v>918135.93</v>
      </c>
      <c r="F153" s="178"/>
      <c r="G153" s="183">
        <v>15.2</v>
      </c>
      <c r="H153" s="173"/>
    </row>
    <row r="154" spans="1:8" ht="14.75" customHeight="1" x14ac:dyDescent="0.15">
      <c r="A154" s="168"/>
      <c r="B154" s="216"/>
      <c r="C154" s="217" t="s">
        <v>8</v>
      </c>
      <c r="D154" s="126">
        <v>276098.7</v>
      </c>
      <c r="E154" s="126">
        <v>1630687.7300000007</v>
      </c>
      <c r="F154" s="178"/>
      <c r="G154" s="179">
        <v>490.62</v>
      </c>
      <c r="H154" s="173"/>
    </row>
    <row r="155" spans="1:8" ht="14.75" customHeight="1" x14ac:dyDescent="0.15">
      <c r="A155" s="168"/>
      <c r="B155" s="216"/>
      <c r="C155" s="218" t="s">
        <v>9</v>
      </c>
      <c r="D155" s="127">
        <v>216722.06</v>
      </c>
      <c r="E155" s="127">
        <v>209318.74999999997</v>
      </c>
      <c r="F155" s="184"/>
      <c r="G155" s="183">
        <v>-3.42</v>
      </c>
      <c r="H155" s="173"/>
    </row>
    <row r="156" spans="1:8" ht="15" customHeight="1" x14ac:dyDescent="0.15">
      <c r="A156" s="168"/>
      <c r="B156" s="190" t="s">
        <v>227</v>
      </c>
      <c r="C156" s="190"/>
      <c r="D156" s="128">
        <v>24852123.569999997</v>
      </c>
      <c r="E156" s="128">
        <f>SUM(E148:E155)</f>
        <v>28547424.580000002</v>
      </c>
      <c r="F156" s="191"/>
      <c r="G156" s="192">
        <v>14.87</v>
      </c>
      <c r="H156" s="193"/>
    </row>
    <row r="157" spans="1:8" ht="14.75" customHeight="1" x14ac:dyDescent="0.15">
      <c r="A157" s="168"/>
      <c r="B157" s="216" t="s">
        <v>85</v>
      </c>
      <c r="C157" s="217" t="s">
        <v>3</v>
      </c>
      <c r="D157" s="126">
        <v>6721454.7699999996</v>
      </c>
      <c r="E157" s="126">
        <v>9346662.3199999984</v>
      </c>
      <c r="F157" s="178"/>
      <c r="G157" s="179">
        <v>39.06</v>
      </c>
      <c r="H157" s="173"/>
    </row>
    <row r="158" spans="1:8" ht="14.75" customHeight="1" x14ac:dyDescent="0.15">
      <c r="A158" s="168"/>
      <c r="B158" s="216"/>
      <c r="C158" s="218" t="s">
        <v>4</v>
      </c>
      <c r="D158" s="127">
        <v>2999675.04</v>
      </c>
      <c r="E158" s="127">
        <v>3538558.16</v>
      </c>
      <c r="F158" s="178"/>
      <c r="G158" s="183">
        <v>17.93</v>
      </c>
      <c r="H158" s="173"/>
    </row>
    <row r="159" spans="1:8" ht="14.75" customHeight="1" x14ac:dyDescent="0.15">
      <c r="A159" s="168"/>
      <c r="B159" s="216"/>
      <c r="C159" s="217" t="s">
        <v>5</v>
      </c>
      <c r="D159" s="126">
        <v>2519239.06</v>
      </c>
      <c r="E159" s="126">
        <v>5657725.8200000003</v>
      </c>
      <c r="F159" s="178"/>
      <c r="G159" s="179">
        <v>124.58</v>
      </c>
      <c r="H159" s="173"/>
    </row>
    <row r="160" spans="1:8" ht="14.75" customHeight="1" x14ac:dyDescent="0.15">
      <c r="A160" s="168"/>
      <c r="B160" s="216"/>
      <c r="C160" s="218" t="s">
        <v>6</v>
      </c>
      <c r="D160" s="127">
        <v>48081486.850000001</v>
      </c>
      <c r="E160" s="127">
        <v>27042117.269999992</v>
      </c>
      <c r="F160" s="178"/>
      <c r="G160" s="183">
        <v>-43.76</v>
      </c>
      <c r="H160" s="173"/>
    </row>
    <row r="161" spans="1:8" ht="14.75" customHeight="1" x14ac:dyDescent="0.15">
      <c r="A161" s="168"/>
      <c r="B161" s="216"/>
      <c r="C161" s="217" t="s">
        <v>55</v>
      </c>
      <c r="D161" s="126">
        <v>7524713.0700000003</v>
      </c>
      <c r="E161" s="126">
        <v>7090907.6200000029</v>
      </c>
      <c r="F161" s="178"/>
      <c r="G161" s="179">
        <v>-5.77</v>
      </c>
      <c r="H161" s="173"/>
    </row>
    <row r="162" spans="1:8" ht="14.75" customHeight="1" x14ac:dyDescent="0.15">
      <c r="A162" s="168"/>
      <c r="B162" s="216"/>
      <c r="C162" s="218" t="s">
        <v>7</v>
      </c>
      <c r="D162" s="127">
        <v>2554317.14</v>
      </c>
      <c r="E162" s="127">
        <v>2677876.59</v>
      </c>
      <c r="F162" s="178"/>
      <c r="G162" s="183">
        <v>4.84</v>
      </c>
      <c r="H162" s="173"/>
    </row>
    <row r="163" spans="1:8" ht="14.75" customHeight="1" x14ac:dyDescent="0.15">
      <c r="A163" s="168"/>
      <c r="B163" s="216"/>
      <c r="C163" s="217" t="s">
        <v>8</v>
      </c>
      <c r="D163" s="126">
        <v>573507.64</v>
      </c>
      <c r="E163" s="126">
        <v>886858.29999999993</v>
      </c>
      <c r="F163" s="178"/>
      <c r="G163" s="179">
        <v>54.64</v>
      </c>
      <c r="H163" s="173"/>
    </row>
    <row r="164" spans="1:8" ht="14.75" customHeight="1" x14ac:dyDescent="0.15">
      <c r="A164" s="168"/>
      <c r="B164" s="216"/>
      <c r="C164" s="218" t="s">
        <v>9</v>
      </c>
      <c r="D164" s="127">
        <v>10500</v>
      </c>
      <c r="E164" s="127">
        <v>1304</v>
      </c>
      <c r="F164" s="184"/>
      <c r="G164" s="183">
        <v>-87.58</v>
      </c>
      <c r="H164" s="173"/>
    </row>
    <row r="165" spans="1:8" ht="15" customHeight="1" x14ac:dyDescent="0.15">
      <c r="A165" s="168"/>
      <c r="B165" s="190" t="s">
        <v>228</v>
      </c>
      <c r="C165" s="190"/>
      <c r="D165" s="128">
        <v>70984893.569999993</v>
      </c>
      <c r="E165" s="128">
        <f>SUM(E157:E164)</f>
        <v>56242010.079999998</v>
      </c>
      <c r="F165" s="191"/>
      <c r="G165" s="192">
        <v>-20.77</v>
      </c>
      <c r="H165" s="193"/>
    </row>
    <row r="166" spans="1:8" ht="14.75" customHeight="1" x14ac:dyDescent="0.15">
      <c r="A166" s="168"/>
      <c r="B166" s="216" t="s">
        <v>86</v>
      </c>
      <c r="C166" s="217" t="s">
        <v>3</v>
      </c>
      <c r="D166" s="126">
        <v>42129733.810000002</v>
      </c>
      <c r="E166" s="126">
        <v>54565332.79999999</v>
      </c>
      <c r="F166" s="178"/>
      <c r="G166" s="179">
        <v>29.52</v>
      </c>
      <c r="H166" s="173"/>
    </row>
    <row r="167" spans="1:8" ht="14.75" customHeight="1" x14ac:dyDescent="0.15">
      <c r="A167" s="168"/>
      <c r="B167" s="216"/>
      <c r="C167" s="218" t="s">
        <v>4</v>
      </c>
      <c r="D167" s="127">
        <v>25845586.800000001</v>
      </c>
      <c r="E167" s="127">
        <v>31370526.259999998</v>
      </c>
      <c r="F167" s="178"/>
      <c r="G167" s="183">
        <v>21.38</v>
      </c>
      <c r="H167" s="173"/>
    </row>
    <row r="168" spans="1:8" ht="14.75" customHeight="1" x14ac:dyDescent="0.15">
      <c r="A168" s="168"/>
      <c r="B168" s="216"/>
      <c r="C168" s="217" t="s">
        <v>5</v>
      </c>
      <c r="D168" s="126">
        <v>19505217.109999999</v>
      </c>
      <c r="E168" s="126">
        <v>17834459.059999995</v>
      </c>
      <c r="F168" s="178"/>
      <c r="G168" s="179">
        <v>-8.57</v>
      </c>
      <c r="H168" s="173"/>
    </row>
    <row r="169" spans="1:8" ht="14.75" customHeight="1" x14ac:dyDescent="0.15">
      <c r="A169" s="168"/>
      <c r="B169" s="216"/>
      <c r="C169" s="218" t="s">
        <v>6</v>
      </c>
      <c r="D169" s="127">
        <v>149761923.52999997</v>
      </c>
      <c r="E169" s="127">
        <v>64649628.670000002</v>
      </c>
      <c r="F169" s="178"/>
      <c r="G169" s="183">
        <v>-56.83</v>
      </c>
      <c r="H169" s="173"/>
    </row>
    <row r="170" spans="1:8" ht="14.75" customHeight="1" x14ac:dyDescent="0.15">
      <c r="A170" s="168"/>
      <c r="B170" s="216"/>
      <c r="C170" s="217" t="s">
        <v>55</v>
      </c>
      <c r="D170" s="126">
        <v>66489449.489999995</v>
      </c>
      <c r="E170" s="126">
        <v>65856976.589999981</v>
      </c>
      <c r="F170" s="178"/>
      <c r="G170" s="179">
        <v>-0.95</v>
      </c>
      <c r="H170" s="173"/>
    </row>
    <row r="171" spans="1:8" ht="14.75" customHeight="1" x14ac:dyDescent="0.15">
      <c r="A171" s="168"/>
      <c r="B171" s="216"/>
      <c r="C171" s="218" t="s">
        <v>7</v>
      </c>
      <c r="D171" s="127">
        <v>9111558.7699999996</v>
      </c>
      <c r="E171" s="127">
        <v>8992629.3599999994</v>
      </c>
      <c r="F171" s="178"/>
      <c r="G171" s="183">
        <v>-1.31</v>
      </c>
      <c r="H171" s="173"/>
    </row>
    <row r="172" spans="1:8" ht="14.75" customHeight="1" x14ac:dyDescent="0.15">
      <c r="A172" s="168"/>
      <c r="B172" s="216"/>
      <c r="C172" s="217" t="s">
        <v>8</v>
      </c>
      <c r="D172" s="126">
        <v>8635008.0500000007</v>
      </c>
      <c r="E172" s="126">
        <v>7731628.2800000012</v>
      </c>
      <c r="F172" s="178"/>
      <c r="G172" s="179">
        <v>-10.46</v>
      </c>
      <c r="H172" s="173"/>
    </row>
    <row r="173" spans="1:8" ht="14.75" customHeight="1" x14ac:dyDescent="0.15">
      <c r="A173" s="168"/>
      <c r="B173" s="216"/>
      <c r="C173" s="218" t="s">
        <v>9</v>
      </c>
      <c r="D173" s="127">
        <v>1528478.94</v>
      </c>
      <c r="E173" s="127">
        <v>1652463.38</v>
      </c>
      <c r="F173" s="184"/>
      <c r="G173" s="183">
        <v>8.11</v>
      </c>
      <c r="H173" s="173"/>
    </row>
    <row r="174" spans="1:8" ht="15" customHeight="1" x14ac:dyDescent="0.15">
      <c r="A174" s="168"/>
      <c r="B174" s="190" t="s">
        <v>229</v>
      </c>
      <c r="C174" s="190"/>
      <c r="D174" s="128">
        <v>323006956.49999994</v>
      </c>
      <c r="E174" s="128">
        <f>SUM(E166:E173)</f>
        <v>252653644.39999995</v>
      </c>
      <c r="F174" s="191"/>
      <c r="G174" s="192">
        <v>-21.78</v>
      </c>
      <c r="H174" s="193"/>
    </row>
    <row r="175" spans="1:8" ht="14.75" customHeight="1" x14ac:dyDescent="0.15">
      <c r="A175" s="168"/>
      <c r="B175" s="216" t="s">
        <v>87</v>
      </c>
      <c r="C175" s="217" t="s">
        <v>3</v>
      </c>
      <c r="D175" s="126">
        <v>1096311.3600000001</v>
      </c>
      <c r="E175" s="126">
        <v>1347750.73</v>
      </c>
      <c r="F175" s="178"/>
      <c r="G175" s="179">
        <v>22.94</v>
      </c>
      <c r="H175" s="173"/>
    </row>
    <row r="176" spans="1:8" ht="14.75" customHeight="1" x14ac:dyDescent="0.15">
      <c r="A176" s="168"/>
      <c r="B176" s="216"/>
      <c r="C176" s="218" t="s">
        <v>4</v>
      </c>
      <c r="D176" s="127">
        <v>505804.2</v>
      </c>
      <c r="E176" s="127">
        <v>456789.4</v>
      </c>
      <c r="F176" s="178"/>
      <c r="G176" s="183">
        <v>-9.69</v>
      </c>
      <c r="H176" s="173"/>
    </row>
    <row r="177" spans="1:8" ht="14.75" customHeight="1" x14ac:dyDescent="0.15">
      <c r="A177" s="168"/>
      <c r="B177" s="216"/>
      <c r="C177" s="217" t="s">
        <v>5</v>
      </c>
      <c r="D177" s="126">
        <v>234043.29</v>
      </c>
      <c r="E177" s="126">
        <v>264789.26</v>
      </c>
      <c r="F177" s="178"/>
      <c r="G177" s="179">
        <v>13.14</v>
      </c>
      <c r="H177" s="173"/>
    </row>
    <row r="178" spans="1:8" ht="14.75" customHeight="1" x14ac:dyDescent="0.15">
      <c r="A178" s="168"/>
      <c r="B178" s="216"/>
      <c r="C178" s="218" t="s">
        <v>6</v>
      </c>
      <c r="D178" s="127">
        <v>999885.23</v>
      </c>
      <c r="E178" s="127">
        <v>967292.52</v>
      </c>
      <c r="F178" s="178"/>
      <c r="G178" s="183">
        <v>-3.26</v>
      </c>
      <c r="H178" s="173"/>
    </row>
    <row r="179" spans="1:8" ht="14.75" customHeight="1" x14ac:dyDescent="0.15">
      <c r="A179" s="168"/>
      <c r="B179" s="216"/>
      <c r="C179" s="217" t="s">
        <v>55</v>
      </c>
      <c r="D179" s="126">
        <v>1922118.53</v>
      </c>
      <c r="E179" s="126">
        <v>1759411.7200000004</v>
      </c>
      <c r="F179" s="178"/>
      <c r="G179" s="179">
        <v>-8.4600000000000009</v>
      </c>
      <c r="H179" s="173"/>
    </row>
    <row r="180" spans="1:8" ht="14.75" customHeight="1" x14ac:dyDescent="0.15">
      <c r="A180" s="168"/>
      <c r="B180" s="216"/>
      <c r="C180" s="218" t="s">
        <v>7</v>
      </c>
      <c r="D180" s="127">
        <v>8888.5</v>
      </c>
      <c r="E180" s="127">
        <v>16077</v>
      </c>
      <c r="F180" s="178"/>
      <c r="G180" s="183">
        <v>80.87</v>
      </c>
      <c r="H180" s="173"/>
    </row>
    <row r="181" spans="1:8" ht="14.75" customHeight="1" x14ac:dyDescent="0.15">
      <c r="A181" s="168"/>
      <c r="B181" s="216"/>
      <c r="C181" s="217" t="s">
        <v>8</v>
      </c>
      <c r="D181" s="126">
        <v>9403</v>
      </c>
      <c r="E181" s="126">
        <v>110433.79999999999</v>
      </c>
      <c r="F181" s="178"/>
      <c r="G181" s="179">
        <v>1074.45</v>
      </c>
      <c r="H181" s="173"/>
    </row>
    <row r="182" spans="1:8" ht="14.75" customHeight="1" x14ac:dyDescent="0.15">
      <c r="A182" s="168"/>
      <c r="B182" s="216"/>
      <c r="C182" s="218" t="s">
        <v>9</v>
      </c>
      <c r="D182" s="127">
        <v>107167.81</v>
      </c>
      <c r="E182" s="127">
        <v>150321.63999999998</v>
      </c>
      <c r="F182" s="184"/>
      <c r="G182" s="183">
        <v>40.270000000000003</v>
      </c>
      <c r="H182" s="173"/>
    </row>
    <row r="183" spans="1:8" ht="15" customHeight="1" x14ac:dyDescent="0.15">
      <c r="A183" s="168"/>
      <c r="B183" s="190" t="s">
        <v>230</v>
      </c>
      <c r="C183" s="190"/>
      <c r="D183" s="128">
        <v>4883621.92</v>
      </c>
      <c r="E183" s="128">
        <f>SUM(E175:E182)</f>
        <v>5072866.07</v>
      </c>
      <c r="F183" s="191"/>
      <c r="G183" s="192">
        <v>3.88</v>
      </c>
      <c r="H183" s="193"/>
    </row>
    <row r="184" spans="1:8" ht="14.75" customHeight="1" x14ac:dyDescent="0.15">
      <c r="A184" s="168"/>
      <c r="B184" s="216" t="s">
        <v>88</v>
      </c>
      <c r="C184" s="217" t="s">
        <v>3</v>
      </c>
      <c r="D184" s="126">
        <v>28857851.57</v>
      </c>
      <c r="E184" s="126">
        <v>35815732.010000005</v>
      </c>
      <c r="F184" s="178"/>
      <c r="G184" s="179">
        <v>24.11</v>
      </c>
      <c r="H184" s="173"/>
    </row>
    <row r="185" spans="1:8" ht="14.75" customHeight="1" x14ac:dyDescent="0.15">
      <c r="A185" s="168"/>
      <c r="B185" s="216"/>
      <c r="C185" s="218" t="s">
        <v>4</v>
      </c>
      <c r="D185" s="127">
        <v>14712306.729999999</v>
      </c>
      <c r="E185" s="127">
        <v>15121886.339999996</v>
      </c>
      <c r="F185" s="178"/>
      <c r="G185" s="183">
        <v>2.78</v>
      </c>
      <c r="H185" s="173"/>
    </row>
    <row r="186" spans="1:8" ht="14.75" customHeight="1" x14ac:dyDescent="0.15">
      <c r="A186" s="168"/>
      <c r="B186" s="216"/>
      <c r="C186" s="217" t="s">
        <v>5</v>
      </c>
      <c r="D186" s="126">
        <v>21331425.949999999</v>
      </c>
      <c r="E186" s="126">
        <v>18578185.669999991</v>
      </c>
      <c r="F186" s="178"/>
      <c r="G186" s="179">
        <v>-12.91</v>
      </c>
      <c r="H186" s="173"/>
    </row>
    <row r="187" spans="1:8" ht="14.75" customHeight="1" x14ac:dyDescent="0.15">
      <c r="A187" s="168"/>
      <c r="B187" s="216"/>
      <c r="C187" s="218" t="s">
        <v>6</v>
      </c>
      <c r="D187" s="127">
        <v>22808451.289999999</v>
      </c>
      <c r="E187" s="127">
        <v>46211369.959999993</v>
      </c>
      <c r="F187" s="178"/>
      <c r="G187" s="183">
        <v>102.61</v>
      </c>
      <c r="H187" s="173"/>
    </row>
    <row r="188" spans="1:8" ht="14.75" customHeight="1" x14ac:dyDescent="0.15">
      <c r="A188" s="168"/>
      <c r="B188" s="216"/>
      <c r="C188" s="217" t="s">
        <v>55</v>
      </c>
      <c r="D188" s="126">
        <v>90503091.550000012</v>
      </c>
      <c r="E188" s="126">
        <v>77234874.429999977</v>
      </c>
      <c r="F188" s="178"/>
      <c r="G188" s="179">
        <v>-14.66</v>
      </c>
      <c r="H188" s="173"/>
    </row>
    <row r="189" spans="1:8" ht="14.75" customHeight="1" x14ac:dyDescent="0.15">
      <c r="A189" s="168"/>
      <c r="B189" s="216"/>
      <c r="C189" s="218" t="s">
        <v>7</v>
      </c>
      <c r="D189" s="127">
        <v>9349787.620000001</v>
      </c>
      <c r="E189" s="127">
        <v>6742581.2199999997</v>
      </c>
      <c r="F189" s="178"/>
      <c r="G189" s="183">
        <v>-27.89</v>
      </c>
      <c r="H189" s="173"/>
    </row>
    <row r="190" spans="1:8" ht="14.75" customHeight="1" x14ac:dyDescent="0.15">
      <c r="A190" s="168"/>
      <c r="B190" s="216"/>
      <c r="C190" s="217" t="s">
        <v>8</v>
      </c>
      <c r="D190" s="126">
        <v>1401297.89</v>
      </c>
      <c r="E190" s="126">
        <v>2232860.6099999994</v>
      </c>
      <c r="F190" s="178"/>
      <c r="G190" s="179">
        <v>59.34</v>
      </c>
      <c r="H190" s="173"/>
    </row>
    <row r="191" spans="1:8" ht="14.75" customHeight="1" x14ac:dyDescent="0.15">
      <c r="A191" s="168"/>
      <c r="B191" s="216"/>
      <c r="C191" s="218" t="s">
        <v>9</v>
      </c>
      <c r="D191" s="127">
        <v>2032369.23</v>
      </c>
      <c r="E191" s="127">
        <v>2410398.1599999997</v>
      </c>
      <c r="F191" s="184"/>
      <c r="G191" s="183">
        <v>18.600000000000001</v>
      </c>
      <c r="H191" s="173"/>
    </row>
    <row r="192" spans="1:8" ht="15" customHeight="1" x14ac:dyDescent="0.15">
      <c r="A192" s="168"/>
      <c r="B192" s="190" t="s">
        <v>231</v>
      </c>
      <c r="C192" s="190"/>
      <c r="D192" s="128">
        <v>190996581.82999998</v>
      </c>
      <c r="E192" s="128">
        <f>SUM(E184:E191)</f>
        <v>204347888.39999995</v>
      </c>
      <c r="F192" s="191"/>
      <c r="G192" s="192">
        <v>6.99</v>
      </c>
      <c r="H192" s="193"/>
    </row>
    <row r="193" spans="1:8" ht="15" customHeight="1" x14ac:dyDescent="0.15">
      <c r="A193" s="195"/>
      <c r="B193" s="204" t="s">
        <v>53</v>
      </c>
      <c r="C193" s="205"/>
      <c r="D193" s="129">
        <v>681313759.50999999</v>
      </c>
      <c r="E193" s="129">
        <f>SUM(E192+E183+E174+E165+E156+E147)</f>
        <v>615177405.3299998</v>
      </c>
      <c r="F193" s="206"/>
      <c r="G193" s="207">
        <v>-9.7100000000000009</v>
      </c>
      <c r="H193" s="173"/>
    </row>
    <row r="194" spans="1:8" ht="10" customHeight="1" x14ac:dyDescent="0.15">
      <c r="A194" s="212"/>
      <c r="B194" s="213"/>
      <c r="C194" s="213"/>
      <c r="D194" s="213"/>
      <c r="E194" s="213"/>
      <c r="F194" s="213"/>
      <c r="G194" s="214"/>
      <c r="H194" s="215"/>
    </row>
    <row r="197" spans="1:8" ht="18" customHeight="1" x14ac:dyDescent="0.25">
      <c r="A197" s="137"/>
      <c r="B197" s="138" t="s">
        <v>323</v>
      </c>
      <c r="C197" s="139" t="s" vm="1">
        <v>324</v>
      </c>
      <c r="D197" s="139"/>
      <c r="E197" s="139"/>
      <c r="F197" s="139"/>
      <c r="G197" s="256" t="s">
        <v>334</v>
      </c>
      <c r="H197" s="140"/>
    </row>
    <row r="198" spans="1:8" ht="10" customHeight="1" x14ac:dyDescent="0.15">
      <c r="A198" s="147"/>
      <c r="B198" s="148"/>
      <c r="C198" s="148"/>
      <c r="D198" s="149"/>
      <c r="E198" s="149"/>
      <c r="F198" s="150"/>
      <c r="G198" s="151"/>
      <c r="H198" s="152"/>
    </row>
    <row r="199" spans="1:8" ht="52" customHeight="1" x14ac:dyDescent="0.15">
      <c r="A199" s="147"/>
      <c r="B199" s="158"/>
      <c r="C199" s="158"/>
      <c r="D199" s="159"/>
      <c r="E199" s="159"/>
      <c r="F199" s="160"/>
      <c r="G199" s="161"/>
      <c r="H199" s="162"/>
    </row>
    <row r="200" spans="1:8" ht="19" customHeight="1" x14ac:dyDescent="0.15">
      <c r="A200" s="168"/>
      <c r="B200" s="169" t="s">
        <v>67</v>
      </c>
      <c r="C200" s="169" t="s">
        <v>206</v>
      </c>
      <c r="D200" s="170"/>
      <c r="E200" s="170"/>
      <c r="F200" s="171"/>
      <c r="G200" s="172"/>
      <c r="H200" s="173"/>
    </row>
    <row r="201" spans="1:8" ht="19" customHeight="1" x14ac:dyDescent="0.15">
      <c r="A201" s="168"/>
      <c r="B201" s="180" t="s">
        <v>90</v>
      </c>
      <c r="C201" s="176" t="s">
        <v>3</v>
      </c>
      <c r="D201" s="126">
        <v>12039581.74</v>
      </c>
      <c r="E201" s="126">
        <v>14450777.789999999</v>
      </c>
      <c r="F201" s="178"/>
      <c r="G201" s="179">
        <v>20.03</v>
      </c>
      <c r="H201" s="173"/>
    </row>
    <row r="202" spans="1:8" ht="19" customHeight="1" x14ac:dyDescent="0.15">
      <c r="A202" s="168"/>
      <c r="B202" s="180"/>
      <c r="C202" s="181" t="s">
        <v>4</v>
      </c>
      <c r="D202" s="127">
        <v>6918437.2400000002</v>
      </c>
      <c r="E202" s="127">
        <v>6844177.4200000018</v>
      </c>
      <c r="F202" s="178"/>
      <c r="G202" s="183">
        <v>-1.07</v>
      </c>
      <c r="H202" s="173"/>
    </row>
    <row r="203" spans="1:8" ht="19" customHeight="1" x14ac:dyDescent="0.15">
      <c r="A203" s="168"/>
      <c r="B203" s="180"/>
      <c r="C203" s="176" t="s">
        <v>5</v>
      </c>
      <c r="D203" s="126">
        <v>3237373.33</v>
      </c>
      <c r="E203" s="126">
        <v>8768964.5299999993</v>
      </c>
      <c r="F203" s="178"/>
      <c r="G203" s="179">
        <v>170.87</v>
      </c>
      <c r="H203" s="173"/>
    </row>
    <row r="204" spans="1:8" ht="19" customHeight="1" x14ac:dyDescent="0.15">
      <c r="A204" s="168"/>
      <c r="B204" s="180"/>
      <c r="C204" s="181" t="s">
        <v>6</v>
      </c>
      <c r="D204" s="127">
        <v>58324055.520000003</v>
      </c>
      <c r="E204" s="127">
        <v>58605285.589999981</v>
      </c>
      <c r="F204" s="178"/>
      <c r="G204" s="183">
        <v>0.48</v>
      </c>
      <c r="H204" s="173"/>
    </row>
    <row r="205" spans="1:8" ht="19" customHeight="1" x14ac:dyDescent="0.15">
      <c r="A205" s="168"/>
      <c r="B205" s="180"/>
      <c r="C205" s="176" t="s">
        <v>55</v>
      </c>
      <c r="D205" s="126">
        <v>37385633.490000002</v>
      </c>
      <c r="E205" s="126">
        <v>37373787.650000013</v>
      </c>
      <c r="F205" s="178"/>
      <c r="G205" s="179">
        <v>-0.03</v>
      </c>
      <c r="H205" s="173"/>
    </row>
    <row r="206" spans="1:8" ht="19" customHeight="1" x14ac:dyDescent="0.15">
      <c r="A206" s="168"/>
      <c r="B206" s="180"/>
      <c r="C206" s="181" t="s">
        <v>7</v>
      </c>
      <c r="D206" s="127">
        <v>3450130.33</v>
      </c>
      <c r="E206" s="127">
        <v>3712514.6799999997</v>
      </c>
      <c r="F206" s="178"/>
      <c r="G206" s="183">
        <v>7.61</v>
      </c>
      <c r="H206" s="173"/>
    </row>
    <row r="207" spans="1:8" ht="19" customHeight="1" x14ac:dyDescent="0.15">
      <c r="A207" s="168"/>
      <c r="B207" s="180"/>
      <c r="C207" s="176" t="s">
        <v>8</v>
      </c>
      <c r="D207" s="126">
        <v>488578.23</v>
      </c>
      <c r="E207" s="126">
        <v>854526.46000000008</v>
      </c>
      <c r="F207" s="178"/>
      <c r="G207" s="179">
        <v>74.900000000000006</v>
      </c>
      <c r="H207" s="173"/>
    </row>
    <row r="208" spans="1:8" ht="19" customHeight="1" x14ac:dyDescent="0.15">
      <c r="A208" s="168"/>
      <c r="B208" s="180"/>
      <c r="C208" s="181" t="s">
        <v>9</v>
      </c>
      <c r="D208" s="127">
        <v>311134.17</v>
      </c>
      <c r="E208" s="127">
        <v>275633.40000000002</v>
      </c>
      <c r="F208" s="184"/>
      <c r="G208" s="183">
        <v>-11.41</v>
      </c>
      <c r="H208" s="173"/>
    </row>
    <row r="209" spans="1:8" ht="19" customHeight="1" x14ac:dyDescent="0.15">
      <c r="A209" s="168"/>
      <c r="B209" s="190" t="s">
        <v>232</v>
      </c>
      <c r="C209" s="190"/>
      <c r="D209" s="128">
        <v>122154924.05</v>
      </c>
      <c r="E209" s="128">
        <f>SUM(E201:E208)</f>
        <v>130885667.52</v>
      </c>
      <c r="F209" s="191"/>
      <c r="G209" s="192">
        <v>7.15</v>
      </c>
      <c r="H209" s="193"/>
    </row>
    <row r="210" spans="1:8" ht="19" customHeight="1" x14ac:dyDescent="0.15">
      <c r="A210" s="195"/>
      <c r="B210" s="180" t="s">
        <v>91</v>
      </c>
      <c r="C210" s="176" t="s">
        <v>3</v>
      </c>
      <c r="D210" s="126">
        <v>31280090.68</v>
      </c>
      <c r="E210" s="126">
        <v>43204551.590000004</v>
      </c>
      <c r="F210" s="178"/>
      <c r="G210" s="179">
        <v>38.119999999999997</v>
      </c>
      <c r="H210" s="173"/>
    </row>
    <row r="211" spans="1:8" ht="19" customHeight="1" x14ac:dyDescent="0.15">
      <c r="A211" s="168"/>
      <c r="B211" s="180"/>
      <c r="C211" s="181" t="s">
        <v>4</v>
      </c>
      <c r="D211" s="127">
        <v>22958231.529999997</v>
      </c>
      <c r="E211" s="127">
        <v>26223008.989999995</v>
      </c>
      <c r="F211" s="178"/>
      <c r="G211" s="183">
        <v>14.22</v>
      </c>
      <c r="H211" s="173"/>
    </row>
    <row r="212" spans="1:8" ht="19" customHeight="1" x14ac:dyDescent="0.15">
      <c r="A212" s="168"/>
      <c r="B212" s="180"/>
      <c r="C212" s="176" t="s">
        <v>5</v>
      </c>
      <c r="D212" s="126">
        <v>20505721.330000002</v>
      </c>
      <c r="E212" s="126">
        <v>21326715.419999998</v>
      </c>
      <c r="F212" s="178"/>
      <c r="G212" s="179">
        <v>4</v>
      </c>
      <c r="H212" s="173"/>
    </row>
    <row r="213" spans="1:8" ht="19" customHeight="1" x14ac:dyDescent="0.15">
      <c r="A213" s="168"/>
      <c r="B213" s="180"/>
      <c r="C213" s="181" t="s">
        <v>6</v>
      </c>
      <c r="D213" s="127">
        <v>32144315.799999997</v>
      </c>
      <c r="E213" s="127">
        <v>31618259.310000006</v>
      </c>
      <c r="F213" s="178"/>
      <c r="G213" s="183">
        <v>-1.64</v>
      </c>
      <c r="H213" s="173"/>
    </row>
    <row r="214" spans="1:8" ht="19" customHeight="1" x14ac:dyDescent="0.15">
      <c r="A214" s="168"/>
      <c r="B214" s="180"/>
      <c r="C214" s="176" t="s">
        <v>55</v>
      </c>
      <c r="D214" s="126">
        <v>66218631.909999996</v>
      </c>
      <c r="E214" s="126">
        <v>68526121.109999955</v>
      </c>
      <c r="F214" s="178"/>
      <c r="G214" s="179">
        <v>3.48</v>
      </c>
      <c r="H214" s="173"/>
    </row>
    <row r="215" spans="1:8" ht="19" customHeight="1" x14ac:dyDescent="0.15">
      <c r="A215" s="168"/>
      <c r="B215" s="180"/>
      <c r="C215" s="181" t="s">
        <v>7</v>
      </c>
      <c r="D215" s="127">
        <v>15045474.74</v>
      </c>
      <c r="E215" s="127">
        <v>15517537.340000004</v>
      </c>
      <c r="F215" s="178"/>
      <c r="G215" s="183">
        <v>3.14</v>
      </c>
      <c r="H215" s="173"/>
    </row>
    <row r="216" spans="1:8" ht="19" customHeight="1" x14ac:dyDescent="0.15">
      <c r="A216" s="168"/>
      <c r="B216" s="180"/>
      <c r="C216" s="176" t="s">
        <v>8</v>
      </c>
      <c r="D216" s="126">
        <v>5650412.8899999997</v>
      </c>
      <c r="E216" s="126">
        <v>4785641.45</v>
      </c>
      <c r="F216" s="178"/>
      <c r="G216" s="179">
        <v>-15.3</v>
      </c>
      <c r="H216" s="173"/>
    </row>
    <row r="217" spans="1:8" ht="19" customHeight="1" x14ac:dyDescent="0.15">
      <c r="A217" s="168"/>
      <c r="B217" s="180"/>
      <c r="C217" s="181" t="s">
        <v>9</v>
      </c>
      <c r="D217" s="127">
        <v>843005.76</v>
      </c>
      <c r="E217" s="127">
        <v>970071.67</v>
      </c>
      <c r="F217" s="184"/>
      <c r="G217" s="183">
        <v>15.07</v>
      </c>
      <c r="H217" s="173"/>
    </row>
    <row r="218" spans="1:8" ht="19" customHeight="1" x14ac:dyDescent="0.15">
      <c r="A218" s="168"/>
      <c r="B218" s="190" t="s">
        <v>233</v>
      </c>
      <c r="C218" s="190"/>
      <c r="D218" s="128">
        <v>194645884.63999996</v>
      </c>
      <c r="E218" s="128">
        <f>SUM(E210:E217)</f>
        <v>212171906.87999994</v>
      </c>
      <c r="F218" s="191"/>
      <c r="G218" s="192">
        <v>9</v>
      </c>
      <c r="H218" s="193"/>
    </row>
    <row r="219" spans="1:8" ht="19" customHeight="1" x14ac:dyDescent="0.15">
      <c r="A219" s="195"/>
      <c r="B219" s="204" t="s">
        <v>53</v>
      </c>
      <c r="C219" s="205"/>
      <c r="D219" s="129">
        <v>316800808.68999994</v>
      </c>
      <c r="E219" s="129">
        <f>SUM(E218+E209)</f>
        <v>343057574.39999992</v>
      </c>
      <c r="F219" s="206"/>
      <c r="G219" s="207">
        <v>8.2899999999999991</v>
      </c>
      <c r="H219" s="173"/>
    </row>
    <row r="220" spans="1:8" ht="10" customHeight="1" x14ac:dyDescent="0.15">
      <c r="A220" s="212"/>
      <c r="B220" s="213"/>
      <c r="C220" s="213"/>
      <c r="D220" s="213"/>
      <c r="E220" s="213"/>
      <c r="F220" s="213"/>
      <c r="G220" s="214"/>
      <c r="H220" s="215"/>
    </row>
  </sheetData>
  <mergeCells count="1">
    <mergeCell ref="A1:B1"/>
  </mergeCells>
  <conditionalFormatting sqref="G7:G15 G43">
    <cfRule type="iconSet" priority="8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8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:G15">
    <cfRule type="iconSet" priority="7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:G23">
    <cfRule type="iconSet" priority="7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5:G32">
    <cfRule type="iconSet" priority="7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4:G41">
    <cfRule type="iconSet" priority="7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">
    <cfRule type="iconSet" priority="7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4">
    <cfRule type="iconSet" priority="7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33">
    <cfRule type="iconSet" priority="7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2">
    <cfRule type="iconSet" priority="7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7">
    <cfRule type="iconSet" priority="6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1">
    <cfRule type="iconSet" priority="5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51:G59">
    <cfRule type="iconSet" priority="3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0:G67">
    <cfRule type="iconSet" priority="3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3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9:G76">
    <cfRule type="iconSet" priority="2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8:G85">
    <cfRule type="iconSet" priority="2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49:G50">
    <cfRule type="iconSet" priority="2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8">
    <cfRule type="iconSet" priority="2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77">
    <cfRule type="iconSet" priority="2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86">
    <cfRule type="iconSet" priority="2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5:G103">
    <cfRule type="iconSet" priority="2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04:G111">
    <cfRule type="iconSet" priority="2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3:G120">
    <cfRule type="iconSet" priority="2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2:G129">
    <cfRule type="iconSet" priority="2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2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3">
    <cfRule type="iconSet" priority="1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12">
    <cfRule type="iconSet" priority="1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21">
    <cfRule type="iconSet" priority="1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0">
    <cfRule type="iconSet" priority="1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1:G209">
    <cfRule type="iconSet" priority="1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9">
    <cfRule type="iconSet" priority="1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9">
    <cfRule type="iconSet" priority="1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0:G217">
    <cfRule type="iconSet" priority="1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18">
    <cfRule type="iconSet" priority="1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9:G147">
    <cfRule type="iconSet" priority="1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7">
    <cfRule type="iconSet" priority="10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48:G156">
    <cfRule type="iconSet" priority="9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57:G165">
    <cfRule type="iconSet" priority="8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66:G174">
    <cfRule type="iconSet" priority="7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75:G183">
    <cfRule type="iconSet" priority="6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84:G192">
    <cfRule type="iconSet" priority="5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93">
    <cfRule type="iconSet" priority="4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4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94">
    <cfRule type="iconSet" priority="3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3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138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200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G6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25" right="0.25" top="0.4" bottom="0.48" header="0.21" footer="0.3"/>
  <pageSetup paperSize="9" scale="19" orientation="portrait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2"/>
  <sheetViews>
    <sheetView showGridLines="0" zoomScaleNormal="100" workbookViewId="0"/>
  </sheetViews>
  <sheetFormatPr baseColWidth="10" defaultColWidth="7.1640625" defaultRowHeight="31.5" customHeight="1" x14ac:dyDescent="0.15"/>
  <cols>
    <col min="1" max="1" width="41.33203125" style="6" customWidth="1"/>
    <col min="2" max="2" width="33.33203125" style="6" customWidth="1"/>
    <col min="3" max="12" width="7.33203125" style="6" customWidth="1"/>
    <col min="13" max="21" width="10.5" style="6" customWidth="1"/>
    <col min="22" max="16384" width="7.1640625" style="1"/>
  </cols>
  <sheetData>
    <row r="1" spans="1:21" ht="50" customHeight="1" x14ac:dyDescent="0.15">
      <c r="A1" s="605" t="s">
        <v>464</v>
      </c>
      <c r="B1" s="258" t="s">
        <v>258</v>
      </c>
    </row>
    <row r="2" spans="1:21" ht="24.75" customHeight="1" x14ac:dyDescent="0.15">
      <c r="A2" s="388"/>
      <c r="B2" s="389"/>
      <c r="C2" s="55"/>
      <c r="D2" s="55"/>
      <c r="E2" s="55"/>
      <c r="F2" s="55"/>
    </row>
    <row r="3" spans="1:21" s="16" customFormat="1" ht="33" customHeight="1" x14ac:dyDescent="0.15">
      <c r="A3" s="61" t="s">
        <v>254</v>
      </c>
      <c r="B3" s="65" t="s">
        <v>54</v>
      </c>
      <c r="C3" s="56" t="s">
        <v>465</v>
      </c>
      <c r="D3" s="57" t="s">
        <v>321</v>
      </c>
      <c r="E3" s="57" t="s">
        <v>322</v>
      </c>
      <c r="F3" s="57" t="s">
        <v>272</v>
      </c>
      <c r="G3" s="57" t="s">
        <v>273</v>
      </c>
      <c r="H3" s="57" t="s">
        <v>274</v>
      </c>
      <c r="I3" s="57" t="s">
        <v>275</v>
      </c>
      <c r="J3" s="57" t="s">
        <v>255</v>
      </c>
      <c r="K3" s="57" t="s">
        <v>256</v>
      </c>
      <c r="L3" s="58" t="s">
        <v>257</v>
      </c>
      <c r="M3" s="59" t="s">
        <v>466</v>
      </c>
      <c r="N3" s="59" t="s">
        <v>467</v>
      </c>
      <c r="O3" s="60" t="s">
        <v>468</v>
      </c>
      <c r="P3" s="60" t="s">
        <v>469</v>
      </c>
      <c r="Q3" s="60" t="s">
        <v>470</v>
      </c>
      <c r="R3" s="60" t="s">
        <v>471</v>
      </c>
      <c r="S3" s="60" t="s">
        <v>472</v>
      </c>
      <c r="T3" s="60" t="s">
        <v>473</v>
      </c>
      <c r="U3" s="60" t="s">
        <v>474</v>
      </c>
    </row>
    <row r="4" spans="1:21" s="16" customFormat="1" ht="21" customHeight="1" x14ac:dyDescent="0.15">
      <c r="A4" s="62" t="s">
        <v>3</v>
      </c>
      <c r="B4" s="70" t="s">
        <v>12</v>
      </c>
      <c r="C4" s="75">
        <v>6.3952202344726565</v>
      </c>
      <c r="D4" s="76">
        <v>6.3203551911581952</v>
      </c>
      <c r="E4" s="76">
        <v>6.2177305716072206</v>
      </c>
      <c r="F4" s="76">
        <v>6.1060024199411105</v>
      </c>
      <c r="G4" s="76">
        <v>6.2234769107017165</v>
      </c>
      <c r="H4" s="76">
        <v>6.1074098285059115</v>
      </c>
      <c r="I4" s="76">
        <v>6.0841684923130002</v>
      </c>
      <c r="J4" s="76">
        <v>6.361737315532106</v>
      </c>
      <c r="K4" s="76">
        <v>6.2184260571561385</v>
      </c>
      <c r="L4" s="77">
        <v>6.4086472707702287</v>
      </c>
      <c r="M4" s="100">
        <f>($C4-D4)/D4*100</f>
        <v>1.1845068995361701</v>
      </c>
      <c r="N4" s="101">
        <f t="shared" ref="N4:N22" si="0">($C4-E4)/E4*100</f>
        <v>2.8545730764843449</v>
      </c>
      <c r="O4" s="101">
        <f t="shared" ref="O4:O22" si="1">($C4-F4)/F4*100</f>
        <v>4.7366148036072255</v>
      </c>
      <c r="P4" s="101">
        <f t="shared" ref="P4:P22" si="2">($C4-G4)/G4*100</f>
        <v>2.7596040964756376</v>
      </c>
      <c r="Q4" s="101">
        <f t="shared" ref="Q4:Q22" si="3">($C4-H4)/H4*100</f>
        <v>4.7124790058038988</v>
      </c>
      <c r="R4" s="101">
        <f t="shared" ref="R4:R22" si="4">($C4-I4)/I4*100</f>
        <v>5.1124774495093703</v>
      </c>
      <c r="S4" s="101">
        <f t="shared" ref="S4:S22" si="5">($C4-J4)/J4*100</f>
        <v>0.52631721933570574</v>
      </c>
      <c r="T4" s="101">
        <f t="shared" ref="T4:T22" si="6">($C4-K4)/K4*100</f>
        <v>2.8430695435071396</v>
      </c>
      <c r="U4" s="102">
        <f t="shared" ref="U4:U21" si="7">($C4-L4)/L4*100</f>
        <v>-0.20951435974347823</v>
      </c>
    </row>
    <row r="5" spans="1:21" s="16" customFormat="1" ht="21" customHeight="1" x14ac:dyDescent="0.15">
      <c r="A5" s="699" t="s">
        <v>4</v>
      </c>
      <c r="B5" s="66" t="s">
        <v>32</v>
      </c>
      <c r="C5" s="78">
        <v>14.00429571397869</v>
      </c>
      <c r="D5" s="79">
        <v>13.527002650344258</v>
      </c>
      <c r="E5" s="79">
        <v>13.604845060537929</v>
      </c>
      <c r="F5" s="79">
        <v>14.015471099700829</v>
      </c>
      <c r="G5" s="79">
        <v>13.061413657352704</v>
      </c>
      <c r="H5" s="79">
        <v>12.530917324255119</v>
      </c>
      <c r="I5" s="79">
        <v>12.341970582901327</v>
      </c>
      <c r="J5" s="79">
        <v>12.198163510663845</v>
      </c>
      <c r="K5" s="79">
        <v>12.954681103894334</v>
      </c>
      <c r="L5" s="80">
        <v>13.19211608828463</v>
      </c>
      <c r="M5" s="103">
        <f>($C5-D5)/D5*100</f>
        <v>3.5284465891805339</v>
      </c>
      <c r="N5" s="104">
        <f t="shared" si="0"/>
        <v>2.9360911621066768</v>
      </c>
      <c r="O5" s="104">
        <f t="shared" si="1"/>
        <v>-7.9736069109920496E-2</v>
      </c>
      <c r="P5" s="104">
        <f t="shared" si="2"/>
        <v>7.2188361946197679</v>
      </c>
      <c r="Q5" s="104">
        <f t="shared" si="3"/>
        <v>11.757945181488569</v>
      </c>
      <c r="R5" s="104">
        <f t="shared" si="4"/>
        <v>13.468879381225904</v>
      </c>
      <c r="S5" s="104">
        <f t="shared" si="5"/>
        <v>14.806591186746216</v>
      </c>
      <c r="T5" s="104">
        <f t="shared" si="6"/>
        <v>8.102203378582816</v>
      </c>
      <c r="U5" s="105">
        <f t="shared" si="7"/>
        <v>6.156553052283428</v>
      </c>
    </row>
    <row r="6" spans="1:21" s="16" customFormat="1" ht="21" customHeight="1" x14ac:dyDescent="0.15">
      <c r="A6" s="700"/>
      <c r="B6" s="67" t="s">
        <v>33</v>
      </c>
      <c r="C6" s="81">
        <v>45.380672648166062</v>
      </c>
      <c r="D6" s="82">
        <v>44.530424203764746</v>
      </c>
      <c r="E6" s="82">
        <v>44.172775593165383</v>
      </c>
      <c r="F6" s="82">
        <v>44.224257891683138</v>
      </c>
      <c r="G6" s="82">
        <v>41.588499022296674</v>
      </c>
      <c r="H6" s="82">
        <v>46.450112833392971</v>
      </c>
      <c r="I6" s="82">
        <v>47.493208328345148</v>
      </c>
      <c r="J6" s="82">
        <v>47.679918974109633</v>
      </c>
      <c r="K6" s="82">
        <v>45.703448590211153</v>
      </c>
      <c r="L6" s="83">
        <v>45.661572536409722</v>
      </c>
      <c r="M6" s="106">
        <f t="shared" ref="M6:M18" si="8">($C6-D6)/D6*100</f>
        <v>1.9093652477027909</v>
      </c>
      <c r="N6" s="107">
        <f t="shared" si="0"/>
        <v>2.7344830357175249</v>
      </c>
      <c r="O6" s="107">
        <f t="shared" si="1"/>
        <v>2.6148878728848057</v>
      </c>
      <c r="P6" s="107">
        <f t="shared" si="2"/>
        <v>9.1183228897881268</v>
      </c>
      <c r="Q6" s="107">
        <f t="shared" si="3"/>
        <v>-2.3023414153217931</v>
      </c>
      <c r="R6" s="107">
        <f t="shared" si="4"/>
        <v>-4.4480795350232656</v>
      </c>
      <c r="S6" s="107">
        <f t="shared" si="5"/>
        <v>-4.8222530059081476</v>
      </c>
      <c r="T6" s="107">
        <f t="shared" si="6"/>
        <v>-0.70623979590508101</v>
      </c>
      <c r="U6" s="108">
        <f t="shared" si="7"/>
        <v>-0.61517786760338833</v>
      </c>
    </row>
    <row r="7" spans="1:21" s="16" customFormat="1" ht="21" customHeight="1" x14ac:dyDescent="0.15">
      <c r="A7" s="700"/>
      <c r="B7" s="67" t="s">
        <v>34</v>
      </c>
      <c r="C7" s="81">
        <v>27.094155135802062</v>
      </c>
      <c r="D7" s="82">
        <v>24.954604670903837</v>
      </c>
      <c r="E7" s="82">
        <v>23.675267342100664</v>
      </c>
      <c r="F7" s="82">
        <v>26.751246868693812</v>
      </c>
      <c r="G7" s="82">
        <v>20.740782154608304</v>
      </c>
      <c r="H7" s="82">
        <v>25.07950378514192</v>
      </c>
      <c r="I7" s="82">
        <v>22.664433485688569</v>
      </c>
      <c r="J7" s="82">
        <v>20.949415801589119</v>
      </c>
      <c r="K7" s="82">
        <v>24.115943790933152</v>
      </c>
      <c r="L7" s="83">
        <v>24.915856907696014</v>
      </c>
      <c r="M7" s="106">
        <f t="shared" si="8"/>
        <v>8.5737702244302145</v>
      </c>
      <c r="N7" s="107">
        <f t="shared" si="0"/>
        <v>14.440756863690165</v>
      </c>
      <c r="O7" s="107">
        <f t="shared" si="1"/>
        <v>1.2818403149258253</v>
      </c>
      <c r="P7" s="107">
        <f t="shared" si="2"/>
        <v>30.63227285178408</v>
      </c>
      <c r="Q7" s="107">
        <f t="shared" si="3"/>
        <v>8.0330590585835271</v>
      </c>
      <c r="R7" s="107">
        <f t="shared" si="4"/>
        <v>19.544815240630811</v>
      </c>
      <c r="S7" s="107">
        <f t="shared" si="5"/>
        <v>29.33131592980666</v>
      </c>
      <c r="T7" s="107">
        <f t="shared" si="6"/>
        <v>12.349553352287318</v>
      </c>
      <c r="U7" s="108">
        <f t="shared" si="7"/>
        <v>8.742618149461336</v>
      </c>
    </row>
    <row r="8" spans="1:21" s="16" customFormat="1" ht="21" customHeight="1" x14ac:dyDescent="0.15">
      <c r="A8" s="700"/>
      <c r="B8" s="67" t="s">
        <v>35</v>
      </c>
      <c r="C8" s="81">
        <v>16.848169120868778</v>
      </c>
      <c r="D8" s="82">
        <v>15.913475877572353</v>
      </c>
      <c r="E8" s="82">
        <v>16.349317498273365</v>
      </c>
      <c r="F8" s="82">
        <v>16.173484589974876</v>
      </c>
      <c r="G8" s="82">
        <v>15.385816003211964</v>
      </c>
      <c r="H8" s="82">
        <v>16.672930488010934</v>
      </c>
      <c r="I8" s="82">
        <v>15.345983028720633</v>
      </c>
      <c r="J8" s="82">
        <v>15.749197651871853</v>
      </c>
      <c r="K8" s="82">
        <v>15.765778408382836</v>
      </c>
      <c r="L8" s="83">
        <v>16.052831708414793</v>
      </c>
      <c r="M8" s="106">
        <f t="shared" si="8"/>
        <v>5.8735957529789902</v>
      </c>
      <c r="N8" s="107">
        <f t="shared" si="0"/>
        <v>3.0512076277685405</v>
      </c>
      <c r="O8" s="107">
        <f t="shared" si="1"/>
        <v>4.1715471217136786</v>
      </c>
      <c r="P8" s="107">
        <f t="shared" si="2"/>
        <v>9.5045535274276745</v>
      </c>
      <c r="Q8" s="107">
        <f t="shared" si="3"/>
        <v>1.0510367867475612</v>
      </c>
      <c r="R8" s="107">
        <f t="shared" si="4"/>
        <v>9.7887902608568158</v>
      </c>
      <c r="S8" s="107">
        <f t="shared" si="5"/>
        <v>6.9779521045398045</v>
      </c>
      <c r="T8" s="107">
        <f t="shared" si="6"/>
        <v>6.8654441566324662</v>
      </c>
      <c r="U8" s="108">
        <f t="shared" si="7"/>
        <v>4.9544991618959955</v>
      </c>
    </row>
    <row r="9" spans="1:21" s="16" customFormat="1" ht="21" customHeight="1" x14ac:dyDescent="0.15">
      <c r="A9" s="700"/>
      <c r="B9" s="67" t="s">
        <v>36</v>
      </c>
      <c r="C9" s="81">
        <v>5.2801898724294611</v>
      </c>
      <c r="D9" s="82">
        <v>5.6709934766971744</v>
      </c>
      <c r="E9" s="82">
        <v>5.521048518930229</v>
      </c>
      <c r="F9" s="82">
        <v>5.2078097854894363</v>
      </c>
      <c r="G9" s="82">
        <v>5.2817612406013081</v>
      </c>
      <c r="H9" s="82">
        <v>6.8605502320816765</v>
      </c>
      <c r="I9" s="82">
        <v>5.2483560070101802</v>
      </c>
      <c r="J9" s="82">
        <v>5.3126535513572035</v>
      </c>
      <c r="K9" s="82">
        <v>4.9829771637874378</v>
      </c>
      <c r="L9" s="83">
        <v>4.5985504329275955</v>
      </c>
      <c r="M9" s="106">
        <f t="shared" si="8"/>
        <v>-6.8912723295058331</v>
      </c>
      <c r="N9" s="107">
        <f t="shared" si="0"/>
        <v>-4.3625526143254607</v>
      </c>
      <c r="O9" s="107">
        <f t="shared" si="1"/>
        <v>1.3898373773500345</v>
      </c>
      <c r="P9" s="107">
        <f t="shared" si="2"/>
        <v>-2.9750836894476967E-2</v>
      </c>
      <c r="Q9" s="107">
        <f t="shared" si="3"/>
        <v>-23.035475380124012</v>
      </c>
      <c r="R9" s="107">
        <f t="shared" si="4"/>
        <v>0.6065492770833516</v>
      </c>
      <c r="S9" s="107">
        <f t="shared" si="5"/>
        <v>-0.61106335306673643</v>
      </c>
      <c r="T9" s="107">
        <f t="shared" si="6"/>
        <v>5.9645609215700137</v>
      </c>
      <c r="U9" s="108">
        <f t="shared" si="7"/>
        <v>14.822919731857992</v>
      </c>
    </row>
    <row r="10" spans="1:21" s="16" customFormat="1" ht="21" customHeight="1" x14ac:dyDescent="0.15">
      <c r="A10" s="700"/>
      <c r="B10" s="67" t="s">
        <v>37</v>
      </c>
      <c r="C10" s="81">
        <v>10.997014654341733</v>
      </c>
      <c r="D10" s="82">
        <v>13.112750908114755</v>
      </c>
      <c r="E10" s="82">
        <v>11.285871614619651</v>
      </c>
      <c r="F10" s="82">
        <v>11.511804236952623</v>
      </c>
      <c r="G10" s="82">
        <v>11.552152408747023</v>
      </c>
      <c r="H10" s="82">
        <v>11.626561788736433</v>
      </c>
      <c r="I10" s="82">
        <v>10.429612328419104</v>
      </c>
      <c r="J10" s="82">
        <v>10.968603076901189</v>
      </c>
      <c r="K10" s="82">
        <v>12.988702096850856</v>
      </c>
      <c r="L10" s="83">
        <v>15.323861604070705</v>
      </c>
      <c r="M10" s="106">
        <f t="shared" si="8"/>
        <v>-16.134953440347214</v>
      </c>
      <c r="N10" s="107">
        <f t="shared" si="0"/>
        <v>-2.5594563729019826</v>
      </c>
      <c r="O10" s="107">
        <f t="shared" si="1"/>
        <v>-4.4718410078450361</v>
      </c>
      <c r="P10" s="107">
        <f t="shared" si="2"/>
        <v>-4.8054919530403089</v>
      </c>
      <c r="Q10" s="107">
        <f t="shared" si="3"/>
        <v>-5.4147317653667164</v>
      </c>
      <c r="R10" s="107">
        <f t="shared" si="4"/>
        <v>5.4403012121221801</v>
      </c>
      <c r="S10" s="107">
        <f t="shared" si="5"/>
        <v>0.25902639781336956</v>
      </c>
      <c r="T10" s="107">
        <f t="shared" si="6"/>
        <v>-15.333998945067906</v>
      </c>
      <c r="U10" s="108">
        <f t="shared" si="7"/>
        <v>-28.23600905257176</v>
      </c>
    </row>
    <row r="11" spans="1:21" s="16" customFormat="1" ht="21" customHeight="1" x14ac:dyDescent="0.15">
      <c r="A11" s="701"/>
      <c r="B11" s="68" t="s">
        <v>27</v>
      </c>
      <c r="C11" s="84">
        <v>9.4673915286233861</v>
      </c>
      <c r="D11" s="85">
        <v>10.124759344682209</v>
      </c>
      <c r="E11" s="85">
        <v>9.7538919429188198</v>
      </c>
      <c r="F11" s="85">
        <v>10.221737650999762</v>
      </c>
      <c r="G11" s="85">
        <v>13.065846572687633</v>
      </c>
      <c r="H11" s="85">
        <v>11.048069668068024</v>
      </c>
      <c r="I11" s="85">
        <v>9.9383298051034288</v>
      </c>
      <c r="J11" s="85">
        <v>11.513549571297908</v>
      </c>
      <c r="K11" s="85">
        <v>8.4480054570908258</v>
      </c>
      <c r="L11" s="86">
        <v>9.9994426710142328</v>
      </c>
      <c r="M11" s="109">
        <f t="shared" si="8"/>
        <v>-6.4926759607781683</v>
      </c>
      <c r="N11" s="110">
        <f t="shared" si="0"/>
        <v>-2.9372932976095631</v>
      </c>
      <c r="O11" s="110">
        <f t="shared" si="1"/>
        <v>-7.3798227672434447</v>
      </c>
      <c r="P11" s="110">
        <f t="shared" si="2"/>
        <v>-27.540925297457004</v>
      </c>
      <c r="Q11" s="110">
        <f t="shared" si="3"/>
        <v>-14.307278890657566</v>
      </c>
      <c r="R11" s="110">
        <f t="shared" si="4"/>
        <v>-4.7386058393655981</v>
      </c>
      <c r="S11" s="110">
        <f t="shared" si="5"/>
        <v>-17.771739549160259</v>
      </c>
      <c r="T11" s="110">
        <f t="shared" si="6"/>
        <v>12.066588696115714</v>
      </c>
      <c r="U11" s="111">
        <f t="shared" si="7"/>
        <v>-5.3208079679592917</v>
      </c>
    </row>
    <row r="12" spans="1:21" s="16" customFormat="1" ht="21" customHeight="1" x14ac:dyDescent="0.15">
      <c r="A12" s="702" t="s">
        <v>5</v>
      </c>
      <c r="B12" s="71" t="s">
        <v>38</v>
      </c>
      <c r="C12" s="87">
        <v>14.550939664196081</v>
      </c>
      <c r="D12" s="88">
        <v>14.526586078428654</v>
      </c>
      <c r="E12" s="88">
        <v>14.050336162280495</v>
      </c>
      <c r="F12" s="88">
        <v>14.12364298790253</v>
      </c>
      <c r="G12" s="88">
        <v>14.667497392519374</v>
      </c>
      <c r="H12" s="88">
        <v>12.842196185282599</v>
      </c>
      <c r="I12" s="88">
        <v>13.760175186023101</v>
      </c>
      <c r="J12" s="88">
        <v>13.377620155753194</v>
      </c>
      <c r="K12" s="88">
        <v>13.798620913020027</v>
      </c>
      <c r="L12" s="89">
        <v>13.139594287512077</v>
      </c>
      <c r="M12" s="112">
        <f t="shared" si="8"/>
        <v>0.16764837681711803</v>
      </c>
      <c r="N12" s="113">
        <f t="shared" si="0"/>
        <v>3.5629290013679924</v>
      </c>
      <c r="O12" s="113">
        <f t="shared" si="1"/>
        <v>3.0253998678637508</v>
      </c>
      <c r="P12" s="113">
        <f t="shared" si="2"/>
        <v>-0.7946667737792783</v>
      </c>
      <c r="Q12" s="113">
        <f t="shared" si="3"/>
        <v>13.305695180640006</v>
      </c>
      <c r="R12" s="113">
        <f t="shared" si="4"/>
        <v>5.7467617053029869</v>
      </c>
      <c r="S12" s="113">
        <f t="shared" si="5"/>
        <v>8.7707641178486302</v>
      </c>
      <c r="T12" s="113">
        <f t="shared" si="6"/>
        <v>5.452130005732565</v>
      </c>
      <c r="U12" s="114">
        <f t="shared" si="7"/>
        <v>10.741164040546915</v>
      </c>
    </row>
    <row r="13" spans="1:21" s="16" customFormat="1" ht="21" customHeight="1" x14ac:dyDescent="0.15">
      <c r="A13" s="703"/>
      <c r="B13" s="72" t="s">
        <v>39</v>
      </c>
      <c r="C13" s="90">
        <v>33.75781165998383</v>
      </c>
      <c r="D13" s="91">
        <v>34.490051533325229</v>
      </c>
      <c r="E13" s="91">
        <v>32.66242337593814</v>
      </c>
      <c r="F13" s="91">
        <v>30.594958412490637</v>
      </c>
      <c r="G13" s="91">
        <v>30.137643384280256</v>
      </c>
      <c r="H13" s="91">
        <v>28.798392553994344</v>
      </c>
      <c r="I13" s="91">
        <v>28.421441685729601</v>
      </c>
      <c r="J13" s="91">
        <v>25.695473383454651</v>
      </c>
      <c r="K13" s="91">
        <v>26.454584915615364</v>
      </c>
      <c r="L13" s="92">
        <v>26.887918310622769</v>
      </c>
      <c r="M13" s="115">
        <f t="shared" si="8"/>
        <v>-2.1230466200779343</v>
      </c>
      <c r="N13" s="116">
        <f t="shared" si="0"/>
        <v>3.3536650708307336</v>
      </c>
      <c r="O13" s="116">
        <f t="shared" si="1"/>
        <v>10.337824960735793</v>
      </c>
      <c r="P13" s="116">
        <f t="shared" si="2"/>
        <v>12.012114648592091</v>
      </c>
      <c r="Q13" s="116">
        <f t="shared" si="3"/>
        <v>17.221166412989998</v>
      </c>
      <c r="R13" s="116">
        <f t="shared" si="4"/>
        <v>18.775859554420908</v>
      </c>
      <c r="S13" s="116">
        <f t="shared" si="5"/>
        <v>31.376492490387541</v>
      </c>
      <c r="T13" s="116">
        <f t="shared" si="6"/>
        <v>27.606657854070455</v>
      </c>
      <c r="U13" s="117">
        <f t="shared" si="7"/>
        <v>25.550112396194429</v>
      </c>
    </row>
    <row r="14" spans="1:21" s="16" customFormat="1" ht="21" customHeight="1" x14ac:dyDescent="0.15">
      <c r="A14" s="704"/>
      <c r="B14" s="73" t="s">
        <v>28</v>
      </c>
      <c r="C14" s="93">
        <v>15.331993753617439</v>
      </c>
      <c r="D14" s="94">
        <v>14.871255354038446</v>
      </c>
      <c r="E14" s="94">
        <v>14.834689256380727</v>
      </c>
      <c r="F14" s="94">
        <v>16.104884579259078</v>
      </c>
      <c r="G14" s="94">
        <v>16.086045735760514</v>
      </c>
      <c r="H14" s="94">
        <v>14.798541788577014</v>
      </c>
      <c r="I14" s="94">
        <v>14.990703168426908</v>
      </c>
      <c r="J14" s="94">
        <v>15.115270748842821</v>
      </c>
      <c r="K14" s="94">
        <v>15.100528874341252</v>
      </c>
      <c r="L14" s="95">
        <v>14.476664268700141</v>
      </c>
      <c r="M14" s="118">
        <f t="shared" si="8"/>
        <v>3.098180944447805</v>
      </c>
      <c r="N14" s="119">
        <f t="shared" si="0"/>
        <v>3.3523081518058113</v>
      </c>
      <c r="O14" s="119">
        <f t="shared" si="1"/>
        <v>-4.7991081329264427</v>
      </c>
      <c r="P14" s="119">
        <f t="shared" si="2"/>
        <v>-4.6876155553055492</v>
      </c>
      <c r="Q14" s="119">
        <f t="shared" si="3"/>
        <v>3.6047603382935804</v>
      </c>
      <c r="R14" s="119">
        <f t="shared" si="4"/>
        <v>2.2766816296473018</v>
      </c>
      <c r="S14" s="119">
        <f t="shared" si="5"/>
        <v>1.4338016723333233</v>
      </c>
      <c r="T14" s="119">
        <f t="shared" si="6"/>
        <v>1.5328263082857376</v>
      </c>
      <c r="U14" s="120">
        <f t="shared" si="7"/>
        <v>5.908332672787048</v>
      </c>
    </row>
    <row r="15" spans="1:21" s="16" customFormat="1" ht="21" customHeight="1" x14ac:dyDescent="0.15">
      <c r="A15" s="705" t="s">
        <v>6</v>
      </c>
      <c r="B15" s="66" t="s">
        <v>40</v>
      </c>
      <c r="C15" s="78">
        <v>16.811597792154508</v>
      </c>
      <c r="D15" s="79">
        <v>16.361195556334991</v>
      </c>
      <c r="E15" s="79">
        <v>15.100172006890919</v>
      </c>
      <c r="F15" s="79">
        <v>13.627200439112995</v>
      </c>
      <c r="G15" s="79">
        <v>13.469447406875863</v>
      </c>
      <c r="H15" s="79">
        <v>12.773714321655884</v>
      </c>
      <c r="I15" s="79">
        <v>12.985437674192836</v>
      </c>
      <c r="J15" s="79">
        <v>12.276676178516059</v>
      </c>
      <c r="K15" s="79">
        <v>12.576584464273406</v>
      </c>
      <c r="L15" s="80">
        <v>12.244614346600898</v>
      </c>
      <c r="M15" s="103">
        <f t="shared" si="8"/>
        <v>2.7528687269135612</v>
      </c>
      <c r="N15" s="104">
        <f t="shared" si="0"/>
        <v>11.333816492173634</v>
      </c>
      <c r="O15" s="104">
        <f t="shared" si="1"/>
        <v>23.367949765394279</v>
      </c>
      <c r="P15" s="104">
        <f t="shared" si="2"/>
        <v>24.812824790217814</v>
      </c>
      <c r="Q15" s="104">
        <f t="shared" si="3"/>
        <v>31.610879723942226</v>
      </c>
      <c r="R15" s="104">
        <f t="shared" si="4"/>
        <v>29.465006986755288</v>
      </c>
      <c r="S15" s="104">
        <f t="shared" si="5"/>
        <v>36.939327450653728</v>
      </c>
      <c r="T15" s="104">
        <f t="shared" si="6"/>
        <v>33.673795456243326</v>
      </c>
      <c r="U15" s="105">
        <f t="shared" si="7"/>
        <v>37.297895354469894</v>
      </c>
    </row>
    <row r="16" spans="1:21" s="16" customFormat="1" ht="21" customHeight="1" x14ac:dyDescent="0.15">
      <c r="A16" s="706"/>
      <c r="B16" s="67" t="s">
        <v>41</v>
      </c>
      <c r="C16" s="81">
        <v>9.7970872235619542</v>
      </c>
      <c r="D16" s="82">
        <v>10.808976316461715</v>
      </c>
      <c r="E16" s="82">
        <v>10.210578171028603</v>
      </c>
      <c r="F16" s="82">
        <v>10.144840599899844</v>
      </c>
      <c r="G16" s="82">
        <v>9.9249865038865277</v>
      </c>
      <c r="H16" s="82">
        <v>10.406466742821724</v>
      </c>
      <c r="I16" s="82">
        <v>8.9705135954134931</v>
      </c>
      <c r="J16" s="82">
        <v>8.8914994823623896</v>
      </c>
      <c r="K16" s="82">
        <v>8.6131291452138967</v>
      </c>
      <c r="L16" s="83">
        <v>9.6206500512678197</v>
      </c>
      <c r="M16" s="106">
        <f t="shared" si="8"/>
        <v>-9.3615626797024891</v>
      </c>
      <c r="N16" s="107">
        <f t="shared" si="0"/>
        <v>-4.049633042719206</v>
      </c>
      <c r="O16" s="107">
        <f t="shared" si="1"/>
        <v>-3.4278840846579977</v>
      </c>
      <c r="P16" s="107">
        <f t="shared" si="2"/>
        <v>-1.2886594885997016</v>
      </c>
      <c r="Q16" s="107">
        <f t="shared" si="3"/>
        <v>-5.8557773192338676</v>
      </c>
      <c r="R16" s="107">
        <f t="shared" si="4"/>
        <v>9.2143400637738004</v>
      </c>
      <c r="S16" s="107">
        <f t="shared" si="5"/>
        <v>10.184870875783465</v>
      </c>
      <c r="T16" s="107">
        <f t="shared" si="6"/>
        <v>13.745969187121196</v>
      </c>
      <c r="U16" s="108">
        <f t="shared" si="7"/>
        <v>1.8339423152688459</v>
      </c>
    </row>
    <row r="17" spans="1:21" s="16" customFormat="1" ht="21" customHeight="1" x14ac:dyDescent="0.15">
      <c r="A17" s="706"/>
      <c r="B17" s="67" t="s">
        <v>42</v>
      </c>
      <c r="C17" s="81">
        <v>29.504394200371255</v>
      </c>
      <c r="D17" s="82">
        <v>36.886648369659007</v>
      </c>
      <c r="E17" s="82">
        <v>31.727745635252433</v>
      </c>
      <c r="F17" s="82">
        <v>32.583413547749416</v>
      </c>
      <c r="G17" s="82">
        <v>30.708638708992144</v>
      </c>
      <c r="H17" s="82">
        <v>25.776979092383925</v>
      </c>
      <c r="I17" s="82">
        <v>23.186741066633285</v>
      </c>
      <c r="J17" s="82">
        <v>23.303876947759072</v>
      </c>
      <c r="K17" s="82">
        <v>23.238184574082304</v>
      </c>
      <c r="L17" s="83">
        <v>23.16727062153964</v>
      </c>
      <c r="M17" s="106">
        <f t="shared" si="8"/>
        <v>-20.013350346463032</v>
      </c>
      <c r="N17" s="107">
        <f t="shared" si="0"/>
        <v>-7.0075934812425826</v>
      </c>
      <c r="O17" s="107">
        <f t="shared" si="1"/>
        <v>-9.4496524830524802</v>
      </c>
      <c r="P17" s="107">
        <f t="shared" si="2"/>
        <v>-3.9215170689681536</v>
      </c>
      <c r="Q17" s="107">
        <f t="shared" si="3"/>
        <v>14.460248016760946</v>
      </c>
      <c r="R17" s="107">
        <f t="shared" si="4"/>
        <v>27.24683523045567</v>
      </c>
      <c r="S17" s="107">
        <f t="shared" si="5"/>
        <v>26.607234781199924</v>
      </c>
      <c r="T17" s="107">
        <f t="shared" si="6"/>
        <v>26.965142678476251</v>
      </c>
      <c r="U17" s="108">
        <f t="shared" si="7"/>
        <v>27.353777155517449</v>
      </c>
    </row>
    <row r="18" spans="1:21" s="16" customFormat="1" ht="21" customHeight="1" x14ac:dyDescent="0.15">
      <c r="A18" s="707"/>
      <c r="B18" s="68" t="s">
        <v>43</v>
      </c>
      <c r="C18" s="84">
        <v>13.092541951123579</v>
      </c>
      <c r="D18" s="85">
        <v>12.472121344268851</v>
      </c>
      <c r="E18" s="85">
        <v>10.010222809394294</v>
      </c>
      <c r="F18" s="85">
        <v>9.4672802920571115</v>
      </c>
      <c r="G18" s="85">
        <v>9.9809282387247755</v>
      </c>
      <c r="H18" s="85">
        <v>9.8161734104708547</v>
      </c>
      <c r="I18" s="85">
        <v>9.6991525349784951</v>
      </c>
      <c r="J18" s="85">
        <v>9.8471328472242394</v>
      </c>
      <c r="K18" s="85">
        <v>9.4218340012341049</v>
      </c>
      <c r="L18" s="86">
        <v>10.747260065400051</v>
      </c>
      <c r="M18" s="109">
        <f t="shared" si="8"/>
        <v>4.9744593540201656</v>
      </c>
      <c r="N18" s="110">
        <f t="shared" si="0"/>
        <v>30.791713635351055</v>
      </c>
      <c r="O18" s="110">
        <f t="shared" si="1"/>
        <v>38.292535419153069</v>
      </c>
      <c r="P18" s="110">
        <f t="shared" si="2"/>
        <v>31.175594473529266</v>
      </c>
      <c r="Q18" s="110">
        <f t="shared" si="3"/>
        <v>33.377247972798045</v>
      </c>
      <c r="R18" s="110">
        <f t="shared" si="4"/>
        <v>34.986452722620342</v>
      </c>
      <c r="S18" s="110">
        <f t="shared" si="5"/>
        <v>32.95790921328102</v>
      </c>
      <c r="T18" s="110">
        <f t="shared" si="6"/>
        <v>38.959590557514304</v>
      </c>
      <c r="U18" s="111">
        <f t="shared" si="7"/>
        <v>21.822137656033625</v>
      </c>
    </row>
    <row r="19" spans="1:21" s="16" customFormat="1" ht="21" customHeight="1" x14ac:dyDescent="0.15">
      <c r="A19" s="63" t="s">
        <v>55</v>
      </c>
      <c r="B19" s="74" t="s">
        <v>44</v>
      </c>
      <c r="C19" s="96">
        <v>10.37062171623546</v>
      </c>
      <c r="D19" s="96">
        <v>9.9261146645974829</v>
      </c>
      <c r="E19" s="96">
        <v>9.8447216405598201</v>
      </c>
      <c r="F19" s="96">
        <v>9.7634517739306954</v>
      </c>
      <c r="G19" s="96">
        <v>9.7066797197850967</v>
      </c>
      <c r="H19" s="96">
        <v>9.5515497249860761</v>
      </c>
      <c r="I19" s="96">
        <v>9.4944891534742766</v>
      </c>
      <c r="J19" s="96">
        <v>9.7286043312693256</v>
      </c>
      <c r="K19" s="96">
        <v>9.6681734270700534</v>
      </c>
      <c r="L19" s="96">
        <v>9.5470385155381159</v>
      </c>
      <c r="M19" s="121">
        <f>($C19-D19)/D19*100</f>
        <v>4.4781575335146764</v>
      </c>
      <c r="N19" s="121">
        <f t="shared" si="0"/>
        <v>5.3419496749299116</v>
      </c>
      <c r="O19" s="121">
        <f t="shared" si="1"/>
        <v>6.2188041316080831</v>
      </c>
      <c r="P19" s="121">
        <f t="shared" si="2"/>
        <v>6.8400525784017825</v>
      </c>
      <c r="Q19" s="121">
        <f t="shared" si="3"/>
        <v>8.5752785132527602</v>
      </c>
      <c r="R19" s="121">
        <f t="shared" si="4"/>
        <v>9.2278009759017348</v>
      </c>
      <c r="S19" s="121">
        <f t="shared" si="5"/>
        <v>6.599275323620529</v>
      </c>
      <c r="T19" s="121">
        <f t="shared" si="6"/>
        <v>7.2655739418017884</v>
      </c>
      <c r="U19" s="121">
        <f t="shared" si="7"/>
        <v>8.6265829907037226</v>
      </c>
    </row>
    <row r="20" spans="1:21" s="16" customFormat="1" ht="21" customHeight="1" x14ac:dyDescent="0.15">
      <c r="A20" s="64" t="s">
        <v>7</v>
      </c>
      <c r="B20" s="69" t="s">
        <v>45</v>
      </c>
      <c r="C20" s="97">
        <v>13.643366610295123</v>
      </c>
      <c r="D20" s="98">
        <v>14.810262546940905</v>
      </c>
      <c r="E20" s="98">
        <v>13.769301255004557</v>
      </c>
      <c r="F20" s="98">
        <v>14.503487634345529</v>
      </c>
      <c r="G20" s="98">
        <v>15.512270909861517</v>
      </c>
      <c r="H20" s="98">
        <v>12.650375951219948</v>
      </c>
      <c r="I20" s="98">
        <v>11.146317282271676</v>
      </c>
      <c r="J20" s="98">
        <v>11.351997572239686</v>
      </c>
      <c r="K20" s="98">
        <v>14.488276466448582</v>
      </c>
      <c r="L20" s="99">
        <v>14.344479091667424</v>
      </c>
      <c r="M20" s="122">
        <f>($C20-D20)/D20*100</f>
        <v>-7.8789686067166089</v>
      </c>
      <c r="N20" s="123">
        <f t="shared" si="0"/>
        <v>-0.91460446958890884</v>
      </c>
      <c r="O20" s="123">
        <f t="shared" si="1"/>
        <v>-5.9304427027163014</v>
      </c>
      <c r="P20" s="123">
        <f t="shared" si="2"/>
        <v>-12.047909106449959</v>
      </c>
      <c r="Q20" s="123">
        <f t="shared" si="3"/>
        <v>7.8494952474469013</v>
      </c>
      <c r="R20" s="123">
        <f t="shared" si="4"/>
        <v>22.402460514873628</v>
      </c>
      <c r="S20" s="123">
        <f t="shared" si="5"/>
        <v>20.184721001515886</v>
      </c>
      <c r="T20" s="123">
        <f t="shared" si="6"/>
        <v>-5.8316795521542533</v>
      </c>
      <c r="U20" s="124">
        <f t="shared" si="7"/>
        <v>-4.8876817128868089</v>
      </c>
    </row>
    <row r="21" spans="1:21" s="16" customFormat="1" ht="21" customHeight="1" x14ac:dyDescent="0.15">
      <c r="A21" s="708" t="s">
        <v>8</v>
      </c>
      <c r="B21" s="71" t="s">
        <v>264</v>
      </c>
      <c r="C21" s="87">
        <v>6.3288581313485386</v>
      </c>
      <c r="D21" s="88">
        <v>6.050853623313893</v>
      </c>
      <c r="E21" s="88">
        <v>5.5446712550963264</v>
      </c>
      <c r="F21" s="88">
        <v>5.4117736244540691</v>
      </c>
      <c r="G21" s="88">
        <v>5.3309463895282061</v>
      </c>
      <c r="H21" s="88">
        <v>5.7299315211205082</v>
      </c>
      <c r="I21" s="88">
        <v>5.147041637982297</v>
      </c>
      <c r="J21" s="88">
        <v>5.0110763209285825</v>
      </c>
      <c r="K21" s="88">
        <v>5.5171655620604625</v>
      </c>
      <c r="L21" s="89">
        <v>4.7328451031012415</v>
      </c>
      <c r="M21" s="112">
        <f>($C21-D21)/D21*100</f>
        <v>4.5944675799708055</v>
      </c>
      <c r="N21" s="113">
        <f t="shared" si="0"/>
        <v>14.143072513657776</v>
      </c>
      <c r="O21" s="113">
        <f t="shared" si="1"/>
        <v>16.946098830713442</v>
      </c>
      <c r="P21" s="113">
        <f t="shared" si="2"/>
        <v>18.719222984132251</v>
      </c>
      <c r="Q21" s="113">
        <f t="shared" si="3"/>
        <v>10.452596301027141</v>
      </c>
      <c r="R21" s="113">
        <f t="shared" si="4"/>
        <v>22.961082821733847</v>
      </c>
      <c r="S21" s="113">
        <f t="shared" si="5"/>
        <v>26.297380563059619</v>
      </c>
      <c r="T21" s="113">
        <f t="shared" si="6"/>
        <v>14.712129990620367</v>
      </c>
      <c r="U21" s="114">
        <f t="shared" si="7"/>
        <v>33.722063441321893</v>
      </c>
    </row>
    <row r="22" spans="1:21" s="16" customFormat="1" ht="21" customHeight="1" x14ac:dyDescent="0.15">
      <c r="A22" s="709"/>
      <c r="B22" s="73" t="s">
        <v>265</v>
      </c>
      <c r="C22" s="93">
        <v>8.2290290936212731</v>
      </c>
      <c r="D22" s="94">
        <v>8.2608456216468156</v>
      </c>
      <c r="E22" s="94">
        <v>8.1019294199330858</v>
      </c>
      <c r="F22" s="94">
        <v>7.7134958405331151</v>
      </c>
      <c r="G22" s="94">
        <v>7.3379293235353096</v>
      </c>
      <c r="H22" s="94">
        <v>7.2910022123855871</v>
      </c>
      <c r="I22" s="94">
        <v>7.2671265270471199</v>
      </c>
      <c r="J22" s="94">
        <v>7.1776733431142183</v>
      </c>
      <c r="K22" s="94">
        <v>6.81625895836806</v>
      </c>
      <c r="L22" s="95">
        <v>6.6431627743049964</v>
      </c>
      <c r="M22" s="118">
        <f>($C22-D22)/D22*100</f>
        <v>-0.38514856084672577</v>
      </c>
      <c r="N22" s="119">
        <f t="shared" si="0"/>
        <v>1.5687580957627874</v>
      </c>
      <c r="O22" s="119">
        <f t="shared" si="1"/>
        <v>6.6835227988212305</v>
      </c>
      <c r="P22" s="119">
        <f t="shared" si="2"/>
        <v>12.143749698268344</v>
      </c>
      <c r="Q22" s="119">
        <f t="shared" si="3"/>
        <v>12.865541031412844</v>
      </c>
      <c r="R22" s="119">
        <f t="shared" si="4"/>
        <v>13.236353639834132</v>
      </c>
      <c r="S22" s="119">
        <f t="shared" si="5"/>
        <v>14.647584255358396</v>
      </c>
      <c r="T22" s="119">
        <f t="shared" si="6"/>
        <v>20.726473918934804</v>
      </c>
      <c r="U22" s="125" t="s">
        <v>276</v>
      </c>
    </row>
  </sheetData>
  <mergeCells count="4">
    <mergeCell ref="A5:A11"/>
    <mergeCell ref="A12:A14"/>
    <mergeCell ref="A15:A18"/>
    <mergeCell ref="A21:A22"/>
  </mergeCells>
  <conditionalFormatting sqref="M4">
    <cfRule type="iconSet" priority="2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4">
    <cfRule type="iconSet" priority="2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4">
    <cfRule type="iconSet" priority="2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4">
    <cfRule type="iconSet" priority="2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4">
    <cfRule type="iconSet" priority="2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4">
    <cfRule type="iconSet" priority="1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4">
    <cfRule type="iconSet" priority="1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4">
    <cfRule type="iconSet" priority="1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4">
    <cfRule type="iconSet" priority="1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5:U11">
    <cfRule type="iconSet" priority="1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12:U14">
    <cfRule type="iconSet" priority="1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15:U18">
    <cfRule type="iconSet" priority="1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0:U20">
    <cfRule type="iconSet" priority="1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21:U22">
    <cfRule type="iconSet" priority="10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M19">
    <cfRule type="iconSet" priority="9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N19">
    <cfRule type="iconSet" priority="8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O19">
    <cfRule type="iconSet" priority="7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P19">
    <cfRule type="iconSet" priority="6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Q19">
    <cfRule type="iconSet" priority="5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R19">
    <cfRule type="iconSet" priority="4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S19">
    <cfRule type="iconSet" priority="3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T19">
    <cfRule type="iconSet" priority="2">
      <iconSet iconSet="5Arrows">
        <cfvo type="percent" val="0"/>
        <cfvo type="num" val="-5"/>
        <cfvo type="num" val="-2"/>
        <cfvo type="num" val="2"/>
        <cfvo type="num" val="5"/>
      </iconSet>
    </cfRule>
  </conditionalFormatting>
  <conditionalFormatting sqref="U19">
    <cfRule type="iconSet" priority="1">
      <iconSet iconSet="5Arrows">
        <cfvo type="percent" val="0"/>
        <cfvo type="num" val="-5"/>
        <cfvo type="num" val="-2"/>
        <cfvo type="num" val="2"/>
        <cfvo type="num" val="5"/>
      </iconSet>
    </cfRule>
  </conditionalFormatting>
  <pageMargins left="0.7" right="0.7" top="0.75" bottom="0.75" header="0.3" footer="0.3"/>
  <pageSetup paperSize="9" orientation="portrait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1">
    <tabColor rgb="FFFF0000"/>
  </sheetPr>
  <dimension ref="A1:W34"/>
  <sheetViews>
    <sheetView showGridLines="0" topLeftCell="B1" zoomScaleNormal="100" workbookViewId="0">
      <selection activeCell="V6" sqref="V6"/>
    </sheetView>
  </sheetViews>
  <sheetFormatPr baseColWidth="10" defaultColWidth="9.1640625" defaultRowHeight="13" x14ac:dyDescent="0.15"/>
  <cols>
    <col min="1" max="1" width="39.5" style="3" customWidth="1"/>
    <col min="2" max="9" width="7.6640625" style="3" customWidth="1"/>
    <col min="10" max="10" width="7.6640625" style="2" customWidth="1"/>
    <col min="11" max="21" width="7.6640625" style="3" customWidth="1"/>
    <col min="22" max="23" width="10.5" style="3" customWidth="1"/>
    <col min="24" max="16384" width="9.1640625" style="3"/>
  </cols>
  <sheetData>
    <row r="1" spans="1:23" ht="50" customHeight="1" x14ac:dyDescent="0.15">
      <c r="A1" s="714" t="s">
        <v>318</v>
      </c>
      <c r="B1" s="714"/>
      <c r="C1" s="714"/>
      <c r="D1" s="715" t="s">
        <v>268</v>
      </c>
      <c r="E1" s="716"/>
      <c r="F1" s="716"/>
      <c r="G1" s="716"/>
      <c r="H1" s="716"/>
      <c r="I1" s="716"/>
      <c r="J1" s="716"/>
      <c r="K1" s="717"/>
    </row>
    <row r="4" spans="1:23" ht="55.5" customHeight="1" x14ac:dyDescent="0.3">
      <c r="A4" s="29" t="s">
        <v>316</v>
      </c>
      <c r="B4" s="712" t="s">
        <v>204</v>
      </c>
      <c r="C4" s="712" t="s">
        <v>84</v>
      </c>
      <c r="D4" s="712" t="s">
        <v>85</v>
      </c>
      <c r="E4" s="712" t="s">
        <v>86</v>
      </c>
      <c r="F4" s="712" t="s">
        <v>73</v>
      </c>
      <c r="G4" s="712" t="s">
        <v>74</v>
      </c>
      <c r="H4" s="712" t="s">
        <v>78</v>
      </c>
      <c r="I4" s="712" t="s">
        <v>68</v>
      </c>
      <c r="J4" s="712" t="s">
        <v>69</v>
      </c>
      <c r="K4" s="712" t="s">
        <v>79</v>
      </c>
      <c r="L4" s="712" t="s">
        <v>87</v>
      </c>
      <c r="M4" s="712" t="s">
        <v>70</v>
      </c>
      <c r="N4" s="712" t="s">
        <v>88</v>
      </c>
      <c r="O4" s="712" t="s">
        <v>90</v>
      </c>
      <c r="P4" s="712" t="s">
        <v>91</v>
      </c>
      <c r="Q4" s="712" t="s">
        <v>80</v>
      </c>
      <c r="R4" s="712" t="s">
        <v>75</v>
      </c>
      <c r="S4" s="712" t="s">
        <v>81</v>
      </c>
      <c r="T4" s="712" t="s">
        <v>71</v>
      </c>
      <c r="U4" s="712" t="s">
        <v>76</v>
      </c>
      <c r="V4" s="710" t="s">
        <v>13</v>
      </c>
      <c r="W4" s="712" t="s">
        <v>475</v>
      </c>
    </row>
    <row r="5" spans="1:23" ht="54" customHeight="1" x14ac:dyDescent="0.3">
      <c r="A5" s="30" t="s">
        <v>317</v>
      </c>
      <c r="B5" s="713"/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3"/>
      <c r="O5" s="713"/>
      <c r="P5" s="713"/>
      <c r="Q5" s="713"/>
      <c r="R5" s="713"/>
      <c r="S5" s="713"/>
      <c r="T5" s="713"/>
      <c r="U5" s="713"/>
      <c r="V5" s="711"/>
      <c r="W5" s="713"/>
    </row>
    <row r="6" spans="1:23" ht="22" customHeight="1" x14ac:dyDescent="0.15">
      <c r="A6" s="31" t="s">
        <v>3</v>
      </c>
      <c r="B6" s="32">
        <v>126</v>
      </c>
      <c r="C6" s="32">
        <v>36</v>
      </c>
      <c r="D6" s="32">
        <v>78</v>
      </c>
      <c r="E6" s="32">
        <v>332</v>
      </c>
      <c r="F6" s="32">
        <v>541</v>
      </c>
      <c r="G6" s="32">
        <v>168</v>
      </c>
      <c r="H6" s="32">
        <v>560</v>
      </c>
      <c r="I6" s="32">
        <v>151</v>
      </c>
      <c r="J6" s="32">
        <v>996</v>
      </c>
      <c r="K6" s="32">
        <v>195</v>
      </c>
      <c r="L6" s="32">
        <v>14</v>
      </c>
      <c r="M6" s="32">
        <v>356</v>
      </c>
      <c r="N6" s="32">
        <v>301</v>
      </c>
      <c r="O6" s="32">
        <v>115</v>
      </c>
      <c r="P6" s="32">
        <v>328</v>
      </c>
      <c r="Q6" s="32">
        <v>372</v>
      </c>
      <c r="R6" s="32">
        <v>142</v>
      </c>
      <c r="S6" s="32">
        <v>88</v>
      </c>
      <c r="T6" s="32">
        <v>24</v>
      </c>
      <c r="U6" s="32">
        <v>462</v>
      </c>
      <c r="V6" s="33">
        <v>5385</v>
      </c>
      <c r="W6" s="619">
        <v>3.4582132564841501E-2</v>
      </c>
    </row>
    <row r="7" spans="1:23" ht="22" customHeight="1" x14ac:dyDescent="0.15">
      <c r="A7" s="34" t="s">
        <v>4</v>
      </c>
      <c r="B7" s="35">
        <v>322</v>
      </c>
      <c r="C7" s="35">
        <v>143</v>
      </c>
      <c r="D7" s="35">
        <v>290</v>
      </c>
      <c r="E7" s="35">
        <v>821</v>
      </c>
      <c r="F7" s="35">
        <v>1554</v>
      </c>
      <c r="G7" s="35">
        <v>473</v>
      </c>
      <c r="H7" s="35">
        <v>931</v>
      </c>
      <c r="I7" s="35">
        <v>345</v>
      </c>
      <c r="J7" s="35">
        <v>2455</v>
      </c>
      <c r="K7" s="35">
        <v>715</v>
      </c>
      <c r="L7" s="35">
        <v>48</v>
      </c>
      <c r="M7" s="35">
        <v>1278</v>
      </c>
      <c r="N7" s="35">
        <v>882</v>
      </c>
      <c r="O7" s="35">
        <v>517</v>
      </c>
      <c r="P7" s="35">
        <v>1016</v>
      </c>
      <c r="Q7" s="35">
        <v>1365</v>
      </c>
      <c r="R7" s="35">
        <v>521</v>
      </c>
      <c r="S7" s="35">
        <v>292</v>
      </c>
      <c r="T7" s="35">
        <v>33</v>
      </c>
      <c r="U7" s="35">
        <v>1254</v>
      </c>
      <c r="V7" s="36">
        <v>15255</v>
      </c>
      <c r="W7" s="620">
        <v>-2.8034405861739407E-2</v>
      </c>
    </row>
    <row r="8" spans="1:23" ht="18" customHeight="1" x14ac:dyDescent="0.15">
      <c r="A8" s="53" t="s">
        <v>32</v>
      </c>
      <c r="B8" s="54">
        <v>162</v>
      </c>
      <c r="C8" s="54">
        <v>76</v>
      </c>
      <c r="D8" s="54">
        <v>145</v>
      </c>
      <c r="E8" s="54">
        <v>393</v>
      </c>
      <c r="F8" s="54">
        <v>821</v>
      </c>
      <c r="G8" s="54">
        <v>296</v>
      </c>
      <c r="H8" s="54">
        <v>504</v>
      </c>
      <c r="I8" s="54">
        <v>193</v>
      </c>
      <c r="J8" s="54">
        <v>1346</v>
      </c>
      <c r="K8" s="54">
        <v>383</v>
      </c>
      <c r="L8" s="54">
        <v>21</v>
      </c>
      <c r="M8" s="54">
        <v>720</v>
      </c>
      <c r="N8" s="54">
        <v>443</v>
      </c>
      <c r="O8" s="54">
        <v>308</v>
      </c>
      <c r="P8" s="54">
        <v>491</v>
      </c>
      <c r="Q8" s="54">
        <v>699</v>
      </c>
      <c r="R8" s="54">
        <v>330</v>
      </c>
      <c r="S8" s="54">
        <v>163</v>
      </c>
      <c r="T8" s="54">
        <v>14</v>
      </c>
      <c r="U8" s="54">
        <v>767</v>
      </c>
      <c r="V8" s="52">
        <v>8275</v>
      </c>
      <c r="W8" s="621">
        <v>-2.1057612681888088E-2</v>
      </c>
    </row>
    <row r="9" spans="1:23" ht="18" customHeight="1" x14ac:dyDescent="0.15">
      <c r="A9" s="53" t="s">
        <v>33</v>
      </c>
      <c r="B9" s="54">
        <v>20</v>
      </c>
      <c r="C9" s="54">
        <v>5</v>
      </c>
      <c r="D9" s="54">
        <v>9</v>
      </c>
      <c r="E9" s="54">
        <v>14</v>
      </c>
      <c r="F9" s="54">
        <v>59</v>
      </c>
      <c r="G9" s="54">
        <v>21</v>
      </c>
      <c r="H9" s="54">
        <v>35</v>
      </c>
      <c r="I9" s="54">
        <v>14</v>
      </c>
      <c r="J9" s="54">
        <v>87</v>
      </c>
      <c r="K9" s="54">
        <v>32</v>
      </c>
      <c r="L9" s="54">
        <v>1</v>
      </c>
      <c r="M9" s="54">
        <v>25</v>
      </c>
      <c r="N9" s="54">
        <v>31</v>
      </c>
      <c r="O9" s="54">
        <v>5</v>
      </c>
      <c r="P9" s="54">
        <v>29</v>
      </c>
      <c r="Q9" s="54">
        <v>98</v>
      </c>
      <c r="R9" s="54">
        <v>13</v>
      </c>
      <c r="S9" s="54">
        <v>14</v>
      </c>
      <c r="T9" s="54">
        <v>2</v>
      </c>
      <c r="U9" s="54">
        <v>35</v>
      </c>
      <c r="V9" s="52">
        <v>549</v>
      </c>
      <c r="W9" s="621">
        <v>-7.2635135135135129E-2</v>
      </c>
    </row>
    <row r="10" spans="1:23" ht="18" customHeight="1" x14ac:dyDescent="0.15">
      <c r="A10" s="53" t="s">
        <v>34</v>
      </c>
      <c r="B10" s="54">
        <v>9</v>
      </c>
      <c r="C10" s="54">
        <v>1</v>
      </c>
      <c r="D10" s="54">
        <v>11</v>
      </c>
      <c r="E10" s="54">
        <v>54</v>
      </c>
      <c r="F10" s="54">
        <v>52</v>
      </c>
      <c r="G10" s="54">
        <v>22</v>
      </c>
      <c r="H10" s="54">
        <v>44</v>
      </c>
      <c r="I10" s="54">
        <v>10</v>
      </c>
      <c r="J10" s="54">
        <v>126</v>
      </c>
      <c r="K10" s="54">
        <v>31</v>
      </c>
      <c r="L10" s="54">
        <v>4</v>
      </c>
      <c r="M10" s="54">
        <v>34</v>
      </c>
      <c r="N10" s="54">
        <v>42</v>
      </c>
      <c r="O10" s="54">
        <v>7</v>
      </c>
      <c r="P10" s="54">
        <v>32</v>
      </c>
      <c r="Q10" s="54">
        <v>49</v>
      </c>
      <c r="R10" s="54">
        <v>19</v>
      </c>
      <c r="S10" s="54">
        <v>6</v>
      </c>
      <c r="T10" s="54">
        <v>2</v>
      </c>
      <c r="U10" s="54">
        <v>38</v>
      </c>
      <c r="V10" s="52">
        <v>593</v>
      </c>
      <c r="W10" s="621">
        <v>-5.4226475279106859E-2</v>
      </c>
    </row>
    <row r="11" spans="1:23" ht="18" customHeight="1" x14ac:dyDescent="0.15">
      <c r="A11" s="53" t="s">
        <v>35</v>
      </c>
      <c r="B11" s="54">
        <v>32</v>
      </c>
      <c r="C11" s="54">
        <v>26</v>
      </c>
      <c r="D11" s="54">
        <v>25</v>
      </c>
      <c r="E11" s="54">
        <v>114</v>
      </c>
      <c r="F11" s="54">
        <v>267</v>
      </c>
      <c r="G11" s="54">
        <v>78</v>
      </c>
      <c r="H11" s="54">
        <v>142</v>
      </c>
      <c r="I11" s="54">
        <v>66</v>
      </c>
      <c r="J11" s="54">
        <v>367</v>
      </c>
      <c r="K11" s="54">
        <v>104</v>
      </c>
      <c r="L11" s="54">
        <v>4</v>
      </c>
      <c r="M11" s="54">
        <v>203</v>
      </c>
      <c r="N11" s="54">
        <v>82</v>
      </c>
      <c r="O11" s="54">
        <v>92</v>
      </c>
      <c r="P11" s="54">
        <v>137</v>
      </c>
      <c r="Q11" s="54">
        <v>266</v>
      </c>
      <c r="R11" s="54">
        <v>66</v>
      </c>
      <c r="S11" s="54">
        <v>55</v>
      </c>
      <c r="T11" s="54">
        <v>9</v>
      </c>
      <c r="U11" s="54">
        <v>182</v>
      </c>
      <c r="V11" s="52">
        <v>2317</v>
      </c>
      <c r="W11" s="622">
        <v>3.4836980794997766E-2</v>
      </c>
    </row>
    <row r="12" spans="1:23" ht="18" customHeight="1" x14ac:dyDescent="0.15">
      <c r="A12" s="53" t="s">
        <v>36</v>
      </c>
      <c r="B12" s="54">
        <v>23</v>
      </c>
      <c r="C12" s="54">
        <v>2</v>
      </c>
      <c r="D12" s="54">
        <v>3</v>
      </c>
      <c r="E12" s="54">
        <v>23</v>
      </c>
      <c r="F12" s="54">
        <v>61</v>
      </c>
      <c r="G12" s="54">
        <v>15</v>
      </c>
      <c r="H12" s="54">
        <v>27</v>
      </c>
      <c r="I12" s="54">
        <v>18</v>
      </c>
      <c r="J12" s="54">
        <v>98</v>
      </c>
      <c r="K12" s="54">
        <v>32</v>
      </c>
      <c r="L12" s="54"/>
      <c r="M12" s="54">
        <v>34</v>
      </c>
      <c r="N12" s="54">
        <v>57</v>
      </c>
      <c r="O12" s="54">
        <v>24</v>
      </c>
      <c r="P12" s="54">
        <v>41</v>
      </c>
      <c r="Q12" s="54">
        <v>46</v>
      </c>
      <c r="R12" s="54">
        <v>24</v>
      </c>
      <c r="S12" s="54">
        <v>13</v>
      </c>
      <c r="T12" s="54"/>
      <c r="U12" s="54">
        <v>27</v>
      </c>
      <c r="V12" s="52">
        <v>568</v>
      </c>
      <c r="W12" s="621">
        <v>-4.8576214405360134E-2</v>
      </c>
    </row>
    <row r="13" spans="1:23" ht="18" customHeight="1" x14ac:dyDescent="0.15">
      <c r="A13" s="53" t="s">
        <v>37</v>
      </c>
      <c r="B13" s="54">
        <v>27</v>
      </c>
      <c r="C13" s="54">
        <v>7</v>
      </c>
      <c r="D13" s="54">
        <v>8</v>
      </c>
      <c r="E13" s="54">
        <v>52</v>
      </c>
      <c r="F13" s="54">
        <v>208</v>
      </c>
      <c r="G13" s="54">
        <v>34</v>
      </c>
      <c r="H13" s="54">
        <v>80</v>
      </c>
      <c r="I13" s="54">
        <v>28</v>
      </c>
      <c r="J13" s="54">
        <v>234</v>
      </c>
      <c r="K13" s="54">
        <v>80</v>
      </c>
      <c r="L13" s="54">
        <v>5</v>
      </c>
      <c r="M13" s="54">
        <v>146</v>
      </c>
      <c r="N13" s="54">
        <v>62</v>
      </c>
      <c r="O13" s="54">
        <v>37</v>
      </c>
      <c r="P13" s="54">
        <v>120</v>
      </c>
      <c r="Q13" s="54">
        <v>164</v>
      </c>
      <c r="R13" s="54">
        <v>60</v>
      </c>
      <c r="S13" s="54">
        <v>21</v>
      </c>
      <c r="T13" s="54">
        <v>5</v>
      </c>
      <c r="U13" s="54">
        <v>124</v>
      </c>
      <c r="V13" s="52">
        <v>1502</v>
      </c>
      <c r="W13" s="621">
        <v>-7.7961939840392874E-2</v>
      </c>
    </row>
    <row r="14" spans="1:23" ht="18" customHeight="1" x14ac:dyDescent="0.15">
      <c r="A14" s="53" t="s">
        <v>27</v>
      </c>
      <c r="B14" s="54">
        <v>49</v>
      </c>
      <c r="C14" s="54">
        <v>26</v>
      </c>
      <c r="D14" s="54">
        <v>89</v>
      </c>
      <c r="E14" s="54">
        <v>171</v>
      </c>
      <c r="F14" s="54">
        <v>86</v>
      </c>
      <c r="G14" s="54">
        <v>7</v>
      </c>
      <c r="H14" s="54">
        <v>99</v>
      </c>
      <c r="I14" s="54">
        <v>16</v>
      </c>
      <c r="J14" s="54">
        <v>197</v>
      </c>
      <c r="K14" s="54">
        <v>53</v>
      </c>
      <c r="L14" s="54">
        <v>13</v>
      </c>
      <c r="M14" s="54">
        <v>116</v>
      </c>
      <c r="N14" s="54">
        <v>165</v>
      </c>
      <c r="O14" s="54">
        <v>44</v>
      </c>
      <c r="P14" s="54">
        <v>166</v>
      </c>
      <c r="Q14" s="54">
        <v>43</v>
      </c>
      <c r="R14" s="54">
        <v>9</v>
      </c>
      <c r="S14" s="54">
        <v>20</v>
      </c>
      <c r="T14" s="54">
        <v>1</v>
      </c>
      <c r="U14" s="54">
        <v>81</v>
      </c>
      <c r="V14" s="52">
        <v>1451</v>
      </c>
      <c r="W14" s="621">
        <v>-6.8677792041078309E-2</v>
      </c>
    </row>
    <row r="15" spans="1:23" ht="22" customHeight="1" x14ac:dyDescent="0.15">
      <c r="A15" s="37" t="s">
        <v>5</v>
      </c>
      <c r="B15" s="38">
        <v>243</v>
      </c>
      <c r="C15" s="38">
        <v>91</v>
      </c>
      <c r="D15" s="38">
        <v>199</v>
      </c>
      <c r="E15" s="38">
        <v>462</v>
      </c>
      <c r="F15" s="38">
        <v>1100</v>
      </c>
      <c r="G15" s="38">
        <v>304</v>
      </c>
      <c r="H15" s="38">
        <v>558</v>
      </c>
      <c r="I15" s="38">
        <v>286</v>
      </c>
      <c r="J15" s="38">
        <v>1427</v>
      </c>
      <c r="K15" s="38">
        <v>516</v>
      </c>
      <c r="L15" s="38">
        <v>49</v>
      </c>
      <c r="M15" s="38">
        <v>940</v>
      </c>
      <c r="N15" s="38">
        <v>656</v>
      </c>
      <c r="O15" s="38">
        <v>255</v>
      </c>
      <c r="P15" s="38">
        <v>562</v>
      </c>
      <c r="Q15" s="38">
        <v>837</v>
      </c>
      <c r="R15" s="38">
        <v>421</v>
      </c>
      <c r="S15" s="38">
        <v>256</v>
      </c>
      <c r="T15" s="38">
        <v>32</v>
      </c>
      <c r="U15" s="38">
        <v>734</v>
      </c>
      <c r="V15" s="38">
        <v>9928</v>
      </c>
      <c r="W15" s="623">
        <v>-6.8027210884353739E-3</v>
      </c>
    </row>
    <row r="16" spans="1:23" ht="18" customHeight="1" x14ac:dyDescent="0.15">
      <c r="A16" s="53" t="s">
        <v>38</v>
      </c>
      <c r="B16" s="54">
        <v>90</v>
      </c>
      <c r="C16" s="54">
        <v>38</v>
      </c>
      <c r="D16" s="54">
        <v>101</v>
      </c>
      <c r="E16" s="54">
        <v>142</v>
      </c>
      <c r="F16" s="54">
        <v>297</v>
      </c>
      <c r="G16" s="54">
        <v>124</v>
      </c>
      <c r="H16" s="54">
        <v>211</v>
      </c>
      <c r="I16" s="54">
        <v>91</v>
      </c>
      <c r="J16" s="54">
        <v>432</v>
      </c>
      <c r="K16" s="54">
        <v>150</v>
      </c>
      <c r="L16" s="54">
        <v>16</v>
      </c>
      <c r="M16" s="54">
        <v>265</v>
      </c>
      <c r="N16" s="54">
        <v>225</v>
      </c>
      <c r="O16" s="54">
        <v>87</v>
      </c>
      <c r="P16" s="54">
        <v>219</v>
      </c>
      <c r="Q16" s="54">
        <v>348</v>
      </c>
      <c r="R16" s="54">
        <v>145</v>
      </c>
      <c r="S16" s="54">
        <v>106</v>
      </c>
      <c r="T16" s="54">
        <v>14</v>
      </c>
      <c r="U16" s="54">
        <v>282</v>
      </c>
      <c r="V16" s="52">
        <v>3383</v>
      </c>
      <c r="W16" s="621">
        <v>-5.5849500293944738E-3</v>
      </c>
    </row>
    <row r="17" spans="1:23" ht="18" customHeight="1" x14ac:dyDescent="0.15">
      <c r="A17" s="53" t="s">
        <v>39</v>
      </c>
      <c r="B17" s="54">
        <v>110</v>
      </c>
      <c r="C17" s="54">
        <v>43</v>
      </c>
      <c r="D17" s="54">
        <v>63</v>
      </c>
      <c r="E17" s="54">
        <v>245</v>
      </c>
      <c r="F17" s="54">
        <v>618</v>
      </c>
      <c r="G17" s="54">
        <v>125</v>
      </c>
      <c r="H17" s="54">
        <v>294</v>
      </c>
      <c r="I17" s="54">
        <v>157</v>
      </c>
      <c r="J17" s="54">
        <v>818</v>
      </c>
      <c r="K17" s="54">
        <v>296</v>
      </c>
      <c r="L17" s="54">
        <v>27</v>
      </c>
      <c r="M17" s="54">
        <v>551</v>
      </c>
      <c r="N17" s="54">
        <v>344</v>
      </c>
      <c r="O17" s="54">
        <v>96</v>
      </c>
      <c r="P17" s="54">
        <v>247</v>
      </c>
      <c r="Q17" s="54">
        <v>360</v>
      </c>
      <c r="R17" s="54">
        <v>214</v>
      </c>
      <c r="S17" s="54">
        <v>109</v>
      </c>
      <c r="T17" s="54">
        <v>17</v>
      </c>
      <c r="U17" s="54">
        <v>366</v>
      </c>
      <c r="V17" s="52">
        <v>5100</v>
      </c>
      <c r="W17" s="622">
        <v>4.134672179562906E-3</v>
      </c>
    </row>
    <row r="18" spans="1:23" ht="18" customHeight="1" x14ac:dyDescent="0.15">
      <c r="A18" s="53" t="s">
        <v>28</v>
      </c>
      <c r="B18" s="54">
        <v>43</v>
      </c>
      <c r="C18" s="54">
        <v>10</v>
      </c>
      <c r="D18" s="54">
        <v>35</v>
      </c>
      <c r="E18" s="54">
        <v>75</v>
      </c>
      <c r="F18" s="54">
        <v>185</v>
      </c>
      <c r="G18" s="54">
        <v>55</v>
      </c>
      <c r="H18" s="54">
        <v>53</v>
      </c>
      <c r="I18" s="54">
        <v>38</v>
      </c>
      <c r="J18" s="54">
        <v>177</v>
      </c>
      <c r="K18" s="54">
        <v>70</v>
      </c>
      <c r="L18" s="54">
        <v>6</v>
      </c>
      <c r="M18" s="54">
        <v>124</v>
      </c>
      <c r="N18" s="54">
        <v>87</v>
      </c>
      <c r="O18" s="54">
        <v>72</v>
      </c>
      <c r="P18" s="54">
        <v>96</v>
      </c>
      <c r="Q18" s="54">
        <v>129</v>
      </c>
      <c r="R18" s="54">
        <v>62</v>
      </c>
      <c r="S18" s="54">
        <v>41</v>
      </c>
      <c r="T18" s="54">
        <v>1</v>
      </c>
      <c r="U18" s="54">
        <v>86</v>
      </c>
      <c r="V18" s="52">
        <v>1445</v>
      </c>
      <c r="W18" s="621">
        <v>-4.6204620462046202E-2</v>
      </c>
    </row>
    <row r="19" spans="1:23" ht="22" customHeight="1" x14ac:dyDescent="0.15">
      <c r="A19" s="39" t="s">
        <v>6</v>
      </c>
      <c r="B19" s="40">
        <v>192</v>
      </c>
      <c r="C19" s="40">
        <v>51</v>
      </c>
      <c r="D19" s="40">
        <v>63</v>
      </c>
      <c r="E19" s="40">
        <v>221</v>
      </c>
      <c r="F19" s="40">
        <v>1027</v>
      </c>
      <c r="G19" s="40">
        <v>386</v>
      </c>
      <c r="H19" s="40">
        <v>332</v>
      </c>
      <c r="I19" s="40">
        <v>247</v>
      </c>
      <c r="J19" s="40">
        <v>2482</v>
      </c>
      <c r="K19" s="40">
        <v>539</v>
      </c>
      <c r="L19" s="40">
        <v>38</v>
      </c>
      <c r="M19" s="40">
        <v>986</v>
      </c>
      <c r="N19" s="40">
        <v>175</v>
      </c>
      <c r="O19" s="40">
        <v>148</v>
      </c>
      <c r="P19" s="40">
        <v>193</v>
      </c>
      <c r="Q19" s="40">
        <v>1319</v>
      </c>
      <c r="R19" s="40">
        <v>316</v>
      </c>
      <c r="S19" s="40">
        <v>294</v>
      </c>
      <c r="T19" s="40">
        <v>24</v>
      </c>
      <c r="U19" s="40">
        <v>1022</v>
      </c>
      <c r="V19" s="40">
        <v>10055</v>
      </c>
      <c r="W19" s="624">
        <v>-3.2242540904716073E-2</v>
      </c>
    </row>
    <row r="20" spans="1:23" ht="18" customHeight="1" x14ac:dyDescent="0.15">
      <c r="A20" s="53" t="s">
        <v>40</v>
      </c>
      <c r="B20" s="54">
        <v>119</v>
      </c>
      <c r="C20" s="54">
        <v>35</v>
      </c>
      <c r="D20" s="54">
        <v>49</v>
      </c>
      <c r="E20" s="54">
        <v>137</v>
      </c>
      <c r="F20" s="54">
        <v>504</v>
      </c>
      <c r="G20" s="54">
        <v>244</v>
      </c>
      <c r="H20" s="54">
        <v>138</v>
      </c>
      <c r="I20" s="54">
        <v>112</v>
      </c>
      <c r="J20" s="54">
        <v>1182</v>
      </c>
      <c r="K20" s="54">
        <v>286</v>
      </c>
      <c r="L20" s="54">
        <v>26</v>
      </c>
      <c r="M20" s="54">
        <v>558</v>
      </c>
      <c r="N20" s="54">
        <v>93</v>
      </c>
      <c r="O20" s="54">
        <v>104</v>
      </c>
      <c r="P20" s="54">
        <v>99</v>
      </c>
      <c r="Q20" s="54">
        <v>777</v>
      </c>
      <c r="R20" s="54">
        <v>115</v>
      </c>
      <c r="S20" s="54">
        <v>168</v>
      </c>
      <c r="T20" s="54">
        <v>14</v>
      </c>
      <c r="U20" s="54">
        <v>547</v>
      </c>
      <c r="V20" s="52">
        <v>5307</v>
      </c>
      <c r="W20" s="621">
        <v>-1.2651162790697675E-2</v>
      </c>
    </row>
    <row r="21" spans="1:23" ht="18" customHeight="1" x14ac:dyDescent="0.15">
      <c r="A21" s="53" t="s">
        <v>41</v>
      </c>
      <c r="B21" s="54">
        <v>28</v>
      </c>
      <c r="C21" s="54">
        <v>10</v>
      </c>
      <c r="D21" s="54">
        <v>9</v>
      </c>
      <c r="E21" s="54">
        <v>41</v>
      </c>
      <c r="F21" s="54">
        <v>165</v>
      </c>
      <c r="G21" s="54">
        <v>56</v>
      </c>
      <c r="H21" s="54">
        <v>48</v>
      </c>
      <c r="I21" s="54">
        <v>24</v>
      </c>
      <c r="J21" s="54">
        <v>385</v>
      </c>
      <c r="K21" s="54">
        <v>81</v>
      </c>
      <c r="L21" s="54">
        <v>3</v>
      </c>
      <c r="M21" s="54">
        <v>110</v>
      </c>
      <c r="N21" s="54">
        <v>45</v>
      </c>
      <c r="O21" s="54">
        <v>16</v>
      </c>
      <c r="P21" s="54">
        <v>40</v>
      </c>
      <c r="Q21" s="54">
        <v>146</v>
      </c>
      <c r="R21" s="54">
        <v>25</v>
      </c>
      <c r="S21" s="54">
        <v>35</v>
      </c>
      <c r="T21" s="54">
        <v>1</v>
      </c>
      <c r="U21" s="54">
        <v>140</v>
      </c>
      <c r="V21" s="52">
        <v>1408</v>
      </c>
      <c r="W21" s="621">
        <v>-2.0862308762169681E-2</v>
      </c>
    </row>
    <row r="22" spans="1:23" ht="18" customHeight="1" x14ac:dyDescent="0.15">
      <c r="A22" s="53" t="s">
        <v>42</v>
      </c>
      <c r="B22" s="54">
        <v>23</v>
      </c>
      <c r="C22" s="54"/>
      <c r="D22" s="54">
        <v>3</v>
      </c>
      <c r="E22" s="54">
        <v>14</v>
      </c>
      <c r="F22" s="54">
        <v>165</v>
      </c>
      <c r="G22" s="54">
        <v>50</v>
      </c>
      <c r="H22" s="54">
        <v>51</v>
      </c>
      <c r="I22" s="54">
        <v>27</v>
      </c>
      <c r="J22" s="54">
        <v>370</v>
      </c>
      <c r="K22" s="54">
        <v>55</v>
      </c>
      <c r="L22" s="54">
        <v>2</v>
      </c>
      <c r="M22" s="54">
        <v>113</v>
      </c>
      <c r="N22" s="54">
        <v>11</v>
      </c>
      <c r="O22" s="54">
        <v>14</v>
      </c>
      <c r="P22" s="54">
        <v>18</v>
      </c>
      <c r="Q22" s="54">
        <v>210</v>
      </c>
      <c r="R22" s="54">
        <v>39</v>
      </c>
      <c r="S22" s="54">
        <v>37</v>
      </c>
      <c r="T22" s="54"/>
      <c r="U22" s="54">
        <v>143</v>
      </c>
      <c r="V22" s="52">
        <v>1345</v>
      </c>
      <c r="W22" s="621">
        <v>-8.8753387533875336E-2</v>
      </c>
    </row>
    <row r="23" spans="1:23" ht="18" customHeight="1" x14ac:dyDescent="0.15">
      <c r="A23" s="53" t="s">
        <v>43</v>
      </c>
      <c r="B23" s="54">
        <v>22</v>
      </c>
      <c r="C23" s="54">
        <v>6</v>
      </c>
      <c r="D23" s="54">
        <v>2</v>
      </c>
      <c r="E23" s="54">
        <v>29</v>
      </c>
      <c r="F23" s="54">
        <v>193</v>
      </c>
      <c r="G23" s="54">
        <v>36</v>
      </c>
      <c r="H23" s="54">
        <v>95</v>
      </c>
      <c r="I23" s="54">
        <v>84</v>
      </c>
      <c r="J23" s="54">
        <v>545</v>
      </c>
      <c r="K23" s="54">
        <v>117</v>
      </c>
      <c r="L23" s="54">
        <v>7</v>
      </c>
      <c r="M23" s="54">
        <v>205</v>
      </c>
      <c r="N23" s="54">
        <v>26</v>
      </c>
      <c r="O23" s="54">
        <v>14</v>
      </c>
      <c r="P23" s="54">
        <v>36</v>
      </c>
      <c r="Q23" s="54">
        <v>186</v>
      </c>
      <c r="R23" s="54">
        <v>137</v>
      </c>
      <c r="S23" s="54">
        <v>54</v>
      </c>
      <c r="T23" s="54">
        <v>9</v>
      </c>
      <c r="U23" s="54">
        <v>192</v>
      </c>
      <c r="V23" s="52">
        <v>1995</v>
      </c>
      <c r="W23" s="621">
        <v>-5.045216563541171E-2</v>
      </c>
    </row>
    <row r="24" spans="1:23" ht="22" customHeight="1" x14ac:dyDescent="0.15">
      <c r="A24" s="41" t="s">
        <v>55</v>
      </c>
      <c r="B24" s="42">
        <v>1704</v>
      </c>
      <c r="C24" s="42">
        <v>559</v>
      </c>
      <c r="D24" s="42">
        <v>613</v>
      </c>
      <c r="E24" s="42">
        <v>4055</v>
      </c>
      <c r="F24" s="42">
        <v>6232</v>
      </c>
      <c r="G24" s="42">
        <v>1986</v>
      </c>
      <c r="H24" s="42">
        <v>3800</v>
      </c>
      <c r="I24" s="42">
        <v>2407</v>
      </c>
      <c r="J24" s="42">
        <v>9166</v>
      </c>
      <c r="K24" s="42">
        <v>2960</v>
      </c>
      <c r="L24" s="42">
        <v>384</v>
      </c>
      <c r="M24" s="42">
        <v>5684</v>
      </c>
      <c r="N24" s="42">
        <v>3188</v>
      </c>
      <c r="O24" s="42">
        <v>1043</v>
      </c>
      <c r="P24" s="42">
        <v>4332</v>
      </c>
      <c r="Q24" s="42">
        <v>4499</v>
      </c>
      <c r="R24" s="42">
        <v>1677</v>
      </c>
      <c r="S24" s="42">
        <v>1436</v>
      </c>
      <c r="T24" s="42">
        <v>368</v>
      </c>
      <c r="U24" s="42">
        <v>4699</v>
      </c>
      <c r="V24" s="42">
        <v>60792</v>
      </c>
      <c r="W24" s="625">
        <v>-1.7979161618609161E-2</v>
      </c>
    </row>
    <row r="25" spans="1:23" ht="18" customHeight="1" x14ac:dyDescent="0.15">
      <c r="A25" s="53" t="s">
        <v>44</v>
      </c>
      <c r="B25" s="54">
        <v>643</v>
      </c>
      <c r="C25" s="54">
        <v>222</v>
      </c>
      <c r="D25" s="54">
        <v>251</v>
      </c>
      <c r="E25" s="54">
        <v>1378</v>
      </c>
      <c r="F25" s="54">
        <v>1763</v>
      </c>
      <c r="G25" s="54">
        <v>467</v>
      </c>
      <c r="H25" s="54">
        <v>1386</v>
      </c>
      <c r="I25" s="54">
        <v>623</v>
      </c>
      <c r="J25" s="54">
        <v>2911</v>
      </c>
      <c r="K25" s="54">
        <v>1283</v>
      </c>
      <c r="L25" s="54">
        <v>94</v>
      </c>
      <c r="M25" s="54">
        <v>2891</v>
      </c>
      <c r="N25" s="54">
        <v>1158</v>
      </c>
      <c r="O25" s="54">
        <v>261</v>
      </c>
      <c r="P25" s="54">
        <v>1607</v>
      </c>
      <c r="Q25" s="54">
        <v>1424</v>
      </c>
      <c r="R25" s="54">
        <v>664</v>
      </c>
      <c r="S25" s="54">
        <v>553</v>
      </c>
      <c r="T25" s="54">
        <v>168</v>
      </c>
      <c r="U25" s="54">
        <v>1127</v>
      </c>
      <c r="V25" s="52">
        <v>20874</v>
      </c>
      <c r="W25" s="621">
        <v>-3.311871786557969E-2</v>
      </c>
    </row>
    <row r="26" spans="1:23" ht="18" customHeight="1" x14ac:dyDescent="0.15">
      <c r="A26" s="53" t="s">
        <v>29</v>
      </c>
      <c r="B26" s="54">
        <v>1061</v>
      </c>
      <c r="C26" s="54">
        <v>337</v>
      </c>
      <c r="D26" s="54">
        <v>362</v>
      </c>
      <c r="E26" s="54">
        <v>2677</v>
      </c>
      <c r="F26" s="54">
        <v>4469</v>
      </c>
      <c r="G26" s="54">
        <v>1519</v>
      </c>
      <c r="H26" s="54">
        <v>2414</v>
      </c>
      <c r="I26" s="54">
        <v>1784</v>
      </c>
      <c r="J26" s="54">
        <v>6255</v>
      </c>
      <c r="K26" s="54">
        <v>1677</v>
      </c>
      <c r="L26" s="54">
        <v>290</v>
      </c>
      <c r="M26" s="54">
        <v>2793</v>
      </c>
      <c r="N26" s="54">
        <v>2030</v>
      </c>
      <c r="O26" s="54">
        <v>782</v>
      </c>
      <c r="P26" s="54">
        <v>2725</v>
      </c>
      <c r="Q26" s="54">
        <v>3075</v>
      </c>
      <c r="R26" s="54">
        <v>1013</v>
      </c>
      <c r="S26" s="54">
        <v>883</v>
      </c>
      <c r="T26" s="54">
        <v>200</v>
      </c>
      <c r="U26" s="54">
        <v>3572</v>
      </c>
      <c r="V26" s="52">
        <v>39918</v>
      </c>
      <c r="W26" s="621">
        <v>-9.8720111122135128E-3</v>
      </c>
    </row>
    <row r="27" spans="1:23" ht="22" customHeight="1" x14ac:dyDescent="0.15">
      <c r="A27" s="43" t="s">
        <v>7</v>
      </c>
      <c r="B27" s="44">
        <v>17</v>
      </c>
      <c r="C27" s="44">
        <v>10</v>
      </c>
      <c r="D27" s="44">
        <v>33</v>
      </c>
      <c r="E27" s="44">
        <v>39</v>
      </c>
      <c r="F27" s="44">
        <v>48</v>
      </c>
      <c r="G27" s="44">
        <v>5</v>
      </c>
      <c r="H27" s="44">
        <v>56</v>
      </c>
      <c r="I27" s="44">
        <v>4</v>
      </c>
      <c r="J27" s="44">
        <v>42</v>
      </c>
      <c r="K27" s="44">
        <v>22</v>
      </c>
      <c r="L27" s="44">
        <v>3</v>
      </c>
      <c r="M27" s="44">
        <v>36</v>
      </c>
      <c r="N27" s="44">
        <v>20</v>
      </c>
      <c r="O27" s="44">
        <v>16</v>
      </c>
      <c r="P27" s="44">
        <v>12</v>
      </c>
      <c r="Q27" s="44">
        <v>36</v>
      </c>
      <c r="R27" s="44">
        <v>2</v>
      </c>
      <c r="S27" s="44">
        <v>34</v>
      </c>
      <c r="T27" s="44">
        <v>6</v>
      </c>
      <c r="U27" s="44">
        <v>29</v>
      </c>
      <c r="V27" s="44">
        <v>470</v>
      </c>
      <c r="W27" s="626">
        <v>1.511879049676026E-2</v>
      </c>
    </row>
    <row r="28" spans="1:23" ht="18" customHeight="1" x14ac:dyDescent="0.15">
      <c r="A28" s="53" t="s">
        <v>30</v>
      </c>
      <c r="B28" s="54">
        <v>12</v>
      </c>
      <c r="C28" s="54">
        <v>6</v>
      </c>
      <c r="D28" s="54">
        <v>29</v>
      </c>
      <c r="E28" s="54">
        <v>17</v>
      </c>
      <c r="F28" s="54">
        <v>24</v>
      </c>
      <c r="G28" s="54">
        <v>2</v>
      </c>
      <c r="H28" s="54">
        <v>15</v>
      </c>
      <c r="I28" s="54">
        <v>2</v>
      </c>
      <c r="J28" s="54">
        <v>23</v>
      </c>
      <c r="K28" s="54">
        <v>16</v>
      </c>
      <c r="L28" s="54">
        <v>1</v>
      </c>
      <c r="M28" s="54">
        <v>14</v>
      </c>
      <c r="N28" s="54">
        <v>7</v>
      </c>
      <c r="O28" s="54">
        <v>10</v>
      </c>
      <c r="P28" s="54">
        <v>2</v>
      </c>
      <c r="Q28" s="54">
        <v>21</v>
      </c>
      <c r="R28" s="54">
        <v>2</v>
      </c>
      <c r="S28" s="54">
        <v>31</v>
      </c>
      <c r="T28" s="54">
        <v>6</v>
      </c>
      <c r="U28" s="54">
        <v>8</v>
      </c>
      <c r="V28" s="52">
        <v>248</v>
      </c>
      <c r="W28" s="622">
        <v>7.3593073593073599E-2</v>
      </c>
    </row>
    <row r="29" spans="1:23" ht="18" customHeight="1" x14ac:dyDescent="0.15">
      <c r="A29" s="53" t="s">
        <v>45</v>
      </c>
      <c r="B29" s="54">
        <v>5</v>
      </c>
      <c r="C29" s="54">
        <v>4</v>
      </c>
      <c r="D29" s="54">
        <v>4</v>
      </c>
      <c r="E29" s="54">
        <v>22</v>
      </c>
      <c r="F29" s="54">
        <v>24</v>
      </c>
      <c r="G29" s="54">
        <v>3</v>
      </c>
      <c r="H29" s="54">
        <v>41</v>
      </c>
      <c r="I29" s="54">
        <v>2</v>
      </c>
      <c r="J29" s="54">
        <v>19</v>
      </c>
      <c r="K29" s="54">
        <v>6</v>
      </c>
      <c r="L29" s="54">
        <v>2</v>
      </c>
      <c r="M29" s="54">
        <v>22</v>
      </c>
      <c r="N29" s="54">
        <v>13</v>
      </c>
      <c r="O29" s="54">
        <v>6</v>
      </c>
      <c r="P29" s="54">
        <v>10</v>
      </c>
      <c r="Q29" s="54">
        <v>15</v>
      </c>
      <c r="R29" s="54"/>
      <c r="S29" s="54">
        <v>3</v>
      </c>
      <c r="T29" s="54"/>
      <c r="U29" s="54">
        <v>21</v>
      </c>
      <c r="V29" s="52">
        <v>222</v>
      </c>
      <c r="W29" s="621">
        <v>-4.3103448275862072E-2</v>
      </c>
    </row>
    <row r="30" spans="1:23" ht="22" customHeight="1" x14ac:dyDescent="0.15">
      <c r="A30" s="45" t="s">
        <v>8</v>
      </c>
      <c r="B30" s="46">
        <v>17</v>
      </c>
      <c r="C30" s="46">
        <v>9</v>
      </c>
      <c r="D30" s="46">
        <v>14</v>
      </c>
      <c r="E30" s="46">
        <v>76</v>
      </c>
      <c r="F30" s="46">
        <v>172</v>
      </c>
      <c r="G30" s="46">
        <v>46</v>
      </c>
      <c r="H30" s="46">
        <v>147</v>
      </c>
      <c r="I30" s="46">
        <v>27</v>
      </c>
      <c r="J30" s="46">
        <v>306</v>
      </c>
      <c r="K30" s="46">
        <v>77</v>
      </c>
      <c r="L30" s="46">
        <v>1</v>
      </c>
      <c r="M30" s="46">
        <v>158</v>
      </c>
      <c r="N30" s="46">
        <v>43</v>
      </c>
      <c r="O30" s="46">
        <v>21</v>
      </c>
      <c r="P30" s="46">
        <v>68</v>
      </c>
      <c r="Q30" s="46">
        <v>171</v>
      </c>
      <c r="R30" s="46">
        <v>35</v>
      </c>
      <c r="S30" s="46">
        <v>61</v>
      </c>
      <c r="T30" s="46">
        <v>8</v>
      </c>
      <c r="U30" s="46">
        <v>175</v>
      </c>
      <c r="V30" s="46">
        <v>1632</v>
      </c>
      <c r="W30" s="627">
        <v>7.4074074074074077E-3</v>
      </c>
    </row>
    <row r="31" spans="1:23" ht="18" customHeight="1" x14ac:dyDescent="0.15">
      <c r="A31" s="53" t="s">
        <v>264</v>
      </c>
      <c r="B31" s="54">
        <v>10</v>
      </c>
      <c r="C31" s="54">
        <v>3</v>
      </c>
      <c r="D31" s="54">
        <v>4</v>
      </c>
      <c r="E31" s="54">
        <v>44</v>
      </c>
      <c r="F31" s="54">
        <v>71</v>
      </c>
      <c r="G31" s="54">
        <v>14</v>
      </c>
      <c r="H31" s="54">
        <v>47</v>
      </c>
      <c r="I31" s="54">
        <v>8</v>
      </c>
      <c r="J31" s="54">
        <v>114</v>
      </c>
      <c r="K31" s="54">
        <v>27</v>
      </c>
      <c r="L31" s="54"/>
      <c r="M31" s="54">
        <v>64</v>
      </c>
      <c r="N31" s="54">
        <v>17</v>
      </c>
      <c r="O31" s="54">
        <v>9</v>
      </c>
      <c r="P31" s="54">
        <v>14</v>
      </c>
      <c r="Q31" s="54">
        <v>48</v>
      </c>
      <c r="R31" s="54">
        <v>22</v>
      </c>
      <c r="S31" s="54">
        <v>23</v>
      </c>
      <c r="T31" s="54"/>
      <c r="U31" s="54">
        <v>72</v>
      </c>
      <c r="V31" s="52">
        <v>611</v>
      </c>
      <c r="W31" s="622">
        <v>1.4950166112956811E-2</v>
      </c>
    </row>
    <row r="32" spans="1:23" ht="18" customHeight="1" x14ac:dyDescent="0.15">
      <c r="A32" s="53" t="s">
        <v>265</v>
      </c>
      <c r="B32" s="54">
        <v>7</v>
      </c>
      <c r="C32" s="54">
        <v>6</v>
      </c>
      <c r="D32" s="54">
        <v>10</v>
      </c>
      <c r="E32" s="54">
        <v>32</v>
      </c>
      <c r="F32" s="54">
        <v>101</v>
      </c>
      <c r="G32" s="54">
        <v>32</v>
      </c>
      <c r="H32" s="54">
        <v>100</v>
      </c>
      <c r="I32" s="54">
        <v>19</v>
      </c>
      <c r="J32" s="54">
        <v>192</v>
      </c>
      <c r="K32" s="54">
        <v>50</v>
      </c>
      <c r="L32" s="54">
        <v>1</v>
      </c>
      <c r="M32" s="54">
        <v>94</v>
      </c>
      <c r="N32" s="54">
        <v>26</v>
      </c>
      <c r="O32" s="54">
        <v>12</v>
      </c>
      <c r="P32" s="54">
        <v>54</v>
      </c>
      <c r="Q32" s="54">
        <v>123</v>
      </c>
      <c r="R32" s="54">
        <v>13</v>
      </c>
      <c r="S32" s="54">
        <v>38</v>
      </c>
      <c r="T32" s="54">
        <v>8</v>
      </c>
      <c r="U32" s="54">
        <v>103</v>
      </c>
      <c r="V32" s="52">
        <v>1021</v>
      </c>
      <c r="W32" s="622">
        <v>2.9469548133595285E-3</v>
      </c>
    </row>
    <row r="33" spans="1:23" ht="22" customHeight="1" x14ac:dyDescent="0.15">
      <c r="A33" s="47" t="s">
        <v>9</v>
      </c>
      <c r="B33" s="48">
        <v>377</v>
      </c>
      <c r="C33" s="48">
        <v>32</v>
      </c>
      <c r="D33" s="48">
        <v>5</v>
      </c>
      <c r="E33" s="48">
        <v>222</v>
      </c>
      <c r="F33" s="48">
        <v>1710</v>
      </c>
      <c r="G33" s="48">
        <v>729</v>
      </c>
      <c r="H33" s="48">
        <v>347</v>
      </c>
      <c r="I33" s="48">
        <v>237</v>
      </c>
      <c r="J33" s="48">
        <v>2651</v>
      </c>
      <c r="K33" s="48">
        <v>972</v>
      </c>
      <c r="L33" s="48">
        <v>39</v>
      </c>
      <c r="M33" s="48">
        <v>1396</v>
      </c>
      <c r="N33" s="48">
        <v>244</v>
      </c>
      <c r="O33" s="48">
        <v>18</v>
      </c>
      <c r="P33" s="48">
        <v>64</v>
      </c>
      <c r="Q33" s="48">
        <v>937</v>
      </c>
      <c r="R33" s="48">
        <v>1132</v>
      </c>
      <c r="S33" s="48">
        <v>523</v>
      </c>
      <c r="T33" s="48">
        <v>92</v>
      </c>
      <c r="U33" s="48">
        <v>1677</v>
      </c>
      <c r="V33" s="49">
        <v>13404</v>
      </c>
      <c r="W33" s="628">
        <v>1.2692656391659111E-2</v>
      </c>
    </row>
    <row r="34" spans="1:23" ht="22" customHeight="1" x14ac:dyDescent="0.15">
      <c r="A34" s="50" t="s">
        <v>13</v>
      </c>
      <c r="B34" s="51">
        <v>2998</v>
      </c>
      <c r="C34" s="51">
        <v>931</v>
      </c>
      <c r="D34" s="51">
        <v>1295</v>
      </c>
      <c r="E34" s="51">
        <v>6228</v>
      </c>
      <c r="F34" s="51">
        <v>12384</v>
      </c>
      <c r="G34" s="51">
        <v>4097</v>
      </c>
      <c r="H34" s="51">
        <v>6731</v>
      </c>
      <c r="I34" s="51">
        <v>3704</v>
      </c>
      <c r="J34" s="51">
        <v>19525</v>
      </c>
      <c r="K34" s="51">
        <v>5996</v>
      </c>
      <c r="L34" s="51">
        <v>576</v>
      </c>
      <c r="M34" s="51">
        <v>10834</v>
      </c>
      <c r="N34" s="51">
        <v>5509</v>
      </c>
      <c r="O34" s="51">
        <v>2133</v>
      </c>
      <c r="P34" s="51">
        <v>6575</v>
      </c>
      <c r="Q34" s="51">
        <v>9536</v>
      </c>
      <c r="R34" s="51">
        <v>4246</v>
      </c>
      <c r="S34" s="51">
        <v>2984</v>
      </c>
      <c r="T34" s="51">
        <v>587</v>
      </c>
      <c r="U34" s="51">
        <v>10052</v>
      </c>
      <c r="V34" s="52">
        <v>116921</v>
      </c>
      <c r="W34" s="621">
        <v>-1.3408151210868281E-2</v>
      </c>
    </row>
  </sheetData>
  <mergeCells count="24"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T4:T5"/>
    <mergeCell ref="U4:U5"/>
    <mergeCell ref="V4:V5"/>
    <mergeCell ref="W4:W5"/>
    <mergeCell ref="N4:N5"/>
    <mergeCell ref="O4:O5"/>
    <mergeCell ref="P4:P5"/>
    <mergeCell ref="Q4:Q5"/>
    <mergeCell ref="R4:R5"/>
    <mergeCell ref="S4:S5"/>
  </mergeCells>
  <phoneticPr fontId="6" type="noConversion"/>
  <conditionalFormatting sqref="W6:W34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>
    <tabColor rgb="FFFF0000"/>
  </sheetPr>
  <dimension ref="A1:G51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6.33203125" style="6" customWidth="1"/>
    <col min="3" max="3" width="9.5" style="6" bestFit="1" customWidth="1"/>
    <col min="4" max="4" width="8.5" style="6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8" width="2.83203125" style="6" customWidth="1"/>
    <col min="9" max="16384" width="9.1640625" style="6"/>
  </cols>
  <sheetData>
    <row r="1" spans="1:7" ht="50" customHeight="1" x14ac:dyDescent="0.15">
      <c r="A1" s="658" t="s">
        <v>405</v>
      </c>
      <c r="B1" s="659"/>
      <c r="C1" s="649" t="s">
        <v>236</v>
      </c>
      <c r="D1" s="649"/>
      <c r="E1" s="649"/>
      <c r="F1" s="649"/>
      <c r="G1" s="649"/>
    </row>
    <row r="2" spans="1:7" ht="30" customHeight="1" x14ac:dyDescent="0.15">
      <c r="B2" s="7"/>
      <c r="C2" s="7"/>
      <c r="D2" s="7"/>
      <c r="E2" s="8"/>
      <c r="F2" s="8"/>
    </row>
    <row r="3" spans="1:7" ht="21.75" customHeight="1" x14ac:dyDescent="0.15">
      <c r="A3" s="7" t="s">
        <v>56</v>
      </c>
      <c r="C3" s="8"/>
      <c r="D3" s="8"/>
      <c r="E3" s="8"/>
      <c r="F3" s="7" t="s">
        <v>57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1098</v>
      </c>
      <c r="C5" s="414">
        <v>293679</v>
      </c>
      <c r="D5" s="414">
        <v>1459</v>
      </c>
      <c r="E5" s="413">
        <v>3246180.0299999993</v>
      </c>
      <c r="F5" s="413">
        <v>3420908.8199999994</v>
      </c>
      <c r="G5" s="413">
        <v>3543690.28</v>
      </c>
    </row>
    <row r="6" spans="1:7" ht="21" customHeight="1" x14ac:dyDescent="0.15">
      <c r="A6" s="9" t="s">
        <v>16</v>
      </c>
      <c r="B6" s="414">
        <v>1306</v>
      </c>
      <c r="C6" s="414">
        <v>316639</v>
      </c>
      <c r="D6" s="414">
        <v>1090</v>
      </c>
      <c r="E6" s="413">
        <v>2448685.62</v>
      </c>
      <c r="F6" s="413">
        <v>2577053.2400000007</v>
      </c>
      <c r="G6" s="413">
        <v>2689034.3000000007</v>
      </c>
    </row>
    <row r="7" spans="1:7" ht="21" customHeight="1" x14ac:dyDescent="0.15">
      <c r="A7" s="9" t="s">
        <v>17</v>
      </c>
      <c r="B7" s="414">
        <v>1765</v>
      </c>
      <c r="C7" s="414">
        <v>380641</v>
      </c>
      <c r="D7" s="414">
        <v>1028</v>
      </c>
      <c r="E7" s="413">
        <v>3041887.4699999997</v>
      </c>
      <c r="F7" s="413">
        <v>3209512.81</v>
      </c>
      <c r="G7" s="413">
        <v>3346523.83</v>
      </c>
    </row>
    <row r="8" spans="1:7" ht="21" customHeight="1" x14ac:dyDescent="0.15">
      <c r="A8" s="9" t="s">
        <v>18</v>
      </c>
      <c r="B8" s="414">
        <v>1450</v>
      </c>
      <c r="C8" s="414">
        <v>304538</v>
      </c>
      <c r="D8" s="414">
        <v>2269</v>
      </c>
      <c r="E8" s="413">
        <v>2499094.5600000005</v>
      </c>
      <c r="F8" s="413">
        <v>2630227.65</v>
      </c>
      <c r="G8" s="413">
        <v>2809718.0799999996</v>
      </c>
    </row>
    <row r="9" spans="1:7" ht="21" customHeight="1" x14ac:dyDescent="0.15">
      <c r="A9" s="9" t="s">
        <v>19</v>
      </c>
      <c r="B9" s="414">
        <v>1749</v>
      </c>
      <c r="C9" s="414">
        <v>360983</v>
      </c>
      <c r="D9" s="414">
        <v>5792</v>
      </c>
      <c r="E9" s="413">
        <v>5017734.0300000012</v>
      </c>
      <c r="F9" s="413">
        <v>5301852.13</v>
      </c>
      <c r="G9" s="413">
        <v>5598928.6300000008</v>
      </c>
    </row>
    <row r="10" spans="1:7" ht="21" customHeight="1" x14ac:dyDescent="0.15">
      <c r="A10" s="9" t="s">
        <v>20</v>
      </c>
      <c r="B10" s="414">
        <v>1282</v>
      </c>
      <c r="C10" s="414">
        <v>187529</v>
      </c>
      <c r="D10" s="414">
        <v>5905</v>
      </c>
      <c r="E10" s="413">
        <v>5966503.4299999997</v>
      </c>
      <c r="F10" s="413">
        <v>6251111.6500000004</v>
      </c>
      <c r="G10" s="413">
        <v>6353792.2000000002</v>
      </c>
    </row>
    <row r="11" spans="1:7" ht="21" customHeight="1" x14ac:dyDescent="0.15">
      <c r="A11" s="9" t="s">
        <v>21</v>
      </c>
      <c r="B11" s="414">
        <v>1391</v>
      </c>
      <c r="C11" s="414">
        <v>182562</v>
      </c>
      <c r="D11" s="414">
        <v>2943</v>
      </c>
      <c r="E11" s="413">
        <v>6215517.7400000002</v>
      </c>
      <c r="F11" s="413">
        <v>7107417.0099999998</v>
      </c>
      <c r="G11" s="413">
        <v>7648240.0200000014</v>
      </c>
    </row>
    <row r="12" spans="1:7" ht="21" customHeight="1" x14ac:dyDescent="0.15">
      <c r="A12" s="9" t="s">
        <v>22</v>
      </c>
      <c r="B12" s="414">
        <v>1122</v>
      </c>
      <c r="C12" s="414">
        <v>145271</v>
      </c>
      <c r="D12" s="414">
        <v>3378</v>
      </c>
      <c r="E12" s="413">
        <v>3469575.35</v>
      </c>
      <c r="F12" s="413">
        <v>4069218.0000000005</v>
      </c>
      <c r="G12" s="413">
        <v>4818572.78</v>
      </c>
    </row>
    <row r="13" spans="1:7" ht="21" customHeight="1" x14ac:dyDescent="0.15">
      <c r="A13" s="9" t="s">
        <v>23</v>
      </c>
      <c r="B13" s="414">
        <v>1278</v>
      </c>
      <c r="C13" s="414">
        <v>178489</v>
      </c>
      <c r="D13" s="414">
        <v>7828</v>
      </c>
      <c r="E13" s="413">
        <v>3922469.8399999994</v>
      </c>
      <c r="F13" s="413">
        <v>4196666.1899999995</v>
      </c>
      <c r="G13" s="413">
        <v>4473190.87</v>
      </c>
    </row>
    <row r="14" spans="1:7" ht="21" customHeight="1" x14ac:dyDescent="0.15">
      <c r="A14" s="9" t="s">
        <v>24</v>
      </c>
      <c r="B14" s="414">
        <v>1602</v>
      </c>
      <c r="C14" s="414">
        <v>285599</v>
      </c>
      <c r="D14" s="414">
        <v>3226</v>
      </c>
      <c r="E14" s="413">
        <v>4442104.4099999992</v>
      </c>
      <c r="F14" s="413">
        <v>4637757.0499999989</v>
      </c>
      <c r="G14" s="413">
        <v>4976274.43</v>
      </c>
    </row>
    <row r="15" spans="1:7" ht="21" customHeight="1" x14ac:dyDescent="0.15">
      <c r="A15" s="9" t="s">
        <v>25</v>
      </c>
      <c r="B15" s="414">
        <v>1466</v>
      </c>
      <c r="C15" s="414">
        <v>298334</v>
      </c>
      <c r="D15" s="414">
        <v>2665</v>
      </c>
      <c r="E15" s="413">
        <v>2752269.39</v>
      </c>
      <c r="F15" s="413">
        <v>2932356.64</v>
      </c>
      <c r="G15" s="413">
        <v>3092448.5400000005</v>
      </c>
    </row>
    <row r="16" spans="1:7" ht="21" customHeight="1" x14ac:dyDescent="0.15">
      <c r="A16" s="9" t="s">
        <v>26</v>
      </c>
      <c r="B16" s="414">
        <v>1393</v>
      </c>
      <c r="C16" s="414">
        <v>331094</v>
      </c>
      <c r="D16" s="414">
        <v>3238</v>
      </c>
      <c r="E16" s="413">
        <v>4492005.37</v>
      </c>
      <c r="F16" s="413">
        <v>5000971.2700000005</v>
      </c>
      <c r="G16" s="413">
        <v>5510658.4699999997</v>
      </c>
    </row>
    <row r="17" spans="1:7" ht="21" customHeight="1" x14ac:dyDescent="0.15">
      <c r="A17" s="4" t="s">
        <v>13</v>
      </c>
      <c r="B17" s="415">
        <f t="shared" ref="B17:G17" si="0">SUM(B5:B16)</f>
        <v>16902</v>
      </c>
      <c r="C17" s="415">
        <f t="shared" si="0"/>
        <v>3265358</v>
      </c>
      <c r="D17" s="415">
        <f t="shared" si="0"/>
        <v>40821</v>
      </c>
      <c r="E17" s="15">
        <f t="shared" si="0"/>
        <v>47514027.239999995</v>
      </c>
      <c r="F17" s="15">
        <f t="shared" si="0"/>
        <v>51335052.460000001</v>
      </c>
      <c r="G17" s="15">
        <f t="shared" si="0"/>
        <v>54861072.43</v>
      </c>
    </row>
    <row r="18" spans="1:7" ht="21" customHeight="1" x14ac:dyDescent="0.15"/>
    <row r="19" spans="1:7" ht="21" customHeight="1" x14ac:dyDescent="0.15">
      <c r="A19" s="654" t="s">
        <v>39</v>
      </c>
      <c r="B19" s="655"/>
      <c r="C19" s="655"/>
      <c r="D19" s="655"/>
      <c r="F19" s="7" t="s">
        <v>58</v>
      </c>
    </row>
    <row r="20" spans="1:7" ht="21" customHeight="1" x14ac:dyDescent="0.15">
      <c r="A20" s="615" t="s">
        <v>14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1" customHeight="1" x14ac:dyDescent="0.15">
      <c r="A21" s="9" t="s">
        <v>15</v>
      </c>
      <c r="B21" s="414">
        <v>1008</v>
      </c>
      <c r="C21" s="414">
        <v>289638</v>
      </c>
      <c r="D21" s="414">
        <v>16665</v>
      </c>
      <c r="E21" s="413">
        <v>5682080.6099999985</v>
      </c>
      <c r="F21" s="413">
        <v>6608967.5899999999</v>
      </c>
      <c r="G21" s="413">
        <v>6695078.3500000006</v>
      </c>
    </row>
    <row r="22" spans="1:7" ht="21" customHeight="1" x14ac:dyDescent="0.15">
      <c r="A22" s="9" t="s">
        <v>16</v>
      </c>
      <c r="B22" s="414">
        <v>1241</v>
      </c>
      <c r="C22" s="414">
        <v>537719</v>
      </c>
      <c r="D22" s="414">
        <v>15411</v>
      </c>
      <c r="E22" s="413">
        <v>15038823.300000001</v>
      </c>
      <c r="F22" s="413">
        <v>17279441.52</v>
      </c>
      <c r="G22" s="413">
        <v>18262337.359999996</v>
      </c>
    </row>
    <row r="23" spans="1:7" ht="21" customHeight="1" x14ac:dyDescent="0.15">
      <c r="A23" s="9" t="s">
        <v>17</v>
      </c>
      <c r="B23" s="414">
        <v>1976</v>
      </c>
      <c r="C23" s="414">
        <v>1136415</v>
      </c>
      <c r="D23" s="414">
        <v>34394</v>
      </c>
      <c r="E23" s="413">
        <v>34398925.280000001</v>
      </c>
      <c r="F23" s="413">
        <v>39951200.649999991</v>
      </c>
      <c r="G23" s="413">
        <v>40582069.789999992</v>
      </c>
    </row>
    <row r="24" spans="1:7" ht="21" customHeight="1" x14ac:dyDescent="0.15">
      <c r="A24" s="9" t="s">
        <v>18</v>
      </c>
      <c r="B24" s="414">
        <v>1513</v>
      </c>
      <c r="C24" s="414">
        <v>830014</v>
      </c>
      <c r="D24" s="414">
        <v>29038</v>
      </c>
      <c r="E24" s="413">
        <v>24500989.120000001</v>
      </c>
      <c r="F24" s="413">
        <v>28453589.219999999</v>
      </c>
      <c r="G24" s="413">
        <v>29396310.490000002</v>
      </c>
    </row>
    <row r="25" spans="1:7" ht="21" customHeight="1" x14ac:dyDescent="0.15">
      <c r="A25" s="9" t="s">
        <v>19</v>
      </c>
      <c r="B25" s="414">
        <v>1492</v>
      </c>
      <c r="C25" s="414">
        <v>1040702</v>
      </c>
      <c r="D25" s="414">
        <v>101112</v>
      </c>
      <c r="E25" s="413">
        <v>38770622.599999994</v>
      </c>
      <c r="F25" s="413">
        <v>45525018.070000008</v>
      </c>
      <c r="G25" s="413">
        <v>47540565.5</v>
      </c>
    </row>
    <row r="26" spans="1:7" ht="21" customHeight="1" x14ac:dyDescent="0.15">
      <c r="A26" s="9" t="s">
        <v>20</v>
      </c>
      <c r="B26" s="414">
        <v>1630</v>
      </c>
      <c r="C26" s="414">
        <v>1708582</v>
      </c>
      <c r="D26" s="414">
        <v>497726</v>
      </c>
      <c r="E26" s="413">
        <v>73481187.820000008</v>
      </c>
      <c r="F26" s="413">
        <v>86407933.450000033</v>
      </c>
      <c r="G26" s="413">
        <v>89170056.920000017</v>
      </c>
    </row>
    <row r="27" spans="1:7" ht="21" customHeight="1" x14ac:dyDescent="0.15">
      <c r="A27" s="9" t="s">
        <v>21</v>
      </c>
      <c r="B27" s="414">
        <v>2185</v>
      </c>
      <c r="C27" s="414">
        <v>2213918</v>
      </c>
      <c r="D27" s="414">
        <v>257361</v>
      </c>
      <c r="E27" s="413">
        <v>83763615.86999996</v>
      </c>
      <c r="F27" s="413">
        <v>98528185.620000005</v>
      </c>
      <c r="G27" s="413">
        <v>101087180.30000001</v>
      </c>
    </row>
    <row r="28" spans="1:7" ht="21" customHeight="1" x14ac:dyDescent="0.15">
      <c r="A28" s="9" t="s">
        <v>22</v>
      </c>
      <c r="B28" s="414">
        <v>1798</v>
      </c>
      <c r="C28" s="414">
        <v>1072022</v>
      </c>
      <c r="D28" s="414">
        <v>148425</v>
      </c>
      <c r="E28" s="413">
        <v>29995202.649999999</v>
      </c>
      <c r="F28" s="413">
        <v>36491403.460000001</v>
      </c>
      <c r="G28" s="413">
        <v>37609860.639999986</v>
      </c>
    </row>
    <row r="29" spans="1:7" ht="21" customHeight="1" x14ac:dyDescent="0.15">
      <c r="A29" s="9" t="s">
        <v>23</v>
      </c>
      <c r="B29" s="414">
        <v>1010</v>
      </c>
      <c r="C29" s="414">
        <v>620055</v>
      </c>
      <c r="D29" s="414">
        <v>59996</v>
      </c>
      <c r="E29" s="413">
        <v>21292598.82</v>
      </c>
      <c r="F29" s="413">
        <v>25319286.009999998</v>
      </c>
      <c r="G29" s="413">
        <v>26962265.48</v>
      </c>
    </row>
    <row r="30" spans="1:7" ht="21" customHeight="1" x14ac:dyDescent="0.15">
      <c r="A30" s="9" t="s">
        <v>24</v>
      </c>
      <c r="B30" s="414">
        <v>1231</v>
      </c>
      <c r="C30" s="414">
        <v>478464</v>
      </c>
      <c r="D30" s="414">
        <v>36555</v>
      </c>
      <c r="E30" s="413">
        <v>11050070.180000002</v>
      </c>
      <c r="F30" s="413">
        <v>13005836.460000001</v>
      </c>
      <c r="G30" s="413">
        <v>13694664.17</v>
      </c>
    </row>
    <row r="31" spans="1:7" ht="21" customHeight="1" x14ac:dyDescent="0.15">
      <c r="A31" s="9" t="s">
        <v>25</v>
      </c>
      <c r="B31" s="414">
        <v>1562</v>
      </c>
      <c r="C31" s="414">
        <v>798568</v>
      </c>
      <c r="D31" s="414">
        <v>22328</v>
      </c>
      <c r="E31" s="413">
        <v>25271997.320000004</v>
      </c>
      <c r="F31" s="413">
        <v>29534303.660000004</v>
      </c>
      <c r="G31" s="413">
        <v>30370473.600000005</v>
      </c>
    </row>
    <row r="32" spans="1:7" ht="21" customHeight="1" x14ac:dyDescent="0.15">
      <c r="A32" s="9" t="s">
        <v>26</v>
      </c>
      <c r="B32" s="414">
        <v>1577</v>
      </c>
      <c r="C32" s="414">
        <v>714159</v>
      </c>
      <c r="D32" s="414">
        <v>24966</v>
      </c>
      <c r="E32" s="413">
        <v>22951893.819999997</v>
      </c>
      <c r="F32" s="413">
        <v>26442291.820000004</v>
      </c>
      <c r="G32" s="413">
        <v>27284539.909999996</v>
      </c>
    </row>
    <row r="33" spans="1:7" ht="21" customHeight="1" x14ac:dyDescent="0.15">
      <c r="A33" s="4" t="s">
        <v>13</v>
      </c>
      <c r="B33" s="415">
        <f t="shared" ref="B33:G33" si="1">SUM(B21:B32)</f>
        <v>18223</v>
      </c>
      <c r="C33" s="415">
        <f t="shared" si="1"/>
        <v>11440256</v>
      </c>
      <c r="D33" s="415">
        <f t="shared" si="1"/>
        <v>1243977</v>
      </c>
      <c r="E33" s="15">
        <f t="shared" si="1"/>
        <v>386198007.38999993</v>
      </c>
      <c r="F33" s="15">
        <f t="shared" si="1"/>
        <v>453547457.53000003</v>
      </c>
      <c r="G33" s="15">
        <f t="shared" si="1"/>
        <v>468655402.51000011</v>
      </c>
    </row>
    <row r="34" spans="1:7" ht="21" customHeight="1" x14ac:dyDescent="0.15"/>
    <row r="35" spans="1:7" ht="21" customHeight="1" x14ac:dyDescent="0.15">
      <c r="A35" s="654" t="s">
        <v>28</v>
      </c>
      <c r="B35" s="655"/>
      <c r="C35" s="655"/>
      <c r="D35" s="655"/>
      <c r="F35" s="7" t="s">
        <v>59</v>
      </c>
    </row>
    <row r="36" spans="1:7" ht="21" customHeight="1" x14ac:dyDescent="0.15">
      <c r="A36" s="615" t="s">
        <v>14</v>
      </c>
      <c r="B36" s="596" t="s">
        <v>11</v>
      </c>
      <c r="C36" s="596" t="s">
        <v>2</v>
      </c>
      <c r="D36" s="596" t="s">
        <v>198</v>
      </c>
      <c r="E36" s="596" t="s">
        <v>1</v>
      </c>
      <c r="F36" s="596" t="s">
        <v>0</v>
      </c>
      <c r="G36" s="596" t="s">
        <v>10</v>
      </c>
    </row>
    <row r="37" spans="1:7" ht="21" customHeight="1" x14ac:dyDescent="0.15">
      <c r="A37" s="9" t="s">
        <v>15</v>
      </c>
      <c r="B37" s="414">
        <v>277</v>
      </c>
      <c r="C37" s="414">
        <v>30526</v>
      </c>
      <c r="D37" s="414">
        <v>1958</v>
      </c>
      <c r="E37" s="413">
        <v>438046.85</v>
      </c>
      <c r="F37" s="413">
        <v>566477.47</v>
      </c>
      <c r="G37" s="413">
        <v>572448.97</v>
      </c>
    </row>
    <row r="38" spans="1:7" ht="21" customHeight="1" x14ac:dyDescent="0.15">
      <c r="A38" s="9" t="s">
        <v>16</v>
      </c>
      <c r="B38" s="414">
        <v>364</v>
      </c>
      <c r="C38" s="414">
        <v>37266</v>
      </c>
      <c r="D38" s="414">
        <v>3369</v>
      </c>
      <c r="E38" s="413">
        <v>461813.1</v>
      </c>
      <c r="F38" s="413">
        <v>570410.54</v>
      </c>
      <c r="G38" s="413">
        <v>582872.54</v>
      </c>
    </row>
    <row r="39" spans="1:7" ht="21" customHeight="1" x14ac:dyDescent="0.15">
      <c r="A39" s="9" t="s">
        <v>17</v>
      </c>
      <c r="B39" s="414">
        <v>502</v>
      </c>
      <c r="C39" s="414">
        <v>67836</v>
      </c>
      <c r="D39" s="414">
        <v>3786</v>
      </c>
      <c r="E39" s="413">
        <v>1079371.9099999999</v>
      </c>
      <c r="F39" s="413">
        <v>1268003.7799999998</v>
      </c>
      <c r="G39" s="413">
        <v>1326727.3799999999</v>
      </c>
    </row>
    <row r="40" spans="1:7" ht="21" customHeight="1" x14ac:dyDescent="0.15">
      <c r="A40" s="9" t="s">
        <v>18</v>
      </c>
      <c r="B40" s="414">
        <v>420</v>
      </c>
      <c r="C40" s="414">
        <v>42663</v>
      </c>
      <c r="D40" s="414">
        <v>5328</v>
      </c>
      <c r="E40" s="413">
        <v>443428.07</v>
      </c>
      <c r="F40" s="413">
        <v>522320.28</v>
      </c>
      <c r="G40" s="413">
        <v>647439.78999999992</v>
      </c>
    </row>
    <row r="41" spans="1:7" ht="21" customHeight="1" x14ac:dyDescent="0.15">
      <c r="A41" s="9" t="s">
        <v>19</v>
      </c>
      <c r="B41" s="414">
        <v>367</v>
      </c>
      <c r="C41" s="414">
        <v>47822</v>
      </c>
      <c r="D41" s="414">
        <v>4683</v>
      </c>
      <c r="E41" s="413">
        <v>656090.74</v>
      </c>
      <c r="F41" s="413">
        <v>789126.97</v>
      </c>
      <c r="G41" s="413">
        <v>834618.57000000007</v>
      </c>
    </row>
    <row r="42" spans="1:7" ht="21" customHeight="1" x14ac:dyDescent="0.15">
      <c r="A42" s="9" t="s">
        <v>20</v>
      </c>
      <c r="B42" s="414">
        <v>337</v>
      </c>
      <c r="C42" s="414">
        <v>26521</v>
      </c>
      <c r="D42" s="414">
        <v>11775</v>
      </c>
      <c r="E42" s="413">
        <v>541422.30000000005</v>
      </c>
      <c r="F42" s="413">
        <v>767197.28999999992</v>
      </c>
      <c r="G42" s="413">
        <v>889519.47999999986</v>
      </c>
    </row>
    <row r="43" spans="1:7" ht="21" customHeight="1" x14ac:dyDescent="0.15">
      <c r="A43" s="9" t="s">
        <v>21</v>
      </c>
      <c r="B43" s="414">
        <v>656</v>
      </c>
      <c r="C43" s="414">
        <v>107302</v>
      </c>
      <c r="D43" s="414">
        <v>18477</v>
      </c>
      <c r="E43" s="413">
        <v>2027188.4599999997</v>
      </c>
      <c r="F43" s="413">
        <v>2434842.6600000011</v>
      </c>
      <c r="G43" s="413">
        <v>2573054.350000001</v>
      </c>
    </row>
    <row r="44" spans="1:7" ht="21" customHeight="1" x14ac:dyDescent="0.15">
      <c r="A44" s="9" t="s">
        <v>22</v>
      </c>
      <c r="B44" s="414">
        <v>475</v>
      </c>
      <c r="C44" s="414">
        <v>70111</v>
      </c>
      <c r="D44" s="414">
        <v>9201</v>
      </c>
      <c r="E44" s="413">
        <v>659163.37999999989</v>
      </c>
      <c r="F44" s="413">
        <v>827133.24</v>
      </c>
      <c r="G44" s="413">
        <v>852270.49</v>
      </c>
    </row>
    <row r="45" spans="1:7" ht="21" customHeight="1" x14ac:dyDescent="0.15">
      <c r="A45" s="9" t="s">
        <v>23</v>
      </c>
      <c r="B45" s="414">
        <v>259</v>
      </c>
      <c r="C45" s="414">
        <v>34181</v>
      </c>
      <c r="D45" s="414">
        <v>6297</v>
      </c>
      <c r="E45" s="413">
        <v>385441.25</v>
      </c>
      <c r="F45" s="413">
        <v>514548.97</v>
      </c>
      <c r="G45" s="413">
        <v>554379.82999999996</v>
      </c>
    </row>
    <row r="46" spans="1:7" ht="21" customHeight="1" x14ac:dyDescent="0.15">
      <c r="A46" s="9" t="s">
        <v>24</v>
      </c>
      <c r="B46" s="414">
        <v>301</v>
      </c>
      <c r="C46" s="414">
        <v>36064</v>
      </c>
      <c r="D46" s="414">
        <v>2145</v>
      </c>
      <c r="E46" s="413">
        <v>670218.51</v>
      </c>
      <c r="F46" s="413">
        <v>807731.55</v>
      </c>
      <c r="G46" s="413">
        <v>834057.55</v>
      </c>
    </row>
    <row r="47" spans="1:7" ht="21" customHeight="1" x14ac:dyDescent="0.15">
      <c r="A47" s="9" t="s">
        <v>25</v>
      </c>
      <c r="B47" s="414">
        <v>421</v>
      </c>
      <c r="C47" s="414">
        <v>67544</v>
      </c>
      <c r="D47" s="414">
        <v>2863</v>
      </c>
      <c r="E47" s="413">
        <v>1261411.92</v>
      </c>
      <c r="F47" s="413">
        <v>1424787.35</v>
      </c>
      <c r="G47" s="413">
        <v>1465807.72</v>
      </c>
    </row>
    <row r="48" spans="1:7" ht="21" customHeight="1" x14ac:dyDescent="0.15">
      <c r="A48" s="9" t="s">
        <v>26</v>
      </c>
      <c r="B48" s="414">
        <v>340</v>
      </c>
      <c r="C48" s="414">
        <v>47240</v>
      </c>
      <c r="D48" s="414">
        <v>4884</v>
      </c>
      <c r="E48" s="413">
        <v>806744.9</v>
      </c>
      <c r="F48" s="413">
        <v>968122.96000000008</v>
      </c>
      <c r="G48" s="413">
        <v>984497.46000000008</v>
      </c>
    </row>
    <row r="49" spans="1:7" ht="21" customHeight="1" x14ac:dyDescent="0.15">
      <c r="A49" s="4" t="s">
        <v>13</v>
      </c>
      <c r="B49" s="415">
        <f t="shared" ref="B49:G49" si="2">SUM(B37:B48)</f>
        <v>4719</v>
      </c>
      <c r="C49" s="415">
        <f t="shared" si="2"/>
        <v>615076</v>
      </c>
      <c r="D49" s="415">
        <f t="shared" si="2"/>
        <v>74766</v>
      </c>
      <c r="E49" s="15">
        <f t="shared" si="2"/>
        <v>9430341.3899999987</v>
      </c>
      <c r="F49" s="15">
        <f t="shared" si="2"/>
        <v>11460703.060000002</v>
      </c>
      <c r="G49" s="15">
        <f t="shared" si="2"/>
        <v>12117694.130000003</v>
      </c>
    </row>
    <row r="51" spans="1:7" ht="18.75" customHeight="1" x14ac:dyDescent="0.15">
      <c r="B51" s="616"/>
      <c r="C51" s="616"/>
      <c r="D51" s="616"/>
      <c r="E51" s="616"/>
      <c r="F51" s="616"/>
      <c r="G51" s="616"/>
    </row>
  </sheetData>
  <mergeCells count="4">
    <mergeCell ref="A19:D19"/>
    <mergeCell ref="A35:D35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showGridLines="0" workbookViewId="0">
      <selection sqref="A1:C1"/>
    </sheetView>
  </sheetViews>
  <sheetFormatPr baseColWidth="10" defaultColWidth="9.1640625" defaultRowHeight="13" x14ac:dyDescent="0.15"/>
  <cols>
    <col min="1" max="1" width="39.5" style="3" customWidth="1"/>
    <col min="2" max="9" width="7.6640625" style="3" customWidth="1"/>
    <col min="10" max="10" width="7.6640625" style="2" customWidth="1"/>
    <col min="11" max="21" width="7.6640625" style="3" customWidth="1"/>
    <col min="22" max="23" width="10.5" style="3" customWidth="1"/>
    <col min="24" max="16384" width="9.1640625" style="3"/>
  </cols>
  <sheetData>
    <row r="1" spans="1:23" ht="50" customHeight="1" x14ac:dyDescent="0.15">
      <c r="A1" s="714" t="s">
        <v>319</v>
      </c>
      <c r="B1" s="714"/>
      <c r="C1" s="714"/>
      <c r="D1" s="715" t="s">
        <v>268</v>
      </c>
      <c r="E1" s="716"/>
      <c r="F1" s="716"/>
      <c r="G1" s="716"/>
      <c r="H1" s="716"/>
      <c r="I1" s="716"/>
      <c r="J1" s="716"/>
      <c r="K1" s="717"/>
    </row>
    <row r="4" spans="1:23" ht="52.5" customHeight="1" x14ac:dyDescent="0.3">
      <c r="A4" s="29" t="s">
        <v>316</v>
      </c>
      <c r="B4" s="712" t="s">
        <v>204</v>
      </c>
      <c r="C4" s="712" t="s">
        <v>84</v>
      </c>
      <c r="D4" s="712" t="s">
        <v>85</v>
      </c>
      <c r="E4" s="712" t="s">
        <v>86</v>
      </c>
      <c r="F4" s="712" t="s">
        <v>73</v>
      </c>
      <c r="G4" s="712" t="s">
        <v>74</v>
      </c>
      <c r="H4" s="712" t="s">
        <v>78</v>
      </c>
      <c r="I4" s="712" t="s">
        <v>68</v>
      </c>
      <c r="J4" s="712" t="s">
        <v>69</v>
      </c>
      <c r="K4" s="712" t="s">
        <v>79</v>
      </c>
      <c r="L4" s="712" t="s">
        <v>87</v>
      </c>
      <c r="M4" s="712" t="s">
        <v>70</v>
      </c>
      <c r="N4" s="712" t="s">
        <v>88</v>
      </c>
      <c r="O4" s="712" t="s">
        <v>90</v>
      </c>
      <c r="P4" s="712" t="s">
        <v>91</v>
      </c>
      <c r="Q4" s="712" t="s">
        <v>80</v>
      </c>
      <c r="R4" s="712" t="s">
        <v>75</v>
      </c>
      <c r="S4" s="712" t="s">
        <v>81</v>
      </c>
      <c r="T4" s="712" t="s">
        <v>71</v>
      </c>
      <c r="U4" s="712" t="s">
        <v>76</v>
      </c>
      <c r="V4" s="710" t="s">
        <v>13</v>
      </c>
      <c r="W4" s="712" t="s">
        <v>475</v>
      </c>
    </row>
    <row r="5" spans="1:23" ht="54" customHeight="1" x14ac:dyDescent="0.3">
      <c r="A5" s="30" t="s">
        <v>317</v>
      </c>
      <c r="B5" s="713"/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3"/>
      <c r="O5" s="713"/>
      <c r="P5" s="713"/>
      <c r="Q5" s="713"/>
      <c r="R5" s="713"/>
      <c r="S5" s="713"/>
      <c r="T5" s="713"/>
      <c r="U5" s="713"/>
      <c r="V5" s="711"/>
      <c r="W5" s="713"/>
    </row>
    <row r="6" spans="1:23" ht="22" customHeight="1" x14ac:dyDescent="0.15">
      <c r="A6" s="31" t="s">
        <v>3</v>
      </c>
      <c r="B6" s="32">
        <v>29</v>
      </c>
      <c r="C6" s="32">
        <v>18</v>
      </c>
      <c r="D6" s="32">
        <v>42</v>
      </c>
      <c r="E6" s="32">
        <v>117</v>
      </c>
      <c r="F6" s="32">
        <v>228</v>
      </c>
      <c r="G6" s="32">
        <v>45</v>
      </c>
      <c r="H6" s="32">
        <v>145</v>
      </c>
      <c r="I6" s="32">
        <v>61</v>
      </c>
      <c r="J6" s="32">
        <v>379</v>
      </c>
      <c r="K6" s="32">
        <v>67</v>
      </c>
      <c r="L6" s="32">
        <v>8</v>
      </c>
      <c r="M6" s="32">
        <v>144</v>
      </c>
      <c r="N6" s="32">
        <v>114</v>
      </c>
      <c r="O6" s="32">
        <v>36</v>
      </c>
      <c r="P6" s="32">
        <v>135</v>
      </c>
      <c r="Q6" s="32">
        <v>176</v>
      </c>
      <c r="R6" s="32">
        <v>56</v>
      </c>
      <c r="S6" s="32">
        <v>28</v>
      </c>
      <c r="T6" s="32">
        <v>11</v>
      </c>
      <c r="U6" s="32">
        <v>182</v>
      </c>
      <c r="V6" s="33">
        <v>1895</v>
      </c>
      <c r="W6" s="629">
        <v>0</v>
      </c>
    </row>
    <row r="7" spans="1:23" ht="22" customHeight="1" x14ac:dyDescent="0.15">
      <c r="A7" s="34" t="s">
        <v>4</v>
      </c>
      <c r="B7" s="35">
        <v>198</v>
      </c>
      <c r="C7" s="35">
        <v>74</v>
      </c>
      <c r="D7" s="35">
        <v>149</v>
      </c>
      <c r="E7" s="35">
        <v>445</v>
      </c>
      <c r="F7" s="35">
        <v>1086</v>
      </c>
      <c r="G7" s="35">
        <v>235</v>
      </c>
      <c r="H7" s="35">
        <v>715</v>
      </c>
      <c r="I7" s="35">
        <v>246</v>
      </c>
      <c r="J7" s="35">
        <v>1681</v>
      </c>
      <c r="K7" s="35">
        <v>572</v>
      </c>
      <c r="L7" s="35">
        <v>33</v>
      </c>
      <c r="M7" s="35">
        <v>858</v>
      </c>
      <c r="N7" s="35">
        <v>459</v>
      </c>
      <c r="O7" s="35">
        <v>178</v>
      </c>
      <c r="P7" s="35">
        <v>592</v>
      </c>
      <c r="Q7" s="35">
        <v>849</v>
      </c>
      <c r="R7" s="35">
        <v>329</v>
      </c>
      <c r="S7" s="35">
        <v>252</v>
      </c>
      <c r="T7" s="35">
        <v>39</v>
      </c>
      <c r="U7" s="35">
        <v>810</v>
      </c>
      <c r="V7" s="36">
        <v>8983</v>
      </c>
      <c r="W7" s="630">
        <v>-2.1992378878606424E-2</v>
      </c>
    </row>
    <row r="8" spans="1:23" ht="18" customHeight="1" x14ac:dyDescent="0.15">
      <c r="A8" s="53" t="s">
        <v>32</v>
      </c>
      <c r="B8" s="54">
        <v>138</v>
      </c>
      <c r="C8" s="54">
        <v>53</v>
      </c>
      <c r="D8" s="54">
        <v>115</v>
      </c>
      <c r="E8" s="54">
        <v>310</v>
      </c>
      <c r="F8" s="54">
        <v>670</v>
      </c>
      <c r="G8" s="54">
        <v>139</v>
      </c>
      <c r="H8" s="54">
        <v>550</v>
      </c>
      <c r="I8" s="54">
        <v>158</v>
      </c>
      <c r="J8" s="54">
        <v>1064</v>
      </c>
      <c r="K8" s="54">
        <v>338</v>
      </c>
      <c r="L8" s="54">
        <v>19</v>
      </c>
      <c r="M8" s="54">
        <v>520</v>
      </c>
      <c r="N8" s="54">
        <v>337</v>
      </c>
      <c r="O8" s="54">
        <v>126</v>
      </c>
      <c r="P8" s="54">
        <v>452</v>
      </c>
      <c r="Q8" s="54">
        <v>486</v>
      </c>
      <c r="R8" s="54">
        <v>233</v>
      </c>
      <c r="S8" s="54">
        <v>162</v>
      </c>
      <c r="T8" s="54">
        <v>20</v>
      </c>
      <c r="U8" s="54">
        <v>521</v>
      </c>
      <c r="V8" s="52">
        <v>5928</v>
      </c>
      <c r="W8" s="631">
        <v>-1.951703605689712E-2</v>
      </c>
    </row>
    <row r="9" spans="1:23" ht="18" customHeight="1" x14ac:dyDescent="0.15">
      <c r="A9" s="53" t="s">
        <v>33</v>
      </c>
      <c r="B9" s="54">
        <v>11</v>
      </c>
      <c r="C9" s="54">
        <v>3</v>
      </c>
      <c r="D9" s="54">
        <v>5</v>
      </c>
      <c r="E9" s="54">
        <v>10</v>
      </c>
      <c r="F9" s="54">
        <v>42</v>
      </c>
      <c r="G9" s="54">
        <v>12</v>
      </c>
      <c r="H9" s="54">
        <v>28</v>
      </c>
      <c r="I9" s="54">
        <v>10</v>
      </c>
      <c r="J9" s="54">
        <v>75</v>
      </c>
      <c r="K9" s="54">
        <v>26</v>
      </c>
      <c r="L9" s="54">
        <v>1</v>
      </c>
      <c r="M9" s="54">
        <v>21</v>
      </c>
      <c r="N9" s="54">
        <v>27</v>
      </c>
      <c r="O9" s="54">
        <v>5</v>
      </c>
      <c r="P9" s="54">
        <v>22</v>
      </c>
      <c r="Q9" s="54">
        <v>53</v>
      </c>
      <c r="R9" s="54">
        <v>11</v>
      </c>
      <c r="S9" s="54">
        <v>8</v>
      </c>
      <c r="T9" s="54">
        <v>2</v>
      </c>
      <c r="U9" s="54">
        <v>27</v>
      </c>
      <c r="V9" s="52">
        <v>387</v>
      </c>
      <c r="W9" s="631">
        <v>-9.154929577464789E-2</v>
      </c>
    </row>
    <row r="10" spans="1:23" ht="18" customHeight="1" x14ac:dyDescent="0.15">
      <c r="A10" s="53" t="s">
        <v>34</v>
      </c>
      <c r="B10" s="54">
        <v>12</v>
      </c>
      <c r="C10" s="54">
        <v>1</v>
      </c>
      <c r="D10" s="54">
        <v>16</v>
      </c>
      <c r="E10" s="54">
        <v>56</v>
      </c>
      <c r="F10" s="54">
        <v>59</v>
      </c>
      <c r="G10" s="54">
        <v>15</v>
      </c>
      <c r="H10" s="54">
        <v>48</v>
      </c>
      <c r="I10" s="54">
        <v>13</v>
      </c>
      <c r="J10" s="54">
        <v>132</v>
      </c>
      <c r="K10" s="54">
        <v>28</v>
      </c>
      <c r="L10" s="54">
        <v>6</v>
      </c>
      <c r="M10" s="54">
        <v>38</v>
      </c>
      <c r="N10" s="54">
        <v>37</v>
      </c>
      <c r="O10" s="54">
        <v>6</v>
      </c>
      <c r="P10" s="54">
        <v>33</v>
      </c>
      <c r="Q10" s="54">
        <v>43</v>
      </c>
      <c r="R10" s="54">
        <v>15</v>
      </c>
      <c r="S10" s="54">
        <v>7</v>
      </c>
      <c r="T10" s="54">
        <v>2</v>
      </c>
      <c r="U10" s="54">
        <v>28</v>
      </c>
      <c r="V10" s="52">
        <v>533</v>
      </c>
      <c r="W10" s="631">
        <v>-4.3087971274685818E-2</v>
      </c>
    </row>
    <row r="11" spans="1:23" ht="18" customHeight="1" x14ac:dyDescent="0.15">
      <c r="A11" s="53" t="s">
        <v>35</v>
      </c>
      <c r="B11" s="54">
        <v>33</v>
      </c>
      <c r="C11" s="54">
        <v>12</v>
      </c>
      <c r="D11" s="54">
        <v>27</v>
      </c>
      <c r="E11" s="54">
        <v>95</v>
      </c>
      <c r="F11" s="54">
        <v>307</v>
      </c>
      <c r="G11" s="54">
        <v>86</v>
      </c>
      <c r="H11" s="54">
        <v>123</v>
      </c>
      <c r="I11" s="54">
        <v>76</v>
      </c>
      <c r="J11" s="54">
        <v>484</v>
      </c>
      <c r="K11" s="54">
        <v>165</v>
      </c>
      <c r="L11" s="54">
        <v>5</v>
      </c>
      <c r="M11" s="54">
        <v>266</v>
      </c>
      <c r="N11" s="54">
        <v>74</v>
      </c>
      <c r="O11" s="54">
        <v>40</v>
      </c>
      <c r="P11" s="54">
        <v>63</v>
      </c>
      <c r="Q11" s="54">
        <v>286</v>
      </c>
      <c r="R11" s="54">
        <v>66</v>
      </c>
      <c r="S11" s="54">
        <v>71</v>
      </c>
      <c r="T11" s="54">
        <v>15</v>
      </c>
      <c r="U11" s="54">
        <v>192</v>
      </c>
      <c r="V11" s="52">
        <v>2371</v>
      </c>
      <c r="W11" s="632">
        <v>1.6288041148735534E-2</v>
      </c>
    </row>
    <row r="12" spans="1:23" ht="18" customHeight="1" x14ac:dyDescent="0.15">
      <c r="A12" s="53" t="s">
        <v>36</v>
      </c>
      <c r="B12" s="54">
        <v>5</v>
      </c>
      <c r="C12" s="54">
        <v>2</v>
      </c>
      <c r="D12" s="54">
        <v>3</v>
      </c>
      <c r="E12" s="54">
        <v>13</v>
      </c>
      <c r="F12" s="54">
        <v>34</v>
      </c>
      <c r="G12" s="54">
        <v>6</v>
      </c>
      <c r="H12" s="54">
        <v>16</v>
      </c>
      <c r="I12" s="54">
        <v>12</v>
      </c>
      <c r="J12" s="54">
        <v>44</v>
      </c>
      <c r="K12" s="54">
        <v>11</v>
      </c>
      <c r="L12" s="54"/>
      <c r="M12" s="54">
        <v>18</v>
      </c>
      <c r="N12" s="54">
        <v>18</v>
      </c>
      <c r="O12" s="54">
        <v>16</v>
      </c>
      <c r="P12" s="54">
        <v>20</v>
      </c>
      <c r="Q12" s="54">
        <v>23</v>
      </c>
      <c r="R12" s="54">
        <v>11</v>
      </c>
      <c r="S12" s="54">
        <v>7</v>
      </c>
      <c r="T12" s="54"/>
      <c r="U12" s="54">
        <v>15</v>
      </c>
      <c r="V12" s="52">
        <v>250</v>
      </c>
      <c r="W12" s="631">
        <v>-3.1007751937984496E-2</v>
      </c>
    </row>
    <row r="13" spans="1:23" ht="18" customHeight="1" x14ac:dyDescent="0.15">
      <c r="A13" s="53" t="s">
        <v>37</v>
      </c>
      <c r="B13" s="54">
        <v>27</v>
      </c>
      <c r="C13" s="54">
        <v>7</v>
      </c>
      <c r="D13" s="54">
        <v>9</v>
      </c>
      <c r="E13" s="54">
        <v>49</v>
      </c>
      <c r="F13" s="54">
        <v>192</v>
      </c>
      <c r="G13" s="54">
        <v>32</v>
      </c>
      <c r="H13" s="54">
        <v>82</v>
      </c>
      <c r="I13" s="54">
        <v>25</v>
      </c>
      <c r="J13" s="54">
        <v>240</v>
      </c>
      <c r="K13" s="54">
        <v>73</v>
      </c>
      <c r="L13" s="54">
        <v>5</v>
      </c>
      <c r="M13" s="54">
        <v>121</v>
      </c>
      <c r="N13" s="54">
        <v>61</v>
      </c>
      <c r="O13" s="54">
        <v>35</v>
      </c>
      <c r="P13" s="54">
        <v>118</v>
      </c>
      <c r="Q13" s="54">
        <v>154</v>
      </c>
      <c r="R13" s="54">
        <v>47</v>
      </c>
      <c r="S13" s="54">
        <v>20</v>
      </c>
      <c r="T13" s="54">
        <v>5</v>
      </c>
      <c r="U13" s="54">
        <v>126</v>
      </c>
      <c r="V13" s="52">
        <v>1412</v>
      </c>
      <c r="W13" s="631">
        <v>-8.192457737321196E-2</v>
      </c>
    </row>
    <row r="14" spans="1:23" ht="18" customHeight="1" x14ac:dyDescent="0.15">
      <c r="A14" s="53" t="s">
        <v>27</v>
      </c>
      <c r="B14" s="54">
        <v>8</v>
      </c>
      <c r="C14" s="54">
        <v>8</v>
      </c>
      <c r="D14" s="54">
        <v>7</v>
      </c>
      <c r="E14" s="54">
        <v>23</v>
      </c>
      <c r="F14" s="54">
        <v>36</v>
      </c>
      <c r="G14" s="54">
        <v>6</v>
      </c>
      <c r="H14" s="54">
        <v>26</v>
      </c>
      <c r="I14" s="54">
        <v>11</v>
      </c>
      <c r="J14" s="54">
        <v>36</v>
      </c>
      <c r="K14" s="54">
        <v>16</v>
      </c>
      <c r="L14" s="54">
        <v>4</v>
      </c>
      <c r="M14" s="54">
        <v>28</v>
      </c>
      <c r="N14" s="54">
        <v>17</v>
      </c>
      <c r="O14" s="54">
        <v>7</v>
      </c>
      <c r="P14" s="54">
        <v>12</v>
      </c>
      <c r="Q14" s="54">
        <v>16</v>
      </c>
      <c r="R14" s="54">
        <v>6</v>
      </c>
      <c r="S14" s="54">
        <v>9</v>
      </c>
      <c r="T14" s="54">
        <v>1</v>
      </c>
      <c r="U14" s="54">
        <v>20</v>
      </c>
      <c r="V14" s="52">
        <v>165</v>
      </c>
      <c r="W14" s="631">
        <v>-8.8397790055248615E-2</v>
      </c>
    </row>
    <row r="15" spans="1:23" ht="22" customHeight="1" x14ac:dyDescent="0.15">
      <c r="A15" s="37" t="s">
        <v>5</v>
      </c>
      <c r="B15" s="38">
        <v>125</v>
      </c>
      <c r="C15" s="38">
        <v>54</v>
      </c>
      <c r="D15" s="38">
        <v>86</v>
      </c>
      <c r="E15" s="38">
        <v>317</v>
      </c>
      <c r="F15" s="38">
        <v>794</v>
      </c>
      <c r="G15" s="38">
        <v>174</v>
      </c>
      <c r="H15" s="38">
        <v>390</v>
      </c>
      <c r="I15" s="38">
        <v>205</v>
      </c>
      <c r="J15" s="38">
        <v>1070</v>
      </c>
      <c r="K15" s="38">
        <v>365</v>
      </c>
      <c r="L15" s="38">
        <v>43</v>
      </c>
      <c r="M15" s="38">
        <v>671</v>
      </c>
      <c r="N15" s="38">
        <v>365</v>
      </c>
      <c r="O15" s="38">
        <v>103</v>
      </c>
      <c r="P15" s="38">
        <v>325</v>
      </c>
      <c r="Q15" s="38">
        <v>484</v>
      </c>
      <c r="R15" s="38">
        <v>278</v>
      </c>
      <c r="S15" s="38">
        <v>169</v>
      </c>
      <c r="T15" s="38">
        <v>26</v>
      </c>
      <c r="U15" s="38">
        <v>505</v>
      </c>
      <c r="V15" s="38">
        <v>6105</v>
      </c>
      <c r="W15" s="633">
        <v>-2.2104757328207592E-2</v>
      </c>
    </row>
    <row r="16" spans="1:23" ht="18" customHeight="1" x14ac:dyDescent="0.15">
      <c r="A16" s="53" t="s">
        <v>38</v>
      </c>
      <c r="B16" s="54">
        <v>27</v>
      </c>
      <c r="C16" s="54">
        <v>17</v>
      </c>
      <c r="D16" s="54">
        <v>18</v>
      </c>
      <c r="E16" s="54">
        <v>71</v>
      </c>
      <c r="F16" s="54">
        <v>167</v>
      </c>
      <c r="G16" s="54">
        <v>59</v>
      </c>
      <c r="H16" s="54">
        <v>119</v>
      </c>
      <c r="I16" s="54">
        <v>45</v>
      </c>
      <c r="J16" s="54">
        <v>256</v>
      </c>
      <c r="K16" s="54">
        <v>78</v>
      </c>
      <c r="L16" s="54">
        <v>7</v>
      </c>
      <c r="M16" s="54">
        <v>136</v>
      </c>
      <c r="N16" s="54">
        <v>87</v>
      </c>
      <c r="O16" s="54">
        <v>34</v>
      </c>
      <c r="P16" s="54">
        <v>97</v>
      </c>
      <c r="Q16" s="54">
        <v>171</v>
      </c>
      <c r="R16" s="54">
        <v>89</v>
      </c>
      <c r="S16" s="54">
        <v>54</v>
      </c>
      <c r="T16" s="54">
        <v>11</v>
      </c>
      <c r="U16" s="54">
        <v>169</v>
      </c>
      <c r="V16" s="52">
        <v>1613</v>
      </c>
      <c r="W16" s="631">
        <v>-2.4198427102238355E-2</v>
      </c>
    </row>
    <row r="17" spans="1:23" ht="18" customHeight="1" x14ac:dyDescent="0.15">
      <c r="A17" s="53" t="s">
        <v>39</v>
      </c>
      <c r="B17" s="54">
        <v>104</v>
      </c>
      <c r="C17" s="54">
        <v>38</v>
      </c>
      <c r="D17" s="54">
        <v>66</v>
      </c>
      <c r="E17" s="54">
        <v>251</v>
      </c>
      <c r="F17" s="54">
        <v>610</v>
      </c>
      <c r="G17" s="54">
        <v>120</v>
      </c>
      <c r="H17" s="54">
        <v>289</v>
      </c>
      <c r="I17" s="54">
        <v>155</v>
      </c>
      <c r="J17" s="54">
        <v>822</v>
      </c>
      <c r="K17" s="54">
        <v>292</v>
      </c>
      <c r="L17" s="54">
        <v>35</v>
      </c>
      <c r="M17" s="54">
        <v>532</v>
      </c>
      <c r="N17" s="54">
        <v>284</v>
      </c>
      <c r="O17" s="54">
        <v>72</v>
      </c>
      <c r="P17" s="54">
        <v>236</v>
      </c>
      <c r="Q17" s="54">
        <v>336</v>
      </c>
      <c r="R17" s="54">
        <v>185</v>
      </c>
      <c r="S17" s="54">
        <v>113</v>
      </c>
      <c r="T17" s="54">
        <v>17</v>
      </c>
      <c r="U17" s="54">
        <v>353</v>
      </c>
      <c r="V17" s="52">
        <v>4575</v>
      </c>
      <c r="W17" s="631">
        <v>-5.6509454466420342E-3</v>
      </c>
    </row>
    <row r="18" spans="1:23" ht="18" customHeight="1" x14ac:dyDescent="0.15">
      <c r="A18" s="53" t="s">
        <v>28</v>
      </c>
      <c r="B18" s="54">
        <v>20</v>
      </c>
      <c r="C18" s="54">
        <v>11</v>
      </c>
      <c r="D18" s="54">
        <v>14</v>
      </c>
      <c r="E18" s="54">
        <v>45</v>
      </c>
      <c r="F18" s="54">
        <v>116</v>
      </c>
      <c r="G18" s="54">
        <v>25</v>
      </c>
      <c r="H18" s="54">
        <v>36</v>
      </c>
      <c r="I18" s="54">
        <v>36</v>
      </c>
      <c r="J18" s="54">
        <v>133</v>
      </c>
      <c r="K18" s="54">
        <v>37</v>
      </c>
      <c r="L18" s="54">
        <v>5</v>
      </c>
      <c r="M18" s="54">
        <v>88</v>
      </c>
      <c r="N18" s="54">
        <v>63</v>
      </c>
      <c r="O18" s="54">
        <v>24</v>
      </c>
      <c r="P18" s="54">
        <v>73</v>
      </c>
      <c r="Q18" s="54">
        <v>74</v>
      </c>
      <c r="R18" s="54">
        <v>40</v>
      </c>
      <c r="S18" s="54">
        <v>27</v>
      </c>
      <c r="T18" s="54">
        <v>1</v>
      </c>
      <c r="U18" s="54">
        <v>60</v>
      </c>
      <c r="V18" s="52">
        <v>912</v>
      </c>
      <c r="W18" s="631">
        <v>-7.4111675126903559E-2</v>
      </c>
    </row>
    <row r="19" spans="1:23" ht="22" customHeight="1" x14ac:dyDescent="0.15">
      <c r="A19" s="39" t="s">
        <v>6</v>
      </c>
      <c r="B19" s="40">
        <v>197</v>
      </c>
      <c r="C19" s="40">
        <v>50</v>
      </c>
      <c r="D19" s="40">
        <v>56</v>
      </c>
      <c r="E19" s="40">
        <v>205</v>
      </c>
      <c r="F19" s="40">
        <v>943</v>
      </c>
      <c r="G19" s="40">
        <v>380</v>
      </c>
      <c r="H19" s="40">
        <v>310</v>
      </c>
      <c r="I19" s="40">
        <v>214</v>
      </c>
      <c r="J19" s="40">
        <v>2266</v>
      </c>
      <c r="K19" s="40">
        <v>545</v>
      </c>
      <c r="L19" s="40">
        <v>32</v>
      </c>
      <c r="M19" s="40">
        <v>829</v>
      </c>
      <c r="N19" s="40">
        <v>176</v>
      </c>
      <c r="O19" s="40">
        <v>130</v>
      </c>
      <c r="P19" s="40">
        <v>181</v>
      </c>
      <c r="Q19" s="40">
        <v>1143</v>
      </c>
      <c r="R19" s="40">
        <v>290</v>
      </c>
      <c r="S19" s="40">
        <v>289</v>
      </c>
      <c r="T19" s="40">
        <v>19</v>
      </c>
      <c r="U19" s="40">
        <v>914</v>
      </c>
      <c r="V19" s="40">
        <v>9045</v>
      </c>
      <c r="W19" s="634">
        <v>-3.3550593012073943E-2</v>
      </c>
    </row>
    <row r="20" spans="1:23" ht="18" customHeight="1" x14ac:dyDescent="0.15">
      <c r="A20" s="53" t="s">
        <v>40</v>
      </c>
      <c r="B20" s="54">
        <v>124</v>
      </c>
      <c r="C20" s="54">
        <v>35</v>
      </c>
      <c r="D20" s="54">
        <v>42</v>
      </c>
      <c r="E20" s="54">
        <v>123</v>
      </c>
      <c r="F20" s="54">
        <v>447</v>
      </c>
      <c r="G20" s="54">
        <v>243</v>
      </c>
      <c r="H20" s="54">
        <v>128</v>
      </c>
      <c r="I20" s="54">
        <v>84</v>
      </c>
      <c r="J20" s="54">
        <v>1034</v>
      </c>
      <c r="K20" s="54">
        <v>295</v>
      </c>
      <c r="L20" s="54">
        <v>22</v>
      </c>
      <c r="M20" s="54">
        <v>422</v>
      </c>
      <c r="N20" s="54">
        <v>89</v>
      </c>
      <c r="O20" s="54">
        <v>94</v>
      </c>
      <c r="P20" s="54">
        <v>96</v>
      </c>
      <c r="Q20" s="54">
        <v>631</v>
      </c>
      <c r="R20" s="54">
        <v>108</v>
      </c>
      <c r="S20" s="54">
        <v>155</v>
      </c>
      <c r="T20" s="54">
        <v>9</v>
      </c>
      <c r="U20" s="54">
        <v>465</v>
      </c>
      <c r="V20" s="52">
        <v>4608</v>
      </c>
      <c r="W20" s="631">
        <v>-2.3314963967782959E-2</v>
      </c>
    </row>
    <row r="21" spans="1:23" ht="18" customHeight="1" x14ac:dyDescent="0.15">
      <c r="A21" s="53" t="s">
        <v>41</v>
      </c>
      <c r="B21" s="54">
        <v>32</v>
      </c>
      <c r="C21" s="54">
        <v>8</v>
      </c>
      <c r="D21" s="54">
        <v>9</v>
      </c>
      <c r="E21" s="54">
        <v>41</v>
      </c>
      <c r="F21" s="54">
        <v>168</v>
      </c>
      <c r="G21" s="54">
        <v>55</v>
      </c>
      <c r="H21" s="54">
        <v>42</v>
      </c>
      <c r="I21" s="54">
        <v>23</v>
      </c>
      <c r="J21" s="54">
        <v>369</v>
      </c>
      <c r="K21" s="54">
        <v>83</v>
      </c>
      <c r="L21" s="54">
        <v>2</v>
      </c>
      <c r="M21" s="54">
        <v>101</v>
      </c>
      <c r="N21" s="54">
        <v>49</v>
      </c>
      <c r="O21" s="54">
        <v>15</v>
      </c>
      <c r="P21" s="54">
        <v>37</v>
      </c>
      <c r="Q21" s="54">
        <v>148</v>
      </c>
      <c r="R21" s="54">
        <v>23</v>
      </c>
      <c r="S21" s="54">
        <v>46</v>
      </c>
      <c r="T21" s="54">
        <v>1</v>
      </c>
      <c r="U21" s="54">
        <v>134</v>
      </c>
      <c r="V21" s="52">
        <v>1369</v>
      </c>
      <c r="W21" s="631">
        <v>-2.8388928317955996E-2</v>
      </c>
    </row>
    <row r="22" spans="1:23" ht="18" customHeight="1" x14ac:dyDescent="0.15">
      <c r="A22" s="53" t="s">
        <v>42</v>
      </c>
      <c r="B22" s="54">
        <v>20</v>
      </c>
      <c r="C22" s="54"/>
      <c r="D22" s="54">
        <v>2</v>
      </c>
      <c r="E22" s="54">
        <v>14</v>
      </c>
      <c r="F22" s="54">
        <v>164</v>
      </c>
      <c r="G22" s="54">
        <v>49</v>
      </c>
      <c r="H22" s="54">
        <v>43</v>
      </c>
      <c r="I22" s="54">
        <v>27</v>
      </c>
      <c r="J22" s="54">
        <v>367</v>
      </c>
      <c r="K22" s="54">
        <v>55</v>
      </c>
      <c r="L22" s="54">
        <v>2</v>
      </c>
      <c r="M22" s="54">
        <v>102</v>
      </c>
      <c r="N22" s="54">
        <v>11</v>
      </c>
      <c r="O22" s="54">
        <v>14</v>
      </c>
      <c r="P22" s="54">
        <v>17</v>
      </c>
      <c r="Q22" s="54">
        <v>201</v>
      </c>
      <c r="R22" s="54">
        <v>38</v>
      </c>
      <c r="S22" s="54">
        <v>34</v>
      </c>
      <c r="T22" s="54"/>
      <c r="U22" s="54">
        <v>137</v>
      </c>
      <c r="V22" s="52">
        <v>1282</v>
      </c>
      <c r="W22" s="631">
        <v>-8.2319255547601999E-2</v>
      </c>
    </row>
    <row r="23" spans="1:23" ht="18" customHeight="1" x14ac:dyDescent="0.15">
      <c r="A23" s="53" t="s">
        <v>43</v>
      </c>
      <c r="B23" s="54">
        <v>23</v>
      </c>
      <c r="C23" s="54">
        <v>7</v>
      </c>
      <c r="D23" s="54">
        <v>3</v>
      </c>
      <c r="E23" s="54">
        <v>28</v>
      </c>
      <c r="F23" s="54">
        <v>195</v>
      </c>
      <c r="G23" s="54">
        <v>36</v>
      </c>
      <c r="H23" s="54">
        <v>98</v>
      </c>
      <c r="I23" s="54">
        <v>84</v>
      </c>
      <c r="J23" s="54">
        <v>547</v>
      </c>
      <c r="K23" s="54">
        <v>122</v>
      </c>
      <c r="L23" s="54">
        <v>7</v>
      </c>
      <c r="M23" s="54">
        <v>214</v>
      </c>
      <c r="N23" s="54">
        <v>29</v>
      </c>
      <c r="O23" s="54">
        <v>9</v>
      </c>
      <c r="P23" s="54">
        <v>33</v>
      </c>
      <c r="Q23" s="54">
        <v>183</v>
      </c>
      <c r="R23" s="54">
        <v>134</v>
      </c>
      <c r="S23" s="54">
        <v>55</v>
      </c>
      <c r="T23" s="54">
        <v>9</v>
      </c>
      <c r="U23" s="54">
        <v>187</v>
      </c>
      <c r="V23" s="52">
        <v>1950</v>
      </c>
      <c r="W23" s="631">
        <v>-2.8884462151394421E-2</v>
      </c>
    </row>
    <row r="24" spans="1:23" ht="22" customHeight="1" x14ac:dyDescent="0.15">
      <c r="A24" s="41" t="s">
        <v>55</v>
      </c>
      <c r="B24" s="42">
        <v>1453</v>
      </c>
      <c r="C24" s="42">
        <v>486</v>
      </c>
      <c r="D24" s="42">
        <v>513</v>
      </c>
      <c r="E24" s="42">
        <v>3376</v>
      </c>
      <c r="F24" s="42">
        <v>5364</v>
      </c>
      <c r="G24" s="42">
        <v>1663</v>
      </c>
      <c r="H24" s="42">
        <v>3132</v>
      </c>
      <c r="I24" s="42">
        <v>2165</v>
      </c>
      <c r="J24" s="42">
        <v>7819</v>
      </c>
      <c r="K24" s="42">
        <v>2443</v>
      </c>
      <c r="L24" s="42">
        <v>360</v>
      </c>
      <c r="M24" s="42">
        <v>4804</v>
      </c>
      <c r="N24" s="42">
        <v>2568</v>
      </c>
      <c r="O24" s="42">
        <v>927</v>
      </c>
      <c r="P24" s="42">
        <v>3550</v>
      </c>
      <c r="Q24" s="42">
        <v>3890</v>
      </c>
      <c r="R24" s="42">
        <v>1497</v>
      </c>
      <c r="S24" s="42">
        <v>1240</v>
      </c>
      <c r="T24" s="42">
        <v>312</v>
      </c>
      <c r="U24" s="42">
        <v>4053</v>
      </c>
      <c r="V24" s="42">
        <v>51390</v>
      </c>
      <c r="W24" s="635">
        <v>-2.4876188307622248E-2</v>
      </c>
    </row>
    <row r="25" spans="1:23" ht="18" customHeight="1" x14ac:dyDescent="0.15">
      <c r="A25" s="53" t="s">
        <v>44</v>
      </c>
      <c r="B25" s="54">
        <v>619</v>
      </c>
      <c r="C25" s="54">
        <v>219</v>
      </c>
      <c r="D25" s="54">
        <v>237</v>
      </c>
      <c r="E25" s="54">
        <v>1333</v>
      </c>
      <c r="F25" s="54">
        <v>1638</v>
      </c>
      <c r="G25" s="54">
        <v>429</v>
      </c>
      <c r="H25" s="54">
        <v>1280</v>
      </c>
      <c r="I25" s="54">
        <v>610</v>
      </c>
      <c r="J25" s="54">
        <v>2743</v>
      </c>
      <c r="K25" s="54">
        <v>1214</v>
      </c>
      <c r="L25" s="54">
        <v>92</v>
      </c>
      <c r="M25" s="54">
        <v>2778</v>
      </c>
      <c r="N25" s="54">
        <v>1005</v>
      </c>
      <c r="O25" s="54">
        <v>272</v>
      </c>
      <c r="P25" s="54">
        <v>1538</v>
      </c>
      <c r="Q25" s="54">
        <v>1368</v>
      </c>
      <c r="R25" s="54">
        <v>639</v>
      </c>
      <c r="S25" s="54">
        <v>562</v>
      </c>
      <c r="T25" s="54">
        <v>156</v>
      </c>
      <c r="U25" s="54">
        <v>1032</v>
      </c>
      <c r="V25" s="52">
        <v>19666</v>
      </c>
      <c r="W25" s="631">
        <v>-4.0963620403784255E-2</v>
      </c>
    </row>
    <row r="26" spans="1:23" ht="18" customHeight="1" x14ac:dyDescent="0.15">
      <c r="A26" s="53" t="s">
        <v>29</v>
      </c>
      <c r="B26" s="54">
        <v>1032</v>
      </c>
      <c r="C26" s="54">
        <v>328</v>
      </c>
      <c r="D26" s="54">
        <v>346</v>
      </c>
      <c r="E26" s="54">
        <v>2547</v>
      </c>
      <c r="F26" s="54">
        <v>4221</v>
      </c>
      <c r="G26" s="54">
        <v>1431</v>
      </c>
      <c r="H26" s="54">
        <v>2282</v>
      </c>
      <c r="I26" s="54">
        <v>1734</v>
      </c>
      <c r="J26" s="54">
        <v>5972</v>
      </c>
      <c r="K26" s="54">
        <v>1610</v>
      </c>
      <c r="L26" s="54">
        <v>290</v>
      </c>
      <c r="M26" s="54">
        <v>2659</v>
      </c>
      <c r="N26" s="54">
        <v>1894</v>
      </c>
      <c r="O26" s="54">
        <v>730</v>
      </c>
      <c r="P26" s="54">
        <v>2566</v>
      </c>
      <c r="Q26" s="54">
        <v>2949</v>
      </c>
      <c r="R26" s="54">
        <v>984</v>
      </c>
      <c r="S26" s="54">
        <v>831</v>
      </c>
      <c r="T26" s="54">
        <v>197</v>
      </c>
      <c r="U26" s="54">
        <v>3355</v>
      </c>
      <c r="V26" s="52">
        <v>37828</v>
      </c>
      <c r="W26" s="631">
        <v>-1.5639230789247702E-2</v>
      </c>
    </row>
    <row r="27" spans="1:23" ht="22" customHeight="1" x14ac:dyDescent="0.15">
      <c r="A27" s="43" t="s">
        <v>7</v>
      </c>
      <c r="B27" s="44">
        <v>15</v>
      </c>
      <c r="C27" s="44">
        <v>9</v>
      </c>
      <c r="D27" s="44">
        <v>31</v>
      </c>
      <c r="E27" s="44">
        <v>30</v>
      </c>
      <c r="F27" s="44">
        <v>39</v>
      </c>
      <c r="G27" s="44">
        <v>4</v>
      </c>
      <c r="H27" s="44">
        <v>33</v>
      </c>
      <c r="I27" s="44">
        <v>3</v>
      </c>
      <c r="J27" s="44">
        <v>29</v>
      </c>
      <c r="K27" s="44">
        <v>15</v>
      </c>
      <c r="L27" s="44">
        <v>4</v>
      </c>
      <c r="M27" s="44">
        <v>24</v>
      </c>
      <c r="N27" s="44">
        <v>16</v>
      </c>
      <c r="O27" s="44">
        <v>9</v>
      </c>
      <c r="P27" s="44">
        <v>11</v>
      </c>
      <c r="Q27" s="44">
        <v>28</v>
      </c>
      <c r="R27" s="44">
        <v>1</v>
      </c>
      <c r="S27" s="44">
        <v>12</v>
      </c>
      <c r="T27" s="44">
        <v>1</v>
      </c>
      <c r="U27" s="44">
        <v>25</v>
      </c>
      <c r="V27" s="44">
        <v>326</v>
      </c>
      <c r="W27" s="636">
        <v>-4.398826979472141E-2</v>
      </c>
    </row>
    <row r="28" spans="1:23" ht="18" customHeight="1" x14ac:dyDescent="0.15">
      <c r="A28" s="53" t="s">
        <v>30</v>
      </c>
      <c r="B28" s="54">
        <v>10</v>
      </c>
      <c r="C28" s="54">
        <v>5</v>
      </c>
      <c r="D28" s="54">
        <v>27</v>
      </c>
      <c r="E28" s="54">
        <v>14</v>
      </c>
      <c r="F28" s="54">
        <v>22</v>
      </c>
      <c r="G28" s="54">
        <v>2</v>
      </c>
      <c r="H28" s="54">
        <v>17</v>
      </c>
      <c r="I28" s="54">
        <v>2</v>
      </c>
      <c r="J28" s="54">
        <v>12</v>
      </c>
      <c r="K28" s="54">
        <v>10</v>
      </c>
      <c r="L28" s="54">
        <v>3</v>
      </c>
      <c r="M28" s="54">
        <v>6</v>
      </c>
      <c r="N28" s="54">
        <v>5</v>
      </c>
      <c r="O28" s="54">
        <v>3</v>
      </c>
      <c r="P28" s="54">
        <v>2</v>
      </c>
      <c r="Q28" s="54">
        <v>15</v>
      </c>
      <c r="R28" s="54">
        <v>1</v>
      </c>
      <c r="S28" s="54">
        <v>11</v>
      </c>
      <c r="T28" s="54">
        <v>1</v>
      </c>
      <c r="U28" s="54">
        <v>9</v>
      </c>
      <c r="V28" s="52">
        <v>168</v>
      </c>
      <c r="W28" s="631">
        <v>-2.3255813953488372E-2</v>
      </c>
    </row>
    <row r="29" spans="1:23" ht="18" customHeight="1" x14ac:dyDescent="0.15">
      <c r="A29" s="53" t="s">
        <v>45</v>
      </c>
      <c r="B29" s="54">
        <v>5</v>
      </c>
      <c r="C29" s="54">
        <v>4</v>
      </c>
      <c r="D29" s="54">
        <v>4</v>
      </c>
      <c r="E29" s="54">
        <v>16</v>
      </c>
      <c r="F29" s="54">
        <v>20</v>
      </c>
      <c r="G29" s="54">
        <v>2</v>
      </c>
      <c r="H29" s="54">
        <v>16</v>
      </c>
      <c r="I29" s="54">
        <v>1</v>
      </c>
      <c r="J29" s="54">
        <v>18</v>
      </c>
      <c r="K29" s="54">
        <v>6</v>
      </c>
      <c r="L29" s="54">
        <v>1</v>
      </c>
      <c r="M29" s="54">
        <v>19</v>
      </c>
      <c r="N29" s="54">
        <v>12</v>
      </c>
      <c r="O29" s="54">
        <v>6</v>
      </c>
      <c r="P29" s="54">
        <v>9</v>
      </c>
      <c r="Q29" s="54">
        <v>14</v>
      </c>
      <c r="R29" s="54"/>
      <c r="S29" s="54">
        <v>2</v>
      </c>
      <c r="T29" s="54"/>
      <c r="U29" s="54">
        <v>16</v>
      </c>
      <c r="V29" s="52">
        <v>167</v>
      </c>
      <c r="W29" s="631">
        <v>-3.4682080924855488E-2</v>
      </c>
    </row>
    <row r="30" spans="1:23" ht="22" customHeight="1" x14ac:dyDescent="0.15">
      <c r="A30" s="45" t="s">
        <v>8</v>
      </c>
      <c r="B30" s="46">
        <v>21</v>
      </c>
      <c r="C30" s="46">
        <v>9</v>
      </c>
      <c r="D30" s="46">
        <v>12</v>
      </c>
      <c r="E30" s="46">
        <v>65</v>
      </c>
      <c r="F30" s="46">
        <v>150</v>
      </c>
      <c r="G30" s="46">
        <v>45</v>
      </c>
      <c r="H30" s="46">
        <v>121</v>
      </c>
      <c r="I30" s="46">
        <v>33</v>
      </c>
      <c r="J30" s="46">
        <v>243</v>
      </c>
      <c r="K30" s="46">
        <v>72</v>
      </c>
      <c r="L30" s="46">
        <v>1</v>
      </c>
      <c r="M30" s="46">
        <v>107</v>
      </c>
      <c r="N30" s="46">
        <v>38</v>
      </c>
      <c r="O30" s="46">
        <v>20</v>
      </c>
      <c r="P30" s="46">
        <v>53</v>
      </c>
      <c r="Q30" s="46">
        <v>146</v>
      </c>
      <c r="R30" s="46">
        <v>34</v>
      </c>
      <c r="S30" s="46">
        <v>47</v>
      </c>
      <c r="T30" s="46">
        <v>5</v>
      </c>
      <c r="U30" s="46">
        <v>146</v>
      </c>
      <c r="V30" s="46">
        <v>1230</v>
      </c>
      <c r="W30" s="637">
        <v>-1.2048192771084338E-2</v>
      </c>
    </row>
    <row r="31" spans="1:23" ht="18" customHeight="1" x14ac:dyDescent="0.15">
      <c r="A31" s="53" t="s">
        <v>264</v>
      </c>
      <c r="B31" s="54">
        <v>14</v>
      </c>
      <c r="C31" s="54">
        <v>3</v>
      </c>
      <c r="D31" s="54">
        <v>4</v>
      </c>
      <c r="E31" s="54">
        <v>43</v>
      </c>
      <c r="F31" s="54">
        <v>70</v>
      </c>
      <c r="G31" s="54">
        <v>17</v>
      </c>
      <c r="H31" s="54">
        <v>58</v>
      </c>
      <c r="I31" s="54">
        <v>13</v>
      </c>
      <c r="J31" s="54">
        <v>115</v>
      </c>
      <c r="K31" s="54">
        <v>33</v>
      </c>
      <c r="L31" s="54"/>
      <c r="M31" s="54">
        <v>49</v>
      </c>
      <c r="N31" s="54">
        <v>20</v>
      </c>
      <c r="O31" s="54">
        <v>10</v>
      </c>
      <c r="P31" s="54">
        <v>14</v>
      </c>
      <c r="Q31" s="54">
        <v>46</v>
      </c>
      <c r="R31" s="54">
        <v>22</v>
      </c>
      <c r="S31" s="54">
        <v>18</v>
      </c>
      <c r="T31" s="54"/>
      <c r="U31" s="54">
        <v>77</v>
      </c>
      <c r="V31" s="52">
        <v>561</v>
      </c>
      <c r="W31" s="631">
        <v>-3.7735849056603772E-2</v>
      </c>
    </row>
    <row r="32" spans="1:23" ht="18" customHeight="1" x14ac:dyDescent="0.15">
      <c r="A32" s="53" t="s">
        <v>265</v>
      </c>
      <c r="B32" s="54">
        <v>7</v>
      </c>
      <c r="C32" s="54">
        <v>6</v>
      </c>
      <c r="D32" s="54">
        <v>9</v>
      </c>
      <c r="E32" s="54">
        <v>26</v>
      </c>
      <c r="F32" s="54">
        <v>91</v>
      </c>
      <c r="G32" s="54">
        <v>29</v>
      </c>
      <c r="H32" s="54">
        <v>73</v>
      </c>
      <c r="I32" s="54">
        <v>22</v>
      </c>
      <c r="J32" s="54">
        <v>142</v>
      </c>
      <c r="K32" s="54">
        <v>42</v>
      </c>
      <c r="L32" s="54">
        <v>1</v>
      </c>
      <c r="M32" s="54">
        <v>63</v>
      </c>
      <c r="N32" s="54">
        <v>19</v>
      </c>
      <c r="O32" s="54">
        <v>10</v>
      </c>
      <c r="P32" s="54">
        <v>41</v>
      </c>
      <c r="Q32" s="54">
        <v>104</v>
      </c>
      <c r="R32" s="54">
        <v>13</v>
      </c>
      <c r="S32" s="54">
        <v>36</v>
      </c>
      <c r="T32" s="54">
        <v>5</v>
      </c>
      <c r="U32" s="54">
        <v>78</v>
      </c>
      <c r="V32" s="52">
        <v>748</v>
      </c>
      <c r="W32" s="631">
        <v>-6.6401062416998674E-3</v>
      </c>
    </row>
    <row r="33" spans="1:23" ht="22" customHeight="1" x14ac:dyDescent="0.15">
      <c r="A33" s="47" t="s">
        <v>9</v>
      </c>
      <c r="B33" s="48">
        <v>354</v>
      </c>
      <c r="C33" s="48">
        <v>30</v>
      </c>
      <c r="D33" s="48">
        <v>5</v>
      </c>
      <c r="E33" s="48">
        <v>200</v>
      </c>
      <c r="F33" s="48">
        <v>1574</v>
      </c>
      <c r="G33" s="48">
        <v>661</v>
      </c>
      <c r="H33" s="48">
        <v>304</v>
      </c>
      <c r="I33" s="48">
        <v>208</v>
      </c>
      <c r="J33" s="48">
        <v>2478</v>
      </c>
      <c r="K33" s="48">
        <v>849</v>
      </c>
      <c r="L33" s="48">
        <v>35</v>
      </c>
      <c r="M33" s="48">
        <v>1163</v>
      </c>
      <c r="N33" s="48">
        <v>213</v>
      </c>
      <c r="O33" s="48">
        <v>15</v>
      </c>
      <c r="P33" s="48">
        <v>58</v>
      </c>
      <c r="Q33" s="48">
        <v>893</v>
      </c>
      <c r="R33" s="48">
        <v>1082</v>
      </c>
      <c r="S33" s="48">
        <v>454</v>
      </c>
      <c r="T33" s="48">
        <v>63</v>
      </c>
      <c r="U33" s="48">
        <v>1445</v>
      </c>
      <c r="V33" s="49">
        <v>12068</v>
      </c>
      <c r="W33" s="638">
        <v>6.0020006668889628E-3</v>
      </c>
    </row>
    <row r="34" spans="1:23" ht="22" customHeight="1" x14ac:dyDescent="0.15">
      <c r="A34" s="50" t="s">
        <v>13</v>
      </c>
      <c r="B34" s="51">
        <v>2246</v>
      </c>
      <c r="C34" s="51">
        <v>683</v>
      </c>
      <c r="D34" s="51">
        <v>827</v>
      </c>
      <c r="E34" s="51">
        <v>4432</v>
      </c>
      <c r="F34" s="51">
        <v>8707</v>
      </c>
      <c r="G34" s="51">
        <v>2876</v>
      </c>
      <c r="H34" s="51">
        <v>4723</v>
      </c>
      <c r="I34" s="51">
        <v>2899</v>
      </c>
      <c r="J34" s="51">
        <v>13958</v>
      </c>
      <c r="K34" s="51">
        <v>4303</v>
      </c>
      <c r="L34" s="51">
        <v>485</v>
      </c>
      <c r="M34" s="51">
        <v>7497</v>
      </c>
      <c r="N34" s="51">
        <v>3587</v>
      </c>
      <c r="O34" s="51">
        <v>1320</v>
      </c>
      <c r="P34" s="51">
        <v>4539</v>
      </c>
      <c r="Q34" s="51">
        <v>6700</v>
      </c>
      <c r="R34" s="51">
        <v>3117</v>
      </c>
      <c r="S34" s="51">
        <v>2173</v>
      </c>
      <c r="T34" s="51">
        <v>418</v>
      </c>
      <c r="U34" s="51">
        <v>7294</v>
      </c>
      <c r="V34" s="52">
        <v>80944</v>
      </c>
      <c r="W34" s="631">
        <v>-2.0534601469004488E-2</v>
      </c>
    </row>
  </sheetData>
  <mergeCells count="24">
    <mergeCell ref="A1:C1"/>
    <mergeCell ref="D1:K1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V4:V5"/>
    <mergeCell ref="W4:W5"/>
    <mergeCell ref="P4:P5"/>
    <mergeCell ref="Q4:Q5"/>
    <mergeCell ref="R4:R5"/>
    <mergeCell ref="S4:S5"/>
    <mergeCell ref="T4:T5"/>
    <mergeCell ref="U4:U5"/>
  </mergeCells>
  <conditionalFormatting sqref="W6:W34">
    <cfRule type="iconSet" priority="1">
      <iconSet iconSet="5Arrows">
        <cfvo type="percent" val="0"/>
        <cfvo type="num" val="-0.02"/>
        <cfvo type="num" val="-6.0000000000000001E-3"/>
        <cfvo type="num" val="6.0000000000000001E-3" gte="0"/>
        <cfvo type="num" val="0.02"/>
      </iconSet>
    </cfRule>
  </conditionalFormatting>
  <printOptions horizontalCentered="1" verticalCentered="1"/>
  <pageMargins left="0.19685039370078741" right="0.19685039370078741" top="0.19685039370078741" bottom="0.19685039370078741" header="0.11811023622047245" footer="0.19685039370078741"/>
  <pageSetup paperSize="9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>
    <tabColor rgb="FFFF0000"/>
  </sheetPr>
  <dimension ref="A1:G66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5.5" style="6" customWidth="1"/>
    <col min="3" max="3" width="9.5" style="6" bestFit="1" customWidth="1"/>
    <col min="4" max="4" width="11.6640625" style="6" customWidth="1"/>
    <col min="5" max="5" width="16" style="6" bestFit="1" customWidth="1"/>
    <col min="6" max="6" width="15.6640625" style="6" bestFit="1" customWidth="1"/>
    <col min="7" max="7" width="14.33203125" style="6" bestFit="1" customWidth="1"/>
    <col min="8" max="16384" width="9.1640625" style="6"/>
  </cols>
  <sheetData>
    <row r="1" spans="1:7" ht="50" customHeight="1" x14ac:dyDescent="0.15">
      <c r="A1" s="660" t="s">
        <v>406</v>
      </c>
      <c r="B1" s="661"/>
      <c r="C1" s="649" t="s">
        <v>236</v>
      </c>
      <c r="D1" s="649"/>
      <c r="E1" s="649"/>
      <c r="F1" s="649"/>
      <c r="G1" s="649"/>
    </row>
    <row r="2" spans="1:7" ht="30" customHeight="1" x14ac:dyDescent="0.15"/>
    <row r="3" spans="1:7" ht="21" customHeight="1" x14ac:dyDescent="0.15">
      <c r="A3" s="654" t="s">
        <v>40</v>
      </c>
      <c r="B3" s="655"/>
      <c r="C3" s="655"/>
      <c r="D3" s="655"/>
      <c r="F3" s="7" t="s">
        <v>60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9283</v>
      </c>
      <c r="C5" s="414">
        <v>1631395</v>
      </c>
      <c r="D5" s="414">
        <v>5766</v>
      </c>
      <c r="E5" s="413">
        <v>13655129.99</v>
      </c>
      <c r="F5" s="413">
        <v>226753693.84999987</v>
      </c>
      <c r="G5" s="413">
        <v>367819862.38</v>
      </c>
    </row>
    <row r="6" spans="1:7" ht="21" customHeight="1" x14ac:dyDescent="0.15">
      <c r="A6" s="9" t="s">
        <v>16</v>
      </c>
      <c r="B6" s="414">
        <v>11583</v>
      </c>
      <c r="C6" s="414">
        <v>2378849</v>
      </c>
      <c r="D6" s="414">
        <v>5955</v>
      </c>
      <c r="E6" s="413">
        <v>19743868.010000005</v>
      </c>
      <c r="F6" s="413">
        <v>48063269.380000003</v>
      </c>
      <c r="G6" s="413">
        <v>212470585.41000009</v>
      </c>
    </row>
    <row r="7" spans="1:7" ht="21" customHeight="1" x14ac:dyDescent="0.15">
      <c r="A7" s="9" t="s">
        <v>17</v>
      </c>
      <c r="B7" s="414">
        <v>15279</v>
      </c>
      <c r="C7" s="414">
        <v>2845323</v>
      </c>
      <c r="D7" s="414">
        <v>1610</v>
      </c>
      <c r="E7" s="413">
        <v>29910041.099999994</v>
      </c>
      <c r="F7" s="413">
        <v>56495906.829999991</v>
      </c>
      <c r="G7" s="413">
        <v>132581583.41000003</v>
      </c>
    </row>
    <row r="8" spans="1:7" ht="21" customHeight="1" x14ac:dyDescent="0.15">
      <c r="A8" s="9" t="s">
        <v>18</v>
      </c>
      <c r="B8" s="414">
        <v>10025</v>
      </c>
      <c r="C8" s="414">
        <v>2792209</v>
      </c>
      <c r="D8" s="414">
        <v>1907</v>
      </c>
      <c r="E8" s="413">
        <v>29856886.709999997</v>
      </c>
      <c r="F8" s="413">
        <v>90798605.25999999</v>
      </c>
      <c r="G8" s="413">
        <v>192544810.47</v>
      </c>
    </row>
    <row r="9" spans="1:7" ht="21" customHeight="1" x14ac:dyDescent="0.15">
      <c r="A9" s="9" t="s">
        <v>19</v>
      </c>
      <c r="B9" s="414">
        <v>11107</v>
      </c>
      <c r="C9" s="414">
        <v>2536643</v>
      </c>
      <c r="D9" s="414">
        <v>3793</v>
      </c>
      <c r="E9" s="413">
        <v>25398517.100000005</v>
      </c>
      <c r="F9" s="413">
        <v>89853896.359999999</v>
      </c>
      <c r="G9" s="413">
        <v>179525786.55000001</v>
      </c>
    </row>
    <row r="10" spans="1:7" ht="21" customHeight="1" x14ac:dyDescent="0.15">
      <c r="A10" s="9" t="s">
        <v>20</v>
      </c>
      <c r="B10" s="414">
        <v>4762</v>
      </c>
      <c r="C10" s="414">
        <v>746099</v>
      </c>
      <c r="D10" s="414">
        <v>7012</v>
      </c>
      <c r="E10" s="413">
        <v>36683999.159999996</v>
      </c>
      <c r="F10" s="413">
        <v>53232329.31000001</v>
      </c>
      <c r="G10" s="413">
        <v>128732849.68000002</v>
      </c>
    </row>
    <row r="11" spans="1:7" ht="21" customHeight="1" x14ac:dyDescent="0.15">
      <c r="A11" s="9" t="s">
        <v>21</v>
      </c>
      <c r="B11" s="414">
        <v>1693</v>
      </c>
      <c r="C11" s="414">
        <v>95544</v>
      </c>
      <c r="D11" s="414">
        <v>8502</v>
      </c>
      <c r="E11" s="413">
        <v>63555573.309999995</v>
      </c>
      <c r="F11" s="413">
        <v>113477739.09999998</v>
      </c>
      <c r="G11" s="413">
        <v>312644733.5800001</v>
      </c>
    </row>
    <row r="12" spans="1:7" ht="21" customHeight="1" x14ac:dyDescent="0.15">
      <c r="A12" s="9" t="s">
        <v>22</v>
      </c>
      <c r="B12" s="414">
        <v>2348</v>
      </c>
      <c r="C12" s="414">
        <v>1087462</v>
      </c>
      <c r="D12" s="414">
        <v>4256</v>
      </c>
      <c r="E12" s="413">
        <v>70569977.879999995</v>
      </c>
      <c r="F12" s="413">
        <v>165770794.09999999</v>
      </c>
      <c r="G12" s="413">
        <v>347747269.09000003</v>
      </c>
    </row>
    <row r="13" spans="1:7" ht="21" customHeight="1" x14ac:dyDescent="0.15">
      <c r="A13" s="9" t="s">
        <v>23</v>
      </c>
      <c r="B13" s="414">
        <v>10263</v>
      </c>
      <c r="C13" s="414">
        <v>2816853</v>
      </c>
      <c r="D13" s="414">
        <v>8547</v>
      </c>
      <c r="E13" s="413">
        <v>39424102.990000002</v>
      </c>
      <c r="F13" s="413">
        <v>55649155.509999998</v>
      </c>
      <c r="G13" s="413">
        <v>148728975.93999997</v>
      </c>
    </row>
    <row r="14" spans="1:7" ht="21" customHeight="1" x14ac:dyDescent="0.15">
      <c r="A14" s="9" t="s">
        <v>24</v>
      </c>
      <c r="B14" s="414">
        <v>9997</v>
      </c>
      <c r="C14" s="414">
        <v>2709187</v>
      </c>
      <c r="D14" s="414">
        <v>3454</v>
      </c>
      <c r="E14" s="413">
        <v>30327136.940000001</v>
      </c>
      <c r="F14" s="413">
        <v>51404218.589999981</v>
      </c>
      <c r="G14" s="413">
        <v>204525042.97999996</v>
      </c>
    </row>
    <row r="15" spans="1:7" ht="21" customHeight="1" x14ac:dyDescent="0.15">
      <c r="A15" s="9" t="s">
        <v>25</v>
      </c>
      <c r="B15" s="414">
        <v>8483</v>
      </c>
      <c r="C15" s="414">
        <v>2116724</v>
      </c>
      <c r="D15" s="414">
        <v>2993</v>
      </c>
      <c r="E15" s="413">
        <v>19663158.360000003</v>
      </c>
      <c r="F15" s="413">
        <v>26089986.379999999</v>
      </c>
      <c r="G15" s="413">
        <v>63743281.100000016</v>
      </c>
    </row>
    <row r="16" spans="1:7" ht="21" customHeight="1" x14ac:dyDescent="0.15">
      <c r="A16" s="9" t="s">
        <v>26</v>
      </c>
      <c r="B16" s="414">
        <v>6512</v>
      </c>
      <c r="C16" s="414">
        <v>2071104</v>
      </c>
      <c r="D16" s="414">
        <v>1533</v>
      </c>
      <c r="E16" s="413">
        <v>21788139.189999994</v>
      </c>
      <c r="F16" s="413">
        <v>30028902.550000001</v>
      </c>
      <c r="G16" s="413">
        <v>92504101.61999999</v>
      </c>
    </row>
    <row r="17" spans="1:7" ht="21" customHeight="1" x14ac:dyDescent="0.15">
      <c r="A17" s="4" t="s">
        <v>13</v>
      </c>
      <c r="B17" s="415">
        <f t="shared" ref="B17:G17" si="0">SUM(B5:B16)</f>
        <v>101335</v>
      </c>
      <c r="C17" s="415">
        <f t="shared" si="0"/>
        <v>23827392</v>
      </c>
      <c r="D17" s="415">
        <f t="shared" si="0"/>
        <v>55328</v>
      </c>
      <c r="E17" s="15">
        <f t="shared" si="0"/>
        <v>400576530.74000001</v>
      </c>
      <c r="F17" s="15">
        <f t="shared" si="0"/>
        <v>1007618497.2199999</v>
      </c>
      <c r="G17" s="15">
        <f t="shared" si="0"/>
        <v>2383568882.21</v>
      </c>
    </row>
    <row r="18" spans="1:7" ht="21" customHeight="1" x14ac:dyDescent="0.15"/>
    <row r="19" spans="1:7" ht="21" customHeight="1" x14ac:dyDescent="0.15">
      <c r="A19" s="654" t="s">
        <v>41</v>
      </c>
      <c r="B19" s="655"/>
      <c r="C19" s="655"/>
      <c r="D19" s="655"/>
      <c r="F19" s="7" t="s">
        <v>61</v>
      </c>
    </row>
    <row r="20" spans="1:7" ht="21" customHeight="1" x14ac:dyDescent="0.15">
      <c r="A20" s="615" t="s">
        <v>14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1" customHeight="1" x14ac:dyDescent="0.15">
      <c r="A21" s="9" t="s">
        <v>15</v>
      </c>
      <c r="B21" s="414">
        <v>1429</v>
      </c>
      <c r="C21" s="414">
        <v>541864</v>
      </c>
      <c r="D21" s="414">
        <v>508</v>
      </c>
      <c r="E21" s="413">
        <v>2297964.9499999997</v>
      </c>
      <c r="F21" s="413">
        <v>4650562.74</v>
      </c>
      <c r="G21" s="413">
        <v>34091579.079999991</v>
      </c>
    </row>
    <row r="22" spans="1:7" ht="21" customHeight="1" x14ac:dyDescent="0.15">
      <c r="A22" s="9" t="s">
        <v>16</v>
      </c>
      <c r="B22" s="414">
        <v>1429</v>
      </c>
      <c r="C22" s="414">
        <v>435608</v>
      </c>
      <c r="D22" s="414">
        <v>368</v>
      </c>
      <c r="E22" s="413">
        <v>1929320.4800000002</v>
      </c>
      <c r="F22" s="413">
        <v>3878071.3699999987</v>
      </c>
      <c r="G22" s="413">
        <v>26009876.410000004</v>
      </c>
    </row>
    <row r="23" spans="1:7" ht="21" customHeight="1" x14ac:dyDescent="0.15">
      <c r="A23" s="9" t="s">
        <v>17</v>
      </c>
      <c r="B23" s="414">
        <v>1638</v>
      </c>
      <c r="C23" s="414">
        <v>581398</v>
      </c>
      <c r="D23" s="414">
        <v>363</v>
      </c>
      <c r="E23" s="413">
        <v>2525720.33</v>
      </c>
      <c r="F23" s="413">
        <v>4328635.37</v>
      </c>
      <c r="G23" s="413">
        <v>27050838.360000003</v>
      </c>
    </row>
    <row r="24" spans="1:7" ht="21" customHeight="1" x14ac:dyDescent="0.15">
      <c r="A24" s="9" t="s">
        <v>18</v>
      </c>
      <c r="B24" s="414">
        <v>1277</v>
      </c>
      <c r="C24" s="414">
        <v>449237</v>
      </c>
      <c r="D24" s="414">
        <v>361</v>
      </c>
      <c r="E24" s="413">
        <v>2427411.0999999996</v>
      </c>
      <c r="F24" s="413">
        <v>4214961.72</v>
      </c>
      <c r="G24" s="413">
        <v>32820614.95000001</v>
      </c>
    </row>
    <row r="25" spans="1:7" ht="21" customHeight="1" x14ac:dyDescent="0.15">
      <c r="A25" s="9" t="s">
        <v>19</v>
      </c>
      <c r="B25" s="414">
        <v>1048</v>
      </c>
      <c r="C25" s="414">
        <v>366241</v>
      </c>
      <c r="D25" s="414">
        <v>0</v>
      </c>
      <c r="E25" s="413">
        <v>3138890.0200000005</v>
      </c>
      <c r="F25" s="413">
        <v>4758729.38</v>
      </c>
      <c r="G25" s="413">
        <v>21986294.620000005</v>
      </c>
    </row>
    <row r="26" spans="1:7" ht="21" customHeight="1" x14ac:dyDescent="0.15">
      <c r="A26" s="9" t="s">
        <v>20</v>
      </c>
      <c r="B26" s="414">
        <v>713</v>
      </c>
      <c r="C26" s="414">
        <v>91036</v>
      </c>
      <c r="D26" s="414">
        <v>374</v>
      </c>
      <c r="E26" s="413">
        <v>3674576.39</v>
      </c>
      <c r="F26" s="413">
        <v>5346768.1199999982</v>
      </c>
      <c r="G26" s="413">
        <v>22819093.080000013</v>
      </c>
    </row>
    <row r="27" spans="1:7" ht="21" customHeight="1" x14ac:dyDescent="0.15">
      <c r="A27" s="9" t="s">
        <v>21</v>
      </c>
      <c r="B27" s="414">
        <v>519</v>
      </c>
      <c r="C27" s="414">
        <v>14957</v>
      </c>
      <c r="D27" s="414">
        <v>6</v>
      </c>
      <c r="E27" s="413">
        <v>7017411.7000000002</v>
      </c>
      <c r="F27" s="413">
        <v>8848233.1999999993</v>
      </c>
      <c r="G27" s="413">
        <v>24054133.569999997</v>
      </c>
    </row>
    <row r="28" spans="1:7" ht="21" customHeight="1" x14ac:dyDescent="0.15">
      <c r="A28" s="9" t="s">
        <v>22</v>
      </c>
      <c r="B28" s="414">
        <v>439</v>
      </c>
      <c r="C28" s="414">
        <v>38780</v>
      </c>
      <c r="D28" s="414">
        <v>0</v>
      </c>
      <c r="E28" s="413">
        <v>4098916.43</v>
      </c>
      <c r="F28" s="413">
        <v>4691611.0799999991</v>
      </c>
      <c r="G28" s="413">
        <v>11408919.389999995</v>
      </c>
    </row>
    <row r="29" spans="1:7" ht="21" customHeight="1" x14ac:dyDescent="0.15">
      <c r="A29" s="9" t="s">
        <v>23</v>
      </c>
      <c r="B29" s="414">
        <v>864</v>
      </c>
      <c r="C29" s="414">
        <v>188876</v>
      </c>
      <c r="D29" s="414">
        <v>833</v>
      </c>
      <c r="E29" s="413">
        <v>6420726.2599999998</v>
      </c>
      <c r="F29" s="413">
        <v>8732420.0599999987</v>
      </c>
      <c r="G29" s="413">
        <v>25763484.730000004</v>
      </c>
    </row>
    <row r="30" spans="1:7" ht="21" customHeight="1" x14ac:dyDescent="0.15">
      <c r="A30" s="9" t="s">
        <v>24</v>
      </c>
      <c r="B30" s="414">
        <v>1305</v>
      </c>
      <c r="C30" s="414">
        <v>459380</v>
      </c>
      <c r="D30" s="414">
        <v>2358</v>
      </c>
      <c r="E30" s="413">
        <v>3420108.1</v>
      </c>
      <c r="F30" s="413">
        <v>4965484.55</v>
      </c>
      <c r="G30" s="413">
        <v>21748294.25</v>
      </c>
    </row>
    <row r="31" spans="1:7" ht="21" customHeight="1" x14ac:dyDescent="0.15">
      <c r="A31" s="9" t="s">
        <v>25</v>
      </c>
      <c r="B31" s="414">
        <v>1210</v>
      </c>
      <c r="C31" s="414">
        <v>537726</v>
      </c>
      <c r="D31" s="414">
        <v>448</v>
      </c>
      <c r="E31" s="413">
        <v>2384569.4</v>
      </c>
      <c r="F31" s="413">
        <v>3287927.3200000003</v>
      </c>
      <c r="G31" s="413">
        <v>18561393.280000005</v>
      </c>
    </row>
    <row r="32" spans="1:7" ht="21" customHeight="1" x14ac:dyDescent="0.15">
      <c r="A32" s="9" t="s">
        <v>26</v>
      </c>
      <c r="B32" s="414">
        <v>1051</v>
      </c>
      <c r="C32" s="414">
        <v>572709</v>
      </c>
      <c r="D32" s="414">
        <v>164</v>
      </c>
      <c r="E32" s="413">
        <v>2574482.13</v>
      </c>
      <c r="F32" s="413">
        <v>3988513.5399999996</v>
      </c>
      <c r="G32" s="413">
        <v>16971764.040000007</v>
      </c>
    </row>
    <row r="33" spans="1:7" ht="21" customHeight="1" x14ac:dyDescent="0.15">
      <c r="A33" s="4" t="s">
        <v>13</v>
      </c>
      <c r="B33" s="415">
        <f t="shared" ref="B33:G33" si="1">SUM(B21:B32)</f>
        <v>12922</v>
      </c>
      <c r="C33" s="415">
        <f t="shared" si="1"/>
        <v>4277812</v>
      </c>
      <c r="D33" s="415">
        <f t="shared" si="1"/>
        <v>5783</v>
      </c>
      <c r="E33" s="15">
        <f t="shared" si="1"/>
        <v>41910097.289999999</v>
      </c>
      <c r="F33" s="15">
        <f t="shared" si="1"/>
        <v>61691918.449999988</v>
      </c>
      <c r="G33" s="15">
        <f t="shared" si="1"/>
        <v>283286285.75999999</v>
      </c>
    </row>
    <row r="34" spans="1:7" ht="21" customHeight="1" x14ac:dyDescent="0.15"/>
    <row r="35" spans="1:7" ht="21" customHeight="1" x14ac:dyDescent="0.15">
      <c r="A35" s="654" t="s">
        <v>42</v>
      </c>
      <c r="B35" s="655"/>
      <c r="C35" s="655"/>
      <c r="D35" s="655"/>
      <c r="F35" s="7" t="s">
        <v>62</v>
      </c>
    </row>
    <row r="36" spans="1:7" ht="21" customHeight="1" x14ac:dyDescent="0.15">
      <c r="A36" s="615" t="s">
        <v>14</v>
      </c>
      <c r="B36" s="596" t="s">
        <v>11</v>
      </c>
      <c r="C36" s="596" t="s">
        <v>2</v>
      </c>
      <c r="D36" s="596" t="s">
        <v>198</v>
      </c>
      <c r="E36" s="596" t="s">
        <v>1</v>
      </c>
      <c r="F36" s="596" t="s">
        <v>0</v>
      </c>
      <c r="G36" s="596" t="s">
        <v>10</v>
      </c>
    </row>
    <row r="37" spans="1:7" ht="21" customHeight="1" x14ac:dyDescent="0.15">
      <c r="A37" s="9" t="s">
        <v>15</v>
      </c>
      <c r="B37" s="414">
        <v>407</v>
      </c>
      <c r="C37" s="414">
        <v>18614</v>
      </c>
      <c r="D37" s="414">
        <v>32</v>
      </c>
      <c r="E37" s="413">
        <v>2038683.88</v>
      </c>
      <c r="F37" s="413">
        <v>3550173.77</v>
      </c>
      <c r="G37" s="413">
        <v>8436501.8699999992</v>
      </c>
    </row>
    <row r="38" spans="1:7" ht="21" customHeight="1" x14ac:dyDescent="0.15">
      <c r="A38" s="9" t="s">
        <v>16</v>
      </c>
      <c r="B38" s="414">
        <v>515</v>
      </c>
      <c r="C38" s="414">
        <v>26648</v>
      </c>
      <c r="D38" s="414">
        <v>84</v>
      </c>
      <c r="E38" s="413">
        <v>4231477.66</v>
      </c>
      <c r="F38" s="413">
        <v>5632781.9200000009</v>
      </c>
      <c r="G38" s="413">
        <v>10543071.269999998</v>
      </c>
    </row>
    <row r="39" spans="1:7" ht="21" customHeight="1" x14ac:dyDescent="0.15">
      <c r="A39" s="9" t="s">
        <v>17</v>
      </c>
      <c r="B39" s="414">
        <v>712</v>
      </c>
      <c r="C39" s="414">
        <v>48501</v>
      </c>
      <c r="D39" s="414">
        <v>146</v>
      </c>
      <c r="E39" s="413">
        <v>2427246.52</v>
      </c>
      <c r="F39" s="413">
        <v>6086821.0600000005</v>
      </c>
      <c r="G39" s="413">
        <v>13451231.670000002</v>
      </c>
    </row>
    <row r="40" spans="1:7" ht="21" customHeight="1" x14ac:dyDescent="0.15">
      <c r="A40" s="9" t="s">
        <v>18</v>
      </c>
      <c r="B40" s="414">
        <v>724</v>
      </c>
      <c r="C40" s="414">
        <v>58178</v>
      </c>
      <c r="D40" s="414">
        <v>224</v>
      </c>
      <c r="E40" s="413">
        <v>2708274.25</v>
      </c>
      <c r="F40" s="413">
        <v>7331798.3799999999</v>
      </c>
      <c r="G40" s="413">
        <v>14643839.019999998</v>
      </c>
    </row>
    <row r="41" spans="1:7" ht="21" customHeight="1" x14ac:dyDescent="0.15">
      <c r="A41" s="9" t="s">
        <v>19</v>
      </c>
      <c r="B41" s="414">
        <v>733</v>
      </c>
      <c r="C41" s="414">
        <v>544339</v>
      </c>
      <c r="D41" s="414">
        <v>1175</v>
      </c>
      <c r="E41" s="413">
        <v>12297574.460000001</v>
      </c>
      <c r="F41" s="413">
        <v>27196847.779999997</v>
      </c>
      <c r="G41" s="413">
        <v>35359758.909999996</v>
      </c>
    </row>
    <row r="42" spans="1:7" ht="21" customHeight="1" x14ac:dyDescent="0.15">
      <c r="A42" s="9" t="s">
        <v>20</v>
      </c>
      <c r="B42" s="414">
        <v>681</v>
      </c>
      <c r="C42" s="414">
        <v>124489</v>
      </c>
      <c r="D42" s="414">
        <v>236</v>
      </c>
      <c r="E42" s="413">
        <v>6115749.5499999998</v>
      </c>
      <c r="F42" s="413">
        <v>10872578.32</v>
      </c>
      <c r="G42" s="413">
        <v>18797821.450000003</v>
      </c>
    </row>
    <row r="43" spans="1:7" ht="21" customHeight="1" x14ac:dyDescent="0.15">
      <c r="A43" s="9" t="s">
        <v>21</v>
      </c>
      <c r="B43" s="414">
        <v>594</v>
      </c>
      <c r="C43" s="414">
        <v>53544</v>
      </c>
      <c r="D43" s="414">
        <v>1303</v>
      </c>
      <c r="E43" s="413">
        <v>1854328.02</v>
      </c>
      <c r="F43" s="413">
        <v>5753004.7300000004</v>
      </c>
      <c r="G43" s="413">
        <v>12429449.629999999</v>
      </c>
    </row>
    <row r="44" spans="1:7" ht="21" customHeight="1" x14ac:dyDescent="0.15">
      <c r="A44" s="9" t="s">
        <v>22</v>
      </c>
      <c r="B44" s="414">
        <v>451</v>
      </c>
      <c r="C44" s="414">
        <v>68527</v>
      </c>
      <c r="D44" s="414">
        <v>0</v>
      </c>
      <c r="E44" s="413">
        <v>1963493.2</v>
      </c>
      <c r="F44" s="413">
        <v>5433288.540000001</v>
      </c>
      <c r="G44" s="413">
        <v>8338854.5299999993</v>
      </c>
    </row>
    <row r="45" spans="1:7" ht="21" customHeight="1" x14ac:dyDescent="0.15">
      <c r="A45" s="9" t="s">
        <v>23</v>
      </c>
      <c r="B45" s="414">
        <v>540</v>
      </c>
      <c r="C45" s="414">
        <v>365418</v>
      </c>
      <c r="D45" s="414">
        <v>327</v>
      </c>
      <c r="E45" s="413">
        <v>6710505.7000000002</v>
      </c>
      <c r="F45" s="413">
        <v>9553810.7499999981</v>
      </c>
      <c r="G45" s="413">
        <v>16882539.660000004</v>
      </c>
    </row>
    <row r="46" spans="1:7" ht="21" customHeight="1" x14ac:dyDescent="0.15">
      <c r="A46" s="9" t="s">
        <v>24</v>
      </c>
      <c r="B46" s="414">
        <v>424</v>
      </c>
      <c r="C46" s="414">
        <v>41077</v>
      </c>
      <c r="D46" s="414">
        <v>202</v>
      </c>
      <c r="E46" s="413">
        <v>805688.04</v>
      </c>
      <c r="F46" s="413">
        <v>9616987.2999999989</v>
      </c>
      <c r="G46" s="413">
        <v>15142889.300000003</v>
      </c>
    </row>
    <row r="47" spans="1:7" ht="21" customHeight="1" x14ac:dyDescent="0.15">
      <c r="A47" s="9" t="s">
        <v>25</v>
      </c>
      <c r="B47" s="414">
        <v>369</v>
      </c>
      <c r="C47" s="414">
        <v>59041</v>
      </c>
      <c r="D47" s="414">
        <v>442</v>
      </c>
      <c r="E47" s="413">
        <v>1314933.5</v>
      </c>
      <c r="F47" s="413">
        <v>2892267.47</v>
      </c>
      <c r="G47" s="413">
        <v>6084913.0599999987</v>
      </c>
    </row>
    <row r="48" spans="1:7" ht="21" customHeight="1" x14ac:dyDescent="0.15">
      <c r="A48" s="9" t="s">
        <v>26</v>
      </c>
      <c r="B48" s="414">
        <v>371</v>
      </c>
      <c r="C48" s="414">
        <v>41303</v>
      </c>
      <c r="D48" s="414">
        <v>0</v>
      </c>
      <c r="E48" s="413">
        <v>303945.90000000002</v>
      </c>
      <c r="F48" s="413">
        <v>1881769.4800000002</v>
      </c>
      <c r="G48" s="413">
        <v>6210169.7999999989</v>
      </c>
    </row>
    <row r="49" spans="1:7" ht="21" customHeight="1" x14ac:dyDescent="0.15">
      <c r="A49" s="4" t="s">
        <v>13</v>
      </c>
      <c r="B49" s="415">
        <f t="shared" ref="B49:G49" si="2">SUM(B37:B48)</f>
        <v>6521</v>
      </c>
      <c r="C49" s="415">
        <f t="shared" si="2"/>
        <v>1449679</v>
      </c>
      <c r="D49" s="415">
        <f t="shared" si="2"/>
        <v>4171</v>
      </c>
      <c r="E49" s="15">
        <f t="shared" si="2"/>
        <v>42771900.680000007</v>
      </c>
      <c r="F49" s="15">
        <f t="shared" si="2"/>
        <v>95802129.5</v>
      </c>
      <c r="G49" s="15">
        <f t="shared" si="2"/>
        <v>166321040.17000002</v>
      </c>
    </row>
    <row r="50" spans="1:7" ht="21" customHeight="1" x14ac:dyDescent="0.15"/>
    <row r="51" spans="1:7" ht="21" customHeight="1" x14ac:dyDescent="0.15">
      <c r="A51" s="654" t="s">
        <v>43</v>
      </c>
      <c r="B51" s="655"/>
      <c r="C51" s="655"/>
      <c r="D51" s="655"/>
      <c r="F51" s="7" t="s">
        <v>63</v>
      </c>
    </row>
    <row r="52" spans="1:7" ht="21" customHeight="1" x14ac:dyDescent="0.15">
      <c r="A52" s="615" t="s">
        <v>14</v>
      </c>
      <c r="B52" s="596" t="s">
        <v>11</v>
      </c>
      <c r="C52" s="596" t="s">
        <v>2</v>
      </c>
      <c r="D52" s="596" t="s">
        <v>198</v>
      </c>
      <c r="E52" s="596" t="s">
        <v>1</v>
      </c>
      <c r="F52" s="596" t="s">
        <v>0</v>
      </c>
      <c r="G52" s="596" t="s">
        <v>10</v>
      </c>
    </row>
    <row r="53" spans="1:7" ht="21" customHeight="1" x14ac:dyDescent="0.15">
      <c r="A53" s="9" t="s">
        <v>15</v>
      </c>
      <c r="B53" s="414">
        <v>847</v>
      </c>
      <c r="C53" s="414">
        <v>178496</v>
      </c>
      <c r="D53" s="414">
        <v>1102</v>
      </c>
      <c r="E53" s="413">
        <v>2784196.25</v>
      </c>
      <c r="F53" s="413">
        <v>5433932.3399999999</v>
      </c>
      <c r="G53" s="413">
        <v>11939995.580000002</v>
      </c>
    </row>
    <row r="54" spans="1:7" ht="21" customHeight="1" x14ac:dyDescent="0.15">
      <c r="A54" s="9" t="s">
        <v>16</v>
      </c>
      <c r="B54" s="414">
        <v>910</v>
      </c>
      <c r="C54" s="414">
        <v>99233</v>
      </c>
      <c r="D54" s="414">
        <v>2640</v>
      </c>
      <c r="E54" s="413">
        <v>777488.79999999993</v>
      </c>
      <c r="F54" s="413">
        <v>2319717.36</v>
      </c>
      <c r="G54" s="413">
        <v>5366860.5199999996</v>
      </c>
    </row>
    <row r="55" spans="1:7" ht="21" customHeight="1" x14ac:dyDescent="0.15">
      <c r="A55" s="9" t="s">
        <v>17</v>
      </c>
      <c r="B55" s="414">
        <v>1094</v>
      </c>
      <c r="C55" s="414">
        <v>144445</v>
      </c>
      <c r="D55" s="414">
        <v>1166</v>
      </c>
      <c r="E55" s="413">
        <v>1328736.8799999999</v>
      </c>
      <c r="F55" s="413">
        <v>3607169.0799999991</v>
      </c>
      <c r="G55" s="413">
        <v>8290955.0699999994</v>
      </c>
    </row>
    <row r="56" spans="1:7" ht="21" customHeight="1" x14ac:dyDescent="0.15">
      <c r="A56" s="9" t="s">
        <v>18</v>
      </c>
      <c r="B56" s="414">
        <v>887</v>
      </c>
      <c r="C56" s="414">
        <v>149299</v>
      </c>
      <c r="D56" s="414">
        <v>2034</v>
      </c>
      <c r="E56" s="413">
        <v>2253552.4</v>
      </c>
      <c r="F56" s="413">
        <v>3628808.8499999996</v>
      </c>
      <c r="G56" s="413">
        <v>7003829.7800000012</v>
      </c>
    </row>
    <row r="57" spans="1:7" ht="21" customHeight="1" x14ac:dyDescent="0.15">
      <c r="A57" s="9" t="s">
        <v>19</v>
      </c>
      <c r="B57" s="414">
        <v>962</v>
      </c>
      <c r="C57" s="414">
        <v>171396</v>
      </c>
      <c r="D57" s="414">
        <v>2437</v>
      </c>
      <c r="E57" s="413">
        <v>2056290.6500000001</v>
      </c>
      <c r="F57" s="413">
        <v>4056159.4800000004</v>
      </c>
      <c r="G57" s="413">
        <v>7410265.9399999995</v>
      </c>
    </row>
    <row r="58" spans="1:7" ht="21" customHeight="1" x14ac:dyDescent="0.15">
      <c r="A58" s="9" t="s">
        <v>20</v>
      </c>
      <c r="B58" s="414">
        <v>918</v>
      </c>
      <c r="C58" s="414">
        <v>89949</v>
      </c>
      <c r="D58" s="414">
        <v>7491</v>
      </c>
      <c r="E58" s="413">
        <v>928587.8</v>
      </c>
      <c r="F58" s="413">
        <v>3000171.2800000003</v>
      </c>
      <c r="G58" s="413">
        <v>6498640.910000002</v>
      </c>
    </row>
    <row r="59" spans="1:7" ht="21" customHeight="1" x14ac:dyDescent="0.15">
      <c r="A59" s="9" t="s">
        <v>21</v>
      </c>
      <c r="B59" s="414">
        <v>639</v>
      </c>
      <c r="C59" s="414">
        <v>41138</v>
      </c>
      <c r="D59" s="414">
        <v>9372</v>
      </c>
      <c r="E59" s="413">
        <v>1145293.04</v>
      </c>
      <c r="F59" s="413">
        <v>2903459.1100000013</v>
      </c>
      <c r="G59" s="413">
        <v>5577454.3699999992</v>
      </c>
    </row>
    <row r="60" spans="1:7" ht="21" customHeight="1" x14ac:dyDescent="0.15">
      <c r="A60" s="9" t="s">
        <v>22</v>
      </c>
      <c r="B60" s="414">
        <v>475</v>
      </c>
      <c r="C60" s="414">
        <v>47695</v>
      </c>
      <c r="D60" s="414">
        <v>1205</v>
      </c>
      <c r="E60" s="413">
        <v>1064179.79</v>
      </c>
      <c r="F60" s="413">
        <v>2421626.2799999993</v>
      </c>
      <c r="G60" s="413">
        <v>4711268.17</v>
      </c>
    </row>
    <row r="61" spans="1:7" ht="21" customHeight="1" x14ac:dyDescent="0.15">
      <c r="A61" s="9" t="s">
        <v>23</v>
      </c>
      <c r="B61" s="414">
        <v>722</v>
      </c>
      <c r="C61" s="414">
        <v>47877</v>
      </c>
      <c r="D61" s="414">
        <v>5971</v>
      </c>
      <c r="E61" s="413">
        <v>758441.63</v>
      </c>
      <c r="F61" s="413">
        <v>2613224.62</v>
      </c>
      <c r="G61" s="413">
        <v>7111444.9099999992</v>
      </c>
    </row>
    <row r="62" spans="1:7" ht="21" customHeight="1" x14ac:dyDescent="0.15">
      <c r="A62" s="9" t="s">
        <v>24</v>
      </c>
      <c r="B62" s="414">
        <v>671</v>
      </c>
      <c r="C62" s="414">
        <v>80990</v>
      </c>
      <c r="D62" s="414">
        <v>1169</v>
      </c>
      <c r="E62" s="413">
        <v>1264119.17</v>
      </c>
      <c r="F62" s="413">
        <v>2279927.4300000002</v>
      </c>
      <c r="G62" s="413">
        <v>6101336.9100000011</v>
      </c>
    </row>
    <row r="63" spans="1:7" ht="21" customHeight="1" x14ac:dyDescent="0.15">
      <c r="A63" s="9" t="s">
        <v>25</v>
      </c>
      <c r="B63" s="414">
        <v>642</v>
      </c>
      <c r="C63" s="414">
        <v>79539</v>
      </c>
      <c r="D63" s="414">
        <v>3073</v>
      </c>
      <c r="E63" s="413">
        <v>626475.24</v>
      </c>
      <c r="F63" s="413">
        <v>1444059.77</v>
      </c>
      <c r="G63" s="413">
        <v>3899748.48</v>
      </c>
    </row>
    <row r="64" spans="1:7" ht="21" customHeight="1" x14ac:dyDescent="0.15">
      <c r="A64" s="9" t="s">
        <v>26</v>
      </c>
      <c r="B64" s="414">
        <v>722</v>
      </c>
      <c r="C64" s="414">
        <v>115738</v>
      </c>
      <c r="D64" s="414">
        <v>1381</v>
      </c>
      <c r="E64" s="413">
        <v>1323261.6500000001</v>
      </c>
      <c r="F64" s="413">
        <v>6146993.9299999969</v>
      </c>
      <c r="G64" s="413">
        <v>11611617.609999999</v>
      </c>
    </row>
    <row r="65" spans="1:7" ht="21" customHeight="1" x14ac:dyDescent="0.15">
      <c r="A65" s="4" t="s">
        <v>13</v>
      </c>
      <c r="B65" s="415">
        <f t="shared" ref="B65:G65" si="3">SUM(B53:B64)</f>
        <v>9489</v>
      </c>
      <c r="C65" s="415">
        <f t="shared" si="3"/>
        <v>1245795</v>
      </c>
      <c r="D65" s="415">
        <f t="shared" si="3"/>
        <v>39041</v>
      </c>
      <c r="E65" s="15">
        <f t="shared" si="3"/>
        <v>16310623.300000001</v>
      </c>
      <c r="F65" s="15">
        <f t="shared" si="3"/>
        <v>39855249.530000001</v>
      </c>
      <c r="G65" s="15">
        <f t="shared" si="3"/>
        <v>85523418.25</v>
      </c>
    </row>
    <row r="66" spans="1:7" ht="9.75" customHeight="1" x14ac:dyDescent="0.15"/>
  </sheetData>
  <mergeCells count="6">
    <mergeCell ref="C1:G1"/>
    <mergeCell ref="A51:D51"/>
    <mergeCell ref="A3:D3"/>
    <mergeCell ref="A19:D19"/>
    <mergeCell ref="A35:D35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>
    <tabColor rgb="FFFF0000"/>
  </sheetPr>
  <dimension ref="A1:G33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4" width="15.33203125" style="6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16384" width="9.1640625" style="6"/>
  </cols>
  <sheetData>
    <row r="1" spans="1:7" ht="50" customHeight="1" x14ac:dyDescent="0.15">
      <c r="A1" s="662" t="s">
        <v>418</v>
      </c>
      <c r="B1" s="663"/>
      <c r="C1" s="649" t="s">
        <v>236</v>
      </c>
      <c r="D1" s="649"/>
      <c r="E1" s="649"/>
      <c r="F1" s="649"/>
      <c r="G1" s="649"/>
    </row>
    <row r="2" spans="1:7" ht="30" customHeight="1" x14ac:dyDescent="0.15">
      <c r="A2" s="8"/>
      <c r="B2" s="8"/>
      <c r="C2" s="8"/>
      <c r="D2" s="8"/>
      <c r="E2" s="8"/>
      <c r="F2" s="8"/>
    </row>
    <row r="3" spans="1:7" ht="21" customHeight="1" x14ac:dyDescent="0.15">
      <c r="A3" s="654" t="s">
        <v>44</v>
      </c>
      <c r="B3" s="655"/>
      <c r="C3" s="655"/>
      <c r="D3" s="655"/>
      <c r="E3" s="8"/>
      <c r="F3" s="7" t="s">
        <v>64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22248</v>
      </c>
      <c r="C5" s="414">
        <v>1639992</v>
      </c>
      <c r="D5" s="414">
        <v>994058</v>
      </c>
      <c r="E5" s="413">
        <v>15020443.079999998</v>
      </c>
      <c r="F5" s="413">
        <v>39291793.090000004</v>
      </c>
      <c r="G5" s="413">
        <v>39843576.020000011</v>
      </c>
    </row>
    <row r="6" spans="1:7" ht="21" customHeight="1" x14ac:dyDescent="0.15">
      <c r="A6" s="9" t="s">
        <v>16</v>
      </c>
      <c r="B6" s="414">
        <v>23168</v>
      </c>
      <c r="C6" s="414">
        <v>1767378</v>
      </c>
      <c r="D6" s="414">
        <v>1084059</v>
      </c>
      <c r="E6" s="413">
        <v>16138250.449999997</v>
      </c>
      <c r="F6" s="413">
        <v>41061943.399999984</v>
      </c>
      <c r="G6" s="413">
        <v>41582847.18999999</v>
      </c>
    </row>
    <row r="7" spans="1:7" ht="21" customHeight="1" x14ac:dyDescent="0.15">
      <c r="A7" s="9" t="s">
        <v>17</v>
      </c>
      <c r="B7" s="414">
        <v>29498</v>
      </c>
      <c r="C7" s="414">
        <v>2430462</v>
      </c>
      <c r="D7" s="414">
        <v>1378706</v>
      </c>
      <c r="E7" s="413">
        <v>23218343.539999999</v>
      </c>
      <c r="F7" s="413">
        <v>55475760.070000008</v>
      </c>
      <c r="G7" s="413">
        <v>56213512.970000014</v>
      </c>
    </row>
    <row r="8" spans="1:7" ht="21" customHeight="1" x14ac:dyDescent="0.15">
      <c r="A8" s="9" t="s">
        <v>18</v>
      </c>
      <c r="B8" s="414">
        <v>22804</v>
      </c>
      <c r="C8" s="414">
        <v>1892404</v>
      </c>
      <c r="D8" s="414">
        <v>1160118</v>
      </c>
      <c r="E8" s="413">
        <v>17971909.779999997</v>
      </c>
      <c r="F8" s="413">
        <v>48850579.280000001</v>
      </c>
      <c r="G8" s="413">
        <v>49510270.100000001</v>
      </c>
    </row>
    <row r="9" spans="1:7" ht="21" customHeight="1" x14ac:dyDescent="0.15">
      <c r="A9" s="9" t="s">
        <v>19</v>
      </c>
      <c r="B9" s="414">
        <v>22447</v>
      </c>
      <c r="C9" s="414">
        <v>1619201</v>
      </c>
      <c r="D9" s="414">
        <v>1140886</v>
      </c>
      <c r="E9" s="413">
        <v>15226790.989999998</v>
      </c>
      <c r="F9" s="413">
        <v>52838569.859999985</v>
      </c>
      <c r="G9" s="413">
        <v>53350941.849999979</v>
      </c>
    </row>
    <row r="10" spans="1:7" ht="21" customHeight="1" x14ac:dyDescent="0.15">
      <c r="A10" s="9" t="s">
        <v>20</v>
      </c>
      <c r="B10" s="414">
        <v>25290</v>
      </c>
      <c r="C10" s="414">
        <v>1966882</v>
      </c>
      <c r="D10" s="414">
        <v>2185162</v>
      </c>
      <c r="E10" s="413">
        <v>19679222.82</v>
      </c>
      <c r="F10" s="413">
        <v>70532498.789999992</v>
      </c>
      <c r="G10" s="413">
        <v>71248957.489999995</v>
      </c>
    </row>
    <row r="11" spans="1:7" ht="21" customHeight="1" x14ac:dyDescent="0.15">
      <c r="A11" s="9" t="s">
        <v>21</v>
      </c>
      <c r="B11" s="414">
        <v>24300</v>
      </c>
      <c r="C11" s="414">
        <v>1903938</v>
      </c>
      <c r="D11" s="414">
        <v>2246225</v>
      </c>
      <c r="E11" s="413">
        <v>19662140.039999999</v>
      </c>
      <c r="F11" s="413">
        <v>74542342.159999996</v>
      </c>
      <c r="G11" s="413">
        <v>75248048.49000001</v>
      </c>
    </row>
    <row r="12" spans="1:7" ht="21" customHeight="1" x14ac:dyDescent="0.15">
      <c r="A12" s="9" t="s">
        <v>22</v>
      </c>
      <c r="B12" s="414">
        <v>26938</v>
      </c>
      <c r="C12" s="414">
        <v>2407357</v>
      </c>
      <c r="D12" s="414">
        <v>2772819</v>
      </c>
      <c r="E12" s="413">
        <v>27986514.800000001</v>
      </c>
      <c r="F12" s="413">
        <v>91949365.480000049</v>
      </c>
      <c r="G12" s="413">
        <v>92960140.100000009</v>
      </c>
    </row>
    <row r="13" spans="1:7" ht="21" customHeight="1" x14ac:dyDescent="0.15">
      <c r="A13" s="9" t="s">
        <v>23</v>
      </c>
      <c r="B13" s="414">
        <v>18678</v>
      </c>
      <c r="C13" s="414">
        <v>1348316</v>
      </c>
      <c r="D13" s="414">
        <v>1232984</v>
      </c>
      <c r="E13" s="413">
        <v>12877666.889999999</v>
      </c>
      <c r="F13" s="413">
        <v>50660321.030000001</v>
      </c>
      <c r="G13" s="413">
        <v>51108837.159999996</v>
      </c>
    </row>
    <row r="14" spans="1:7" ht="21" customHeight="1" x14ac:dyDescent="0.15">
      <c r="A14" s="9" t="s">
        <v>24</v>
      </c>
      <c r="B14" s="414">
        <v>23140</v>
      </c>
      <c r="C14" s="414">
        <v>2078983</v>
      </c>
      <c r="D14" s="414">
        <v>1126082</v>
      </c>
      <c r="E14" s="413">
        <v>20834581.489999998</v>
      </c>
      <c r="F14" s="413">
        <v>49202404.350000016</v>
      </c>
      <c r="G14" s="413">
        <v>49925804.62000002</v>
      </c>
    </row>
    <row r="15" spans="1:7" ht="21" customHeight="1" x14ac:dyDescent="0.15">
      <c r="A15" s="9" t="s">
        <v>25</v>
      </c>
      <c r="B15" s="414">
        <v>23076</v>
      </c>
      <c r="C15" s="414">
        <v>1963117</v>
      </c>
      <c r="D15" s="414">
        <v>951099</v>
      </c>
      <c r="E15" s="413">
        <v>18351717.170000002</v>
      </c>
      <c r="F15" s="413">
        <v>42682041.430000022</v>
      </c>
      <c r="G15" s="413">
        <v>43348807.250000015</v>
      </c>
    </row>
    <row r="16" spans="1:7" ht="21" customHeight="1" x14ac:dyDescent="0.15">
      <c r="A16" s="9" t="s">
        <v>26</v>
      </c>
      <c r="B16" s="414">
        <v>30583</v>
      </c>
      <c r="C16" s="414">
        <v>2330934</v>
      </c>
      <c r="D16" s="414">
        <v>1477807</v>
      </c>
      <c r="E16" s="413">
        <v>35175692.059999995</v>
      </c>
      <c r="F16" s="413">
        <v>98208223.940000013</v>
      </c>
      <c r="G16" s="413">
        <v>99076021.150000021</v>
      </c>
    </row>
    <row r="17" spans="1:7" ht="21" customHeight="1" x14ac:dyDescent="0.15">
      <c r="A17" s="4" t="s">
        <v>13</v>
      </c>
      <c r="B17" s="415">
        <f t="shared" ref="B17:G17" si="0">SUM(B5:B16)</f>
        <v>292170</v>
      </c>
      <c r="C17" s="415">
        <f t="shared" si="0"/>
        <v>23348964</v>
      </c>
      <c r="D17" s="415">
        <f t="shared" si="0"/>
        <v>17750005</v>
      </c>
      <c r="E17" s="15">
        <f t="shared" si="0"/>
        <v>242143273.11000001</v>
      </c>
      <c r="F17" s="15">
        <f t="shared" si="0"/>
        <v>715295842.88000011</v>
      </c>
      <c r="G17" s="15">
        <f t="shared" si="0"/>
        <v>723417764.38999999</v>
      </c>
    </row>
    <row r="18" spans="1:7" ht="21" customHeight="1" x14ac:dyDescent="0.15"/>
    <row r="19" spans="1:7" ht="21" customHeight="1" x14ac:dyDescent="0.15">
      <c r="A19" s="654" t="s">
        <v>29</v>
      </c>
      <c r="B19" s="655"/>
      <c r="C19" s="655"/>
      <c r="D19" s="655"/>
      <c r="F19" s="7" t="s">
        <v>246</v>
      </c>
    </row>
    <row r="20" spans="1:7" ht="21" customHeight="1" x14ac:dyDescent="0.15">
      <c r="A20" s="615" t="s">
        <v>14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1" customHeight="1" x14ac:dyDescent="0.15">
      <c r="A21" s="9" t="s">
        <v>15</v>
      </c>
      <c r="B21" s="414">
        <v>22608</v>
      </c>
      <c r="C21" s="414">
        <v>23976</v>
      </c>
      <c r="D21" s="414">
        <v>1246487</v>
      </c>
      <c r="E21" s="413">
        <v>245710.55</v>
      </c>
      <c r="F21" s="413">
        <v>15526658.479999997</v>
      </c>
      <c r="G21" s="413">
        <v>15603405.549999999</v>
      </c>
    </row>
    <row r="22" spans="1:7" ht="21" customHeight="1" x14ac:dyDescent="0.15">
      <c r="A22" s="9" t="s">
        <v>16</v>
      </c>
      <c r="B22" s="414">
        <v>26837</v>
      </c>
      <c r="C22" s="414">
        <v>25525</v>
      </c>
      <c r="D22" s="414">
        <v>1419009</v>
      </c>
      <c r="E22" s="413">
        <v>304263.64</v>
      </c>
      <c r="F22" s="413">
        <v>19775641.359999996</v>
      </c>
      <c r="G22" s="413">
        <v>19785164.769999996</v>
      </c>
    </row>
    <row r="23" spans="1:7" ht="21" customHeight="1" x14ac:dyDescent="0.15">
      <c r="A23" s="9" t="s">
        <v>17</v>
      </c>
      <c r="B23" s="414">
        <v>35049</v>
      </c>
      <c r="C23" s="414">
        <v>40244</v>
      </c>
      <c r="D23" s="414">
        <v>1898320</v>
      </c>
      <c r="E23" s="413">
        <v>388447.1</v>
      </c>
      <c r="F23" s="413">
        <v>25092604.220000003</v>
      </c>
      <c r="G23" s="413">
        <v>25120194.830000002</v>
      </c>
    </row>
    <row r="24" spans="1:7" ht="21" customHeight="1" x14ac:dyDescent="0.15">
      <c r="A24" s="9" t="s">
        <v>18</v>
      </c>
      <c r="B24" s="414">
        <v>27853</v>
      </c>
      <c r="C24" s="414">
        <v>30263</v>
      </c>
      <c r="D24" s="414">
        <v>1629943</v>
      </c>
      <c r="E24" s="413">
        <v>293047</v>
      </c>
      <c r="F24" s="413">
        <v>21529416.669999998</v>
      </c>
      <c r="G24" s="413">
        <v>21610458.579999998</v>
      </c>
    </row>
    <row r="25" spans="1:7" ht="21" customHeight="1" x14ac:dyDescent="0.15">
      <c r="A25" s="9" t="s">
        <v>19</v>
      </c>
      <c r="B25" s="414">
        <v>28697</v>
      </c>
      <c r="C25" s="414">
        <v>25262</v>
      </c>
      <c r="D25" s="414">
        <v>1722092</v>
      </c>
      <c r="E25" s="413">
        <v>341407.62</v>
      </c>
      <c r="F25" s="413">
        <v>27219180.110000003</v>
      </c>
      <c r="G25" s="413">
        <v>27286128.870000001</v>
      </c>
    </row>
    <row r="26" spans="1:7" ht="21" customHeight="1" x14ac:dyDescent="0.15">
      <c r="A26" s="9" t="s">
        <v>20</v>
      </c>
      <c r="B26" s="414">
        <v>37025</v>
      </c>
      <c r="C26" s="414">
        <v>49713</v>
      </c>
      <c r="D26" s="414">
        <v>2638462</v>
      </c>
      <c r="E26" s="413">
        <v>942321.03</v>
      </c>
      <c r="F26" s="413">
        <v>40234291.12000002</v>
      </c>
      <c r="G26" s="413">
        <v>40408476.370000012</v>
      </c>
    </row>
    <row r="27" spans="1:7" ht="21" customHeight="1" x14ac:dyDescent="0.15">
      <c r="A27" s="9" t="s">
        <v>21</v>
      </c>
      <c r="B27" s="414">
        <v>40118</v>
      </c>
      <c r="C27" s="414">
        <v>42489</v>
      </c>
      <c r="D27" s="414">
        <v>3169645</v>
      </c>
      <c r="E27" s="413">
        <v>520050.49999999994</v>
      </c>
      <c r="F27" s="413">
        <v>43464996.450000018</v>
      </c>
      <c r="G27" s="413">
        <v>43557055.700000025</v>
      </c>
    </row>
    <row r="28" spans="1:7" ht="21" customHeight="1" x14ac:dyDescent="0.15">
      <c r="A28" s="9" t="s">
        <v>22</v>
      </c>
      <c r="B28" s="414">
        <v>37980</v>
      </c>
      <c r="C28" s="414">
        <v>74947</v>
      </c>
      <c r="D28" s="414">
        <v>3110616</v>
      </c>
      <c r="E28" s="413">
        <v>831845.03</v>
      </c>
      <c r="F28" s="413">
        <v>42633340.649999999</v>
      </c>
      <c r="G28" s="413">
        <v>42685293.869999997</v>
      </c>
    </row>
    <row r="29" spans="1:7" ht="21" customHeight="1" x14ac:dyDescent="0.15">
      <c r="A29" s="9" t="s">
        <v>23</v>
      </c>
      <c r="B29" s="414">
        <v>24548</v>
      </c>
      <c r="C29" s="414">
        <v>18288</v>
      </c>
      <c r="D29" s="414">
        <v>1794929</v>
      </c>
      <c r="E29" s="413">
        <v>200862.06</v>
      </c>
      <c r="F29" s="413">
        <v>27032579.629999992</v>
      </c>
      <c r="G29" s="413">
        <v>27102089.239999995</v>
      </c>
    </row>
    <row r="30" spans="1:7" ht="21" customHeight="1" x14ac:dyDescent="0.15">
      <c r="A30" s="9" t="s">
        <v>24</v>
      </c>
      <c r="B30" s="414">
        <v>29120</v>
      </c>
      <c r="C30" s="414">
        <v>23607</v>
      </c>
      <c r="D30" s="414">
        <v>1626386</v>
      </c>
      <c r="E30" s="413">
        <v>344655.73000000004</v>
      </c>
      <c r="F30" s="413">
        <v>23687028.73</v>
      </c>
      <c r="G30" s="413">
        <v>23750768.939999998</v>
      </c>
    </row>
    <row r="31" spans="1:7" ht="21" customHeight="1" x14ac:dyDescent="0.15">
      <c r="A31" s="9" t="s">
        <v>25</v>
      </c>
      <c r="B31" s="414">
        <v>26612</v>
      </c>
      <c r="C31" s="414">
        <v>33334</v>
      </c>
      <c r="D31" s="414">
        <v>1474780</v>
      </c>
      <c r="E31" s="413">
        <v>390285.59</v>
      </c>
      <c r="F31" s="413">
        <v>18719720.52</v>
      </c>
      <c r="G31" s="413">
        <v>18764199.899999999</v>
      </c>
    </row>
    <row r="32" spans="1:7" ht="21" customHeight="1" x14ac:dyDescent="0.15">
      <c r="A32" s="9" t="s">
        <v>26</v>
      </c>
      <c r="B32" s="414">
        <v>30681</v>
      </c>
      <c r="C32" s="414">
        <v>58514</v>
      </c>
      <c r="D32" s="414">
        <v>1750246</v>
      </c>
      <c r="E32" s="413">
        <v>1058981.28</v>
      </c>
      <c r="F32" s="413">
        <v>30533624.919999991</v>
      </c>
      <c r="G32" s="413">
        <v>30900339.199999996</v>
      </c>
    </row>
    <row r="33" spans="1:7" ht="21" customHeight="1" x14ac:dyDescent="0.15">
      <c r="A33" s="4" t="s">
        <v>13</v>
      </c>
      <c r="B33" s="415">
        <f t="shared" ref="B33:G33" si="1">SUM(B21:B32)</f>
        <v>367128</v>
      </c>
      <c r="C33" s="415">
        <f t="shared" si="1"/>
        <v>446162</v>
      </c>
      <c r="D33" s="415">
        <f t="shared" si="1"/>
        <v>23480915</v>
      </c>
      <c r="E33" s="15">
        <f t="shared" si="1"/>
        <v>5861877.1300000008</v>
      </c>
      <c r="F33" s="15">
        <f t="shared" si="1"/>
        <v>335449082.86000001</v>
      </c>
      <c r="G33" s="15">
        <f t="shared" si="1"/>
        <v>336573575.81999999</v>
      </c>
    </row>
  </sheetData>
  <mergeCells count="4">
    <mergeCell ref="A3:D3"/>
    <mergeCell ref="A19:D19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>
    <tabColor rgb="FFFF0000"/>
  </sheetPr>
  <dimension ref="A1:G33"/>
  <sheetViews>
    <sheetView workbookViewId="0">
      <selection sqref="A1:B1"/>
    </sheetView>
  </sheetViews>
  <sheetFormatPr baseColWidth="10" defaultColWidth="9.1640625" defaultRowHeight="18.75" customHeight="1" x14ac:dyDescent="0.15"/>
  <cols>
    <col min="1" max="1" width="18.6640625" style="6" customWidth="1"/>
    <col min="2" max="2" width="14.83203125" style="6" bestFit="1" customWidth="1"/>
    <col min="3" max="3" width="9.5" style="6" bestFit="1" customWidth="1"/>
    <col min="4" max="4" width="7.83203125" style="6" bestFit="1" customWidth="1"/>
    <col min="5" max="5" width="16" style="6" bestFit="1" customWidth="1"/>
    <col min="6" max="6" width="15.6640625" style="6" bestFit="1" customWidth="1"/>
    <col min="7" max="7" width="12.83203125" style="6" bestFit="1" customWidth="1"/>
    <col min="8" max="16384" width="9.1640625" style="6"/>
  </cols>
  <sheetData>
    <row r="1" spans="1:7" s="26" customFormat="1" ht="50" customHeight="1" x14ac:dyDescent="0.15">
      <c r="A1" s="664" t="s">
        <v>417</v>
      </c>
      <c r="B1" s="664"/>
      <c r="C1" s="649" t="s">
        <v>236</v>
      </c>
      <c r="D1" s="649"/>
      <c r="E1" s="649"/>
      <c r="F1" s="649"/>
      <c r="G1" s="649"/>
    </row>
    <row r="2" spans="1:7" ht="30" customHeight="1" x14ac:dyDescent="0.15"/>
    <row r="3" spans="1:7" ht="21" customHeight="1" x14ac:dyDescent="0.15">
      <c r="A3" s="654" t="s">
        <v>30</v>
      </c>
      <c r="B3" s="655"/>
      <c r="C3" s="655"/>
      <c r="D3" s="655"/>
      <c r="F3" s="7" t="s">
        <v>247</v>
      </c>
    </row>
    <row r="4" spans="1:7" ht="21" customHeight="1" x14ac:dyDescent="0.15">
      <c r="A4" s="615" t="s">
        <v>14</v>
      </c>
      <c r="B4" s="596" t="s">
        <v>11</v>
      </c>
      <c r="C4" s="596" t="s">
        <v>2</v>
      </c>
      <c r="D4" s="596" t="s">
        <v>198</v>
      </c>
      <c r="E4" s="596" t="s">
        <v>1</v>
      </c>
      <c r="F4" s="596" t="s">
        <v>0</v>
      </c>
      <c r="G4" s="596" t="s">
        <v>10</v>
      </c>
    </row>
    <row r="5" spans="1:7" ht="21" customHeight="1" x14ac:dyDescent="0.15">
      <c r="A5" s="9" t="s">
        <v>15</v>
      </c>
      <c r="B5" s="414">
        <v>458</v>
      </c>
      <c r="C5" s="414">
        <v>47851</v>
      </c>
      <c r="D5" s="414">
        <v>1024</v>
      </c>
      <c r="E5" s="413">
        <v>563417.51</v>
      </c>
      <c r="F5" s="413">
        <v>833068.17</v>
      </c>
      <c r="G5" s="413">
        <v>833148.17</v>
      </c>
    </row>
    <row r="6" spans="1:7" ht="21" customHeight="1" x14ac:dyDescent="0.15">
      <c r="A6" s="9" t="s">
        <v>16</v>
      </c>
      <c r="B6" s="414">
        <v>375</v>
      </c>
      <c r="C6" s="414">
        <v>28300</v>
      </c>
      <c r="D6" s="414">
        <v>1349</v>
      </c>
      <c r="E6" s="413">
        <v>423140.23000000004</v>
      </c>
      <c r="F6" s="413">
        <v>533539.96</v>
      </c>
      <c r="G6" s="413">
        <v>533566.86</v>
      </c>
    </row>
    <row r="7" spans="1:7" ht="21" customHeight="1" x14ac:dyDescent="0.15">
      <c r="A7" s="9" t="s">
        <v>17</v>
      </c>
      <c r="B7" s="414">
        <v>455</v>
      </c>
      <c r="C7" s="414">
        <v>47777</v>
      </c>
      <c r="D7" s="414">
        <v>73</v>
      </c>
      <c r="E7" s="413">
        <v>677570.08</v>
      </c>
      <c r="F7" s="413">
        <v>835415.19</v>
      </c>
      <c r="G7" s="413">
        <v>835415.19</v>
      </c>
    </row>
    <row r="8" spans="1:7" ht="21" customHeight="1" x14ac:dyDescent="0.15">
      <c r="A8" s="9" t="s">
        <v>18</v>
      </c>
      <c r="B8" s="414">
        <v>549</v>
      </c>
      <c r="C8" s="414">
        <v>43569</v>
      </c>
      <c r="D8" s="414">
        <v>5390</v>
      </c>
      <c r="E8" s="413">
        <v>637554.64999999991</v>
      </c>
      <c r="F8" s="413">
        <v>1317061.3999999999</v>
      </c>
      <c r="G8" s="413">
        <v>1317061.3999999999</v>
      </c>
    </row>
    <row r="9" spans="1:7" ht="21" customHeight="1" x14ac:dyDescent="0.15">
      <c r="A9" s="9" t="s">
        <v>19</v>
      </c>
      <c r="B9" s="414">
        <v>601</v>
      </c>
      <c r="C9" s="414">
        <v>37485</v>
      </c>
      <c r="D9" s="414">
        <v>5100</v>
      </c>
      <c r="E9" s="413">
        <v>625410.24</v>
      </c>
      <c r="F9" s="413">
        <v>1182368.18</v>
      </c>
      <c r="G9" s="413">
        <v>1182758.18</v>
      </c>
    </row>
    <row r="10" spans="1:7" ht="21" customHeight="1" x14ac:dyDescent="0.15">
      <c r="A10" s="9" t="s">
        <v>20</v>
      </c>
      <c r="B10" s="414">
        <v>871</v>
      </c>
      <c r="C10" s="414">
        <v>99272</v>
      </c>
      <c r="D10" s="414">
        <v>7487</v>
      </c>
      <c r="E10" s="413">
        <v>1151211.33</v>
      </c>
      <c r="F10" s="413">
        <v>2106201.2299999995</v>
      </c>
      <c r="G10" s="413">
        <v>2106219.2299999995</v>
      </c>
    </row>
    <row r="11" spans="1:7" ht="21" customHeight="1" x14ac:dyDescent="0.15">
      <c r="A11" s="9" t="s">
        <v>21</v>
      </c>
      <c r="B11" s="414">
        <v>1083</v>
      </c>
      <c r="C11" s="414">
        <v>166589</v>
      </c>
      <c r="D11" s="414">
        <v>17102</v>
      </c>
      <c r="E11" s="413">
        <v>1497134.61</v>
      </c>
      <c r="F11" s="413">
        <v>2861962.6599999997</v>
      </c>
      <c r="G11" s="413">
        <v>2862353.6599999997</v>
      </c>
    </row>
    <row r="12" spans="1:7" ht="21" customHeight="1" x14ac:dyDescent="0.15">
      <c r="A12" s="9" t="s">
        <v>22</v>
      </c>
      <c r="B12" s="414">
        <v>1225</v>
      </c>
      <c r="C12" s="414">
        <v>213793</v>
      </c>
      <c r="D12" s="414">
        <v>26565</v>
      </c>
      <c r="E12" s="413">
        <v>1848537.79</v>
      </c>
      <c r="F12" s="413">
        <v>3721028.22</v>
      </c>
      <c r="G12" s="413">
        <v>3723009.22</v>
      </c>
    </row>
    <row r="13" spans="1:7" ht="21" customHeight="1" x14ac:dyDescent="0.15">
      <c r="A13" s="9" t="s">
        <v>23</v>
      </c>
      <c r="B13" s="414">
        <v>695</v>
      </c>
      <c r="C13" s="414">
        <v>89147</v>
      </c>
      <c r="D13" s="414">
        <v>4267</v>
      </c>
      <c r="E13" s="413">
        <v>988369.53</v>
      </c>
      <c r="F13" s="413">
        <v>2028843.28</v>
      </c>
      <c r="G13" s="413">
        <v>2028923.28</v>
      </c>
    </row>
    <row r="14" spans="1:7" ht="21" customHeight="1" x14ac:dyDescent="0.15">
      <c r="A14" s="9" t="s">
        <v>24</v>
      </c>
      <c r="B14" s="414">
        <v>444</v>
      </c>
      <c r="C14" s="414">
        <v>49197</v>
      </c>
      <c r="D14" s="414">
        <v>93</v>
      </c>
      <c r="E14" s="413">
        <v>653076.69000000006</v>
      </c>
      <c r="F14" s="413">
        <v>1355733.4700000002</v>
      </c>
      <c r="G14" s="413">
        <v>1357423.47</v>
      </c>
    </row>
    <row r="15" spans="1:7" ht="21" customHeight="1" x14ac:dyDescent="0.15">
      <c r="A15" s="9" t="s">
        <v>25</v>
      </c>
      <c r="B15" s="414">
        <v>462</v>
      </c>
      <c r="C15" s="414">
        <v>53848</v>
      </c>
      <c r="D15" s="414">
        <v>216</v>
      </c>
      <c r="E15" s="413">
        <v>754756.1399999999</v>
      </c>
      <c r="F15" s="413">
        <v>1003041.65</v>
      </c>
      <c r="G15" s="413">
        <v>1003041.65</v>
      </c>
    </row>
    <row r="16" spans="1:7" ht="21" customHeight="1" x14ac:dyDescent="0.15">
      <c r="A16" s="9" t="s">
        <v>26</v>
      </c>
      <c r="B16" s="414">
        <v>696</v>
      </c>
      <c r="C16" s="414">
        <v>106249</v>
      </c>
      <c r="D16" s="414">
        <v>2533</v>
      </c>
      <c r="E16" s="413">
        <v>1172551.8999999999</v>
      </c>
      <c r="F16" s="413">
        <v>1443440.5699999998</v>
      </c>
      <c r="G16" s="413">
        <v>1444168.5699999998</v>
      </c>
    </row>
    <row r="17" spans="1:7" ht="21" customHeight="1" x14ac:dyDescent="0.15">
      <c r="A17" s="4" t="s">
        <v>13</v>
      </c>
      <c r="B17" s="415">
        <f t="shared" ref="B17:G17" si="0">SUM(B5:B16)</f>
        <v>7914</v>
      </c>
      <c r="C17" s="415">
        <f t="shared" si="0"/>
        <v>983077</v>
      </c>
      <c r="D17" s="415">
        <f t="shared" si="0"/>
        <v>71199</v>
      </c>
      <c r="E17" s="15">
        <f t="shared" si="0"/>
        <v>10992730.700000001</v>
      </c>
      <c r="F17" s="15">
        <f t="shared" si="0"/>
        <v>19221703.98</v>
      </c>
      <c r="G17" s="15">
        <f t="shared" si="0"/>
        <v>19227088.879999999</v>
      </c>
    </row>
    <row r="18" spans="1:7" ht="21" customHeight="1" x14ac:dyDescent="0.15"/>
    <row r="19" spans="1:7" ht="21" customHeight="1" x14ac:dyDescent="0.15">
      <c r="A19" s="654" t="s">
        <v>45</v>
      </c>
      <c r="B19" s="655"/>
      <c r="C19" s="655"/>
      <c r="D19" s="655"/>
      <c r="F19" s="7" t="s">
        <v>248</v>
      </c>
    </row>
    <row r="20" spans="1:7" ht="21" customHeight="1" x14ac:dyDescent="0.15">
      <c r="A20" s="615" t="s">
        <v>14</v>
      </c>
      <c r="B20" s="596" t="s">
        <v>11</v>
      </c>
      <c r="C20" s="596" t="s">
        <v>2</v>
      </c>
      <c r="D20" s="596" t="s">
        <v>198</v>
      </c>
      <c r="E20" s="596" t="s">
        <v>1</v>
      </c>
      <c r="F20" s="596" t="s">
        <v>0</v>
      </c>
      <c r="G20" s="596" t="s">
        <v>10</v>
      </c>
    </row>
    <row r="21" spans="1:7" ht="21" customHeight="1" x14ac:dyDescent="0.15">
      <c r="A21" s="9" t="s">
        <v>15</v>
      </c>
      <c r="B21" s="414">
        <v>490</v>
      </c>
      <c r="C21" s="414">
        <v>193944</v>
      </c>
      <c r="D21" s="414">
        <v>3954</v>
      </c>
      <c r="E21" s="413">
        <v>2315516.83</v>
      </c>
      <c r="F21" s="413">
        <v>8966537.7500000019</v>
      </c>
      <c r="G21" s="413">
        <v>8971139.6800000016</v>
      </c>
    </row>
    <row r="22" spans="1:7" ht="21" customHeight="1" x14ac:dyDescent="0.15">
      <c r="A22" s="9" t="s">
        <v>16</v>
      </c>
      <c r="B22" s="414">
        <v>327</v>
      </c>
      <c r="C22" s="414">
        <v>68984</v>
      </c>
      <c r="D22" s="414">
        <v>10</v>
      </c>
      <c r="E22" s="413">
        <v>2515057.4</v>
      </c>
      <c r="F22" s="413">
        <v>2922824.74</v>
      </c>
      <c r="G22" s="413">
        <v>3009139.2800000003</v>
      </c>
    </row>
    <row r="23" spans="1:7" ht="21" customHeight="1" x14ac:dyDescent="0.15">
      <c r="A23" s="9" t="s">
        <v>17</v>
      </c>
      <c r="B23" s="414">
        <v>555</v>
      </c>
      <c r="C23" s="414">
        <v>254776</v>
      </c>
      <c r="D23" s="414">
        <v>5482</v>
      </c>
      <c r="E23" s="413">
        <v>9591569.6099999994</v>
      </c>
      <c r="F23" s="413">
        <v>11183619.77</v>
      </c>
      <c r="G23" s="413">
        <v>11198718.77</v>
      </c>
    </row>
    <row r="24" spans="1:7" ht="21" customHeight="1" x14ac:dyDescent="0.15">
      <c r="A24" s="9" t="s">
        <v>18</v>
      </c>
      <c r="B24" s="414">
        <v>843</v>
      </c>
      <c r="C24" s="414">
        <v>1058067</v>
      </c>
      <c r="D24" s="414">
        <v>0</v>
      </c>
      <c r="E24" s="413">
        <v>24302523.240000002</v>
      </c>
      <c r="F24" s="413">
        <v>32508066.150000002</v>
      </c>
      <c r="G24" s="413">
        <v>32620443.670000002</v>
      </c>
    </row>
    <row r="25" spans="1:7" ht="21" customHeight="1" x14ac:dyDescent="0.15">
      <c r="A25" s="9" t="s">
        <v>19</v>
      </c>
      <c r="B25" s="414">
        <v>1033</v>
      </c>
      <c r="C25" s="414">
        <v>978105</v>
      </c>
      <c r="D25" s="414">
        <v>456</v>
      </c>
      <c r="E25" s="413">
        <v>16349036.67</v>
      </c>
      <c r="F25" s="413">
        <v>22983006.02</v>
      </c>
      <c r="G25" s="413">
        <v>23183312.380000003</v>
      </c>
    </row>
    <row r="26" spans="1:7" ht="21" customHeight="1" x14ac:dyDescent="0.15">
      <c r="A26" s="9" t="s">
        <v>20</v>
      </c>
      <c r="B26" s="414">
        <v>3317</v>
      </c>
      <c r="C26" s="414">
        <v>3040771</v>
      </c>
      <c r="D26" s="414">
        <v>6366</v>
      </c>
      <c r="E26" s="413">
        <v>40515783.960000001</v>
      </c>
      <c r="F26" s="413">
        <v>59189206.729999997</v>
      </c>
      <c r="G26" s="413">
        <v>59348748.210000001</v>
      </c>
    </row>
    <row r="27" spans="1:7" ht="21" customHeight="1" x14ac:dyDescent="0.15">
      <c r="A27" s="9" t="s">
        <v>21</v>
      </c>
      <c r="B27" s="414">
        <v>4390</v>
      </c>
      <c r="C27" s="414">
        <v>4359382</v>
      </c>
      <c r="D27" s="414">
        <v>29681</v>
      </c>
      <c r="E27" s="413">
        <v>56965717.330000013</v>
      </c>
      <c r="F27" s="413">
        <v>81627389.819999993</v>
      </c>
      <c r="G27" s="413">
        <v>81833071.579999998</v>
      </c>
    </row>
    <row r="28" spans="1:7" ht="21" customHeight="1" x14ac:dyDescent="0.15">
      <c r="A28" s="9" t="s">
        <v>22</v>
      </c>
      <c r="B28" s="414">
        <v>4408</v>
      </c>
      <c r="C28" s="414">
        <v>5330327</v>
      </c>
      <c r="D28" s="414">
        <v>32041</v>
      </c>
      <c r="E28" s="413">
        <v>74090159.670000002</v>
      </c>
      <c r="F28" s="413">
        <v>107592466.08000001</v>
      </c>
      <c r="G28" s="413">
        <v>108425565.62</v>
      </c>
    </row>
    <row r="29" spans="1:7" ht="21" customHeight="1" x14ac:dyDescent="0.15">
      <c r="A29" s="9" t="s">
        <v>23</v>
      </c>
      <c r="B29" s="414">
        <v>1466</v>
      </c>
      <c r="C29" s="414">
        <v>1945540</v>
      </c>
      <c r="D29" s="414">
        <v>1654</v>
      </c>
      <c r="E29" s="413">
        <v>19723946.039999999</v>
      </c>
      <c r="F29" s="413">
        <v>31581983.799999997</v>
      </c>
      <c r="G29" s="413">
        <v>31881604.019999996</v>
      </c>
    </row>
    <row r="30" spans="1:7" ht="21" customHeight="1" x14ac:dyDescent="0.15">
      <c r="A30" s="9" t="s">
        <v>24</v>
      </c>
      <c r="B30" s="414">
        <v>577</v>
      </c>
      <c r="C30" s="414">
        <v>1156086</v>
      </c>
      <c r="D30" s="414">
        <v>0</v>
      </c>
      <c r="E30" s="413">
        <v>10659799.289999999</v>
      </c>
      <c r="F30" s="413">
        <v>16649900.100000001</v>
      </c>
      <c r="G30" s="413">
        <v>16961098.07</v>
      </c>
    </row>
    <row r="31" spans="1:7" ht="21" customHeight="1" x14ac:dyDescent="0.15">
      <c r="A31" s="9" t="s">
        <v>25</v>
      </c>
      <c r="B31" s="414">
        <v>456</v>
      </c>
      <c r="C31" s="414">
        <v>464846</v>
      </c>
      <c r="D31" s="414">
        <v>0</v>
      </c>
      <c r="E31" s="413">
        <v>3694902.4299999997</v>
      </c>
      <c r="F31" s="413">
        <v>6147717.2599999998</v>
      </c>
      <c r="G31" s="413">
        <v>6242935.2300000004</v>
      </c>
    </row>
    <row r="32" spans="1:7" ht="21" customHeight="1" x14ac:dyDescent="0.15">
      <c r="A32" s="9" t="s">
        <v>26</v>
      </c>
      <c r="B32" s="414">
        <v>630</v>
      </c>
      <c r="C32" s="414">
        <v>637730</v>
      </c>
      <c r="D32" s="414">
        <v>0</v>
      </c>
      <c r="E32" s="413">
        <v>5165529.0299999993</v>
      </c>
      <c r="F32" s="413">
        <v>7899266.1900000004</v>
      </c>
      <c r="G32" s="413">
        <v>7966191.1900000004</v>
      </c>
    </row>
    <row r="33" spans="1:7" ht="21" customHeight="1" x14ac:dyDescent="0.15">
      <c r="A33" s="4" t="s">
        <v>13</v>
      </c>
      <c r="B33" s="415">
        <f t="shared" ref="B33:G33" si="1">SUM(B21:B32)</f>
        <v>18492</v>
      </c>
      <c r="C33" s="415">
        <f t="shared" si="1"/>
        <v>19488558</v>
      </c>
      <c r="D33" s="415">
        <f t="shared" si="1"/>
        <v>79644</v>
      </c>
      <c r="E33" s="15">
        <f t="shared" si="1"/>
        <v>265889541.50000003</v>
      </c>
      <c r="F33" s="15">
        <f t="shared" si="1"/>
        <v>389251984.41000003</v>
      </c>
      <c r="G33" s="15">
        <f t="shared" si="1"/>
        <v>391641967.69999999</v>
      </c>
    </row>
  </sheetData>
  <mergeCells count="4">
    <mergeCell ref="A3:D3"/>
    <mergeCell ref="A19:D19"/>
    <mergeCell ref="C1:G1"/>
    <mergeCell ref="A1:B1"/>
  </mergeCells>
  <phoneticPr fontId="2" type="noConversion"/>
  <printOptions horizontalCentered="1"/>
  <pageMargins left="3.937007874015748E-2" right="3.937007874015748E-2" top="3.937007874015748E-2" bottom="3.937007874015748E-2" header="0.19685039370078741" footer="0.23622047244094491"/>
  <pageSetup paperSize="9" orientation="portrait" horizontalDpi="429496729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60</vt:i4>
      </vt:variant>
    </vt:vector>
  </HeadingPairs>
  <TitlesOfParts>
    <vt:vector size="60" baseType="lpstr">
      <vt:lpstr>INDICE</vt:lpstr>
      <vt:lpstr>TAVOLA 1</vt:lpstr>
      <vt:lpstr>TAVOLA 9</vt:lpstr>
      <vt:lpstr>TAVOLA 10</vt:lpstr>
      <vt:lpstr>TAVOLA 11-17</vt:lpstr>
      <vt:lpstr>TAVOLA 18-20</vt:lpstr>
      <vt:lpstr>TAVOLA 21-24</vt:lpstr>
      <vt:lpstr>TAVOLA 25-26</vt:lpstr>
      <vt:lpstr>TAVOLA 27-28</vt:lpstr>
      <vt:lpstr>TAVOLA 29-30</vt:lpstr>
      <vt:lpstr>TAVOLA 31</vt:lpstr>
      <vt:lpstr>TAVOLA 34</vt:lpstr>
      <vt:lpstr>TAVOLA 40</vt:lpstr>
      <vt:lpstr>TAVOLA 41</vt:lpstr>
      <vt:lpstr>TAVOLA 42</vt:lpstr>
      <vt:lpstr>TAVOLA 43</vt:lpstr>
      <vt:lpstr>TAVOLA 44</vt:lpstr>
      <vt:lpstr>TAVOLA 45</vt:lpstr>
      <vt:lpstr>TAVOLA 46</vt:lpstr>
      <vt:lpstr>TAVOLA 47</vt:lpstr>
      <vt:lpstr>TAVOLA 48</vt:lpstr>
      <vt:lpstr>TAVOLA 49</vt:lpstr>
      <vt:lpstr>TAVOLA 50</vt:lpstr>
      <vt:lpstr>TAVOLA 51</vt:lpstr>
      <vt:lpstr>TAVOLA 52</vt:lpstr>
      <vt:lpstr>TAVOLA 53</vt:lpstr>
      <vt:lpstr>TAVOLA 54</vt:lpstr>
      <vt:lpstr>TAVOLA 55</vt:lpstr>
      <vt:lpstr>TAVOLA 56</vt:lpstr>
      <vt:lpstr>TAVOLA 57</vt:lpstr>
      <vt:lpstr>TAVOLA 58</vt:lpstr>
      <vt:lpstr>TAVOLA 59</vt:lpstr>
      <vt:lpstr>TAVOLA 60</vt:lpstr>
      <vt:lpstr>TAVOLA 61</vt:lpstr>
      <vt:lpstr>TAVOLA 62</vt:lpstr>
      <vt:lpstr>TAVOLA 63</vt:lpstr>
      <vt:lpstr>TAVOLA 64</vt:lpstr>
      <vt:lpstr>TAVOLA 65</vt:lpstr>
      <vt:lpstr>TAVOLA 66</vt:lpstr>
      <vt:lpstr>TAVOLA 67</vt:lpstr>
      <vt:lpstr>TAVOLA 68</vt:lpstr>
      <vt:lpstr>TAVOLA 72</vt:lpstr>
      <vt:lpstr>TAVOLA 77</vt:lpstr>
      <vt:lpstr>TAVOLA 82</vt:lpstr>
      <vt:lpstr>TAVOLA 89</vt:lpstr>
      <vt:lpstr>TAVOLA 92</vt:lpstr>
      <vt:lpstr>TAVOLA 93</vt:lpstr>
      <vt:lpstr>TAVOLA 94</vt:lpstr>
      <vt:lpstr>TAVOLA 95</vt:lpstr>
      <vt:lpstr>TAVOLA 96</vt:lpstr>
      <vt:lpstr>TAVOLA 97</vt:lpstr>
      <vt:lpstr>TAVOLE 98-99-100-101-102</vt:lpstr>
      <vt:lpstr>TAVOLE 103-104-105-106-107</vt:lpstr>
      <vt:lpstr>TAVOLE 108-109-110-111-112</vt:lpstr>
      <vt:lpstr>TAVOLE 113-114-115-116-117</vt:lpstr>
      <vt:lpstr>TAVOLE 118-119-120-121-122</vt:lpstr>
      <vt:lpstr>TAVOLE 123-124-125-126-127</vt:lpstr>
      <vt:lpstr>TAVOLA 141</vt:lpstr>
      <vt:lpstr>TAVOLA 144</vt:lpstr>
      <vt:lpstr>TAVOLA 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Sette Cristiano</dc:creator>
  <cp:lastModifiedBy>Alberto Calabrese</cp:lastModifiedBy>
  <cp:lastPrinted>2017-08-31T07:56:26Z</cp:lastPrinted>
  <dcterms:created xsi:type="dcterms:W3CDTF">2008-06-09T09:07:26Z</dcterms:created>
  <dcterms:modified xsi:type="dcterms:W3CDTF">2024-05-05T15:34:39Z</dcterms:modified>
</cp:coreProperties>
</file>