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0540hv\Downloads\"/>
    </mc:Choice>
  </mc:AlternateContent>
  <bookViews>
    <workbookView xWindow="0" yWindow="0" windowWidth="28800" windowHeight="12210"/>
  </bookViews>
  <sheets>
    <sheet name="data_da_F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B23" i="1"/>
  <c r="C23" i="1"/>
  <c r="C22" i="1"/>
  <c r="B22" i="1"/>
  <c r="M16" i="1"/>
  <c r="I30" i="1" s="1"/>
  <c r="Q12" i="1"/>
  <c r="G5" i="1"/>
  <c r="G3" i="1"/>
  <c r="G4" i="1"/>
  <c r="G2" i="1"/>
  <c r="M15" i="1" a="1"/>
  <c r="M15" i="1" s="1"/>
  <c r="B20" i="1"/>
  <c r="B19" i="1"/>
  <c r="J15" i="1" a="1"/>
  <c r="J15" i="1" s="1"/>
  <c r="Q13" i="1"/>
  <c r="N12" i="1" a="1"/>
  <c r="O13" i="1" s="1"/>
  <c r="I23" i="1" l="1"/>
  <c r="I31" i="1"/>
  <c r="I20" i="1"/>
  <c r="I24" i="1"/>
  <c r="I28" i="1"/>
  <c r="I32" i="1"/>
  <c r="I21" i="1"/>
  <c r="I25" i="1"/>
  <c r="I29" i="1"/>
  <c r="L18" i="1"/>
  <c r="I19" i="1"/>
  <c r="I27" i="1"/>
  <c r="I18" i="1"/>
  <c r="I22" i="1"/>
  <c r="I26" i="1"/>
  <c r="N15" i="1"/>
  <c r="J16" i="1"/>
  <c r="N13" i="1"/>
  <c r="O12" i="1"/>
  <c r="N12" i="1"/>
  <c r="K13" i="1" l="1"/>
  <c r="K12" i="1"/>
  <c r="J13" i="1"/>
  <c r="J12" i="1"/>
  <c r="O9" i="1"/>
  <c r="O3" i="1"/>
  <c r="O4" i="1"/>
  <c r="O5" i="1"/>
  <c r="O6" i="1"/>
  <c r="O7" i="1"/>
  <c r="O8" i="1"/>
  <c r="O2" i="1"/>
  <c r="M8" i="1"/>
  <c r="N8" i="1"/>
  <c r="N7" i="1"/>
  <c r="N6" i="1"/>
  <c r="N5" i="1"/>
  <c r="N4" i="1"/>
  <c r="N3" i="1"/>
  <c r="N2" i="1"/>
  <c r="M7" i="1"/>
  <c r="M6" i="1"/>
  <c r="M5" i="1"/>
  <c r="M4" i="1"/>
  <c r="M3" i="1"/>
  <c r="M2" i="1"/>
  <c r="K10" i="1"/>
  <c r="K3" i="1"/>
  <c r="K4" i="1"/>
  <c r="K5" i="1"/>
  <c r="K6" i="1"/>
  <c r="K7" i="1"/>
  <c r="K8" i="1"/>
  <c r="K9" i="1"/>
  <c r="K2" i="1"/>
  <c r="J9" i="1"/>
  <c r="J8" i="1"/>
  <c r="J7" i="1"/>
  <c r="J6" i="1"/>
  <c r="J5" i="1"/>
  <c r="J4" i="1"/>
  <c r="J3" i="1"/>
  <c r="J2" i="1"/>
  <c r="I9" i="1"/>
  <c r="I8" i="1"/>
  <c r="I7" i="1"/>
  <c r="I6" i="1"/>
  <c r="I5" i="1"/>
  <c r="I4" i="1"/>
  <c r="I3" i="1"/>
  <c r="I2" i="1"/>
  <c r="G11" i="1"/>
  <c r="G10" i="1"/>
  <c r="G8" i="1"/>
  <c r="G9" i="1"/>
</calcChain>
</file>

<file path=xl/sharedStrings.xml><?xml version="1.0" encoding="utf-8"?>
<sst xmlns="http://schemas.openxmlformats.org/spreadsheetml/2006/main" count="64" uniqueCount="51">
  <si>
    <t>?</t>
    <phoneticPr fontId="1"/>
  </si>
  <si>
    <t>unknown</t>
    <phoneticPr fontId="1"/>
  </si>
  <si>
    <t>B</t>
    <phoneticPr fontId="1"/>
  </si>
  <si>
    <t>A</t>
    <phoneticPr fontId="1"/>
  </si>
  <si>
    <t>Group</t>
    <phoneticPr fontId="1"/>
  </si>
  <si>
    <t>x2</t>
    <phoneticPr fontId="1"/>
  </si>
  <si>
    <t>x1</t>
    <phoneticPr fontId="1"/>
  </si>
  <si>
    <t>Sample No.</t>
    <phoneticPr fontId="1"/>
  </si>
  <si>
    <t>avg(x1^A)</t>
    <phoneticPr fontId="1"/>
  </si>
  <si>
    <t>avg(x2^A)</t>
    <phoneticPr fontId="1"/>
  </si>
  <si>
    <t>avg(x1^B)</t>
    <phoneticPr fontId="1"/>
  </si>
  <si>
    <t>avg(x2^B)</t>
    <phoneticPr fontId="1"/>
  </si>
  <si>
    <t>S_11^A</t>
    <phoneticPr fontId="1"/>
  </si>
  <si>
    <t>S_22^A</t>
    <phoneticPr fontId="1"/>
  </si>
  <si>
    <t>S_11^B</t>
    <phoneticPr fontId="1"/>
  </si>
  <si>
    <t>S_22^B</t>
    <phoneticPr fontId="1"/>
  </si>
  <si>
    <t>S_12^A</t>
    <phoneticPr fontId="1"/>
  </si>
  <si>
    <t>S_12^B</t>
    <phoneticPr fontId="1"/>
  </si>
  <si>
    <t>S12^A</t>
    <phoneticPr fontId="1"/>
  </si>
  <si>
    <t>S12^B</t>
  </si>
  <si>
    <t>S1-~S1^A</t>
    <phoneticPr fontId="1"/>
  </si>
  <si>
    <t>S2-~S2^A</t>
    <phoneticPr fontId="1"/>
  </si>
  <si>
    <t>S1-~S1^B</t>
    <phoneticPr fontId="1"/>
  </si>
  <si>
    <t>S2-~S2^B</t>
    <phoneticPr fontId="1"/>
  </si>
  <si>
    <t>W</t>
    <phoneticPr fontId="1"/>
  </si>
  <si>
    <t>W^-1</t>
    <phoneticPr fontId="1"/>
  </si>
  <si>
    <t>w1</t>
    <phoneticPr fontId="1"/>
  </si>
  <si>
    <t>w2</t>
    <phoneticPr fontId="1"/>
  </si>
  <si>
    <t>avg_x1</t>
    <phoneticPr fontId="1"/>
  </si>
  <si>
    <t>avg_x2</t>
    <phoneticPr fontId="1"/>
  </si>
  <si>
    <t>w0</t>
    <phoneticPr fontId="1"/>
  </si>
  <si>
    <t>(w1 w2)^T</t>
    <phoneticPr fontId="1"/>
  </si>
  <si>
    <t>z1</t>
    <phoneticPr fontId="1"/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</si>
  <si>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</si>
  <si>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</si>
  <si>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</si>
  <si>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</si>
  <si>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</si>
  <si>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</si>
  <si>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</si>
  <si>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</si>
  <si>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</si>
  <si>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</si>
  <si>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</si>
  <si>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</si>
  <si>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</si>
  <si>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</si>
  <si>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x2</t>
    <phoneticPr fontId="1"/>
  </si>
  <si>
    <t>covar^A</t>
    <phoneticPr fontId="1"/>
  </si>
  <si>
    <t>D1^2</t>
    <phoneticPr fontId="1"/>
  </si>
  <si>
    <t>D2^2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</si>
</sst>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ヒラギノ角ゴシック W3"/>
      <family val="2"/>
      <charset val="128"/>
    </font>
    <font>
      <sz val="12"/>
      <color theme="1"/>
      <name val="ヒラギノ角ゴシック W3"/>
      <family val="2"/>
      <charset val="128"/>
    </font>
    <font>
      <sz val="12"/>
      <name val="ヒラギノ角ゴシック W3"/>
      <family val="2"/>
      <charset val="128"/>
    </font>
    <font>
      <b/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E23" sqref="E23"/>
    </sheetView>
  </sheetViews>
  <sheetFormatPr defaultColWidth="11.5546875" defaultRowHeight="19.5"/>
  <cols>
    <col min="3" max="3" width="10.6640625" style="1"/>
  </cols>
  <sheetData>
    <row r="1" spans="1:17" s="1" customFormat="1">
      <c r="A1" s="5" t="s">
        <v>7</v>
      </c>
      <c r="B1" s="4" t="s">
        <v>6</v>
      </c>
      <c r="C1" s="4" t="s">
        <v>5</v>
      </c>
      <c r="D1" s="4" t="s">
        <v>4</v>
      </c>
      <c r="I1" s="1" t="s">
        <v>20</v>
      </c>
      <c r="J1" s="1" t="s">
        <v>21</v>
      </c>
      <c r="K1" s="1" t="s">
        <v>18</v>
      </c>
      <c r="M1" s="1" t="s">
        <v>22</v>
      </c>
      <c r="N1" s="1" t="s">
        <v>23</v>
      </c>
      <c r="O1" s="1" t="s">
        <v>19</v>
      </c>
    </row>
    <row r="2" spans="1:17">
      <c r="A2" s="5">
        <v>1</v>
      </c>
      <c r="B2" s="5">
        <v>5</v>
      </c>
      <c r="C2" s="5">
        <v>10</v>
      </c>
      <c r="D2" s="4" t="s">
        <v>3</v>
      </c>
      <c r="F2" t="s">
        <v>8</v>
      </c>
      <c r="G2">
        <f>AVERAGE(B2:B9)</f>
        <v>6.75</v>
      </c>
      <c r="I2">
        <f>B2-G2</f>
        <v>-1.75</v>
      </c>
      <c r="J2">
        <f>C2-G3</f>
        <v>3.875</v>
      </c>
      <c r="K2">
        <f>I2*J2</f>
        <v>-6.78125</v>
      </c>
      <c r="M2">
        <f>B10-G4</f>
        <v>-0.42857142857142838</v>
      </c>
      <c r="N2">
        <f>C10-G5</f>
        <v>1.2857142857142856</v>
      </c>
      <c r="O2">
        <f>M2*N2</f>
        <v>-0.55102040816326503</v>
      </c>
    </row>
    <row r="3" spans="1:17">
      <c r="A3" s="5">
        <v>2</v>
      </c>
      <c r="B3" s="5">
        <v>10</v>
      </c>
      <c r="C3" s="5">
        <v>7</v>
      </c>
      <c r="D3" s="4" t="s">
        <v>3</v>
      </c>
      <c r="F3" t="s">
        <v>9</v>
      </c>
      <c r="G3">
        <f>AVERAGE(C2:C9)</f>
        <v>6.125</v>
      </c>
      <c r="I3">
        <f>B3-G2</f>
        <v>3.25</v>
      </c>
      <c r="J3">
        <f>C3-G3</f>
        <v>0.875</v>
      </c>
      <c r="K3">
        <f t="shared" ref="K3:K9" si="0">I3*J3</f>
        <v>2.84375</v>
      </c>
      <c r="M3">
        <f>B11-G4</f>
        <v>-2.4285714285714284</v>
      </c>
      <c r="N3">
        <f>C11-G5</f>
        <v>3.2857142857142856</v>
      </c>
      <c r="O3">
        <f t="shared" ref="O3:O8" si="1">M3*N3</f>
        <v>-7.9795918367346932</v>
      </c>
    </row>
    <row r="4" spans="1:17">
      <c r="A4" s="5">
        <v>3</v>
      </c>
      <c r="B4" s="5">
        <v>6</v>
      </c>
      <c r="C4" s="5">
        <v>7</v>
      </c>
      <c r="D4" s="4" t="s">
        <v>3</v>
      </c>
      <c r="F4" t="s">
        <v>10</v>
      </c>
      <c r="G4">
        <f>AVERAGE(B10:B16)</f>
        <v>2.4285714285714284</v>
      </c>
      <c r="I4">
        <f>B4-G2</f>
        <v>-0.75</v>
      </c>
      <c r="J4">
        <f>C4-G3</f>
        <v>0.875</v>
      </c>
      <c r="K4">
        <f t="shared" si="0"/>
        <v>-0.65625</v>
      </c>
      <c r="M4">
        <f>B12-G4</f>
        <v>0.57142857142857162</v>
      </c>
      <c r="N4">
        <f>C12-G5</f>
        <v>2.2857142857142856</v>
      </c>
      <c r="O4">
        <f t="shared" si="1"/>
        <v>1.3061224489795922</v>
      </c>
    </row>
    <row r="5" spans="1:17">
      <c r="A5" s="5">
        <v>4</v>
      </c>
      <c r="B5" s="5">
        <v>8</v>
      </c>
      <c r="C5" s="5">
        <v>5</v>
      </c>
      <c r="D5" s="4" t="s">
        <v>3</v>
      </c>
      <c r="F5" t="s">
        <v>11</v>
      </c>
      <c r="G5">
        <f>AVERAGE(C10:C16)</f>
        <v>4.7142857142857144</v>
      </c>
      <c r="I5">
        <f>B5-G2</f>
        <v>1.25</v>
      </c>
      <c r="J5">
        <f>C5-G3</f>
        <v>-1.125</v>
      </c>
      <c r="K5">
        <f t="shared" si="0"/>
        <v>-1.40625</v>
      </c>
      <c r="M5">
        <f>B13-G4</f>
        <v>-1.4285714285714284</v>
      </c>
      <c r="N5">
        <f>C13-G5</f>
        <v>0.28571428571428559</v>
      </c>
      <c r="O5">
        <f t="shared" si="1"/>
        <v>-0.40816326530612224</v>
      </c>
    </row>
    <row r="6" spans="1:17">
      <c r="A6" s="5">
        <v>5</v>
      </c>
      <c r="B6" s="5">
        <v>8</v>
      </c>
      <c r="C6" s="5">
        <v>4</v>
      </c>
      <c r="D6" s="4" t="s">
        <v>3</v>
      </c>
      <c r="I6">
        <f>B6-G2</f>
        <v>1.25</v>
      </c>
      <c r="J6">
        <f>C6-G3</f>
        <v>-2.125</v>
      </c>
      <c r="K6">
        <f t="shared" si="0"/>
        <v>-2.65625</v>
      </c>
      <c r="M6">
        <f>B14-G4</f>
        <v>2.5714285714285716</v>
      </c>
      <c r="N6">
        <f>C14-G5</f>
        <v>-1.7142857142857144</v>
      </c>
      <c r="O6">
        <f t="shared" si="1"/>
        <v>-4.4081632653061229</v>
      </c>
    </row>
    <row r="7" spans="1:17">
      <c r="A7" s="5">
        <v>6</v>
      </c>
      <c r="B7" s="5">
        <v>4</v>
      </c>
      <c r="C7" s="5">
        <v>10</v>
      </c>
      <c r="D7" s="4" t="s">
        <v>3</v>
      </c>
      <c r="I7">
        <f>B7-G2</f>
        <v>-2.75</v>
      </c>
      <c r="J7">
        <f>C7-G3</f>
        <v>3.875</v>
      </c>
      <c r="K7">
        <f t="shared" si="0"/>
        <v>-10.65625</v>
      </c>
      <c r="M7">
        <f>B15-G4</f>
        <v>-1.4285714285714284</v>
      </c>
      <c r="N7">
        <f>C15-G5</f>
        <v>-2.7142857142857144</v>
      </c>
      <c r="O7">
        <f t="shared" si="1"/>
        <v>3.8775510204081631</v>
      </c>
    </row>
    <row r="8" spans="1:17">
      <c r="A8" s="5">
        <v>7</v>
      </c>
      <c r="B8" s="5">
        <v>6</v>
      </c>
      <c r="C8" s="5">
        <v>4</v>
      </c>
      <c r="D8" s="4" t="s">
        <v>3</v>
      </c>
      <c r="F8" t="s">
        <v>12</v>
      </c>
      <c r="G8">
        <f>DEVSQ(B2:B9)</f>
        <v>25.5</v>
      </c>
      <c r="I8">
        <f>B8-G2</f>
        <v>-0.75</v>
      </c>
      <c r="J8">
        <f>C8-G3</f>
        <v>-2.125</v>
      </c>
      <c r="K8">
        <f t="shared" si="0"/>
        <v>1.59375</v>
      </c>
      <c r="M8">
        <f>B16-G4</f>
        <v>2.5714285714285716</v>
      </c>
      <c r="N8">
        <f>C16-G5</f>
        <v>-2.7142857142857144</v>
      </c>
      <c r="O8">
        <f t="shared" si="1"/>
        <v>-6.979591836734695</v>
      </c>
    </row>
    <row r="9" spans="1:17">
      <c r="A9" s="5">
        <v>8</v>
      </c>
      <c r="B9" s="5">
        <v>7</v>
      </c>
      <c r="C9" s="5">
        <v>2</v>
      </c>
      <c r="D9" s="4" t="s">
        <v>3</v>
      </c>
      <c r="F9" t="s">
        <v>13</v>
      </c>
      <c r="G9">
        <f>DEVSQ(C2:C9)</f>
        <v>58.875</v>
      </c>
      <c r="I9">
        <f>B9-G2</f>
        <v>0.25</v>
      </c>
      <c r="J9">
        <f>C9-G3</f>
        <v>-4.125</v>
      </c>
      <c r="K9">
        <f t="shared" si="0"/>
        <v>-1.03125</v>
      </c>
      <c r="O9">
        <f>SUM(O2:O8)</f>
        <v>-15.142857142857142</v>
      </c>
    </row>
    <row r="10" spans="1:17">
      <c r="A10" s="5">
        <v>9</v>
      </c>
      <c r="B10" s="5">
        <v>2</v>
      </c>
      <c r="C10" s="5">
        <v>6</v>
      </c>
      <c r="D10" s="6" t="s">
        <v>2</v>
      </c>
      <c r="F10" t="s">
        <v>14</v>
      </c>
      <c r="G10">
        <f>DEVSQ(B10:B16)</f>
        <v>23.714285714285715</v>
      </c>
      <c r="I10" s="7"/>
      <c r="K10">
        <f>SUM(K2:K9)</f>
        <v>-18.75</v>
      </c>
    </row>
    <row r="11" spans="1:17">
      <c r="A11" s="5">
        <v>10</v>
      </c>
      <c r="B11" s="5">
        <v>0</v>
      </c>
      <c r="C11" s="5">
        <v>8</v>
      </c>
      <c r="D11" s="4" t="s">
        <v>2</v>
      </c>
      <c r="F11" t="s">
        <v>15</v>
      </c>
      <c r="G11">
        <f>DEVSQ(C10:C16)</f>
        <v>35.428571428571423</v>
      </c>
    </row>
    <row r="12" spans="1:17">
      <c r="A12" s="5">
        <v>11</v>
      </c>
      <c r="B12" s="5">
        <v>3</v>
      </c>
      <c r="C12" s="5">
        <v>7</v>
      </c>
      <c r="D12" s="4" t="s">
        <v>2</v>
      </c>
      <c r="F12" t="s">
        <v>16</v>
      </c>
      <c r="G12">
        <v>-18.75</v>
      </c>
      <c r="I12" t="s">
        <v>24</v>
      </c>
      <c r="J12">
        <f>G8+G10</f>
        <v>49.214285714285715</v>
      </c>
      <c r="K12">
        <f>G12+G13</f>
        <v>-33.892857142857139</v>
      </c>
      <c r="M12" t="s">
        <v>25</v>
      </c>
      <c r="N12">
        <f t="array" ref="N12:O13">MINVERSE(J12:K13)</f>
        <v>2.7002842942752538E-2</v>
      </c>
      <c r="O12">
        <v>9.7048657272002133E-3</v>
      </c>
      <c r="Q12">
        <f>G2-G4</f>
        <v>4.3214285714285712</v>
      </c>
    </row>
    <row r="13" spans="1:17">
      <c r="A13" s="5">
        <v>12</v>
      </c>
      <c r="B13" s="5">
        <v>1</v>
      </c>
      <c r="C13" s="5">
        <v>5</v>
      </c>
      <c r="D13" s="4" t="s">
        <v>2</v>
      </c>
      <c r="F13" t="s">
        <v>17</v>
      </c>
      <c r="G13">
        <v>-15.142857142857142</v>
      </c>
      <c r="J13">
        <f>G12+G13</f>
        <v>-33.892857142857139</v>
      </c>
      <c r="K13">
        <f>G9+G11</f>
        <v>94.303571428571416</v>
      </c>
      <c r="N13">
        <v>9.7048657272002133E-3</v>
      </c>
      <c r="O13">
        <v>1.4091996809359216E-2</v>
      </c>
      <c r="Q13">
        <f>G3-G5</f>
        <v>1.4107142857142856</v>
      </c>
    </row>
    <row r="14" spans="1:17">
      <c r="A14" s="5">
        <v>13</v>
      </c>
      <c r="B14" s="5">
        <v>5</v>
      </c>
      <c r="C14" s="5">
        <v>3</v>
      </c>
      <c r="D14" s="4" t="s">
        <v>2</v>
      </c>
    </row>
    <row r="15" spans="1:17">
      <c r="A15" s="5">
        <v>14</v>
      </c>
      <c r="B15" s="5">
        <v>1</v>
      </c>
      <c r="C15" s="5">
        <v>2</v>
      </c>
      <c r="D15" s="4" t="s">
        <v>2</v>
      </c>
      <c r="I15" t="s">
        <v>26</v>
      </c>
      <c r="J15">
        <f t="array" ref="J15:J16">MMULT(N12:O13,Q12:Q13)</f>
        <v>0.13038164972490948</v>
      </c>
      <c r="L15" t="s">
        <v>31</v>
      </c>
      <c r="M15">
        <f t="array" ref="M15:N15">TRANSPOSE(J15:J16)</f>
        <v>0.13038164972490948</v>
      </c>
      <c r="N15">
        <v>6.1818665248604097E-2</v>
      </c>
    </row>
    <row r="16" spans="1:17">
      <c r="A16" s="5">
        <v>15</v>
      </c>
      <c r="B16" s="5">
        <v>5</v>
      </c>
      <c r="C16" s="5">
        <v>2</v>
      </c>
      <c r="D16" s="4" t="s">
        <v>2</v>
      </c>
      <c r="I16" t="s">
        <v>27</v>
      </c>
      <c r="J16">
        <v>6.1818665248604097E-2</v>
      </c>
      <c r="L16" t="s">
        <v>30</v>
      </c>
      <c r="M16">
        <f>-MMULT(M15:N15,B19:B20)</f>
        <v>-0.95508184539027385</v>
      </c>
    </row>
    <row r="17" spans="1:12">
      <c r="A17" s="2" t="s">
        <v>1</v>
      </c>
      <c r="B17" s="3">
        <v>4</v>
      </c>
      <c r="C17" s="3">
        <v>6</v>
      </c>
      <c r="D17" s="2" t="s">
        <v>0</v>
      </c>
    </row>
    <row r="18" spans="1:12">
      <c r="H18" t="s">
        <v>32</v>
      </c>
      <c r="I18">
        <f>J15*B2+J16*C2+M16</f>
        <v>0.31501305572031457</v>
      </c>
      <c r="K18" t="s">
        <v>47</v>
      </c>
      <c r="L18">
        <f>-(J15/J16)*B2-(1/J16)*M16</f>
        <v>4.9042404190791267</v>
      </c>
    </row>
    <row r="19" spans="1:12">
      <c r="A19" t="s">
        <v>28</v>
      </c>
      <c r="B19">
        <f>AVERAGE(B2:B16)</f>
        <v>4.7333333333333334</v>
      </c>
      <c r="H19" t="s">
        <v>33</v>
      </c>
      <c r="I19">
        <f>J15*B3+J16*C3+M16</f>
        <v>0.78146530859904972</v>
      </c>
    </row>
    <row r="20" spans="1:12">
      <c r="A20" t="s">
        <v>29</v>
      </c>
      <c r="B20" s="1">
        <f>AVERAGE(C2:C16)</f>
        <v>5.4666666666666668</v>
      </c>
      <c r="H20" t="s">
        <v>34</v>
      </c>
      <c r="I20">
        <f>J15*B4+J16*C4+M16</f>
        <v>0.25993870969941169</v>
      </c>
    </row>
    <row r="21" spans="1:12">
      <c r="H21" t="s">
        <v>35</v>
      </c>
      <c r="I21">
        <f>J15*B5+J16*C5+M16</f>
        <v>0.39706467865202244</v>
      </c>
    </row>
    <row r="22" spans="1:12">
      <c r="A22" t="s">
        <v>48</v>
      </c>
      <c r="B22">
        <f>_xlfn.COVARIANCE.P(B2:B9,B2:B9)</f>
        <v>3.1875</v>
      </c>
      <c r="C22" s="1">
        <f>_xlfn.COVARIANCE.P(B2:B9,C2:C9)</f>
        <v>-2.34375</v>
      </c>
      <c r="E22" t="s">
        <v>49</v>
      </c>
      <c r="F22" t="s">
        <v>50</v>
      </c>
      <c r="H22" t="s">
        <v>36</v>
      </c>
      <c r="I22">
        <f>J15*B6+J16*C6+M16</f>
        <v>0.33524601340341831</v>
      </c>
    </row>
    <row r="23" spans="1:12">
      <c r="B23" s="1">
        <f>_xlfn.COVARIANCE.P(B2:B9,C2:C9)</f>
        <v>-2.34375</v>
      </c>
      <c r="C23" s="1">
        <f>_xlfn.COVARIANCE.P(C2:C9,C2:C9)</f>
        <v>7.359375</v>
      </c>
      <c r="E23">
        <f>B2</f>
        <v>5</v>
      </c>
      <c r="H23" t="s">
        <v>37</v>
      </c>
      <c r="I23">
        <f>J15*B7+J16*C7+M16</f>
        <v>0.18463140599540506</v>
      </c>
    </row>
    <row r="24" spans="1:12">
      <c r="H24" t="s">
        <v>38</v>
      </c>
      <c r="I24">
        <f>J15*B8+J16*C8+M16</f>
        <v>7.4482713953599289E-2</v>
      </c>
    </row>
    <row r="25" spans="1:12">
      <c r="H25" t="s">
        <v>39</v>
      </c>
      <c r="I25">
        <f>J15*B9+J16*C9+M16</f>
        <v>8.1227033181300756E-2</v>
      </c>
    </row>
    <row r="26" spans="1:12">
      <c r="H26" t="s">
        <v>40</v>
      </c>
      <c r="I26">
        <f>J15*B10+J16*C10+M16</f>
        <v>-0.32340655444883026</v>
      </c>
    </row>
    <row r="27" spans="1:12">
      <c r="H27" t="s">
        <v>41</v>
      </c>
      <c r="I27">
        <f>J15*B11+J16*C11+M16</f>
        <v>-0.46053252340144107</v>
      </c>
    </row>
    <row r="28" spans="1:12">
      <c r="H28" t="s">
        <v>42</v>
      </c>
      <c r="I28">
        <f>J15*B12+J16*C12+M16</f>
        <v>-0.13120623947531673</v>
      </c>
    </row>
    <row r="29" spans="1:12">
      <c r="H29" t="s">
        <v>43</v>
      </c>
      <c r="I29">
        <f>J15*B13+J16*C13+M16</f>
        <v>-0.51560686942234391</v>
      </c>
    </row>
    <row r="30" spans="1:12">
      <c r="H30" t="s">
        <v>44</v>
      </c>
      <c r="I30">
        <f>J15*B14+J16*C14+M16</f>
        <v>-0.11771760101991413</v>
      </c>
    </row>
    <row r="31" spans="1:12">
      <c r="H31" t="s">
        <v>45</v>
      </c>
      <c r="I31">
        <f>J15*B15+J16*C15+M16</f>
        <v>-0.70106286516815619</v>
      </c>
    </row>
    <row r="32" spans="1:12">
      <c r="H32" t="s">
        <v>46</v>
      </c>
      <c r="I32">
        <f>J15*B16+J16*C16+M16</f>
        <v>-0.17953626626851826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data_da_F2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亀井且有</dc:creator>
  <cp:lastModifiedBy>ctc</cp:lastModifiedBy>
  <dcterms:created xsi:type="dcterms:W3CDTF">2019-10-02T02:52:28Z</dcterms:created>
  <dcterms:modified xsi:type="dcterms:W3CDTF">2019-10-23T07:01:29Z</dcterms:modified>
</cp:coreProperties>
</file>