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ldahir/Downloads/"/>
    </mc:Choice>
  </mc:AlternateContent>
  <xr:revisionPtr revIDLastSave="0" documentId="13_ncr:1_{212BB5D1-BFFA-B34E-8345-DB26F92383D8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atélites de Melrouse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5" l="1"/>
  <c r="C25" i="5"/>
  <c r="F25" i="5" s="1"/>
  <c r="C24" i="5"/>
  <c r="F24" i="5" s="1"/>
  <c r="C23" i="5"/>
  <c r="C22" i="5"/>
  <c r="B21" i="5"/>
  <c r="C20" i="5"/>
  <c r="F20" i="5" s="1"/>
  <c r="C19" i="5"/>
  <c r="C18" i="5"/>
  <c r="F18" i="5" s="1"/>
  <c r="C17" i="5"/>
  <c r="F17" i="5" s="1"/>
  <c r="F21" i="5" s="1"/>
  <c r="B16" i="5"/>
  <c r="C15" i="5"/>
  <c r="C14" i="5"/>
  <c r="C13" i="5"/>
  <c r="F13" i="5" s="1"/>
  <c r="C12" i="5"/>
  <c r="B11" i="5"/>
  <c r="C10" i="5"/>
  <c r="F10" i="5" s="1"/>
  <c r="M9" i="5"/>
  <c r="N9" i="5" s="1"/>
  <c r="C9" i="5"/>
  <c r="F9" i="5" s="1"/>
  <c r="L8" i="5"/>
  <c r="M8" i="5" s="1"/>
  <c r="N8" i="5" s="1"/>
  <c r="F15" i="5" s="1"/>
  <c r="C8" i="5"/>
  <c r="L7" i="5"/>
  <c r="M7" i="5" s="1"/>
  <c r="N7" i="5" s="1"/>
  <c r="C7" i="5"/>
  <c r="M6" i="5"/>
  <c r="N6" i="5" s="1"/>
  <c r="L6" i="5"/>
  <c r="B6" i="5"/>
  <c r="B28" i="5" s="1"/>
  <c r="C28" i="5" s="1"/>
  <c r="F28" i="5" s="1"/>
  <c r="C5" i="5"/>
  <c r="F5" i="5" s="1"/>
  <c r="L4" i="5"/>
  <c r="M4" i="5" s="1"/>
  <c r="N4" i="5" s="1"/>
  <c r="C4" i="5"/>
  <c r="C3" i="5"/>
  <c r="F3" i="5" s="1"/>
  <c r="L2" i="5"/>
  <c r="M2" i="5" s="1"/>
  <c r="N2" i="5" s="1"/>
  <c r="F19" i="5" s="1"/>
  <c r="C2" i="5"/>
  <c r="F7" i="5" l="1"/>
  <c r="F2" i="5"/>
  <c r="F12" i="5"/>
  <c r="F16" i="5" s="1"/>
  <c r="F4" i="5"/>
  <c r="F14" i="5"/>
  <c r="F22" i="5"/>
  <c r="F26" i="5" s="1"/>
  <c r="F23" i="5"/>
  <c r="F8" i="5"/>
  <c r="F30" i="5" l="1"/>
  <c r="F11" i="5"/>
  <c r="F6" i="5"/>
  <c r="F31" i="5" l="1"/>
  <c r="F32" i="5" s="1"/>
</calcChain>
</file>

<file path=xl/sharedStrings.xml><?xml version="1.0" encoding="utf-8"?>
<sst xmlns="http://schemas.openxmlformats.org/spreadsheetml/2006/main" count="71" uniqueCount="32">
  <si>
    <t xml:space="preserve">Alcance </t>
  </si>
  <si>
    <t>Días programados</t>
  </si>
  <si>
    <t>Días reales</t>
  </si>
  <si>
    <t xml:space="preserve">Recursos </t>
  </si>
  <si>
    <t>Precio</t>
  </si>
  <si>
    <t>Salario</t>
  </si>
  <si>
    <t>Horas laborales</t>
  </si>
  <si>
    <t xml:space="preserve">Horas reales </t>
  </si>
  <si>
    <t>Precio por hora</t>
  </si>
  <si>
    <t>Precio por día</t>
  </si>
  <si>
    <t xml:space="preserve">Pantalla de Login </t>
  </si>
  <si>
    <t>Senior Software Development</t>
  </si>
  <si>
    <t>Senior Software Developer</t>
  </si>
  <si>
    <t>Program Manager</t>
  </si>
  <si>
    <t>Program Manager Intermedio</t>
  </si>
  <si>
    <t>Diseño UI Intermedio</t>
  </si>
  <si>
    <t>DevOps Junior</t>
  </si>
  <si>
    <t>Experiencia de Usuario Intermedio</t>
  </si>
  <si>
    <t>Costo de Equipo</t>
  </si>
  <si>
    <t>Precio Operativo</t>
  </si>
  <si>
    <t>Precio Total</t>
  </si>
  <si>
    <t>IVA</t>
  </si>
  <si>
    <t>Precio Total Real</t>
  </si>
  <si>
    <t>Capacidades</t>
  </si>
  <si>
    <t xml:space="preserve">Junior Software,
</t>
  </si>
  <si>
    <t>Total Dias</t>
  </si>
  <si>
    <t>Suma Total</t>
  </si>
  <si>
    <t>Pantalla de Registro</t>
  </si>
  <si>
    <t>Pantalla de menú (Registro)</t>
  </si>
  <si>
    <t>Pantalla de menú (Bebida)</t>
  </si>
  <si>
    <t xml:space="preserve">Suma Total </t>
  </si>
  <si>
    <t>Pantalla de creación (Bébida)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</si>
</sst>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6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9"/>
      <color rgb="FF000000"/>
      <name val="&quot;Google Sans Mono&quot;"/>
    </font>
    <font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9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 applyAlignment="1">
      <alignment wrapText="1"/>
    </xf>
    <xf numFmtId="0" fontId="0" fillId="0" borderId="1" xfId="0" applyBorder="1"/>
    <xf numFmtId="0" fontId="1" fillId="0" borderId="1" xfId="0" applyFont="1" applyBorder="1"/>
    <xf numFmtId="165" fontId="1" fillId="0" borderId="1" xfId="0" applyNumberFormat="1" applyFont="1" applyBorder="1" applyAlignment="1">
      <alignment wrapText="1"/>
    </xf>
    <xf numFmtId="164" fontId="1" fillId="0" borderId="1" xfId="0" applyNumberFormat="1" applyFont="1" applyBorder="1"/>
    <xf numFmtId="0" fontId="5" fillId="0" borderId="1" xfId="0" applyFont="1" applyBorder="1"/>
    <xf numFmtId="0" fontId="4" fillId="0" borderId="1" xfId="0" applyFont="1" applyBorder="1"/>
    <xf numFmtId="0" fontId="1" fillId="0" borderId="1" xfId="0" applyFont="1" applyBorder="1" applyAlignment="1">
      <alignment wrapText="1"/>
    </xf>
    <xf numFmtId="0" fontId="3" fillId="3" borderId="1" xfId="0" applyFont="1" applyFill="1" applyBorder="1"/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N45"/>
  <sheetViews>
    <sheetView tabSelected="1" workbookViewId="0">
      <selection activeCell="G27" sqref="G27"/>
    </sheetView>
  </sheetViews>
  <sheetFormatPr baseColWidth="10" defaultColWidth="12.6640625" defaultRowHeight="15.75" customHeight="1"/>
  <cols>
    <col min="1" max="1" width="16" customWidth="1"/>
    <col min="2" max="2" width="14.6640625" customWidth="1"/>
    <col min="4" max="4" width="26.5" customWidth="1"/>
    <col min="9" max="9" width="28.1640625" bestFit="1" customWidth="1"/>
  </cols>
  <sheetData>
    <row r="1" spans="1:14" ht="15.75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23</v>
      </c>
      <c r="F1" s="11" t="s">
        <v>4</v>
      </c>
      <c r="I1" s="10"/>
      <c r="J1" s="11" t="s">
        <v>5</v>
      </c>
      <c r="K1" s="11" t="s">
        <v>6</v>
      </c>
      <c r="L1" s="11" t="s">
        <v>7</v>
      </c>
      <c r="M1" s="11" t="s">
        <v>8</v>
      </c>
      <c r="N1" s="11" t="s">
        <v>9</v>
      </c>
    </row>
    <row r="2" spans="1:14" ht="15.75" customHeight="1">
      <c r="A2" s="12" t="s">
        <v>10</v>
      </c>
      <c r="B2" s="7">
        <v>1</v>
      </c>
      <c r="C2" s="7">
        <f t="shared" ref="C2:C5" si="0">B2*1.45</f>
        <v>1.45</v>
      </c>
      <c r="D2" s="7" t="s">
        <v>24</v>
      </c>
      <c r="E2" s="7">
        <v>30</v>
      </c>
      <c r="F2" s="9">
        <f>(C2*E2*N6)/100</f>
        <v>761.25</v>
      </c>
      <c r="I2" s="8" t="s">
        <v>12</v>
      </c>
      <c r="J2" s="9">
        <v>55000</v>
      </c>
      <c r="K2" s="7">
        <v>160</v>
      </c>
      <c r="L2" s="7">
        <f>K2*0.75</f>
        <v>120</v>
      </c>
      <c r="M2" s="9">
        <f>J2/L2</f>
        <v>458.33333333333331</v>
      </c>
      <c r="N2" s="9">
        <f>M2*6</f>
        <v>2750</v>
      </c>
    </row>
    <row r="3" spans="1:14" ht="15.75" customHeight="1">
      <c r="A3" s="12" t="s">
        <v>10</v>
      </c>
      <c r="B3" s="7">
        <v>1</v>
      </c>
      <c r="C3" s="7">
        <f t="shared" si="0"/>
        <v>1.45</v>
      </c>
      <c r="D3" s="7" t="s">
        <v>13</v>
      </c>
      <c r="E3" s="7">
        <v>20</v>
      </c>
      <c r="F3" s="9">
        <f>(C3*E3*N4)/100</f>
        <v>623.5</v>
      </c>
      <c r="I3" s="8"/>
      <c r="J3" s="9"/>
      <c r="K3" s="7"/>
      <c r="L3" s="6"/>
      <c r="M3" s="6"/>
      <c r="N3" s="6"/>
    </row>
    <row r="4" spans="1:14" ht="15.75" customHeight="1">
      <c r="A4" s="12" t="s">
        <v>10</v>
      </c>
      <c r="B4" s="7">
        <v>2</v>
      </c>
      <c r="C4" s="7">
        <f t="shared" si="0"/>
        <v>2.9</v>
      </c>
      <c r="D4" s="7" t="s">
        <v>11</v>
      </c>
      <c r="E4" s="7">
        <v>50</v>
      </c>
      <c r="F4" s="9">
        <f>(C4*E4*N2)/100</f>
        <v>3987.5</v>
      </c>
      <c r="I4" s="8" t="s">
        <v>14</v>
      </c>
      <c r="J4" s="9">
        <v>43000</v>
      </c>
      <c r="K4" s="7">
        <v>160</v>
      </c>
      <c r="L4" s="7">
        <f>K4*0.75</f>
        <v>120</v>
      </c>
      <c r="M4" s="9">
        <f>J4/L4</f>
        <v>358.33333333333331</v>
      </c>
      <c r="N4" s="9">
        <f>M4*6</f>
        <v>2150</v>
      </c>
    </row>
    <row r="5" spans="1:14" ht="15.75" customHeight="1">
      <c r="A5" s="12" t="s">
        <v>10</v>
      </c>
      <c r="B5" s="7">
        <v>1</v>
      </c>
      <c r="C5" s="7">
        <f t="shared" si="0"/>
        <v>1.45</v>
      </c>
      <c r="D5" s="7" t="s">
        <v>15</v>
      </c>
      <c r="E5" s="7">
        <v>50</v>
      </c>
      <c r="F5" s="9">
        <f>(C5*E5*N8)/100</f>
        <v>1160</v>
      </c>
      <c r="I5" s="8"/>
      <c r="J5" s="7"/>
      <c r="K5" s="7"/>
      <c r="L5" s="6"/>
      <c r="M5" s="6"/>
      <c r="N5" s="6"/>
    </row>
    <row r="6" spans="1:14" ht="15.75" customHeight="1">
      <c r="A6" s="13" t="s">
        <v>25</v>
      </c>
      <c r="B6" s="7">
        <f>SUM(B2:B5)</f>
        <v>5</v>
      </c>
      <c r="C6" s="6"/>
      <c r="D6" s="6"/>
      <c r="E6" s="7" t="s">
        <v>26</v>
      </c>
      <c r="F6" s="9">
        <f>SUM(F2:F5)</f>
        <v>6532.25</v>
      </c>
      <c r="I6" s="8" t="s">
        <v>16</v>
      </c>
      <c r="J6" s="9">
        <v>35000</v>
      </c>
      <c r="K6" s="7">
        <v>160</v>
      </c>
      <c r="L6" s="7">
        <f t="shared" ref="L6:L8" si="1">K6*0.75</f>
        <v>120</v>
      </c>
      <c r="M6" s="9">
        <f t="shared" ref="M6:M9" si="2">J6/L6</f>
        <v>291.66666666666669</v>
      </c>
      <c r="N6" s="9">
        <f t="shared" ref="N6:N9" si="3">M6*6</f>
        <v>1750</v>
      </c>
    </row>
    <row r="7" spans="1:14" ht="15.75" customHeight="1">
      <c r="A7" s="7" t="s">
        <v>27</v>
      </c>
      <c r="B7" s="7">
        <v>4</v>
      </c>
      <c r="C7" s="7">
        <f t="shared" ref="C7:C10" si="4">B7*1.45</f>
        <v>5.8</v>
      </c>
      <c r="D7" s="7" t="s">
        <v>24</v>
      </c>
      <c r="E7" s="7">
        <v>60</v>
      </c>
      <c r="F7" s="9">
        <f>(C7*E7*N6)/100</f>
        <v>6090</v>
      </c>
      <c r="I7" s="8" t="s">
        <v>17</v>
      </c>
      <c r="J7" s="9">
        <v>32000</v>
      </c>
      <c r="K7" s="7">
        <v>160</v>
      </c>
      <c r="L7" s="7">
        <f t="shared" si="1"/>
        <v>120</v>
      </c>
      <c r="M7" s="9">
        <f t="shared" si="2"/>
        <v>266.66666666666669</v>
      </c>
      <c r="N7" s="9">
        <f t="shared" si="3"/>
        <v>1600</v>
      </c>
    </row>
    <row r="8" spans="1:14" ht="15.75" customHeight="1">
      <c r="A8" s="7" t="s">
        <v>27</v>
      </c>
      <c r="B8" s="7">
        <v>3</v>
      </c>
      <c r="C8" s="7">
        <f t="shared" si="4"/>
        <v>4.3499999999999996</v>
      </c>
      <c r="D8" s="7" t="s">
        <v>13</v>
      </c>
      <c r="E8" s="7">
        <v>40</v>
      </c>
      <c r="F8" s="9">
        <f>(C8*E8*N4)/100</f>
        <v>3741</v>
      </c>
      <c r="I8" s="8" t="s">
        <v>15</v>
      </c>
      <c r="J8" s="9">
        <v>32000</v>
      </c>
      <c r="K8" s="7">
        <v>160</v>
      </c>
      <c r="L8" s="7">
        <f t="shared" si="1"/>
        <v>120</v>
      </c>
      <c r="M8" s="9">
        <f t="shared" si="2"/>
        <v>266.66666666666669</v>
      </c>
      <c r="N8" s="9">
        <f t="shared" si="3"/>
        <v>1600</v>
      </c>
    </row>
    <row r="9" spans="1:14" ht="15.75" customHeight="1">
      <c r="A9" s="7" t="s">
        <v>27</v>
      </c>
      <c r="B9" s="7">
        <v>7</v>
      </c>
      <c r="C9" s="7">
        <f t="shared" si="4"/>
        <v>10.15</v>
      </c>
      <c r="D9" s="7" t="s">
        <v>11</v>
      </c>
      <c r="E9" s="7">
        <v>70</v>
      </c>
      <c r="F9" s="9">
        <f>(C9*E9*N2)/100</f>
        <v>19538.75</v>
      </c>
      <c r="I9" s="7" t="s">
        <v>18</v>
      </c>
      <c r="J9" s="7">
        <v>50000</v>
      </c>
      <c r="K9" s="7">
        <v>160</v>
      </c>
      <c r="L9" s="7">
        <v>160</v>
      </c>
      <c r="M9" s="7">
        <f t="shared" si="2"/>
        <v>312.5</v>
      </c>
      <c r="N9" s="7">
        <f t="shared" si="3"/>
        <v>1875</v>
      </c>
    </row>
    <row r="10" spans="1:14" ht="15.75" customHeight="1">
      <c r="A10" s="7" t="s">
        <v>27</v>
      </c>
      <c r="B10" s="7">
        <v>3</v>
      </c>
      <c r="C10" s="7">
        <f t="shared" si="4"/>
        <v>4.3499999999999996</v>
      </c>
      <c r="D10" s="7" t="s">
        <v>15</v>
      </c>
      <c r="E10" s="7">
        <v>50</v>
      </c>
      <c r="F10" s="9">
        <f>(C10*E10*N8)/100</f>
        <v>3479.9999999999995</v>
      </c>
      <c r="I10" s="5"/>
      <c r="J10" s="1"/>
      <c r="K10" s="1"/>
    </row>
    <row r="11" spans="1:14" ht="15.75" customHeight="1">
      <c r="A11" s="13" t="s">
        <v>25</v>
      </c>
      <c r="B11" s="7">
        <f>SUM(B7:B10)</f>
        <v>17</v>
      </c>
      <c r="C11" s="6"/>
      <c r="D11" s="6"/>
      <c r="E11" s="7" t="s">
        <v>26</v>
      </c>
      <c r="F11" s="9">
        <f>SUM(F7:F10)</f>
        <v>32849.75</v>
      </c>
      <c r="I11" s="5"/>
      <c r="J11" s="1"/>
      <c r="K11" s="1"/>
    </row>
    <row r="12" spans="1:14" ht="15.75" customHeight="1">
      <c r="A12" s="12" t="s">
        <v>28</v>
      </c>
      <c r="B12" s="7">
        <v>5</v>
      </c>
      <c r="C12" s="7">
        <f t="shared" ref="C12:C15" si="5">B12*1.45</f>
        <v>7.25</v>
      </c>
      <c r="D12" s="7" t="s">
        <v>24</v>
      </c>
      <c r="E12" s="7">
        <v>50</v>
      </c>
      <c r="F12" s="9">
        <f>(C12*E12*N6)/100</f>
        <v>6343.75</v>
      </c>
      <c r="I12" s="5"/>
      <c r="J12" s="1"/>
      <c r="K12" s="1"/>
    </row>
    <row r="13" spans="1:14" ht="15.75" customHeight="1">
      <c r="A13" s="12" t="s">
        <v>28</v>
      </c>
      <c r="B13" s="7">
        <v>3</v>
      </c>
      <c r="C13" s="7">
        <f t="shared" si="5"/>
        <v>4.3499999999999996</v>
      </c>
      <c r="D13" s="7" t="s">
        <v>13</v>
      </c>
      <c r="E13" s="7">
        <v>50</v>
      </c>
      <c r="F13" s="9">
        <f>(C13*E13*N4)/100</f>
        <v>4676.2499999999991</v>
      </c>
    </row>
    <row r="14" spans="1:14" ht="15.75" customHeight="1">
      <c r="A14" s="12" t="s">
        <v>28</v>
      </c>
      <c r="B14" s="7">
        <v>7</v>
      </c>
      <c r="C14" s="7">
        <f t="shared" si="5"/>
        <v>10.15</v>
      </c>
      <c r="D14" s="7" t="s">
        <v>11</v>
      </c>
      <c r="E14" s="7">
        <v>70</v>
      </c>
      <c r="F14" s="9">
        <f>(C14*E14*N2)/100</f>
        <v>19538.75</v>
      </c>
    </row>
    <row r="15" spans="1:14" ht="15.75" customHeight="1">
      <c r="A15" s="12" t="s">
        <v>28</v>
      </c>
      <c r="B15" s="7">
        <v>4</v>
      </c>
      <c r="C15" s="7">
        <f t="shared" si="5"/>
        <v>5.8</v>
      </c>
      <c r="D15" s="7" t="s">
        <v>15</v>
      </c>
      <c r="E15" s="7">
        <v>70</v>
      </c>
      <c r="F15" s="9">
        <f>(C15*E15*N8)/100</f>
        <v>6496</v>
      </c>
    </row>
    <row r="16" spans="1:14" ht="15.75" customHeight="1">
      <c r="A16" s="13" t="s">
        <v>25</v>
      </c>
      <c r="B16" s="14">
        <f>SUM(B12:B15)</f>
        <v>19</v>
      </c>
      <c r="C16" s="6"/>
      <c r="D16" s="6"/>
      <c r="E16" s="7" t="s">
        <v>26</v>
      </c>
      <c r="F16" s="9">
        <f>SUM(F12:F15)</f>
        <v>37054.75</v>
      </c>
    </row>
    <row r="17" spans="1:6" ht="15.75" customHeight="1">
      <c r="A17" s="12" t="s">
        <v>29</v>
      </c>
      <c r="B17" s="7">
        <v>7</v>
      </c>
      <c r="C17" s="7">
        <f t="shared" ref="C17:C20" si="6">B17*1.45</f>
        <v>10.15</v>
      </c>
      <c r="D17" s="7" t="s">
        <v>24</v>
      </c>
      <c r="E17" s="7">
        <v>50</v>
      </c>
      <c r="F17" s="9">
        <f>(C17*E17*N6)/100</f>
        <v>8881.25</v>
      </c>
    </row>
    <row r="18" spans="1:6" ht="15.75" customHeight="1">
      <c r="A18" s="12" t="s">
        <v>29</v>
      </c>
      <c r="B18" s="7">
        <v>4</v>
      </c>
      <c r="C18" s="7">
        <f t="shared" si="6"/>
        <v>5.8</v>
      </c>
      <c r="D18" s="7" t="s">
        <v>13</v>
      </c>
      <c r="E18" s="7">
        <v>50</v>
      </c>
      <c r="F18" s="9">
        <f>(C18*E18*N4)/100</f>
        <v>6235</v>
      </c>
    </row>
    <row r="19" spans="1:6" ht="15.75" customHeight="1">
      <c r="A19" s="12" t="s">
        <v>29</v>
      </c>
      <c r="B19" s="7">
        <v>10</v>
      </c>
      <c r="C19" s="7">
        <f t="shared" si="6"/>
        <v>14.5</v>
      </c>
      <c r="D19" s="7" t="s">
        <v>11</v>
      </c>
      <c r="E19" s="7">
        <v>70</v>
      </c>
      <c r="F19" s="9">
        <f>(C19*E19*N2)/100</f>
        <v>27912.5</v>
      </c>
    </row>
    <row r="20" spans="1:6" ht="15.75" customHeight="1">
      <c r="A20" s="12" t="s">
        <v>29</v>
      </c>
      <c r="B20" s="7">
        <v>5</v>
      </c>
      <c r="C20" s="7">
        <f t="shared" si="6"/>
        <v>7.25</v>
      </c>
      <c r="D20" s="7" t="s">
        <v>15</v>
      </c>
      <c r="E20" s="7">
        <v>70</v>
      </c>
      <c r="F20" s="9">
        <f>(C20*E20*N8)/100</f>
        <v>8120</v>
      </c>
    </row>
    <row r="21" spans="1:6" ht="15.75" customHeight="1">
      <c r="A21" s="13" t="s">
        <v>25</v>
      </c>
      <c r="B21" s="14">
        <f>SUM(B17:B20)</f>
        <v>26</v>
      </c>
      <c r="C21" s="6"/>
      <c r="D21" s="6"/>
      <c r="E21" s="7" t="s">
        <v>30</v>
      </c>
      <c r="F21" s="9">
        <f>SUM(F17:F20)</f>
        <v>51148.75</v>
      </c>
    </row>
    <row r="22" spans="1:6" ht="15.75" customHeight="1">
      <c r="A22" s="12" t="s">
        <v>31</v>
      </c>
      <c r="B22" s="7">
        <v>10</v>
      </c>
      <c r="C22" s="7">
        <f t="shared" ref="C22:C25" si="7">B22*1.45</f>
        <v>14.5</v>
      </c>
      <c r="D22" s="7" t="s">
        <v>24</v>
      </c>
      <c r="E22" s="7">
        <v>50</v>
      </c>
      <c r="F22" s="9">
        <f>(C22*E22*N6)/100</f>
        <v>12687.5</v>
      </c>
    </row>
    <row r="23" spans="1:6" ht="15.75" customHeight="1">
      <c r="A23" s="12" t="s">
        <v>31</v>
      </c>
      <c r="B23" s="7">
        <v>5</v>
      </c>
      <c r="C23" s="7">
        <f t="shared" si="7"/>
        <v>7.25</v>
      </c>
      <c r="D23" s="7" t="s">
        <v>13</v>
      </c>
      <c r="E23" s="7">
        <v>50</v>
      </c>
      <c r="F23" s="9">
        <f>(C23*E23*N4)/100</f>
        <v>7793.75</v>
      </c>
    </row>
    <row r="24" spans="1:6" ht="15.75" customHeight="1">
      <c r="A24" s="12" t="s">
        <v>31</v>
      </c>
      <c r="B24" s="7">
        <v>15</v>
      </c>
      <c r="C24" s="7">
        <f t="shared" si="7"/>
        <v>21.75</v>
      </c>
      <c r="D24" s="7" t="s">
        <v>11</v>
      </c>
      <c r="E24" s="7">
        <v>70</v>
      </c>
      <c r="F24" s="9">
        <f>(C24*E24*N2)/100</f>
        <v>41868.75</v>
      </c>
    </row>
    <row r="25" spans="1:6" ht="15.75" customHeight="1">
      <c r="A25" s="12" t="s">
        <v>31</v>
      </c>
      <c r="B25" s="7">
        <v>4</v>
      </c>
      <c r="C25" s="7">
        <f t="shared" si="7"/>
        <v>5.8</v>
      </c>
      <c r="D25" s="7" t="s">
        <v>15</v>
      </c>
      <c r="E25" s="7">
        <v>70</v>
      </c>
      <c r="F25" s="9">
        <f>(C25*E25*N8)/100</f>
        <v>6496</v>
      </c>
    </row>
    <row r="26" spans="1:6" ht="15.75" customHeight="1">
      <c r="A26" s="13" t="s">
        <v>25</v>
      </c>
      <c r="B26" s="14">
        <f>SUM(B22:B25)</f>
        <v>34</v>
      </c>
      <c r="C26" s="6"/>
      <c r="D26" s="6"/>
      <c r="E26" s="7" t="s">
        <v>26</v>
      </c>
      <c r="F26" s="9">
        <f>SUM(F22:F25)</f>
        <v>68846</v>
      </c>
    </row>
    <row r="27" spans="1:6" ht="15.75" customHeight="1">
      <c r="A27" s="6"/>
      <c r="B27" s="6"/>
      <c r="C27" s="6"/>
      <c r="D27" s="6"/>
      <c r="E27" s="6"/>
      <c r="F27" s="6"/>
    </row>
    <row r="28" spans="1:6" ht="15.75" customHeight="1">
      <c r="A28" s="7" t="s">
        <v>19</v>
      </c>
      <c r="B28" s="7">
        <f>B6+B11+B16+B21+B26</f>
        <v>101</v>
      </c>
      <c r="C28" s="7">
        <f>B28*1.45</f>
        <v>146.44999999999999</v>
      </c>
      <c r="D28" s="6"/>
      <c r="E28" s="7">
        <v>60</v>
      </c>
      <c r="F28" s="9">
        <f>(C28*E28*N8)/100</f>
        <v>140592</v>
      </c>
    </row>
    <row r="29" spans="1:6" ht="15.75" customHeight="1">
      <c r="A29" s="6"/>
      <c r="B29" s="6"/>
      <c r="C29" s="6"/>
      <c r="D29" s="6"/>
      <c r="E29" s="6"/>
      <c r="F29" s="6"/>
    </row>
    <row r="30" spans="1:6" ht="15.75" customHeight="1">
      <c r="A30" s="7" t="s">
        <v>20</v>
      </c>
      <c r="B30" s="6"/>
      <c r="C30" s="6"/>
      <c r="D30" s="6"/>
      <c r="E30" s="6"/>
      <c r="F30" s="9">
        <f>SUM(F28,F26,F21,F16,F11,F6)</f>
        <v>337023.5</v>
      </c>
    </row>
    <row r="31" spans="1:6" ht="15.75" customHeight="1">
      <c r="A31" s="7" t="s">
        <v>21</v>
      </c>
      <c r="B31" s="6"/>
      <c r="C31" s="6"/>
      <c r="D31" s="6"/>
      <c r="E31" s="6"/>
      <c r="F31" s="9">
        <f>F30*0.16</f>
        <v>53923.76</v>
      </c>
    </row>
    <row r="32" spans="1:6" ht="15.75" customHeight="1">
      <c r="A32" s="7" t="s">
        <v>22</v>
      </c>
      <c r="B32" s="6"/>
      <c r="C32" s="6"/>
      <c r="D32" s="6"/>
      <c r="E32" s="6"/>
      <c r="F32" s="9">
        <f>SUM(F30,F31)</f>
        <v>390947.26</v>
      </c>
    </row>
    <row r="41" spans="1:6" ht="15.75" customHeight="1">
      <c r="A41" s="2"/>
      <c r="E41" s="3"/>
      <c r="F41" s="4"/>
    </row>
    <row r="42" spans="1:6" ht="15.75" customHeight="1">
      <c r="A42" s="2"/>
      <c r="E42" s="3"/>
      <c r="F42" s="4"/>
    </row>
    <row r="43" spans="1:6" ht="15.75" customHeight="1">
      <c r="A43" s="2"/>
      <c r="E43" s="3"/>
      <c r="F43" s="4"/>
    </row>
    <row r="44" spans="1:6" ht="15.75" customHeight="1">
      <c r="A44" s="2"/>
      <c r="E44" s="3"/>
      <c r="F44" s="4"/>
    </row>
    <row r="45" spans="1:6" ht="15.75" customHeight="1">
      <c r="A45" s="2"/>
      <c r="E45" s="3"/>
      <c r="F4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Satélites de Melrouse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ALDAHIR LOPEZ NAVARRETE</cp:lastModifiedBy>
  <dcterms:modified xsi:type="dcterms:W3CDTF">2023-11-07T02:19:03Z</dcterms:modified>
</cp:coreProperties>
</file>