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Alden-IMT\BusinessAnalytics\Activities\day1\"/>
    </mc:Choice>
  </mc:AlternateContent>
  <bookViews>
    <workbookView minimized="1" xWindow="-120" yWindow="-120" windowWidth="29040" windowHeight="15720"/>
  </bookViews>
  <sheets>
    <sheet name="Data" sheetId="1" r:id="rId1"/>
    <sheet name="Sheet1" sheetId="6" r:id="rId2"/>
    <sheet name="XLM_BoxPlot1" sheetId="4" state="hidden" r:id="rId3"/>
    <sheet name="XLM_BoxPlot2" sheetId="5" state="hidden" r:id="rId4"/>
  </sheets>
  <definedNames>
    <definedName name="_count">Data!$D$22</definedName>
    <definedName name="_covariance">Data!$D$21</definedName>
    <definedName name="mean_x">Data!$D$19</definedName>
    <definedName name="mean_y">Data!$D$20</definedName>
    <definedName name="solver_typ" localSheetId="0" hidden="1">2</definedName>
    <definedName name="solver_ver" localSheetId="0" hidden="1">11</definedName>
    <definedName name="std_x">Data!$D$23</definedName>
    <definedName name="std_y">Data!$F$23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6" l="1"/>
  <c r="F23" i="6"/>
  <c r="D23" i="6"/>
  <c r="C21" i="6"/>
  <c r="C22" i="6"/>
  <c r="D16" i="6"/>
  <c r="F16" i="6"/>
  <c r="G16" i="6"/>
  <c r="F15" i="6"/>
  <c r="E15" i="6"/>
  <c r="G15" i="6" s="1"/>
  <c r="C15" i="6"/>
  <c r="D15" i="6" s="1"/>
  <c r="E14" i="6"/>
  <c r="G14" i="6" s="1"/>
  <c r="C14" i="6"/>
  <c r="D14" i="6" s="1"/>
  <c r="G13" i="6"/>
  <c r="F13" i="6"/>
  <c r="E13" i="6"/>
  <c r="D13" i="6"/>
  <c r="C13" i="6"/>
  <c r="E12" i="6"/>
  <c r="G12" i="6" s="1"/>
  <c r="C12" i="6"/>
  <c r="D12" i="6" s="1"/>
  <c r="E11" i="6"/>
  <c r="F11" i="6" s="1"/>
  <c r="D11" i="6"/>
  <c r="C11" i="6"/>
  <c r="E10" i="6"/>
  <c r="G10" i="6" s="1"/>
  <c r="C10" i="6"/>
  <c r="D10" i="6" s="1"/>
  <c r="E9" i="6"/>
  <c r="F9" i="6" s="1"/>
  <c r="C9" i="6"/>
  <c r="D9" i="6" s="1"/>
  <c r="G8" i="6"/>
  <c r="E8" i="6"/>
  <c r="F8" i="6" s="1"/>
  <c r="C8" i="6"/>
  <c r="D8" i="6" s="1"/>
  <c r="E7" i="6"/>
  <c r="G7" i="6" s="1"/>
  <c r="C7" i="6"/>
  <c r="D7" i="6" s="1"/>
  <c r="E6" i="6"/>
  <c r="F6" i="6" s="1"/>
  <c r="C6" i="6"/>
  <c r="D6" i="6" s="1"/>
  <c r="E5" i="6"/>
  <c r="F5" i="6" s="1"/>
  <c r="C5" i="6"/>
  <c r="D5" i="6" s="1"/>
  <c r="E4" i="6"/>
  <c r="G4" i="6" s="1"/>
  <c r="C4" i="6"/>
  <c r="D4" i="6" s="1"/>
  <c r="F3" i="6"/>
  <c r="E3" i="6"/>
  <c r="G3" i="6" s="1"/>
  <c r="C3" i="6"/>
  <c r="D3" i="6" s="1"/>
  <c r="G2" i="6"/>
  <c r="F2" i="6"/>
  <c r="D2" i="6"/>
  <c r="E2" i="6"/>
  <c r="C2" i="6"/>
  <c r="C20" i="6"/>
  <c r="C19" i="6"/>
  <c r="G6" i="6" l="1"/>
  <c r="G11" i="6"/>
  <c r="G9" i="6"/>
  <c r="F14" i="6"/>
  <c r="F12" i="6"/>
  <c r="G5" i="6"/>
  <c r="F10" i="6"/>
  <c r="F4" i="6"/>
  <c r="F7" i="6"/>
  <c r="D24" i="1"/>
  <c r="D21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5" i="1"/>
  <c r="G14" i="1"/>
  <c r="C2" i="1"/>
  <c r="D2" i="1"/>
  <c r="D22" i="1"/>
  <c r="F15" i="1"/>
  <c r="D20" i="1"/>
  <c r="F14" i="1" s="1"/>
  <c r="D19" i="1"/>
  <c r="D12" i="1" l="1"/>
  <c r="D14" i="1"/>
  <c r="G15" i="1"/>
  <c r="F3" i="1"/>
  <c r="F16" i="1" s="1"/>
  <c r="F23" i="1" s="1"/>
  <c r="F4" i="1"/>
  <c r="F5" i="1"/>
  <c r="F6" i="1"/>
  <c r="F7" i="1"/>
  <c r="F8" i="1"/>
  <c r="F9" i="1"/>
  <c r="F10" i="1"/>
  <c r="F11" i="1"/>
  <c r="F12" i="1"/>
  <c r="F13" i="1"/>
  <c r="D7" i="1" l="1"/>
  <c r="G7" i="1"/>
  <c r="D6" i="1"/>
  <c r="G6" i="1"/>
  <c r="G11" i="1"/>
  <c r="D11" i="1"/>
  <c r="G2" i="1"/>
  <c r="D9" i="1"/>
  <c r="G9" i="1"/>
  <c r="G12" i="1"/>
  <c r="D8" i="1"/>
  <c r="G8" i="1"/>
  <c r="D5" i="1"/>
  <c r="G5" i="1"/>
  <c r="D4" i="1"/>
  <c r="G4" i="1"/>
  <c r="D3" i="1"/>
  <c r="G3" i="1"/>
  <c r="D10" i="1"/>
  <c r="G10" i="1"/>
  <c r="D13" i="1"/>
  <c r="G13" i="1"/>
  <c r="D16" i="1" l="1"/>
  <c r="D23" i="1" s="1"/>
  <c r="G16" i="1"/>
</calcChain>
</file>

<file path=xl/sharedStrings.xml><?xml version="1.0" encoding="utf-8"?>
<sst xmlns="http://schemas.openxmlformats.org/spreadsheetml/2006/main" count="72" uniqueCount="38">
  <si>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</si>
  <si>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</si>
  <si>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</si>
  <si>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</si>
  <si>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</si>
  <si>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</si>
  <si>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</si>
  <si>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</si>
  <si>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</si>
  <si>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</si>
  <si>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</si>
  <si>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</si>
  <si>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</si>
  <si>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</si>
  <si>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</si>
  <si>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</si>
  <si>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</si>
  <si>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</si>
  <si>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</si>
  <si>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</si>
  <si>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</si>
  <si>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</si>
  <si>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</si>
  <si>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</si>
  <si>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y</t>
  </si>
  <si>
    <t>x</t>
  </si>
  <si>
    <t>mean of x</t>
  </si>
  <si>
    <t>mean of y</t>
  </si>
  <si>
    <t>xi-x</t>
  </si>
  <si>
    <t>(xi-x)^2</t>
  </si>
  <si>
    <t>(yi-y)^2</t>
  </si>
  <si>
    <t>(xi-x)(yi-y)</t>
  </si>
  <si>
    <t>covariance</t>
  </si>
  <si>
    <t>count</t>
  </si>
  <si>
    <t>SD</t>
  </si>
  <si>
    <t>Correlation Coefficent</t>
  </si>
  <si>
    <t>yi-y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</si>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</sst>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4" fillId="3" borderId="0" xfId="2" applyAlignment="1">
      <alignment horizontal="center" wrapText="1"/>
    </xf>
    <xf numFmtId="2" fontId="4" fillId="3" borderId="0" xfId="2" applyNumberFormat="1"/>
    <xf numFmtId="0" fontId="5" fillId="4" borderId="0" xfId="3" applyAlignment="1">
      <alignment horizontal="center" wrapText="1"/>
    </xf>
    <xf numFmtId="2" fontId="5" fillId="4" borderId="0" xfId="3" applyNumberFormat="1"/>
    <xf numFmtId="0" fontId="3" fillId="2" borderId="0" xfId="1" applyAlignment="1">
      <alignment horizontal="center" wrapText="1"/>
    </xf>
    <xf numFmtId="2" fontId="3" fillId="2" borderId="0" xfId="1" applyNumberFormat="1"/>
    <xf numFmtId="0" fontId="0" fillId="0" borderId="0" xfId="0" applyAlignment="1">
      <alignment horizontal="right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Linear Relation Between Sales and High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D9-4A24-A435-7673BF08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525792"/>
        <c:axId val="-476529056"/>
      </c:scatterChart>
      <c:valAx>
        <c:axId val="-4765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529056"/>
        <c:crosses val="autoZero"/>
        <c:crossBetween val="midCat"/>
      </c:valAx>
      <c:valAx>
        <c:axId val="-476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5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551507</xdr:colOff>
      <xdr:row>17</xdr:row>
      <xdr:rowOff>5170</xdr:rowOff>
    </xdr:from>
    <xdr:to>
      <xdr:col>17</xdr:col>
      <xdr:colOff>234198</xdr:colOff>
      <xdr:row>31</xdr:row>
      <xdr:rowOff>76514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A3B717E-ED57-71B9-4B71-3B4FE4272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15" zoomScaleNormal="115" workbookViewId="0">
      <selection activeCell="D24" sqref="D24"/>
    </sheetView>
  </sheetViews>
  <sheetFormatPr defaultRowHeight="14.4" x14ac:dyDescent="0.3"/>
  <cols>
    <col min="1" max="2" width="10.44140625" customWidth="1"/>
    <col min="3" max="3" width="21" customWidth="1"/>
    <col min="7" max="7" width="18.88671875" customWidth="1"/>
  </cols>
  <sheetData>
    <row r="1" spans="1:7" x14ac:dyDescent="0.3">
      <c r="A1" s="2" t="s">
        <v>25</v>
      </c>
      <c r="B1" s="2" t="s">
        <v>24</v>
      </c>
      <c r="C1" s="5" t="s">
        <v>28</v>
      </c>
      <c r="D1" s="7" t="s">
        <v>29</v>
      </c>
      <c r="E1" s="5" t="s">
        <v>28</v>
      </c>
      <c r="F1" s="7" t="s">
        <v>30</v>
      </c>
      <c r="G1" s="9" t="s">
        <v>31</v>
      </c>
    </row>
    <row r="2" spans="1:7" x14ac:dyDescent="0.3">
      <c r="A2" s="3">
        <v>78</v>
      </c>
      <c r="B2" s="3">
        <v>23</v>
      </c>
      <c r="C2" s="6">
        <f t="shared" ref="C2:C15" si="0">A2-mean_x</f>
        <v>-6.6428571428571388</v>
      </c>
      <c r="D2" s="8">
        <f>C2^2</f>
        <v>44.127551020408106</v>
      </c>
      <c r="E2" s="6">
        <f t="shared" ref="E2:E15" si="1">B2-mean_y</f>
        <v>-3.2857142857142847</v>
      </c>
      <c r="F2" s="8">
        <f>E2^2</f>
        <v>10.795918367346932</v>
      </c>
      <c r="G2" s="10">
        <f>C2*E2</f>
        <v>21.826530612244877</v>
      </c>
    </row>
    <row r="3" spans="1:7" x14ac:dyDescent="0.3">
      <c r="A3" s="3">
        <v>79</v>
      </c>
      <c r="B3" s="3">
        <v>22</v>
      </c>
      <c r="C3" s="6">
        <f t="shared" si="0"/>
        <v>-5.6428571428571388</v>
      </c>
      <c r="D3" s="8">
        <f t="shared" ref="D3:D15" si="2">C3^2</f>
        <v>31.841836734693832</v>
      </c>
      <c r="E3" s="6">
        <f t="shared" si="1"/>
        <v>-4.2857142857142847</v>
      </c>
      <c r="F3" s="8">
        <f t="shared" ref="F3:F15" si="3">E3^2</f>
        <v>18.367346938775501</v>
      </c>
      <c r="G3" s="10">
        <f t="shared" ref="G3:G15" si="4">C3*E3</f>
        <v>24.183673469387731</v>
      </c>
    </row>
    <row r="4" spans="1:7" x14ac:dyDescent="0.3">
      <c r="A4" s="3">
        <v>80</v>
      </c>
      <c r="B4" s="3">
        <v>24</v>
      </c>
      <c r="C4" s="6">
        <f t="shared" si="0"/>
        <v>-4.6428571428571388</v>
      </c>
      <c r="D4" s="8">
        <f t="shared" si="2"/>
        <v>21.556122448979554</v>
      </c>
      <c r="E4" s="6">
        <f t="shared" si="1"/>
        <v>-2.2857142857142847</v>
      </c>
      <c r="F4" s="8">
        <f t="shared" si="3"/>
        <v>5.2244897959183625</v>
      </c>
      <c r="G4" s="10">
        <f t="shared" si="4"/>
        <v>10.612244897959169</v>
      </c>
    </row>
    <row r="5" spans="1:7" x14ac:dyDescent="0.3">
      <c r="A5" s="3">
        <v>80</v>
      </c>
      <c r="B5" s="3">
        <v>22</v>
      </c>
      <c r="C5" s="6">
        <f t="shared" si="0"/>
        <v>-4.6428571428571388</v>
      </c>
      <c r="D5" s="8">
        <f t="shared" si="2"/>
        <v>21.556122448979554</v>
      </c>
      <c r="E5" s="6">
        <f t="shared" si="1"/>
        <v>-4.2857142857142847</v>
      </c>
      <c r="F5" s="8">
        <f t="shared" si="3"/>
        <v>18.367346938775501</v>
      </c>
      <c r="G5" s="10">
        <f t="shared" si="4"/>
        <v>19.897959183673446</v>
      </c>
    </row>
    <row r="6" spans="1:7" x14ac:dyDescent="0.3">
      <c r="A6" s="3">
        <v>82</v>
      </c>
      <c r="B6" s="3">
        <v>24</v>
      </c>
      <c r="C6" s="6">
        <f t="shared" si="0"/>
        <v>-2.6428571428571388</v>
      </c>
      <c r="D6" s="8">
        <f t="shared" si="2"/>
        <v>6.984693877550999</v>
      </c>
      <c r="E6" s="6">
        <f t="shared" si="1"/>
        <v>-2.2857142857142847</v>
      </c>
      <c r="F6" s="8">
        <f t="shared" si="3"/>
        <v>5.2244897959183625</v>
      </c>
      <c r="G6" s="10">
        <f t="shared" si="4"/>
        <v>6.0408163265306003</v>
      </c>
    </row>
    <row r="7" spans="1:7" x14ac:dyDescent="0.3">
      <c r="A7" s="3">
        <v>83</v>
      </c>
      <c r="B7" s="3">
        <v>26</v>
      </c>
      <c r="C7" s="6">
        <f t="shared" si="0"/>
        <v>-1.6428571428571388</v>
      </c>
      <c r="D7" s="8">
        <f t="shared" si="2"/>
        <v>2.6989795918367214</v>
      </c>
      <c r="E7" s="6">
        <f t="shared" si="1"/>
        <v>-0.2857142857142847</v>
      </c>
      <c r="F7" s="8">
        <f t="shared" si="3"/>
        <v>8.1632653061223914E-2</v>
      </c>
      <c r="G7" s="10">
        <f t="shared" si="4"/>
        <v>0.46938775510203801</v>
      </c>
    </row>
    <row r="8" spans="1:7" x14ac:dyDescent="0.3">
      <c r="A8" s="3">
        <v>85</v>
      </c>
      <c r="B8" s="3">
        <v>27</v>
      </c>
      <c r="C8" s="6">
        <f t="shared" si="0"/>
        <v>0.3571428571428612</v>
      </c>
      <c r="D8" s="8">
        <f t="shared" si="2"/>
        <v>0.12755102040816615</v>
      </c>
      <c r="E8" s="6">
        <f t="shared" si="1"/>
        <v>0.7142857142857153</v>
      </c>
      <c r="F8" s="8">
        <f t="shared" si="3"/>
        <v>0.51020408163265452</v>
      </c>
      <c r="G8" s="10">
        <f t="shared" si="4"/>
        <v>0.25510204081632981</v>
      </c>
    </row>
    <row r="9" spans="1:7" x14ac:dyDescent="0.3">
      <c r="A9" s="3">
        <v>86</v>
      </c>
      <c r="B9" s="3">
        <v>25</v>
      </c>
      <c r="C9" s="6">
        <f t="shared" si="0"/>
        <v>1.3571428571428612</v>
      </c>
      <c r="D9" s="8">
        <f t="shared" si="2"/>
        <v>1.8418367346938886</v>
      </c>
      <c r="E9" s="6">
        <f t="shared" si="1"/>
        <v>-1.2857142857142847</v>
      </c>
      <c r="F9" s="8">
        <f t="shared" si="3"/>
        <v>1.6530612244897933</v>
      </c>
      <c r="G9" s="10">
        <f t="shared" si="4"/>
        <v>-1.7448979591836773</v>
      </c>
    </row>
    <row r="10" spans="1:7" x14ac:dyDescent="0.3">
      <c r="A10" s="3">
        <v>87</v>
      </c>
      <c r="B10" s="3">
        <v>28</v>
      </c>
      <c r="C10" s="6">
        <f t="shared" si="0"/>
        <v>2.3571428571428612</v>
      </c>
      <c r="D10" s="8">
        <f t="shared" si="2"/>
        <v>5.5561224489796111</v>
      </c>
      <c r="E10" s="6">
        <f t="shared" si="1"/>
        <v>1.7142857142857153</v>
      </c>
      <c r="F10" s="8">
        <f t="shared" si="3"/>
        <v>2.9387755102040849</v>
      </c>
      <c r="G10" s="10">
        <f t="shared" si="4"/>
        <v>4.0408163265306216</v>
      </c>
    </row>
    <row r="11" spans="1:7" x14ac:dyDescent="0.3">
      <c r="A11" s="3">
        <v>87</v>
      </c>
      <c r="B11" s="3">
        <v>26</v>
      </c>
      <c r="C11" s="6">
        <f t="shared" si="0"/>
        <v>2.3571428571428612</v>
      </c>
      <c r="D11" s="8">
        <f t="shared" si="2"/>
        <v>5.5561224489796111</v>
      </c>
      <c r="E11" s="6">
        <f t="shared" si="1"/>
        <v>-0.2857142857142847</v>
      </c>
      <c r="F11" s="8">
        <f t="shared" si="3"/>
        <v>8.1632653061223914E-2</v>
      </c>
      <c r="G11" s="10">
        <f t="shared" si="4"/>
        <v>-0.67346938775510079</v>
      </c>
    </row>
    <row r="12" spans="1:7" x14ac:dyDescent="0.3">
      <c r="A12" s="3">
        <v>88</v>
      </c>
      <c r="B12" s="3">
        <v>29</v>
      </c>
      <c r="C12" s="6">
        <f t="shared" si="0"/>
        <v>3.3571428571428612</v>
      </c>
      <c r="D12" s="8">
        <f t="shared" si="2"/>
        <v>11.270408163265333</v>
      </c>
      <c r="E12" s="6">
        <f t="shared" si="1"/>
        <v>2.7142857142857153</v>
      </c>
      <c r="F12" s="8">
        <f t="shared" si="3"/>
        <v>7.3673469387755155</v>
      </c>
      <c r="G12" s="10">
        <f t="shared" si="4"/>
        <v>9.1122448979591972</v>
      </c>
    </row>
    <row r="13" spans="1:7" x14ac:dyDescent="0.3">
      <c r="A13" s="3">
        <v>88</v>
      </c>
      <c r="B13" s="3">
        <v>30</v>
      </c>
      <c r="C13" s="6">
        <f t="shared" si="0"/>
        <v>3.3571428571428612</v>
      </c>
      <c r="D13" s="8">
        <f t="shared" si="2"/>
        <v>11.270408163265333</v>
      </c>
      <c r="E13" s="6">
        <f t="shared" si="1"/>
        <v>3.7142857142857153</v>
      </c>
      <c r="F13" s="8">
        <f t="shared" si="3"/>
        <v>13.795918367346946</v>
      </c>
      <c r="G13" s="10">
        <f t="shared" si="4"/>
        <v>12.469387755102058</v>
      </c>
    </row>
    <row r="14" spans="1:7" x14ac:dyDescent="0.3">
      <c r="A14" s="3">
        <v>90</v>
      </c>
      <c r="B14" s="3">
        <v>31</v>
      </c>
      <c r="C14" s="6">
        <f t="shared" si="0"/>
        <v>5.3571428571428612</v>
      </c>
      <c r="D14" s="8">
        <f t="shared" si="2"/>
        <v>28.698979591836778</v>
      </c>
      <c r="E14" s="6">
        <f t="shared" si="1"/>
        <v>4.7142857142857153</v>
      </c>
      <c r="F14" s="8">
        <f t="shared" si="3"/>
        <v>22.224489795918377</v>
      </c>
      <c r="G14" s="10">
        <f t="shared" si="4"/>
        <v>25.25510204081635</v>
      </c>
    </row>
    <row r="15" spans="1:7" x14ac:dyDescent="0.3">
      <c r="A15" s="3">
        <v>92</v>
      </c>
      <c r="B15" s="3">
        <v>31</v>
      </c>
      <c r="C15" s="6">
        <f t="shared" si="0"/>
        <v>7.3571428571428612</v>
      </c>
      <c r="D15" s="8">
        <f t="shared" si="2"/>
        <v>54.12755102040822</v>
      </c>
      <c r="E15" s="6">
        <f t="shared" si="1"/>
        <v>4.7142857142857153</v>
      </c>
      <c r="F15" s="8">
        <f t="shared" si="3"/>
        <v>22.224489795918377</v>
      </c>
      <c r="G15" s="10">
        <f t="shared" si="4"/>
        <v>34.683673469387784</v>
      </c>
    </row>
    <row r="16" spans="1:7" ht="15.6" x14ac:dyDescent="0.3">
      <c r="A16" s="1"/>
      <c r="B16" s="1"/>
      <c r="D16" s="4">
        <f>SUM(D2:D15)</f>
        <v>247.21428571428567</v>
      </c>
      <c r="F16" s="4">
        <f>SUM(F2:F15)</f>
        <v>128.85714285714286</v>
      </c>
      <c r="G16" s="4">
        <f>SUM(G2:G15)</f>
        <v>166.42857142857144</v>
      </c>
    </row>
    <row r="17" spans="1:7" ht="15.6" x14ac:dyDescent="0.3">
      <c r="A17" s="1"/>
      <c r="B17" s="1"/>
    </row>
    <row r="18" spans="1:7" ht="15.6" x14ac:dyDescent="0.3">
      <c r="A18" s="1"/>
      <c r="B18" s="1"/>
      <c r="G18" t="s">
        <v>37</v>
      </c>
    </row>
    <row r="19" spans="1:7" x14ac:dyDescent="0.3">
      <c r="B19" s="11" t="s">
        <v>26</v>
      </c>
      <c r="C19" s="11"/>
      <c r="D19" s="4">
        <f>SUM(A2:A15)/COUNT(A2:A15)</f>
        <v>84.642857142857139</v>
      </c>
    </row>
    <row r="20" spans="1:7" x14ac:dyDescent="0.3">
      <c r="B20" s="11" t="s">
        <v>27</v>
      </c>
      <c r="C20" s="11"/>
      <c r="D20" s="4">
        <f>SUM(B2:B15)/COUNT(B2:B15)</f>
        <v>26.285714285714285</v>
      </c>
    </row>
    <row r="21" spans="1:7" x14ac:dyDescent="0.3">
      <c r="B21" s="11" t="s">
        <v>32</v>
      </c>
      <c r="C21" s="11"/>
      <c r="D21" s="4">
        <f>SUM(G2:G15)/(_count-1)</f>
        <v>12.802197802197803</v>
      </c>
    </row>
    <row r="22" spans="1:7" x14ac:dyDescent="0.3">
      <c r="B22" s="11" t="s">
        <v>33</v>
      </c>
      <c r="C22" s="11"/>
      <c r="D22">
        <f>COUNT(A2:A15)</f>
        <v>14</v>
      </c>
    </row>
    <row r="23" spans="1:7" x14ac:dyDescent="0.3">
      <c r="B23" s="11" t="s">
        <v>34</v>
      </c>
      <c r="C23" s="11"/>
      <c r="D23" s="4">
        <f>SQRT($D$16/(D22-1))</f>
        <v>4.3607893226437247</v>
      </c>
      <c r="F23" s="4">
        <f>SQRT($F$16/(D22-1))</f>
        <v>3.1483468538405854</v>
      </c>
    </row>
    <row r="24" spans="1:7" x14ac:dyDescent="0.3">
      <c r="B24" s="11" t="s">
        <v>35</v>
      </c>
      <c r="C24" s="11"/>
      <c r="D24" s="4">
        <f>_covariance/(std_x*std_y)</f>
        <v>0.93247426512216514</v>
      </c>
    </row>
  </sheetData>
  <mergeCells count="6">
    <mergeCell ref="B24:C24"/>
    <mergeCell ref="B19:C19"/>
    <mergeCell ref="B20:C20"/>
    <mergeCell ref="B21:C21"/>
    <mergeCell ref="B22:C22"/>
    <mergeCell ref="B23:C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17" sqref="J17"/>
    </sheetView>
  </sheetViews>
  <sheetFormatPr defaultRowHeight="14.4" x14ac:dyDescent="0.3"/>
  <cols>
    <col min="1" max="1" width="11.44140625" customWidth="1"/>
    <col min="2" max="2" width="19.44140625" bestFit="1" customWidth="1"/>
    <col min="4" max="4" width="16.6640625" bestFit="1" customWidth="1"/>
    <col min="6" max="6" width="16.6640625" bestFit="1" customWidth="1"/>
  </cols>
  <sheetData>
    <row r="1" spans="1:7" x14ac:dyDescent="0.3">
      <c r="A1" t="s">
        <v>25</v>
      </c>
      <c r="B1" t="s">
        <v>24</v>
      </c>
      <c r="C1" t="s">
        <v>28</v>
      </c>
      <c r="D1" t="s">
        <v>29</v>
      </c>
      <c r="E1" t="s">
        <v>36</v>
      </c>
      <c r="F1" t="s">
        <v>30</v>
      </c>
      <c r="G1" t="s">
        <v>31</v>
      </c>
    </row>
    <row r="2" spans="1:7" x14ac:dyDescent="0.3">
      <c r="A2">
        <v>78</v>
      </c>
      <c r="B2">
        <v>23</v>
      </c>
      <c r="C2" s="4">
        <f>A2-$C$19</f>
        <v>-6.6428571428571388</v>
      </c>
      <c r="D2" s="12">
        <f>C2^2</f>
        <v>44.127551020408106</v>
      </c>
      <c r="E2" s="4">
        <f>B2-$C$20</f>
        <v>-3.2857142857142847</v>
      </c>
      <c r="F2" s="12">
        <f>E2^2</f>
        <v>10.795918367346932</v>
      </c>
      <c r="G2" s="4">
        <f>E2*C2</f>
        <v>21.826530612244877</v>
      </c>
    </row>
    <row r="3" spans="1:7" x14ac:dyDescent="0.3">
      <c r="A3">
        <v>79</v>
      </c>
      <c r="B3">
        <v>22</v>
      </c>
      <c r="C3" s="4">
        <f t="shared" ref="C3:C15" si="0">A3-$C$19</f>
        <v>-5.6428571428571388</v>
      </c>
      <c r="D3" s="12">
        <f t="shared" ref="D3:D15" si="1">C3^2</f>
        <v>31.841836734693832</v>
      </c>
      <c r="E3" s="4">
        <f t="shared" ref="E3:E15" si="2">B3-$C$20</f>
        <v>-4.2857142857142847</v>
      </c>
      <c r="F3" s="12">
        <f t="shared" ref="F3:F15" si="3">E3^2</f>
        <v>18.367346938775501</v>
      </c>
      <c r="G3" s="4">
        <f t="shared" ref="G3:G15" si="4">E3*C3</f>
        <v>24.183673469387731</v>
      </c>
    </row>
    <row r="4" spans="1:7" x14ac:dyDescent="0.3">
      <c r="A4">
        <v>80</v>
      </c>
      <c r="B4">
        <v>24</v>
      </c>
      <c r="C4" s="4">
        <f t="shared" si="0"/>
        <v>-4.6428571428571388</v>
      </c>
      <c r="D4" s="12">
        <f t="shared" si="1"/>
        <v>21.556122448979554</v>
      </c>
      <c r="E4" s="4">
        <f t="shared" si="2"/>
        <v>-2.2857142857142847</v>
      </c>
      <c r="F4" s="12">
        <f t="shared" si="3"/>
        <v>5.2244897959183625</v>
      </c>
      <c r="G4" s="4">
        <f t="shared" si="4"/>
        <v>10.612244897959169</v>
      </c>
    </row>
    <row r="5" spans="1:7" x14ac:dyDescent="0.3">
      <c r="A5">
        <v>80</v>
      </c>
      <c r="B5">
        <v>22</v>
      </c>
      <c r="C5" s="4">
        <f t="shared" si="0"/>
        <v>-4.6428571428571388</v>
      </c>
      <c r="D5" s="12">
        <f t="shared" si="1"/>
        <v>21.556122448979554</v>
      </c>
      <c r="E5" s="4">
        <f t="shared" si="2"/>
        <v>-4.2857142857142847</v>
      </c>
      <c r="F5" s="12">
        <f t="shared" si="3"/>
        <v>18.367346938775501</v>
      </c>
      <c r="G5" s="4">
        <f t="shared" si="4"/>
        <v>19.897959183673446</v>
      </c>
    </row>
    <row r="6" spans="1:7" x14ac:dyDescent="0.3">
      <c r="A6">
        <v>82</v>
      </c>
      <c r="B6">
        <v>24</v>
      </c>
      <c r="C6" s="4">
        <f t="shared" si="0"/>
        <v>-2.6428571428571388</v>
      </c>
      <c r="D6" s="12">
        <f t="shared" si="1"/>
        <v>6.984693877550999</v>
      </c>
      <c r="E6" s="4">
        <f t="shared" si="2"/>
        <v>-2.2857142857142847</v>
      </c>
      <c r="F6" s="12">
        <f t="shared" si="3"/>
        <v>5.2244897959183625</v>
      </c>
      <c r="G6" s="4">
        <f t="shared" si="4"/>
        <v>6.0408163265306003</v>
      </c>
    </row>
    <row r="7" spans="1:7" x14ac:dyDescent="0.3">
      <c r="A7">
        <v>83</v>
      </c>
      <c r="B7">
        <v>26</v>
      </c>
      <c r="C7" s="4">
        <f t="shared" si="0"/>
        <v>-1.6428571428571388</v>
      </c>
      <c r="D7" s="12">
        <f t="shared" si="1"/>
        <v>2.6989795918367214</v>
      </c>
      <c r="E7" s="4">
        <f t="shared" si="2"/>
        <v>-0.2857142857142847</v>
      </c>
      <c r="F7" s="12">
        <f t="shared" si="3"/>
        <v>8.1632653061223914E-2</v>
      </c>
      <c r="G7" s="4">
        <f t="shared" si="4"/>
        <v>0.46938775510203801</v>
      </c>
    </row>
    <row r="8" spans="1:7" x14ac:dyDescent="0.3">
      <c r="A8">
        <v>85</v>
      </c>
      <c r="B8">
        <v>27</v>
      </c>
      <c r="C8" s="4">
        <f t="shared" si="0"/>
        <v>0.3571428571428612</v>
      </c>
      <c r="D8" s="12">
        <f t="shared" si="1"/>
        <v>0.12755102040816615</v>
      </c>
      <c r="E8" s="4">
        <f t="shared" si="2"/>
        <v>0.7142857142857153</v>
      </c>
      <c r="F8" s="12">
        <f t="shared" si="3"/>
        <v>0.51020408163265452</v>
      </c>
      <c r="G8" s="4">
        <f t="shared" si="4"/>
        <v>0.25510204081632981</v>
      </c>
    </row>
    <row r="9" spans="1:7" x14ac:dyDescent="0.3">
      <c r="A9">
        <v>86</v>
      </c>
      <c r="B9">
        <v>25</v>
      </c>
      <c r="C9" s="4">
        <f t="shared" si="0"/>
        <v>1.3571428571428612</v>
      </c>
      <c r="D9" s="12">
        <f t="shared" si="1"/>
        <v>1.8418367346938886</v>
      </c>
      <c r="E9" s="4">
        <f t="shared" si="2"/>
        <v>-1.2857142857142847</v>
      </c>
      <c r="F9" s="12">
        <f t="shared" si="3"/>
        <v>1.6530612244897933</v>
      </c>
      <c r="G9" s="4">
        <f t="shared" si="4"/>
        <v>-1.7448979591836773</v>
      </c>
    </row>
    <row r="10" spans="1:7" x14ac:dyDescent="0.3">
      <c r="A10">
        <v>87</v>
      </c>
      <c r="B10">
        <v>28</v>
      </c>
      <c r="C10" s="4">
        <f t="shared" si="0"/>
        <v>2.3571428571428612</v>
      </c>
      <c r="D10" s="12">
        <f t="shared" si="1"/>
        <v>5.5561224489796111</v>
      </c>
      <c r="E10" s="4">
        <f t="shared" si="2"/>
        <v>1.7142857142857153</v>
      </c>
      <c r="F10" s="12">
        <f t="shared" si="3"/>
        <v>2.9387755102040849</v>
      </c>
      <c r="G10" s="4">
        <f t="shared" si="4"/>
        <v>4.0408163265306216</v>
      </c>
    </row>
    <row r="11" spans="1:7" x14ac:dyDescent="0.3">
      <c r="A11">
        <v>87</v>
      </c>
      <c r="B11">
        <v>26</v>
      </c>
      <c r="C11" s="4">
        <f t="shared" si="0"/>
        <v>2.3571428571428612</v>
      </c>
      <c r="D11" s="12">
        <f t="shared" si="1"/>
        <v>5.5561224489796111</v>
      </c>
      <c r="E11" s="4">
        <f t="shared" si="2"/>
        <v>-0.2857142857142847</v>
      </c>
      <c r="F11" s="12">
        <f t="shared" si="3"/>
        <v>8.1632653061223914E-2</v>
      </c>
      <c r="G11" s="4">
        <f t="shared" si="4"/>
        <v>-0.67346938775510079</v>
      </c>
    </row>
    <row r="12" spans="1:7" x14ac:dyDescent="0.3">
      <c r="A12">
        <v>88</v>
      </c>
      <c r="B12">
        <v>29</v>
      </c>
      <c r="C12" s="4">
        <f t="shared" si="0"/>
        <v>3.3571428571428612</v>
      </c>
      <c r="D12" s="12">
        <f t="shared" si="1"/>
        <v>11.270408163265333</v>
      </c>
      <c r="E12" s="4">
        <f t="shared" si="2"/>
        <v>2.7142857142857153</v>
      </c>
      <c r="F12" s="12">
        <f t="shared" si="3"/>
        <v>7.3673469387755155</v>
      </c>
      <c r="G12" s="4">
        <f t="shared" si="4"/>
        <v>9.1122448979591972</v>
      </c>
    </row>
    <row r="13" spans="1:7" x14ac:dyDescent="0.3">
      <c r="A13">
        <v>88</v>
      </c>
      <c r="B13">
        <v>30</v>
      </c>
      <c r="C13" s="4">
        <f t="shared" si="0"/>
        <v>3.3571428571428612</v>
      </c>
      <c r="D13" s="12">
        <f t="shared" si="1"/>
        <v>11.270408163265333</v>
      </c>
      <c r="E13" s="4">
        <f t="shared" si="2"/>
        <v>3.7142857142857153</v>
      </c>
      <c r="F13" s="12">
        <f t="shared" si="3"/>
        <v>13.795918367346946</v>
      </c>
      <c r="G13" s="4">
        <f t="shared" si="4"/>
        <v>12.469387755102058</v>
      </c>
    </row>
    <row r="14" spans="1:7" x14ac:dyDescent="0.3">
      <c r="A14">
        <v>90</v>
      </c>
      <c r="B14">
        <v>31</v>
      </c>
      <c r="C14" s="4">
        <f t="shared" si="0"/>
        <v>5.3571428571428612</v>
      </c>
      <c r="D14" s="12">
        <f t="shared" si="1"/>
        <v>28.698979591836778</v>
      </c>
      <c r="E14" s="4">
        <f t="shared" si="2"/>
        <v>4.7142857142857153</v>
      </c>
      <c r="F14" s="12">
        <f t="shared" si="3"/>
        <v>22.224489795918377</v>
      </c>
      <c r="G14" s="4">
        <f t="shared" si="4"/>
        <v>25.25510204081635</v>
      </c>
    </row>
    <row r="15" spans="1:7" x14ac:dyDescent="0.3">
      <c r="A15">
        <v>92</v>
      </c>
      <c r="B15">
        <v>31</v>
      </c>
      <c r="C15" s="4">
        <f t="shared" si="0"/>
        <v>7.3571428571428612</v>
      </c>
      <c r="D15" s="12">
        <f t="shared" si="1"/>
        <v>54.12755102040822</v>
      </c>
      <c r="E15" s="4">
        <f t="shared" si="2"/>
        <v>4.7142857142857153</v>
      </c>
      <c r="F15" s="12">
        <f t="shared" si="3"/>
        <v>22.224489795918377</v>
      </c>
      <c r="G15" s="4">
        <f t="shared" si="4"/>
        <v>34.683673469387784</v>
      </c>
    </row>
    <row r="16" spans="1:7" x14ac:dyDescent="0.3">
      <c r="D16" s="4">
        <f>SUM(D2:D15)</f>
        <v>247.21428571428567</v>
      </c>
      <c r="F16" s="4">
        <f>SUM(F2:F15)</f>
        <v>128.85714285714286</v>
      </c>
      <c r="G16" s="4">
        <f>SUM(G2:G15)</f>
        <v>166.42857142857144</v>
      </c>
    </row>
    <row r="19" spans="2:6" x14ac:dyDescent="0.3">
      <c r="B19" t="s">
        <v>26</v>
      </c>
      <c r="C19" s="4">
        <f>AVERAGE(A2:A15)</f>
        <v>84.642857142857139</v>
      </c>
    </row>
    <row r="20" spans="2:6" x14ac:dyDescent="0.3">
      <c r="B20" t="s">
        <v>27</v>
      </c>
      <c r="C20" s="4">
        <f>AVERAGE(B2:B15)</f>
        <v>26.285714285714285</v>
      </c>
    </row>
    <row r="21" spans="2:6" x14ac:dyDescent="0.3">
      <c r="B21" t="s">
        <v>32</v>
      </c>
      <c r="C21">
        <f>G16/(C22-1)</f>
        <v>12.802197802197803</v>
      </c>
    </row>
    <row r="22" spans="2:6" x14ac:dyDescent="0.3">
      <c r="B22" t="s">
        <v>33</v>
      </c>
      <c r="C22">
        <f>COUNT(B2:B15)</f>
        <v>14</v>
      </c>
    </row>
    <row r="23" spans="2:6" x14ac:dyDescent="0.3">
      <c r="B23" t="s">
        <v>34</v>
      </c>
      <c r="D23">
        <f>SQRT(D16/($C$22-1))</f>
        <v>4.3607893226437247</v>
      </c>
      <c r="F23">
        <f>SQRT(F16/($C$22-1))</f>
        <v>3.1483468538405854</v>
      </c>
    </row>
    <row r="24" spans="2:6" x14ac:dyDescent="0.3">
      <c r="B24" t="s">
        <v>35</v>
      </c>
      <c r="C24">
        <f>C21/(PRODUCT(D23,F23))</f>
        <v>0.93247426512216514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/>
  </sheetViews>
  <sheetFormatPr defaultRowHeight="14.4" x14ac:dyDescent="0.3"/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3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3">
      <c r="F3" t="s">
        <v>10</v>
      </c>
      <c r="G3">
        <v>19.5</v>
      </c>
      <c r="J3">
        <v>0.5</v>
      </c>
      <c r="K3">
        <v>12</v>
      </c>
    </row>
    <row r="4" spans="1:17" x14ac:dyDescent="0.3">
      <c r="F4" t="s">
        <v>11</v>
      </c>
      <c r="G4">
        <v>22.25</v>
      </c>
      <c r="J4">
        <v>0.5</v>
      </c>
      <c r="K4">
        <v>18</v>
      </c>
    </row>
    <row r="5" spans="1:17" x14ac:dyDescent="0.3">
      <c r="F5" t="s">
        <v>12</v>
      </c>
      <c r="G5">
        <v>19</v>
      </c>
      <c r="J5">
        <v>0.5</v>
      </c>
      <c r="K5">
        <v>22</v>
      </c>
    </row>
    <row r="6" spans="1:17" x14ac:dyDescent="0.3">
      <c r="F6" t="s">
        <v>13</v>
      </c>
      <c r="G6">
        <v>11</v>
      </c>
      <c r="J6">
        <v>0.5</v>
      </c>
      <c r="K6">
        <v>25</v>
      </c>
    </row>
    <row r="7" spans="1:17" x14ac:dyDescent="0.3">
      <c r="F7" t="s">
        <v>14</v>
      </c>
      <c r="G7">
        <v>25</v>
      </c>
      <c r="J7">
        <v>0.5</v>
      </c>
      <c r="K7">
        <v>17</v>
      </c>
    </row>
    <row r="8" spans="1:17" x14ac:dyDescent="0.3">
      <c r="F8" t="s">
        <v>15</v>
      </c>
      <c r="G8">
        <v>19</v>
      </c>
      <c r="J8">
        <v>0.5</v>
      </c>
      <c r="K8">
        <v>11</v>
      </c>
    </row>
    <row r="9" spans="1:17" x14ac:dyDescent="0.3">
      <c r="F9" t="s">
        <v>16</v>
      </c>
      <c r="G9">
        <v>19</v>
      </c>
      <c r="J9">
        <v>0.5</v>
      </c>
      <c r="K9">
        <v>19</v>
      </c>
    </row>
    <row r="10" spans="1:17" x14ac:dyDescent="0.3">
      <c r="F10" t="s">
        <v>17</v>
      </c>
      <c r="G10">
        <v>9999</v>
      </c>
      <c r="J10">
        <v>0.5</v>
      </c>
      <c r="K10">
        <v>20</v>
      </c>
    </row>
    <row r="11" spans="1:17" x14ac:dyDescent="0.3">
      <c r="J11">
        <v>0.5</v>
      </c>
      <c r="K11">
        <v>21</v>
      </c>
    </row>
    <row r="12" spans="1:17" x14ac:dyDescent="0.3">
      <c r="J12">
        <v>0.5</v>
      </c>
      <c r="K12">
        <v>23</v>
      </c>
    </row>
    <row r="13" spans="1:17" x14ac:dyDescent="0.3">
      <c r="G13">
        <v>0.375</v>
      </c>
      <c r="H13">
        <v>25</v>
      </c>
      <c r="J13">
        <v>0.5</v>
      </c>
      <c r="K13">
        <v>25</v>
      </c>
    </row>
    <row r="14" spans="1:17" x14ac:dyDescent="0.3">
      <c r="G14">
        <v>0.625</v>
      </c>
      <c r="H14">
        <v>25</v>
      </c>
    </row>
    <row r="15" spans="1:17" x14ac:dyDescent="0.3">
      <c r="G15">
        <v>0.5</v>
      </c>
      <c r="H15">
        <v>25</v>
      </c>
    </row>
    <row r="16" spans="1:17" x14ac:dyDescent="0.3">
      <c r="G16">
        <v>0.5</v>
      </c>
      <c r="H16">
        <v>22.25</v>
      </c>
    </row>
    <row r="17" spans="7:8" x14ac:dyDescent="0.3">
      <c r="G17">
        <v>0.375</v>
      </c>
      <c r="H17">
        <v>22.25</v>
      </c>
    </row>
    <row r="18" spans="7:8" x14ac:dyDescent="0.3">
      <c r="G18">
        <v>0.375</v>
      </c>
      <c r="H18">
        <v>19</v>
      </c>
    </row>
    <row r="19" spans="7:8" x14ac:dyDescent="0.3">
      <c r="G19">
        <v>0.375</v>
      </c>
      <c r="H19">
        <v>19</v>
      </c>
    </row>
    <row r="20" spans="7:8" x14ac:dyDescent="0.3">
      <c r="G20">
        <v>0.375</v>
      </c>
      <c r="H20">
        <v>19</v>
      </c>
    </row>
    <row r="21" spans="7:8" x14ac:dyDescent="0.3">
      <c r="G21">
        <v>0.375</v>
      </c>
      <c r="H21">
        <v>16.5</v>
      </c>
    </row>
    <row r="22" spans="7:8" x14ac:dyDescent="0.3">
      <c r="G22">
        <v>0.5</v>
      </c>
      <c r="H22">
        <v>16.5</v>
      </c>
    </row>
    <row r="23" spans="7:8" x14ac:dyDescent="0.3">
      <c r="G23">
        <v>0.5</v>
      </c>
      <c r="H23">
        <v>11</v>
      </c>
    </row>
    <row r="24" spans="7:8" x14ac:dyDescent="0.3">
      <c r="G24">
        <v>0.375</v>
      </c>
      <c r="H24">
        <v>11</v>
      </c>
    </row>
    <row r="25" spans="7:8" x14ac:dyDescent="0.3">
      <c r="G25">
        <v>0.625</v>
      </c>
      <c r="H25">
        <v>11</v>
      </c>
    </row>
    <row r="26" spans="7:8" x14ac:dyDescent="0.3">
      <c r="G26">
        <v>0.5</v>
      </c>
      <c r="H26">
        <v>11</v>
      </c>
    </row>
    <row r="27" spans="7:8" x14ac:dyDescent="0.3">
      <c r="G27">
        <v>0.5</v>
      </c>
      <c r="H27">
        <v>16.5</v>
      </c>
    </row>
    <row r="28" spans="7:8" x14ac:dyDescent="0.3">
      <c r="G28">
        <v>0.625</v>
      </c>
      <c r="H28">
        <v>16.5</v>
      </c>
    </row>
    <row r="29" spans="7:8" x14ac:dyDescent="0.3">
      <c r="G29">
        <v>0.625</v>
      </c>
      <c r="H29">
        <v>19</v>
      </c>
    </row>
    <row r="30" spans="7:8" x14ac:dyDescent="0.3">
      <c r="G30">
        <v>0.625</v>
      </c>
      <c r="H30">
        <v>19</v>
      </c>
    </row>
    <row r="31" spans="7:8" x14ac:dyDescent="0.3">
      <c r="G31">
        <v>0.625</v>
      </c>
      <c r="H31">
        <v>19</v>
      </c>
    </row>
    <row r="32" spans="7:8" x14ac:dyDescent="0.3">
      <c r="G32">
        <v>0.625</v>
      </c>
      <c r="H32">
        <v>22.25</v>
      </c>
    </row>
    <row r="33" spans="7:8" x14ac:dyDescent="0.3">
      <c r="G33">
        <v>0.5</v>
      </c>
      <c r="H33">
        <v>22.25</v>
      </c>
    </row>
    <row r="35" spans="7:8" x14ac:dyDescent="0.3">
      <c r="G35">
        <v>0.5</v>
      </c>
      <c r="H35">
        <v>19</v>
      </c>
    </row>
    <row r="37" spans="7:8" x14ac:dyDescent="0.3">
      <c r="G37">
        <v>0.375</v>
      </c>
      <c r="H37">
        <v>19.5</v>
      </c>
    </row>
    <row r="38" spans="7:8" x14ac:dyDescent="0.3">
      <c r="G38">
        <v>0.625</v>
      </c>
      <c r="H38">
        <v>19.5</v>
      </c>
    </row>
  </sheetData>
  <sortState ref="J2:K13">
    <sortCondition ref="J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/>
  </sheetViews>
  <sheetFormatPr defaultRowHeight="14.4" x14ac:dyDescent="0.3"/>
  <sheetData>
    <row r="1" spans="1:20" x14ac:dyDescent="0.3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3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3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3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3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3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3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3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3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3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3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3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3">
      <c r="L13">
        <v>0.5</v>
      </c>
      <c r="M13">
        <v>25</v>
      </c>
      <c r="N13">
        <v>20</v>
      </c>
    </row>
    <row r="15" spans="1:20" x14ac:dyDescent="0.3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3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3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3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3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3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3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3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3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3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3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3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3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3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3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3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3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3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3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3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3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3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3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3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3">
      <c r="I42">
        <v>0.61538461538461542</v>
      </c>
      <c r="J42">
        <v>12</v>
      </c>
    </row>
    <row r="43" spans="7:10" x14ac:dyDescent="0.3">
      <c r="I43">
        <v>0.61538461538461542</v>
      </c>
      <c r="J43">
        <v>56</v>
      </c>
    </row>
  </sheetData>
  <sortState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Sheet1</vt:lpstr>
      <vt:lpstr>XLM_BoxPlot1</vt:lpstr>
      <vt:lpstr>XLM_BoxPlot2</vt:lpstr>
      <vt:lpstr>_count</vt:lpstr>
      <vt:lpstr>_covariance</vt:lpstr>
      <vt:lpstr>mean_x</vt:lpstr>
      <vt:lpstr>mean_y</vt:lpstr>
      <vt:lpstr>std_x</vt:lpstr>
      <vt:lpstr>std_y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DSWD</cp:lastModifiedBy>
  <dcterms:created xsi:type="dcterms:W3CDTF">2012-03-09T00:06:50Z</dcterms:created>
  <dcterms:modified xsi:type="dcterms:W3CDTF">2025-06-07T15:26:23Z</dcterms:modified>
</cp:coreProperties>
</file>