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Alden\"/>
    </mc:Choice>
  </mc:AlternateContent>
  <xr:revisionPtr revIDLastSave="0" documentId="13_ncr:1_{6CF16BE7-F220-4D5C-84CB-5C471C36410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Answer Report 1" sheetId="7" r:id="rId1"/>
    <sheet name="Model" sheetId="4" r:id="rId2"/>
    <sheet name="Sheet1" sheetId="5" state="hidden" r:id="rId3"/>
  </sheets>
  <definedNames>
    <definedName name="objValue">#REF!</definedName>
    <definedName name="solver_adj" localSheetId="1" hidden="1">Model!$B$14:$C$14</definedName>
    <definedName name="solver_cct" localSheetId="1" hidden="1">20</definedName>
    <definedName name="solver_cgt" localSheetId="1" hidden="1">1</definedName>
    <definedName name="solver_cir1" localSheetId="1" hidden="1">1</definedName>
    <definedName name="solver_con1" localSheetId="1" hidden="1">" "</definedName>
    <definedName name="solver_cvg" localSheetId="1" hidden="1">0.0001</definedName>
    <definedName name="solver_dia" localSheetId="1" hidden="1">1</definedName>
    <definedName name="solver_drv" localSheetId="1" hidden="1">1</definedName>
    <definedName name="solver_dua" localSheetId="1" hidden="1">0</definedName>
    <definedName name="solver_eng" localSheetId="1" hidden="1">2</definedName>
    <definedName name="solver_est" localSheetId="1" hidden="1">1</definedName>
    <definedName name="solver_gct" localSheetId="1" hidden="1">20</definedName>
    <definedName name="solver_gop" localSheetId="1" hidden="1">1</definedName>
    <definedName name="solver_ibd" localSheetId="1" hidden="1">0</definedName>
    <definedName name="solver_itr" localSheetId="1" hidden="1">100</definedName>
    <definedName name="solver_lhs1" localSheetId="1" hidden="1">Model!$B$19:$B$22</definedName>
    <definedName name="solver_lhs2" localSheetId="1" hidden="1">Model!$B$20</definedName>
    <definedName name="solver_lhs3" localSheetId="1" hidden="1">Model!$B$21:$B$22</definedName>
    <definedName name="solver_lin" localSheetId="1" hidden="1">1</definedName>
    <definedName name="solver_lva" localSheetId="1" hidden="1">2</definedName>
    <definedName name="solver_mip" localSheetId="1" hidden="1">5000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5000</definedName>
    <definedName name="solver_num" localSheetId="1" hidden="1">1</definedName>
    <definedName name="solver_nwt" localSheetId="1" hidden="1">1</definedName>
    <definedName name="solver_ofx" localSheetId="1" hidden="1">0</definedName>
    <definedName name="solver_opt" localSheetId="1" hidden="1">Model!$B$16</definedName>
    <definedName name="solver_phr" localSheetId="1" hidden="1">0</definedName>
    <definedName name="solver_piv" localSheetId="1" hidden="1">0.000001</definedName>
    <definedName name="solver_pre" localSheetId="1" hidden="1">0.000001</definedName>
    <definedName name="solver_pro" localSheetId="1" hidden="1">0</definedName>
    <definedName name="solver_psi" localSheetId="1" hidden="1">0</definedName>
    <definedName name="solver_rbv" localSheetId="1" hidden="1">1</definedName>
    <definedName name="solver_red" localSheetId="1" hidden="1">0.000001</definedName>
    <definedName name="solver_rel1" localSheetId="1" hidden="1">1</definedName>
    <definedName name="solver_rel2" localSheetId="1" hidden="1">1</definedName>
    <definedName name="solver_rel3" localSheetId="1" hidden="1">2</definedName>
    <definedName name="solver_reo" localSheetId="1" hidden="1">2</definedName>
    <definedName name="solver_rep" localSheetId="1" hidden="1">0</definedName>
    <definedName name="solver_rhs1" localSheetId="1" hidden="1">Model!$C$19:$C$22</definedName>
    <definedName name="solver_rhs2" localSheetId="1" hidden="1">Model!$C$20</definedName>
    <definedName name="solver_rhs3" localSheetId="1" hidden="1">Model!$C$21:$C$22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std" localSheetId="1" hidden="1">0</definedName>
    <definedName name="solver_tim" localSheetId="1" hidden="1">100</definedName>
    <definedName name="solver_tol" localSheetId="1" hidden="1">0</definedName>
    <definedName name="solver_typ" localSheetId="1" hidden="1">1</definedName>
    <definedName name="solver_val" localSheetId="1" hidden="1">0</definedName>
    <definedName name="solver_var" localSheetId="1" hidden="1">" "</definedName>
    <definedName name="solver_ver" localSheetId="1" hidden="1">3</definedName>
    <definedName name="solver_vir" localSheetId="1" hidden="1">1</definedName>
    <definedName name="solver_vol" localSheetId="1" hidden="1">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7" i="4" l="1"/>
  <c r="N26" i="4"/>
  <c r="B16" i="4"/>
  <c r="E35" i="4"/>
  <c r="E34" i="4"/>
  <c r="C34" i="4"/>
  <c r="E31" i="4"/>
  <c r="B31" i="4"/>
  <c r="G24" i="4" l="1"/>
  <c r="F23" i="4"/>
  <c r="G17" i="4"/>
  <c r="F10" i="4"/>
  <c r="F4" i="4"/>
  <c r="C30" i="4"/>
  <c r="C8" i="4" l="1"/>
  <c r="C35" i="4" s="1"/>
  <c r="B8" i="4"/>
  <c r="B6" i="4"/>
  <c r="B5" i="4"/>
  <c r="C7" i="4"/>
  <c r="C6" i="4"/>
  <c r="C20" i="4"/>
  <c r="C22" i="4"/>
  <c r="C19" i="4"/>
  <c r="B21" i="4" l="1"/>
  <c r="C31" i="4"/>
  <c r="B19" i="4"/>
  <c r="E30" i="4" s="1"/>
  <c r="B34" i="4"/>
  <c r="B30" i="4"/>
  <c r="G30" i="4" s="1" a="1"/>
  <c r="G30" i="4" s="1"/>
  <c r="B22" i="4"/>
  <c r="B35" i="4"/>
  <c r="B20" i="4"/>
  <c r="G34" i="4" l="1" a="1"/>
  <c r="G34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<sst xmlns="http://schemas.openxmlformats.org/spreadsheetml/2006/main" count="124" uniqueCount="84">
  <si>
    <t>Model</t>
  </si>
  <si>
    <t>Par, Inc.</t>
  </si>
  <si>
    <t>Operation</t>
  </si>
  <si>
    <t>Cutting and Dyeing</t>
  </si>
  <si>
    <t>Sewing</t>
  </si>
  <si>
    <t>Finishing</t>
  </si>
  <si>
    <t>Inspection and Packaging</t>
  </si>
  <si>
    <t>Profit Per Bag</t>
  </si>
  <si>
    <t>Standard</t>
  </si>
  <si>
    <t>Deluxe</t>
  </si>
  <si>
    <t>Time Available</t>
  </si>
  <si>
    <t>Bags Produced</t>
  </si>
  <si>
    <t>Parameters</t>
  </si>
  <si>
    <t>Hours</t>
  </si>
  <si>
    <t>Production Time (Hours)</t>
  </si>
  <si>
    <t>Total Profit</t>
  </si>
  <si>
    <t>Hours Used</t>
  </si>
  <si>
    <t>Hours Available</t>
  </si>
  <si>
    <t>&lt;=</t>
  </si>
  <si>
    <t>=</t>
  </si>
  <si>
    <t>?</t>
  </si>
  <si>
    <t>S</t>
  </si>
  <si>
    <t>D</t>
  </si>
  <si>
    <t>C2</t>
  </si>
  <si>
    <t>C1</t>
  </si>
  <si>
    <t>Cutting &amp;* Drying</t>
  </si>
  <si>
    <t>C3</t>
  </si>
  <si>
    <t>C4</t>
  </si>
  <si>
    <t>Inspection and Packaing</t>
  </si>
  <si>
    <t>.7S+D &lt;= 630</t>
  </si>
  <si>
    <t>0.5S+0.83333D &lt;=600</t>
  </si>
  <si>
    <t>S+0.66667D &lt;=708</t>
  </si>
  <si>
    <t>0.1S+0.25D &lt;=135</t>
  </si>
  <si>
    <t>Point B</t>
  </si>
  <si>
    <t>Microsoft Excel 16.0 Answer Report</t>
  </si>
  <si>
    <t>Worksheet: [alden - 4-Par.xlsx]Model</t>
  </si>
  <si>
    <t>Report Created: 21/06/2025 2:57:57 pm</t>
  </si>
  <si>
    <t>Result: Solver found a solution.  All Constraints and optimality conditions are satisfied.</t>
  </si>
  <si>
    <t>Solver Engine</t>
  </si>
  <si>
    <t>Engine: Simplex LP</t>
  </si>
  <si>
    <t>Solution Time: 0 Seconds.</t>
  </si>
  <si>
    <t>Iterations: 2 Subproblems: 0</t>
  </si>
  <si>
    <t>Solver Options</t>
  </si>
  <si>
    <t>Max Time 100 sec,  Iterations 100, Precision 0.000001</t>
  </si>
  <si>
    <t>Max Subproblems 5000, Max Integer Sols 5000, Integer Tolerance 0%,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</si>
  <si>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</si>
  <si>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</si>
  <si>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</si>
  <si>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</si>
  <si>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</si>
  <si>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</si>
  <si>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</si>
  <si>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</si>
  <si>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</si>
  <si>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</si>
  <si>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</si>
  <si>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</si>
  <si>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$B$16</t>
  </si>
  <si>
    <t>Total Profit Standard</t>
  </si>
  <si>
    <t>$B$14</t>
  </si>
  <si>
    <t>Bags Produced Standard</t>
  </si>
  <si>
    <t>Contin</t>
  </si>
  <si>
    <t>$C$14</t>
  </si>
  <si>
    <t>Bags Produced Deluxe</t>
  </si>
  <si>
    <t>$B$19</t>
  </si>
  <si>
    <t>Cutting and Dyeing Hours Used</t>
  </si>
  <si>
    <t>$B$19&lt;=$C$19</t>
  </si>
  <si>
    <t>Binding</t>
  </si>
  <si>
    <t>$B$20</t>
  </si>
  <si>
    <t>Sewing Hours Used</t>
  </si>
  <si>
    <t>$B$20&lt;=$C$20</t>
  </si>
  <si>
    <t>Not Binding</t>
  </si>
  <si>
    <t>$B$21</t>
  </si>
  <si>
    <t>Finishing Hours Used</t>
  </si>
  <si>
    <t>$B$21&lt;=$C$21</t>
  </si>
  <si>
    <t>$B$22</t>
  </si>
  <si>
    <t>Inspection and Packaging Hours Used</t>
  </si>
  <si>
    <t>$B$22&lt;=$C$22</t>
  </si>
  <si>
    <t>Point A</t>
  </si>
  <si>
    <t>X</t>
  </si>
  <si>
    <t>Y</t>
  </si>
  <si>
    <t>Intersections</t>
  </si>
  <si>
    <t>Point b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</si>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</sst>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#."/>
    <numFmt numFmtId="166" formatCode="&quot;$&quot;#,##0.00"/>
    <numFmt numFmtId="167" formatCode="&quot;₱&quot;#,##0.00"/>
  </numFmts>
  <fonts count="11" x14ac:knownFonts="1">
    <font>
      <sz val="10"/>
      <name val="Arial"/>
    </font>
    <font>
      <sz val="1"/>
      <color indexed="16"/>
      <name val="Courier"/>
      <family val="3"/>
    </font>
    <font>
      <b/>
      <sz val="1"/>
      <color indexed="16"/>
      <name val="Courier"/>
      <family val="3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indexed="8"/>
      <name val="Times New Roman"/>
      <family val="1"/>
    </font>
    <font>
      <sz val="12"/>
      <color indexed="10"/>
      <name val="Times New Roman"/>
      <family val="1"/>
    </font>
    <font>
      <sz val="12"/>
      <color indexed="53"/>
      <name val="Times New Roman"/>
      <family val="1"/>
    </font>
    <font>
      <sz val="12"/>
      <color indexed="22"/>
      <name val="Times New Roman"/>
      <family val="1"/>
    </font>
    <font>
      <b/>
      <sz val="10"/>
      <name val="Arial"/>
      <family val="2"/>
    </font>
    <font>
      <b/>
      <sz val="10"/>
      <color indexed="1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8">
    <xf numFmtId="0" fontId="0" fillId="0" borderId="0"/>
    <xf numFmtId="165" fontId="1" fillId="0" borderId="0">
      <protection locked="0"/>
    </xf>
    <xf numFmtId="165" fontId="1" fillId="0" borderId="0">
      <protection locked="0"/>
    </xf>
    <xf numFmtId="165" fontId="1" fillId="0" borderId="0">
      <protection locked="0"/>
    </xf>
    <xf numFmtId="165" fontId="1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1" fillId="0" borderId="1">
      <protection locked="0"/>
    </xf>
  </cellStyleXfs>
  <cellXfs count="43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0" fontId="5" fillId="0" borderId="0" xfId="0" applyFont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1" fontId="5" fillId="0" borderId="0" xfId="0" applyNumberFormat="1" applyFont="1"/>
    <xf numFmtId="0" fontId="6" fillId="0" borderId="0" xfId="0" applyFont="1"/>
    <xf numFmtId="49" fontId="4" fillId="0" borderId="0" xfId="0" applyNumberFormat="1" applyFont="1" applyAlignment="1">
      <alignment horizontal="centerContinuous" wrapText="1"/>
    </xf>
    <xf numFmtId="0" fontId="3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164" fontId="3" fillId="2" borderId="7" xfId="0" applyNumberFormat="1" applyFont="1" applyFill="1" applyBorder="1"/>
    <xf numFmtId="164" fontId="3" fillId="2" borderId="8" xfId="0" applyNumberFormat="1" applyFont="1" applyFill="1" applyBorder="1"/>
    <xf numFmtId="164" fontId="5" fillId="0" borderId="9" xfId="0" applyNumberFormat="1" applyFont="1" applyBorder="1"/>
    <xf numFmtId="2" fontId="5" fillId="0" borderId="0" xfId="0" applyNumberFormat="1" applyFont="1"/>
    <xf numFmtId="164" fontId="3" fillId="0" borderId="0" xfId="0" applyNumberFormat="1" applyFont="1"/>
    <xf numFmtId="166" fontId="3" fillId="0" borderId="0" xfId="0" applyNumberFormat="1" applyFont="1"/>
    <xf numFmtId="164" fontId="5" fillId="0" borderId="0" xfId="0" applyNumberFormat="1" applyFont="1"/>
    <xf numFmtId="164" fontId="3" fillId="2" borderId="0" xfId="0" applyNumberFormat="1" applyFont="1" applyFill="1"/>
    <xf numFmtId="2" fontId="5" fillId="0" borderId="0" xfId="0" quotePrefix="1" applyNumberFormat="1" applyFont="1"/>
    <xf numFmtId="2" fontId="5" fillId="0" borderId="0" xfId="0" applyNumberFormat="1" applyFont="1" applyAlignment="1">
      <alignment horizontal="center"/>
    </xf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0" borderId="0" xfId="0" applyFont="1" applyAlignment="1">
      <alignment horizontal="center" vertical="center"/>
    </xf>
    <xf numFmtId="0" fontId="9" fillId="0" borderId="0" xfId="0" applyFont="1"/>
    <xf numFmtId="0" fontId="0" fillId="0" borderId="11" xfId="0" applyBorder="1"/>
    <xf numFmtId="0" fontId="10" fillId="0" borderId="10" xfId="0" applyFont="1" applyBorder="1" applyAlignment="1">
      <alignment horizontal="center"/>
    </xf>
    <xf numFmtId="0" fontId="0" fillId="0" borderId="12" xfId="0" applyBorder="1"/>
    <xf numFmtId="167" fontId="0" fillId="0" borderId="11" xfId="0" applyNumberFormat="1" applyBorder="1"/>
    <xf numFmtId="164" fontId="0" fillId="0" borderId="12" xfId="0" applyNumberFormat="1" applyBorder="1"/>
    <xf numFmtId="164" fontId="0" fillId="0" borderId="11" xfId="0" applyNumberFormat="1" applyBorder="1"/>
    <xf numFmtId="1" fontId="3" fillId="0" borderId="0" xfId="0" applyNumberFormat="1" applyFont="1"/>
    <xf numFmtId="0" fontId="3" fillId="7" borderId="0" xfId="0" applyFont="1" applyFill="1"/>
    <xf numFmtId="0" fontId="4" fillId="0" borderId="0" xfId="0" applyFont="1" applyAlignment="1">
      <alignment horizontal="center"/>
    </xf>
    <xf numFmtId="0" fontId="3" fillId="7" borderId="0" xfId="0" applyFont="1" applyFill="1" applyAlignment="1">
      <alignment horizontal="center"/>
    </xf>
    <xf numFmtId="4" fontId="3" fillId="0" borderId="0" xfId="0" applyNumberFormat="1" applyFont="1"/>
  </cellXfs>
  <cellStyles count="8">
    <cellStyle name="Comma0" xfId="1" xr:uid="{00000000-0005-0000-0000-000000000000}"/>
    <cellStyle name="Currency0" xfId="2" xr:uid="{00000000-0005-0000-0000-000001000000}"/>
    <cellStyle name="Date" xfId="3" xr:uid="{00000000-0005-0000-0000-000002000000}"/>
    <cellStyle name="Fixed" xfId="4" xr:uid="{00000000-0005-0000-0000-000003000000}"/>
    <cellStyle name="Heading 1" xfId="5" builtinId="16" customBuiltin="1"/>
    <cellStyle name="Heading 2" xfId="6" builtinId="17" customBuiltin="1"/>
    <cellStyle name="Normal" xfId="0" builtinId="0"/>
    <cellStyle name="Total" xfId="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Model!$G$1</c:f>
              <c:strCache>
                <c:ptCount val="1"/>
                <c:pt idx="0">
                  <c:v>Cutting &amp;* Drying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Model!$F$4:$F$5</c:f>
              <c:numCache>
                <c:formatCode>General</c:formatCode>
                <c:ptCount val="2"/>
                <c:pt idx="0">
                  <c:v>900.00000000000011</c:v>
                </c:pt>
                <c:pt idx="1">
                  <c:v>0</c:v>
                </c:pt>
              </c:numCache>
            </c:numRef>
          </c:xVal>
          <c:yVal>
            <c:numRef>
              <c:f>Model!$G$4:$G$5</c:f>
              <c:numCache>
                <c:formatCode>General</c:formatCode>
                <c:ptCount val="2"/>
                <c:pt idx="0">
                  <c:v>0</c:v>
                </c:pt>
                <c:pt idx="1">
                  <c:v>630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84-4528-94C2-6BAB33E2F8DB}"/>
            </c:ext>
          </c:extLst>
        </c:ser>
        <c:ser>
          <c:idx val="1"/>
          <c:order val="1"/>
          <c:tx>
            <c:strRef>
              <c:f>Model!$G$7</c:f>
              <c:strCache>
                <c:ptCount val="1"/>
                <c:pt idx="0">
                  <c:v>Sewing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Model!$F$10:$F$11</c:f>
              <c:numCache>
                <c:formatCode>General</c:formatCode>
                <c:ptCount val="2"/>
                <c:pt idx="0">
                  <c:v>1200</c:v>
                </c:pt>
                <c:pt idx="1">
                  <c:v>0</c:v>
                </c:pt>
              </c:numCache>
            </c:numRef>
          </c:xVal>
          <c:yVal>
            <c:numRef>
              <c:f>Model!$G$10:$G$11</c:f>
              <c:numCache>
                <c:formatCode>General</c:formatCode>
                <c:ptCount val="2"/>
                <c:pt idx="0">
                  <c:v>0</c:v>
                </c:pt>
                <c:pt idx="1">
                  <c:v>720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884-4528-94C2-6BAB33E2F8DB}"/>
            </c:ext>
          </c:extLst>
        </c:ser>
        <c:ser>
          <c:idx val="2"/>
          <c:order val="2"/>
          <c:tx>
            <c:strRef>
              <c:f>Model!$G$13</c:f>
              <c:strCache>
                <c:ptCount val="1"/>
                <c:pt idx="0">
                  <c:v>Finishing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 cmpd="sng">
                <a:solidFill>
                  <a:schemeClr val="accent3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Model!$F$16:$F$17</c:f>
              <c:numCache>
                <c:formatCode>General</c:formatCode>
                <c:ptCount val="2"/>
                <c:pt idx="0">
                  <c:v>708</c:v>
                </c:pt>
                <c:pt idx="1">
                  <c:v>0</c:v>
                </c:pt>
              </c:numCache>
            </c:numRef>
          </c:xVal>
          <c:yVal>
            <c:numRef>
              <c:f>Model!$G$16:$G$17</c:f>
              <c:numCache>
                <c:formatCode>0</c:formatCode>
                <c:ptCount val="2"/>
                <c:pt idx="0" formatCode="General">
                  <c:v>0</c:v>
                </c:pt>
                <c:pt idx="1">
                  <c:v>1061.99469002655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884-4528-94C2-6BAB33E2F8DB}"/>
            </c:ext>
          </c:extLst>
        </c:ser>
        <c:ser>
          <c:idx val="3"/>
          <c:order val="3"/>
          <c:tx>
            <c:strRef>
              <c:f>Model!$G$20</c:f>
              <c:strCache>
                <c:ptCount val="1"/>
                <c:pt idx="0">
                  <c:v>Inspection and Packaing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0.13299610152995694"/>
                  <c:y val="-0.28691062402597789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E884-4528-94C2-6BAB33E2F8D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trendline>
            <c:spPr>
              <a:ln w="19050" cap="rnd">
                <a:solidFill>
                  <a:schemeClr val="accent4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Model!$F$23:$F$24</c:f>
              <c:numCache>
                <c:formatCode>General</c:formatCode>
                <c:ptCount val="2"/>
                <c:pt idx="0">
                  <c:v>1350</c:v>
                </c:pt>
                <c:pt idx="1">
                  <c:v>0</c:v>
                </c:pt>
              </c:numCache>
            </c:numRef>
          </c:xVal>
          <c:yVal>
            <c:numRef>
              <c:f>Model!$G$23:$G$24</c:f>
              <c:numCache>
                <c:formatCode>General</c:formatCode>
                <c:ptCount val="2"/>
                <c:pt idx="0">
                  <c:v>0</c:v>
                </c:pt>
                <c:pt idx="1">
                  <c:v>540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884-4528-94C2-6BAB33E2F8DB}"/>
            </c:ext>
          </c:extLst>
        </c:ser>
        <c:ser>
          <c:idx val="4"/>
          <c:order val="4"/>
          <c:tx>
            <c:strRef>
              <c:f>Model!$A$29</c:f>
              <c:strCache>
                <c:ptCount val="1"/>
                <c:pt idx="0">
                  <c:v>Point 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.19118189594931312"/>
                  <c:y val="-0.24928300120289881"/>
                </c:manualLayout>
              </c:layout>
              <c:showLegendKey val="0"/>
              <c:showVal val="1"/>
              <c:showCatName val="1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E884-4528-94C2-6BAB33E2F8D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Model!$G$30</c:f>
              <c:numCache>
                <c:formatCode>General</c:formatCode>
                <c:ptCount val="1"/>
                <c:pt idx="0">
                  <c:v>540</c:v>
                </c:pt>
              </c:numCache>
            </c:numRef>
          </c:xVal>
          <c:yVal>
            <c:numRef>
              <c:f>Model!$G$31</c:f>
              <c:numCache>
                <c:formatCode>General</c:formatCode>
                <c:ptCount val="1"/>
                <c:pt idx="0">
                  <c:v>252.00000000000011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884-4528-94C2-6BAB33E2F8DB}"/>
            </c:ext>
          </c:extLst>
        </c:ser>
        <c:ser>
          <c:idx val="5"/>
          <c:order val="5"/>
          <c:tx>
            <c:strRef>
              <c:f>Model!$A$33</c:f>
              <c:strCache>
                <c:ptCount val="1"/>
                <c:pt idx="0">
                  <c:v>Point B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.14407910999078671"/>
                  <c:y val="-0.28691062402597789"/>
                </c:manualLayout>
              </c:layout>
              <c:showLegendKey val="0"/>
              <c:showVal val="1"/>
              <c:showCatName val="1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E884-4528-94C2-6BAB33E2F8D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Model!$G$34</c:f>
              <c:numCache>
                <c:formatCode>General</c:formatCode>
                <c:ptCount val="1"/>
                <c:pt idx="0">
                  <c:v>300</c:v>
                </c:pt>
              </c:numCache>
            </c:numRef>
          </c:xVal>
          <c:yVal>
            <c:numRef>
              <c:f>Model!$G$35</c:f>
              <c:numCache>
                <c:formatCode>General</c:formatCode>
                <c:ptCount val="1"/>
                <c:pt idx="0">
                  <c:v>420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884-4528-94C2-6BAB33E2F8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4064431"/>
        <c:axId val="1094904799"/>
      </c:scatterChart>
      <c:valAx>
        <c:axId val="924064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904799"/>
        <c:crosses val="autoZero"/>
        <c:crossBetween val="midCat"/>
      </c:valAx>
      <c:valAx>
        <c:axId val="1094904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0644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29696</xdr:colOff>
      <xdr:row>3</xdr:row>
      <xdr:rowOff>11206</xdr:rowOff>
    </xdr:from>
    <xdr:to>
      <xdr:col>16</xdr:col>
      <xdr:colOff>356347</xdr:colOff>
      <xdr:row>21</xdr:row>
      <xdr:rowOff>83485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73EED3-3A48-67D4-FA77-A2316A7B05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455267</xdr:colOff>
      <xdr:row>15</xdr:row>
      <xdr:rowOff>42715</xdr:rowOff>
    </xdr:from>
    <xdr:to>
      <xdr:col>12</xdr:col>
      <xdr:colOff>376046</xdr:colOff>
      <xdr:row>20</xdr:row>
      <xdr:rowOff>7723</xdr:rowOff>
    </xdr:to>
    <xdr:sp macro="" textlink="">
      <xdr:nvSpPr>
        <xdr:cNvPr id="4" name="Freeform: Shape 3">
          <a:extLst>
            <a:ext uri="{FF2B5EF4-FFF2-40B4-BE49-F238E27FC236}">
              <a16:creationId xmlns:a16="http://schemas.microsoft.com/office/drawing/2014/main" id="{F0CDF1D6-B394-B394-5125-4A0BF85202F8}"/>
            </a:ext>
          </a:extLst>
        </xdr:cNvPr>
        <xdr:cNvSpPr/>
      </xdr:nvSpPr>
      <xdr:spPr>
        <a:xfrm>
          <a:off x="10215591" y="3113127"/>
          <a:ext cx="1736131" cy="1051978"/>
        </a:xfrm>
        <a:custGeom>
          <a:avLst/>
          <a:gdLst>
            <a:gd name="connsiteX0" fmla="*/ 0 w 1751670"/>
            <a:gd name="connsiteY0" fmla="*/ 0 h 1036134"/>
            <a:gd name="connsiteX1" fmla="*/ 771292 w 1751670"/>
            <a:gd name="connsiteY1" fmla="*/ 246256 h 1036134"/>
            <a:gd name="connsiteX2" fmla="*/ 1328853 w 1751670"/>
            <a:gd name="connsiteY2" fmla="*/ 552915 h 1036134"/>
            <a:gd name="connsiteX3" fmla="*/ 1751670 w 1751670"/>
            <a:gd name="connsiteY3" fmla="*/ 1036134 h 1036134"/>
            <a:gd name="connsiteX4" fmla="*/ 0 w 1751670"/>
            <a:gd name="connsiteY4" fmla="*/ 1031488 h 1036134"/>
            <a:gd name="connsiteX5" fmla="*/ 0 w 1751670"/>
            <a:gd name="connsiteY5" fmla="*/ 0 h 10361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751670" h="1036134">
              <a:moveTo>
                <a:pt x="0" y="0"/>
              </a:moveTo>
              <a:lnTo>
                <a:pt x="771292" y="246256"/>
              </a:lnTo>
              <a:lnTo>
                <a:pt x="1328853" y="552915"/>
              </a:lnTo>
              <a:lnTo>
                <a:pt x="1751670" y="1036134"/>
              </a:lnTo>
              <a:lnTo>
                <a:pt x="0" y="1031488"/>
              </a:lnTo>
              <a:lnTo>
                <a:pt x="0" y="0"/>
              </a:lnTo>
              <a:close/>
            </a:path>
          </a:pathLst>
        </a:custGeom>
        <a:solidFill>
          <a:schemeClr val="accent6">
            <a:lumMod val="40000"/>
            <a:lumOff val="60000"/>
          </a:schemeClr>
        </a:solidFill>
        <a:ln w="9525">
          <a:solidFill>
            <a:schemeClr val="tx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  <a:p>
          <a:pPr algn="l"/>
          <a:endParaRPr lang="en-PH" sz="1100"/>
        </a:p>
        <a:p>
          <a:pPr algn="l"/>
          <a:endParaRPr lang="en-PH" sz="1100"/>
        </a:p>
        <a:p>
          <a:pPr algn="l"/>
          <a:r>
            <a:rPr lang="en-PH" b="1">
              <a:solidFill>
                <a:srgbClr val="FF0000"/>
              </a:solidFill>
            </a:rPr>
            <a:t>Feasible Region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24</xdr:col>
      <xdr:colOff>40822</xdr:colOff>
      <xdr:row>36</xdr:row>
      <xdr:rowOff>148380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C5E88D-8053-752C-2154-0565A7A06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736536" cy="60266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7E9D5-76B6-41F0-B14E-0D47F8D975A0}">
  <dimension ref="A1:G30"/>
  <sheetViews>
    <sheetView showGridLines="0" workbookViewId="0">
      <selection activeCell="E21" sqref="E21"/>
    </sheetView>
  </sheetViews>
  <sheetFormatPr defaultRowHeight="12.75" x14ac:dyDescent="0.2"/>
  <cols>
    <col min="1" max="1" width="2.28515625" customWidth="1"/>
    <col min="2" max="2" width="6.28515625" bestFit="1" customWidth="1"/>
    <col min="3" max="3" width="33.28515625" bestFit="1" customWidth="1"/>
    <col min="4" max="4" width="14.28515625" bestFit="1" customWidth="1"/>
    <col min="5" max="5" width="14" bestFit="1" customWidth="1"/>
    <col min="6" max="6" width="10.5703125" bestFit="1" customWidth="1"/>
    <col min="7" max="7" width="6" bestFit="1" customWidth="1"/>
  </cols>
  <sheetData>
    <row r="1" spans="1:5" x14ac:dyDescent="0.2">
      <c r="A1" s="31" t="s">
        <v>34</v>
      </c>
    </row>
    <row r="2" spans="1:5" x14ac:dyDescent="0.2">
      <c r="A2" s="31" t="s">
        <v>35</v>
      </c>
    </row>
    <row r="3" spans="1:5" x14ac:dyDescent="0.2">
      <c r="A3" s="31" t="s">
        <v>36</v>
      </c>
    </row>
    <row r="4" spans="1:5" x14ac:dyDescent="0.2">
      <c r="A4" s="31" t="s">
        <v>37</v>
      </c>
    </row>
    <row r="5" spans="1:5" x14ac:dyDescent="0.2">
      <c r="A5" s="31" t="s">
        <v>38</v>
      </c>
    </row>
    <row r="6" spans="1:5" x14ac:dyDescent="0.2">
      <c r="A6" s="31"/>
      <c r="B6" t="s">
        <v>39</v>
      </c>
    </row>
    <row r="7" spans="1:5" x14ac:dyDescent="0.2">
      <c r="A7" s="31"/>
      <c r="B7" t="s">
        <v>40</v>
      </c>
    </row>
    <row r="8" spans="1:5" x14ac:dyDescent="0.2">
      <c r="A8" s="31"/>
      <c r="B8" t="s">
        <v>41</v>
      </c>
    </row>
    <row r="9" spans="1:5" x14ac:dyDescent="0.2">
      <c r="A9" s="31" t="s">
        <v>42</v>
      </c>
    </row>
    <row r="10" spans="1:5" x14ac:dyDescent="0.2">
      <c r="B10" t="s">
        <v>43</v>
      </c>
    </row>
    <row r="11" spans="1:5" x14ac:dyDescent="0.2">
      <c r="B11" t="s">
        <v>44</v>
      </c>
    </row>
    <row r="14" spans="1:5" ht="13.5" thickBot="1" x14ac:dyDescent="0.25">
      <c r="A14" t="s">
        <v>45</v>
      </c>
    </row>
    <row r="15" spans="1:5" ht="13.5" thickBot="1" x14ac:dyDescent="0.25">
      <c r="B15" s="33" t="s">
        <v>46</v>
      </c>
      <c r="C15" s="33" t="s">
        <v>47</v>
      </c>
      <c r="D15" s="33" t="s">
        <v>48</v>
      </c>
      <c r="E15" s="33" t="s">
        <v>49</v>
      </c>
    </row>
    <row r="16" spans="1:5" ht="13.5" thickBot="1" x14ac:dyDescent="0.25">
      <c r="B16" s="32" t="s">
        <v>57</v>
      </c>
      <c r="C16" s="32" t="s">
        <v>58</v>
      </c>
      <c r="D16" s="35">
        <v>0</v>
      </c>
      <c r="E16" s="35">
        <v>7668</v>
      </c>
    </row>
    <row r="19" spans="1:7" ht="13.5" thickBot="1" x14ac:dyDescent="0.25">
      <c r="A19" t="s">
        <v>50</v>
      </c>
    </row>
    <row r="20" spans="1:7" ht="13.5" thickBot="1" x14ac:dyDescent="0.25">
      <c r="B20" s="33" t="s">
        <v>46</v>
      </c>
      <c r="C20" s="33" t="s">
        <v>47</v>
      </c>
      <c r="D20" s="33" t="s">
        <v>48</v>
      </c>
      <c r="E20" s="33" t="s">
        <v>49</v>
      </c>
      <c r="F20" s="33" t="s">
        <v>51</v>
      </c>
    </row>
    <row r="21" spans="1:7" x14ac:dyDescent="0.2">
      <c r="B21" s="34" t="s">
        <v>59</v>
      </c>
      <c r="C21" s="34" t="s">
        <v>60</v>
      </c>
      <c r="D21" s="36">
        <v>0</v>
      </c>
      <c r="E21" s="36">
        <v>540</v>
      </c>
      <c r="F21" s="34" t="s">
        <v>61</v>
      </c>
    </row>
    <row r="22" spans="1:7" ht="13.5" thickBot="1" x14ac:dyDescent="0.25">
      <c r="B22" s="32" t="s">
        <v>62</v>
      </c>
      <c r="C22" s="32" t="s">
        <v>63</v>
      </c>
      <c r="D22" s="37">
        <v>0</v>
      </c>
      <c r="E22" s="37">
        <v>252</v>
      </c>
      <c r="F22" s="32" t="s">
        <v>61</v>
      </c>
    </row>
    <row r="25" spans="1:7" ht="13.5" thickBot="1" x14ac:dyDescent="0.25">
      <c r="A25" t="s">
        <v>52</v>
      </c>
    </row>
    <row r="26" spans="1:7" ht="13.5" thickBot="1" x14ac:dyDescent="0.25">
      <c r="B26" s="33" t="s">
        <v>46</v>
      </c>
      <c r="C26" s="33" t="s">
        <v>47</v>
      </c>
      <c r="D26" s="33" t="s">
        <v>53</v>
      </c>
      <c r="E26" s="33" t="s">
        <v>54</v>
      </c>
      <c r="F26" s="33" t="s">
        <v>55</v>
      </c>
      <c r="G26" s="33" t="s">
        <v>56</v>
      </c>
    </row>
    <row r="27" spans="1:7" x14ac:dyDescent="0.2">
      <c r="B27" s="34" t="s">
        <v>64</v>
      </c>
      <c r="C27" s="34" t="s">
        <v>65</v>
      </c>
      <c r="D27" s="34">
        <v>630</v>
      </c>
      <c r="E27" s="34" t="s">
        <v>66</v>
      </c>
      <c r="F27" s="34" t="s">
        <v>67</v>
      </c>
      <c r="G27" s="34">
        <v>0</v>
      </c>
    </row>
    <row r="28" spans="1:7" x14ac:dyDescent="0.2">
      <c r="B28" s="34" t="s">
        <v>68</v>
      </c>
      <c r="C28" s="34" t="s">
        <v>69</v>
      </c>
      <c r="D28" s="34">
        <v>480</v>
      </c>
      <c r="E28" s="34" t="s">
        <v>70</v>
      </c>
      <c r="F28" s="34" t="s">
        <v>71</v>
      </c>
      <c r="G28" s="34">
        <v>120</v>
      </c>
    </row>
    <row r="29" spans="1:7" x14ac:dyDescent="0.2">
      <c r="B29" s="34" t="s">
        <v>72</v>
      </c>
      <c r="C29" s="34" t="s">
        <v>73</v>
      </c>
      <c r="D29" s="34">
        <v>708</v>
      </c>
      <c r="E29" s="34" t="s">
        <v>74</v>
      </c>
      <c r="F29" s="34" t="s">
        <v>67</v>
      </c>
      <c r="G29" s="34">
        <v>0</v>
      </c>
    </row>
    <row r="30" spans="1:7" ht="13.5" thickBot="1" x14ac:dyDescent="0.25">
      <c r="B30" s="32" t="s">
        <v>75</v>
      </c>
      <c r="C30" s="32" t="s">
        <v>76</v>
      </c>
      <c r="D30" s="32">
        <v>117</v>
      </c>
      <c r="E30" s="32" t="s">
        <v>77</v>
      </c>
      <c r="F30" s="32" t="s">
        <v>71</v>
      </c>
      <c r="G30" s="3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35"/>
  <sheetViews>
    <sheetView tabSelected="1" zoomScale="70" zoomScaleNormal="70" workbookViewId="0">
      <selection activeCell="S26" sqref="S26"/>
    </sheetView>
  </sheetViews>
  <sheetFormatPr defaultRowHeight="15.75" x14ac:dyDescent="0.25"/>
  <cols>
    <col min="1" max="1" width="26.28515625" style="1" customWidth="1"/>
    <col min="2" max="2" width="15.140625" style="1" customWidth="1"/>
    <col min="3" max="3" width="16.5703125" style="1" bestFit="1" customWidth="1"/>
    <col min="4" max="4" width="9.5703125" style="1" customWidth="1"/>
    <col min="5" max="5" width="19.7109375" style="1" customWidth="1"/>
    <col min="6" max="6" width="10.5703125" style="1" customWidth="1"/>
    <col min="7" max="7" width="24.140625" style="1" customWidth="1"/>
    <col min="8" max="8" width="15.28515625" style="1" customWidth="1"/>
    <col min="9" max="13" width="9.140625" style="1"/>
    <col min="14" max="14" width="13.42578125" style="1" customWidth="1"/>
    <col min="15" max="16384" width="9.140625" style="1"/>
  </cols>
  <sheetData>
    <row r="1" spans="1:9" x14ac:dyDescent="0.25">
      <c r="A1" s="2" t="s">
        <v>1</v>
      </c>
      <c r="F1" s="26" t="s">
        <v>24</v>
      </c>
      <c r="G1" s="26" t="s">
        <v>25</v>
      </c>
    </row>
    <row r="2" spans="1:9" x14ac:dyDescent="0.25">
      <c r="A2" s="3" t="s">
        <v>12</v>
      </c>
      <c r="F2" s="41" t="s">
        <v>29</v>
      </c>
      <c r="G2" s="41"/>
    </row>
    <row r="3" spans="1:9" x14ac:dyDescent="0.25">
      <c r="B3" s="40" t="s">
        <v>14</v>
      </c>
      <c r="C3" s="40"/>
      <c r="D3" s="3"/>
      <c r="E3" s="3" t="s">
        <v>10</v>
      </c>
      <c r="F3" s="30" t="s">
        <v>21</v>
      </c>
      <c r="G3" s="30" t="s">
        <v>22</v>
      </c>
    </row>
    <row r="4" spans="1:9" ht="16.5" thickBot="1" x14ac:dyDescent="0.3">
      <c r="A4" s="2" t="s">
        <v>2</v>
      </c>
      <c r="B4" s="3" t="s">
        <v>8</v>
      </c>
      <c r="C4" s="3" t="s">
        <v>9</v>
      </c>
      <c r="D4" s="3"/>
      <c r="E4" s="3" t="s">
        <v>13</v>
      </c>
      <c r="F4" s="1">
        <f>630/0.7</f>
        <v>900.00000000000011</v>
      </c>
      <c r="G4" s="1">
        <v>0</v>
      </c>
    </row>
    <row r="5" spans="1:9" x14ac:dyDescent="0.25">
      <c r="A5" s="13" t="s">
        <v>3</v>
      </c>
      <c r="B5" s="4">
        <f>7/10</f>
        <v>0.7</v>
      </c>
      <c r="C5" s="5">
        <v>1</v>
      </c>
      <c r="D5" s="6" t="s">
        <v>18</v>
      </c>
      <c r="E5" s="6">
        <v>630</v>
      </c>
      <c r="F5" s="1">
        <v>0</v>
      </c>
      <c r="G5" s="1">
        <v>630</v>
      </c>
    </row>
    <row r="6" spans="1:9" x14ac:dyDescent="0.25">
      <c r="A6" s="13" t="s">
        <v>4</v>
      </c>
      <c r="B6" s="7">
        <f>5/10</f>
        <v>0.5</v>
      </c>
      <c r="C6" s="18">
        <f>5/6</f>
        <v>0.83333333333333337</v>
      </c>
      <c r="D6" s="22" t="s">
        <v>18</v>
      </c>
      <c r="E6" s="6">
        <v>600</v>
      </c>
    </row>
    <row r="7" spans="1:9" x14ac:dyDescent="0.25">
      <c r="A7" s="13" t="s">
        <v>5</v>
      </c>
      <c r="B7" s="7">
        <v>1</v>
      </c>
      <c r="C7" s="18">
        <f>2/3</f>
        <v>0.66666666666666663</v>
      </c>
      <c r="D7" s="22" t="s">
        <v>18</v>
      </c>
      <c r="E7" s="6">
        <v>708</v>
      </c>
      <c r="F7" s="27" t="s">
        <v>23</v>
      </c>
      <c r="G7" s="27" t="s">
        <v>4</v>
      </c>
    </row>
    <row r="8" spans="1:9" ht="16.5" thickBot="1" x14ac:dyDescent="0.3">
      <c r="A8" s="13" t="s">
        <v>6</v>
      </c>
      <c r="B8" s="8">
        <f>1/10</f>
        <v>0.1</v>
      </c>
      <c r="C8" s="9">
        <f>1/4</f>
        <v>0.25</v>
      </c>
      <c r="D8" s="6" t="s">
        <v>18</v>
      </c>
      <c r="E8" s="6">
        <v>135</v>
      </c>
      <c r="F8" s="41" t="s">
        <v>30</v>
      </c>
      <c r="G8" s="41"/>
    </row>
    <row r="9" spans="1:9" x14ac:dyDescent="0.25">
      <c r="A9" s="1" t="s">
        <v>7</v>
      </c>
      <c r="B9" s="10">
        <v>10</v>
      </c>
      <c r="C9" s="19">
        <v>9</v>
      </c>
      <c r="D9" s="24" t="s">
        <v>19</v>
      </c>
      <c r="E9" s="25" t="s">
        <v>20</v>
      </c>
      <c r="F9" s="30" t="s">
        <v>21</v>
      </c>
      <c r="G9" s="30" t="s">
        <v>22</v>
      </c>
    </row>
    <row r="10" spans="1:9" x14ac:dyDescent="0.25">
      <c r="A10" s="2"/>
      <c r="F10" s="1">
        <f>600/0.5</f>
        <v>1200</v>
      </c>
      <c r="G10" s="1">
        <v>0</v>
      </c>
    </row>
    <row r="11" spans="1:9" x14ac:dyDescent="0.25">
      <c r="A11" s="2" t="s">
        <v>0</v>
      </c>
      <c r="B11" s="11"/>
      <c r="C11" s="11"/>
      <c r="D11" s="11"/>
      <c r="E11" s="11"/>
      <c r="F11" s="11">
        <v>0</v>
      </c>
      <c r="G11" s="1">
        <v>720</v>
      </c>
    </row>
    <row r="12" spans="1:9" x14ac:dyDescent="0.25">
      <c r="B12" s="3"/>
      <c r="C12" s="3"/>
      <c r="D12" s="3"/>
      <c r="E12" s="3"/>
    </row>
    <row r="13" spans="1:9" ht="16.5" thickBot="1" x14ac:dyDescent="0.3">
      <c r="B13" s="3" t="s">
        <v>8</v>
      </c>
      <c r="C13" s="3" t="s">
        <v>9</v>
      </c>
      <c r="D13" s="3"/>
      <c r="E13" s="3"/>
      <c r="F13" s="28" t="s">
        <v>26</v>
      </c>
      <c r="G13" s="28" t="s">
        <v>5</v>
      </c>
    </row>
    <row r="14" spans="1:9" ht="16.5" thickBot="1" x14ac:dyDescent="0.3">
      <c r="A14" s="1" t="s">
        <v>11</v>
      </c>
      <c r="B14" s="16">
        <v>540</v>
      </c>
      <c r="C14" s="17">
        <v>252</v>
      </c>
      <c r="D14" s="23"/>
      <c r="E14" s="20"/>
      <c r="F14" s="41" t="s">
        <v>31</v>
      </c>
      <c r="G14" s="41"/>
    </row>
    <row r="15" spans="1:9" x14ac:dyDescent="0.25">
      <c r="F15" s="30" t="s">
        <v>21</v>
      </c>
      <c r="G15" s="30" t="s">
        <v>22</v>
      </c>
      <c r="I15" s="14"/>
    </row>
    <row r="16" spans="1:9" x14ac:dyDescent="0.25">
      <c r="A16" s="2" t="s">
        <v>15</v>
      </c>
      <c r="B16" s="21">
        <f>SUMPRODUCT(B9:C9,$B$14:$C$14)</f>
        <v>7668</v>
      </c>
      <c r="F16" s="1">
        <v>708</v>
      </c>
      <c r="G16" s="1">
        <v>0</v>
      </c>
      <c r="H16" s="15"/>
    </row>
    <row r="17" spans="1:14" x14ac:dyDescent="0.25">
      <c r="F17" s="1">
        <v>0</v>
      </c>
      <c r="G17" s="38">
        <f>708/0.66667</f>
        <v>1061.99469002655</v>
      </c>
    </row>
    <row r="18" spans="1:14" ht="21.75" customHeight="1" x14ac:dyDescent="0.25">
      <c r="A18" s="2" t="s">
        <v>2</v>
      </c>
      <c r="B18" s="12" t="s">
        <v>16</v>
      </c>
      <c r="C18" s="12" t="s">
        <v>17</v>
      </c>
      <c r="D18" s="12"/>
    </row>
    <row r="19" spans="1:14" x14ac:dyDescent="0.25">
      <c r="A19" s="13" t="s">
        <v>3</v>
      </c>
      <c r="B19" s="6">
        <f>SUMPRODUCT($B$14:$C$14,B5:C5)</f>
        <v>630</v>
      </c>
      <c r="C19" s="1">
        <f>E5</f>
        <v>630</v>
      </c>
    </row>
    <row r="20" spans="1:14" x14ac:dyDescent="0.25">
      <c r="A20" s="13" t="s">
        <v>4</v>
      </c>
      <c r="B20" s="6">
        <f>SUMPRODUCT($B$14:$C$14,B6:C6)</f>
        <v>480</v>
      </c>
      <c r="C20" s="1">
        <f>E6</f>
        <v>600</v>
      </c>
      <c r="F20" s="29" t="s">
        <v>27</v>
      </c>
      <c r="G20" s="29" t="s">
        <v>28</v>
      </c>
    </row>
    <row r="21" spans="1:14" x14ac:dyDescent="0.25">
      <c r="A21" s="13" t="s">
        <v>5</v>
      </c>
      <c r="B21" s="6">
        <f>SUMPRODUCT($B$14:$C$14,B7:C7)</f>
        <v>708</v>
      </c>
      <c r="C21" s="1">
        <v>708</v>
      </c>
      <c r="F21" s="41" t="s">
        <v>32</v>
      </c>
      <c r="G21" s="41"/>
    </row>
    <row r="22" spans="1:14" x14ac:dyDescent="0.25">
      <c r="A22" s="13" t="s">
        <v>6</v>
      </c>
      <c r="B22" s="6">
        <f>SUMPRODUCT($B$14:$C$14,B8:C8)</f>
        <v>117</v>
      </c>
      <c r="C22" s="1">
        <f>E8</f>
        <v>135</v>
      </c>
      <c r="F22" s="30" t="s">
        <v>21</v>
      </c>
      <c r="G22" s="30" t="s">
        <v>22</v>
      </c>
    </row>
    <row r="23" spans="1:14" x14ac:dyDescent="0.25">
      <c r="F23" s="1">
        <f>135/0.1</f>
        <v>1350</v>
      </c>
      <c r="G23" s="1">
        <v>0</v>
      </c>
    </row>
    <row r="24" spans="1:14" x14ac:dyDescent="0.25">
      <c r="F24" s="1">
        <v>0</v>
      </c>
      <c r="G24" s="1">
        <f>135/0.25</f>
        <v>540</v>
      </c>
    </row>
    <row r="25" spans="1:14" x14ac:dyDescent="0.25">
      <c r="K25" s="1" t="s">
        <v>81</v>
      </c>
      <c r="L25" s="3" t="s">
        <v>8</v>
      </c>
      <c r="M25" s="3" t="s">
        <v>9</v>
      </c>
      <c r="N25" s="2" t="s">
        <v>83</v>
      </c>
    </row>
    <row r="26" spans="1:14" x14ac:dyDescent="0.25">
      <c r="K26" s="1" t="s">
        <v>78</v>
      </c>
      <c r="L26" s="1">
        <v>540</v>
      </c>
      <c r="M26" s="1">
        <v>252</v>
      </c>
      <c r="N26" s="42">
        <f>SUMPRODUCT(L26:M26,$B$14:$C$14)</f>
        <v>355104</v>
      </c>
    </row>
    <row r="27" spans="1:14" x14ac:dyDescent="0.25">
      <c r="K27" s="1" t="s">
        <v>82</v>
      </c>
      <c r="L27" s="1">
        <v>300</v>
      </c>
      <c r="M27" s="1">
        <v>420</v>
      </c>
      <c r="N27" s="42">
        <f>SUMPRODUCT(L27:M27,$B$14:$C$14)</f>
        <v>267840</v>
      </c>
    </row>
    <row r="29" spans="1:14" x14ac:dyDescent="0.25">
      <c r="A29" s="1" t="s">
        <v>78</v>
      </c>
    </row>
    <row r="30" spans="1:14" x14ac:dyDescent="0.25">
      <c r="A30" s="1" t="s">
        <v>24</v>
      </c>
      <c r="B30" s="1">
        <f>B5</f>
        <v>0.7</v>
      </c>
      <c r="C30" s="1">
        <f>C5</f>
        <v>1</v>
      </c>
      <c r="D30" s="1" t="s">
        <v>18</v>
      </c>
      <c r="E30" s="1">
        <f>B19</f>
        <v>630</v>
      </c>
      <c r="F30" s="1" t="s">
        <v>79</v>
      </c>
      <c r="G30" s="39" cm="1">
        <f t="array" ref="G30:G31">MMULT(MINVERSE(B30:C31),E30:E31)</f>
        <v>540</v>
      </c>
    </row>
    <row r="31" spans="1:14" x14ac:dyDescent="0.25">
      <c r="A31" s="1" t="s">
        <v>26</v>
      </c>
      <c r="B31" s="1">
        <f>B7</f>
        <v>1</v>
      </c>
      <c r="C31" s="20">
        <f>C7</f>
        <v>0.66666666666666663</v>
      </c>
      <c r="D31" s="1" t="s">
        <v>18</v>
      </c>
      <c r="E31" s="1">
        <f>E7</f>
        <v>708</v>
      </c>
      <c r="F31" s="1" t="s">
        <v>80</v>
      </c>
      <c r="G31" s="39">
        <v>252.00000000000011</v>
      </c>
    </row>
    <row r="33" spans="1:7" x14ac:dyDescent="0.25">
      <c r="A33" s="1" t="s">
        <v>33</v>
      </c>
    </row>
    <row r="34" spans="1:7" x14ac:dyDescent="0.25">
      <c r="A34" s="1" t="s">
        <v>24</v>
      </c>
      <c r="B34" s="1">
        <f>B5</f>
        <v>0.7</v>
      </c>
      <c r="C34" s="1">
        <f>C5</f>
        <v>1</v>
      </c>
      <c r="D34" s="1" t="s">
        <v>18</v>
      </c>
      <c r="E34" s="1">
        <f>E5</f>
        <v>630</v>
      </c>
      <c r="F34" s="1" t="s">
        <v>79</v>
      </c>
      <c r="G34" s="39" cm="1">
        <f t="array" ref="G34:G35">MMULT(MINVERSE(B34:C35),E34:E35)</f>
        <v>300</v>
      </c>
    </row>
    <row r="35" spans="1:7" x14ac:dyDescent="0.25">
      <c r="A35" s="1" t="s">
        <v>27</v>
      </c>
      <c r="B35" s="1">
        <f>B8</f>
        <v>0.1</v>
      </c>
      <c r="C35" s="20">
        <f>C8</f>
        <v>0.25</v>
      </c>
      <c r="D35" s="1" t="s">
        <v>18</v>
      </c>
      <c r="E35" s="1">
        <f>E8</f>
        <v>135</v>
      </c>
      <c r="F35" s="1" t="s">
        <v>80</v>
      </c>
      <c r="G35" s="39">
        <v>420</v>
      </c>
    </row>
  </sheetData>
  <mergeCells count="5">
    <mergeCell ref="B3:C3"/>
    <mergeCell ref="F8:G8"/>
    <mergeCell ref="F2:G2"/>
    <mergeCell ref="F14:G14"/>
    <mergeCell ref="F21:G21"/>
  </mergeCells>
  <phoneticPr fontId="0" type="noConversion"/>
  <printOptions headings="1" gridLines="1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03907-2FC5-443B-B038-80F205A4822E}">
  <dimension ref="A1"/>
  <sheetViews>
    <sheetView zoomScaleNormal="100" workbookViewId="0">
      <selection activeCell="W44" sqref="W44"/>
    </sheetView>
  </sheetViews>
  <sheetFormatPr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 Report 1</vt:lpstr>
      <vt:lpstr>Model</vt:lpstr>
      <vt:lpstr>Sheet1</vt:lpstr>
    </vt:vector>
  </TitlesOfParts>
  <Company>RIT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Williams, Ph.D.</dc:creator>
  <cp:lastModifiedBy>Student</cp:lastModifiedBy>
  <dcterms:created xsi:type="dcterms:W3CDTF">1997-06-03T17:29:30Z</dcterms:created>
  <dcterms:modified xsi:type="dcterms:W3CDTF">2025-06-21T08:06:09Z</dcterms:modified>
</cp:coreProperties>
</file>