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codeName="ThisWorkbook"/>
  <xr:revisionPtr revIDLastSave="0" documentId="13_ncr:1_{04696EC7-0D2F-43B8-A88C-E56CF11CCD46}" xr6:coauthVersionLast="47" xr6:coauthVersionMax="47" xr10:uidLastSave="{00000000-0000-0000-0000-000000000000}"/>
  <bookViews>
    <workbookView xWindow="-120" yWindow="-120" windowWidth="20730" windowHeight="11760"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3" i="11" l="1"/>
  <c r="F18" i="11"/>
  <c r="F17" i="11"/>
  <c r="E17" i="11"/>
  <c r="G22" i="11"/>
  <c r="G16" i="11"/>
  <c r="G12" i="11"/>
  <c r="G8" i="11"/>
  <c r="G7" i="11" l="1"/>
  <c r="E3" i="11"/>
  <c r="H5" i="11" l="1"/>
  <c r="H4" i="11" s="1"/>
  <c r="E9" i="11"/>
  <c r="I5" i="11" l="1"/>
  <c r="H6" i="11"/>
  <c r="I6" i="11"/>
  <c r="J5" i="11"/>
  <c r="F9" i="11"/>
  <c r="E10" i="11" s="1"/>
  <c r="G9" i="11" l="1"/>
  <c r="E11" i="11"/>
  <c r="E13" i="11" s="1"/>
  <c r="F10" i="11"/>
  <c r="G10" i="11" s="1"/>
  <c r="J6" i="11"/>
  <c r="K5" i="11"/>
  <c r="F13" i="11" l="1"/>
  <c r="E14" i="11"/>
  <c r="E15" i="11" s="1"/>
  <c r="F15" i="11" s="1"/>
  <c r="F11" i="11"/>
  <c r="G11" i="11" s="1"/>
  <c r="K6" i="11"/>
  <c r="L5" i="11"/>
  <c r="F14" i="11" l="1"/>
  <c r="L6" i="11"/>
  <c r="M5" i="11"/>
  <c r="G14" i="11"/>
  <c r="G15" i="11" l="1"/>
  <c r="N5" i="11"/>
  <c r="M6" i="11"/>
  <c r="N6" i="11" l="1"/>
  <c r="O5" i="11"/>
  <c r="E18" i="11"/>
  <c r="E19" i="11" s="1"/>
  <c r="F19" i="11" s="1"/>
  <c r="E24" i="11" l="1"/>
  <c r="F24" i="11" s="1"/>
  <c r="F23" i="11"/>
  <c r="E25" i="11"/>
  <c r="F20" i="11"/>
  <c r="E20" i="11"/>
  <c r="P5" i="11"/>
  <c r="O6" i="11"/>
  <c r="O4" i="11"/>
  <c r="F25" i="11" l="1"/>
  <c r="E26" i="11"/>
  <c r="F26" i="11" s="1"/>
  <c r="E21" i="11"/>
  <c r="F21" i="11" s="1"/>
  <c r="P6" i="11"/>
  <c r="Q5" i="11"/>
  <c r="Q6" i="11" l="1"/>
  <c r="R5" i="11"/>
  <c r="R6" i="11" l="1"/>
  <c r="S5" i="11"/>
  <c r="T5" i="11" l="1"/>
  <c r="S6" i="11"/>
  <c r="U5" i="11" l="1"/>
  <c r="T6" i="11"/>
  <c r="U6" i="11" l="1"/>
  <c r="V5" i="11"/>
  <c r="W5" i="11" l="1"/>
  <c r="V4" i="11"/>
  <c r="V6" i="11"/>
  <c r="X5" i="11" l="1"/>
  <c r="W6" i="11"/>
  <c r="X6" i="11" l="1"/>
  <c r="Y5" i="11"/>
  <c r="Y6" i="11" l="1"/>
  <c r="Z5" i="11"/>
  <c r="AA5" i="11" s="1"/>
  <c r="AB5" i="11" l="1"/>
  <c r="AC5" i="11" s="1"/>
  <c r="AA6" i="11"/>
  <c r="Z6" i="11"/>
  <c r="AD5" i="11" l="1"/>
  <c r="AE5" i="11" s="1"/>
  <c r="AF5" i="11" s="1"/>
  <c r="AG5" i="11" s="1"/>
  <c r="AH5" i="11" s="1"/>
  <c r="AI5" i="11" s="1"/>
  <c r="AJ5" i="11" s="1"/>
  <c r="AC4" i="11"/>
  <c r="AB6" i="11"/>
  <c r="AK5" i="11" l="1"/>
  <c r="AL5" i="11" s="1"/>
  <c r="AM5" i="11" s="1"/>
  <c r="AN5" i="11" s="1"/>
  <c r="AO5" i="11" s="1"/>
  <c r="AP5" i="11" s="1"/>
  <c r="AJ4" i="11"/>
  <c r="AC6" i="11"/>
  <c r="AD6" i="11" l="1"/>
  <c r="AE6" i="11" l="1"/>
  <c r="AF6" i="11" l="1"/>
  <c r="AG6" i="11" l="1"/>
  <c r="AH6" i="11" l="1"/>
  <c r="AI6" i="11" l="1"/>
  <c r="AJ6" i="11" l="1"/>
  <c r="AK6" i="11" l="1"/>
  <c r="AL6" i="11" l="1"/>
  <c r="AM6" i="11" l="1"/>
  <c r="AN6" i="11" l="1"/>
  <c r="AO6" i="11" l="1"/>
  <c r="AP6" i="11" l="1"/>
</calcChain>
</file>

<file path=xl/sharedStrings.xml><?xml version="1.0" encoding="utf-8"?>
<sst xmlns="http://schemas.openxmlformats.org/spreadsheetml/2006/main" count="52" uniqueCount="40">
  <si>
    <t>Project Start:</t>
  </si>
  <si>
    <t>PROGRESS</t>
  </si>
  <si>
    <t>ASSIGNED
TO</t>
  </si>
  <si>
    <t>START</t>
  </si>
  <si>
    <t>END</t>
  </si>
  <si>
    <t>DAYS</t>
  </si>
  <si>
    <t>Display Week:</t>
  </si>
  <si>
    <t>TASK</t>
  </si>
  <si>
    <t>Enter Company Name in cell B2.</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</si>
  <si>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</si>
  <si>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</si>
  <si>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</si>
  <si>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</si>
  <si>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</si>
  <si>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</si>
  <si>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</si>
  <si>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</si>
  <si>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BMKG_1</t>
  </si>
  <si>
    <t>All</t>
  </si>
  <si>
    <t>Proposal</t>
  </si>
  <si>
    <t>Kickoff Meeting</t>
  </si>
  <si>
    <t>Progress Report Meeting #1</t>
  </si>
  <si>
    <t>Dataset Preprocessing</t>
  </si>
  <si>
    <t>Desain Model</t>
  </si>
  <si>
    <t xml:space="preserve">Desain Evaluasi dan Desain Analisis Output </t>
  </si>
  <si>
    <t>Progress Report Meeting #2</t>
  </si>
  <si>
    <t>Training, Fine Tuning dan Analisis hasil</t>
  </si>
  <si>
    <t>Progress Report Meeting #3</t>
  </si>
  <si>
    <t>Tahap Persiapan</t>
  </si>
  <si>
    <t>Studi Literatur, Knowledge and Gap Identification</t>
  </si>
  <si>
    <t>Tahap Data Engineering &amp; Analysis</t>
  </si>
  <si>
    <t>Exploratory Data Analysis (EDA)</t>
  </si>
  <si>
    <t>Adam Aji Nugroho dan Rindang Muharza Viawan</t>
  </si>
  <si>
    <t>Tahap Data Modeling &amp; Evaluation</t>
  </si>
  <si>
    <t>Aldhi Prambudi dan Gradytama Elkana</t>
  </si>
  <si>
    <t>Deliverables</t>
  </si>
  <si>
    <t>Menyiapkan Dokumen</t>
  </si>
  <si>
    <t>Menyiapkan Video</t>
  </si>
  <si>
    <t>Menyiapkan  Code Github</t>
  </si>
  <si>
    <t>Closure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</si>
</sst>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1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b/>
      <sz val="11"/>
      <color theme="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4" tint="0.59999389629810485"/>
        <bgColor indexed="64"/>
      </patternFill>
    </fill>
  </fills>
  <borders count="2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14993743705557422"/>
      </left>
      <right style="thin">
        <color theme="0" tint="-0.14993743705557422"/>
      </right>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right style="thin">
        <color theme="0" tint="-0.34998626667073579"/>
      </right>
      <top/>
      <bottom style="medium">
        <color theme="0" tint="-0.14996795556505021"/>
      </bottom>
      <diagonal/>
    </border>
    <border>
      <left/>
      <right style="thin">
        <color theme="0" tint="-0.14993743705557422"/>
      </right>
      <top style="medium">
        <color theme="0" tint="-0.14996795556505021"/>
      </top>
      <bottom/>
      <diagonal/>
    </border>
    <border>
      <left/>
      <right style="thin">
        <color theme="0" tint="-0.14999847407452621"/>
      </right>
      <top/>
      <bottom style="medium">
        <color theme="0" tint="-0.14996795556505021"/>
      </bottom>
      <diagonal/>
    </border>
    <border>
      <left/>
      <right style="thin">
        <color theme="0" tint="-0.14999847407452621"/>
      </right>
      <top/>
      <bottom/>
      <diagonal/>
    </border>
    <border>
      <left style="thin">
        <color theme="0" tint="-0.34998626667073579"/>
      </left>
      <right style="thin">
        <color theme="0" tint="-0.14999847407452621"/>
      </right>
      <top/>
      <bottom style="medium">
        <color theme="0" tint="-0.14996795556505021"/>
      </bottom>
      <diagonal/>
    </border>
    <border>
      <left style="thin">
        <color theme="0" tint="-0.14993743705557422"/>
      </left>
      <right style="thin">
        <color theme="0" tint="-0.14999847407452621"/>
      </right>
      <top style="medium">
        <color theme="0" tint="-0.14996795556505021"/>
      </top>
      <bottom style="medium">
        <color theme="0" tint="-0.14996795556505021"/>
      </bottom>
      <diagonal/>
    </border>
    <border>
      <left/>
      <right style="thin">
        <color theme="0" tint="-0.14999847407452621"/>
      </right>
      <top style="medium">
        <color theme="0" tint="-0.14996795556505021"/>
      </top>
      <bottom style="medium">
        <color theme="0" tint="-0.149967955565050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medium">
        <color theme="0" tint="-0.14996795556505021"/>
      </top>
      <bottom/>
      <diagonal/>
    </border>
    <border>
      <left style="thin">
        <color theme="0" tint="-0.14993743705557422"/>
      </left>
      <right/>
      <top style="medium">
        <color theme="0" tint="-0.14996795556505021"/>
      </top>
      <bottom/>
      <diagonal/>
    </border>
  </borders>
  <cellStyleXfs count="13">
    <xf numFmtId="0" fontId="0" fillId="0" borderId="0"/>
    <xf numFmtId="0" fontId="3" fillId="0" borderId="0" applyNumberFormat="0" applyFill="0" applyBorder="0" applyAlignment="0" applyProtection="0">
      <alignment vertical="top"/>
      <protection locked="0"/>
    </xf>
    <xf numFmtId="9" fontId="6" fillId="0" borderId="0" applyFont="0" applyFill="0" applyBorder="0" applyAlignment="0" applyProtection="0"/>
    <xf numFmtId="0" fontId="13" fillId="0" borderId="0"/>
    <xf numFmtId="43"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5" fontId="6" fillId="0" borderId="3">
      <alignment horizontal="center" vertical="center"/>
    </xf>
    <xf numFmtId="164" fontId="6" fillId="0" borderId="2" applyFill="0">
      <alignment horizontal="center" vertical="center"/>
    </xf>
    <xf numFmtId="0" fontId="6" fillId="0" borderId="2" applyFill="0">
      <alignment horizontal="center" vertical="center"/>
    </xf>
    <xf numFmtId="0" fontId="6" fillId="0" borderId="2" applyFill="0">
      <alignment horizontal="left" vertical="center" indent="2"/>
    </xf>
  </cellStyleXfs>
  <cellXfs count="5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5" fillId="5" borderId="1" xfId="0" applyFont="1" applyFill="1" applyBorder="1" applyAlignment="1">
      <alignment horizontal="left" vertical="center" indent="1"/>
    </xf>
    <xf numFmtId="0" fontId="5" fillId="5" borderId="1" xfId="0" applyFont="1" applyFill="1" applyBorder="1" applyAlignment="1">
      <alignment horizontal="center" vertical="center" wrapText="1"/>
    </xf>
    <xf numFmtId="167" fontId="8" fillId="3" borderId="0" xfId="0" applyNumberFormat="1" applyFont="1" applyFill="1" applyAlignment="1">
      <alignment horizontal="center" vertical="center"/>
    </xf>
    <xf numFmtId="167" fontId="8" fillId="3" borderId="6" xfId="0" applyNumberFormat="1" applyFont="1" applyFill="1" applyBorder="1" applyAlignment="1">
      <alignment horizontal="center" vertical="center"/>
    </xf>
    <xf numFmtId="167" fontId="8" fillId="3" borderId="7" xfId="0" applyNumberFormat="1" applyFont="1" applyFill="1" applyBorder="1" applyAlignment="1">
      <alignment horizontal="center" vertical="center"/>
    </xf>
    <xf numFmtId="0" fontId="9" fillId="4" borderId="8" xfId="0" applyFont="1" applyFill="1" applyBorder="1" applyAlignment="1">
      <alignment horizontal="center" vertical="center" shrinkToFit="1"/>
    </xf>
    <xf numFmtId="0" fontId="11" fillId="0" borderId="0" xfId="0" applyFont="1"/>
    <xf numFmtId="0" fontId="12" fillId="0" borderId="0" xfId="1" applyFont="1" applyAlignment="1" applyProtection="1"/>
    <xf numFmtId="0" fontId="4" fillId="0" borderId="2" xfId="0" applyFont="1" applyBorder="1" applyAlignment="1">
      <alignment horizontal="center" vertical="center"/>
    </xf>
    <xf numFmtId="9" fontId="4" fillId="2"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3" fillId="0" borderId="0" xfId="3"/>
    <xf numFmtId="0" fontId="13" fillId="0" borderId="0" xfId="3" applyAlignment="1">
      <alignment wrapText="1"/>
    </xf>
    <xf numFmtId="0" fontId="13" fillId="0" borderId="0" xfId="0" applyFont="1" applyAlignment="1">
      <alignment horizontal="center"/>
    </xf>
    <xf numFmtId="0" fontId="0" fillId="0" borderId="0" xfId="0" applyAlignment="1">
      <alignment wrapText="1"/>
    </xf>
    <xf numFmtId="0" fontId="10" fillId="0" borderId="0" xfId="5" applyAlignment="1">
      <alignment horizontal="left"/>
    </xf>
    <xf numFmtId="0" fontId="7" fillId="0" borderId="0" xfId="6"/>
    <xf numFmtId="0" fontId="7" fillId="0" borderId="0" xfId="7">
      <alignment vertical="top"/>
    </xf>
    <xf numFmtId="164" fontId="6" fillId="2" borderId="2" xfId="10" applyFill="1">
      <alignment horizontal="center" vertical="center"/>
    </xf>
    <xf numFmtId="0" fontId="6" fillId="2" borderId="2" xfId="11" applyFill="1">
      <alignment horizontal="center" vertical="center"/>
    </xf>
    <xf numFmtId="0" fontId="6" fillId="2" borderId="2" xfId="12" applyFill="1">
      <alignment horizontal="left" vertical="center" indent="2"/>
    </xf>
    <xf numFmtId="0" fontId="0" fillId="0" borderId="10" xfId="0" applyBorder="1"/>
    <xf numFmtId="0" fontId="14" fillId="0" borderId="0" xfId="0" applyFont="1"/>
    <xf numFmtId="0" fontId="15" fillId="0" borderId="0" xfId="1" applyFont="1" applyProtection="1">
      <alignment vertical="top"/>
    </xf>
    <xf numFmtId="0" fontId="6" fillId="2" borderId="2" xfId="12" applyFill="1" applyAlignment="1">
      <alignment horizontal="left" vertical="center" wrapText="1" indent="2"/>
    </xf>
    <xf numFmtId="0" fontId="16" fillId="6" borderId="2" xfId="0" applyFont="1" applyFill="1" applyBorder="1" applyAlignment="1">
      <alignment horizontal="left" vertical="center" indent="1"/>
    </xf>
    <xf numFmtId="0" fontId="6" fillId="6" borderId="2" xfId="11" applyFill="1">
      <alignment horizontal="center" vertical="center"/>
    </xf>
    <xf numFmtId="9" fontId="4"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4" fillId="6" borderId="2" xfId="0" applyNumberFormat="1" applyFont="1" applyFill="1" applyBorder="1" applyAlignment="1">
      <alignment horizontal="center" vertical="center"/>
    </xf>
    <xf numFmtId="0" fontId="0" fillId="0" borderId="11" xfId="0" applyBorder="1" applyAlignment="1">
      <alignment vertical="center"/>
    </xf>
    <xf numFmtId="0" fontId="0" fillId="0" borderId="12" xfId="0" applyBorder="1" applyAlignment="1">
      <alignment vertical="center"/>
    </xf>
    <xf numFmtId="0" fontId="9" fillId="4" borderId="13" xfId="0" applyFont="1" applyFill="1" applyBorder="1" applyAlignment="1">
      <alignment horizontal="center" vertical="center" shrinkToFit="1"/>
    </xf>
    <xf numFmtId="0" fontId="0" fillId="0" borderId="14" xfId="0" applyBorder="1" applyAlignment="1">
      <alignment vertical="center"/>
    </xf>
    <xf numFmtId="167" fontId="8" fillId="3" borderId="16" xfId="0" applyNumberFormat="1" applyFont="1" applyFill="1" applyBorder="1" applyAlignment="1">
      <alignment horizontal="center" vertical="center"/>
    </xf>
    <xf numFmtId="0" fontId="9" fillId="4" borderId="17" xfId="0" applyFont="1" applyFill="1" applyBorder="1" applyAlignment="1">
      <alignment horizontal="center" vertical="center" shrinkToFit="1"/>
    </xf>
    <xf numFmtId="0" fontId="0" fillId="0" borderId="18" xfId="0" applyBorder="1" applyAlignment="1">
      <alignment vertical="center"/>
    </xf>
    <xf numFmtId="0" fontId="9" fillId="4" borderId="15" xfId="0" applyFont="1" applyFill="1" applyBorder="1" applyAlignment="1">
      <alignment horizontal="center" vertical="center" shrinkToFit="1"/>
    </xf>
    <xf numFmtId="0" fontId="0" fillId="0" borderId="19" xfId="0" applyBorder="1" applyAlignment="1">
      <alignment vertical="center"/>
    </xf>
    <xf numFmtId="0" fontId="0" fillId="0" borderId="20" xfId="0" applyBorder="1" applyAlignment="1">
      <alignment vertical="center"/>
    </xf>
    <xf numFmtId="0" fontId="6" fillId="2" borderId="2" xfId="11" applyFill="1" applyAlignment="1">
      <alignment horizontal="center" vertical="center" wrapText="1"/>
    </xf>
    <xf numFmtId="0" fontId="6" fillId="0" borderId="0" xfId="8">
      <alignment horizontal="right" indent="1"/>
    </xf>
    <xf numFmtId="0" fontId="6" fillId="0" borderId="7" xfId="8" applyBorder="1">
      <alignment horizontal="right" indent="1"/>
    </xf>
    <xf numFmtId="165" fontId="6" fillId="0" borderId="3" xfId="9">
      <alignment horizontal="center" vertical="center"/>
    </xf>
    <xf numFmtId="166" fontId="0" fillId="3" borderId="4" xfId="0" applyNumberFormat="1" applyFill="1" applyBorder="1" applyAlignment="1">
      <alignment horizontal="center" vertical="center" wrapText="1"/>
    </xf>
    <xf numFmtId="166" fontId="0" fillId="3" borderId="1" xfId="0" applyNumberFormat="1" applyFill="1" applyBorder="1" applyAlignment="1">
      <alignment horizontal="center" vertical="center" wrapText="1"/>
    </xf>
    <xf numFmtId="166" fontId="0" fillId="3" borderId="5" xfId="0" applyNumberFormat="1" applyFill="1" applyBorder="1" applyAlignment="1">
      <alignment horizontal="center" vertical="center" wrapText="1"/>
    </xf>
    <xf numFmtId="0" fontId="0" fillId="0" borderId="22" xfId="0" applyBorder="1" applyAlignment="1">
      <alignment horizontal="center" vertical="center"/>
    </xf>
    <xf numFmtId="0" fontId="0" fillId="0" borderId="21" xfId="0" applyBorder="1" applyAlignment="1">
      <alignment horizontal="center" vertical="center"/>
    </xf>
    <xf numFmtId="0" fontId="0" fillId="0" borderId="14" xfId="0" applyBorder="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33">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2"/>
      <tableStyleElement type="headerRow" dxfId="31"/>
      <tableStyleElement type="totalRow" dxfId="30"/>
      <tableStyleElement type="firstColumn" dxfId="29"/>
      <tableStyleElement type="lastColumn" dxfId="28"/>
      <tableStyleElement type="firstRowStripe" dxfId="27"/>
      <tableStyleElement type="secondRowStripe" dxfId="26"/>
      <tableStyleElement type="firstColumnStripe" dxfId="25"/>
      <tableStyleElement type="secondColumnStripe" dxfId="2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C0C0"/>
      <color rgb="FF215881"/>
      <color rgb="FF42648A"/>
      <color rgb="FF969696"/>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P29"/>
  <sheetViews>
    <sheetView showGridLines="0" tabSelected="1" showRuler="0" defaultGridColor="0" topLeftCell="B1" colorId="55" zoomScaleNormal="100" zoomScalePageLayoutView="70" workbookViewId="0">
      <pane ySplit="6" topLeftCell="A7" activePane="bottomLeft" state="frozen"/>
      <selection pane="bottomLeft" activeCell="D25" sqref="D25"/>
    </sheetView>
  </sheetViews>
  <sheetFormatPr defaultRowHeight="30" customHeight="1" x14ac:dyDescent="0.25"/>
  <cols>
    <col min="1" max="1" width="2.7109375" style="20" customWidth="1"/>
    <col min="2" max="2" width="28.42578125" bestFit="1" customWidth="1"/>
    <col min="3" max="3" width="30.7109375" customWidth="1"/>
    <col min="4" max="4" width="10.7109375" customWidth="1"/>
    <col min="5" max="5" width="10.42578125" style="5" customWidth="1"/>
    <col min="6" max="6" width="10.42578125" customWidth="1"/>
    <col min="7" max="7" width="6.140625" hidden="1" customWidth="1"/>
    <col min="8" max="63" width="2.5703125" customWidth="1"/>
    <col min="68" max="69" width="10.28515625"/>
  </cols>
  <sheetData>
    <row r="1" spans="1:42" ht="30" customHeight="1" x14ac:dyDescent="0.45">
      <c r="A1" s="21" t="s">
        <v>9</v>
      </c>
      <c r="B1" s="24" t="s">
        <v>17</v>
      </c>
      <c r="C1" s="1"/>
      <c r="D1" s="2"/>
      <c r="E1" s="4"/>
      <c r="F1" s="19"/>
      <c r="G1" s="2"/>
      <c r="H1" s="31"/>
    </row>
    <row r="2" spans="1:42" ht="30" customHeight="1" x14ac:dyDescent="0.3">
      <c r="A2" s="20" t="s">
        <v>8</v>
      </c>
      <c r="B2" s="25"/>
      <c r="H2" s="32"/>
    </row>
    <row r="3" spans="1:42" ht="30" customHeight="1" x14ac:dyDescent="0.25">
      <c r="A3" s="20" t="s">
        <v>14</v>
      </c>
      <c r="B3" s="26"/>
      <c r="C3" s="50" t="s">
        <v>0</v>
      </c>
      <c r="D3" s="51"/>
      <c r="E3" s="52">
        <f>DATE(2022, 7, 3)</f>
        <v>44745</v>
      </c>
      <c r="F3" s="52"/>
    </row>
    <row r="4" spans="1:42" ht="30" customHeight="1" x14ac:dyDescent="0.25">
      <c r="A4" s="21" t="s">
        <v>10</v>
      </c>
      <c r="C4" s="50" t="s">
        <v>6</v>
      </c>
      <c r="D4" s="51"/>
      <c r="E4" s="6">
        <v>1</v>
      </c>
      <c r="H4" s="53">
        <f>H5</f>
        <v>44739</v>
      </c>
      <c r="I4" s="54"/>
      <c r="J4" s="54"/>
      <c r="K4" s="54"/>
      <c r="L4" s="54"/>
      <c r="M4" s="54"/>
      <c r="N4" s="55"/>
      <c r="O4" s="53">
        <f>O5</f>
        <v>44746</v>
      </c>
      <c r="P4" s="54"/>
      <c r="Q4" s="54"/>
      <c r="R4" s="54"/>
      <c r="S4" s="54"/>
      <c r="T4" s="54"/>
      <c r="U4" s="55"/>
      <c r="V4" s="53">
        <f>V5</f>
        <v>44753</v>
      </c>
      <c r="W4" s="54"/>
      <c r="X4" s="54"/>
      <c r="Y4" s="54"/>
      <c r="Z4" s="54"/>
      <c r="AA4" s="54"/>
      <c r="AB4" s="55"/>
      <c r="AC4" s="53">
        <f>AC5</f>
        <v>44760</v>
      </c>
      <c r="AD4" s="54"/>
      <c r="AE4" s="54"/>
      <c r="AF4" s="54"/>
      <c r="AG4" s="54"/>
      <c r="AH4" s="54"/>
      <c r="AI4" s="55"/>
      <c r="AJ4" s="53">
        <f>AJ5</f>
        <v>44767</v>
      </c>
      <c r="AK4" s="54"/>
      <c r="AL4" s="54"/>
      <c r="AM4" s="54"/>
      <c r="AN4" s="54"/>
      <c r="AO4" s="54"/>
      <c r="AP4" s="55"/>
    </row>
    <row r="5" spans="1:42" ht="15" customHeight="1" x14ac:dyDescent="0.25">
      <c r="A5" s="21" t="s">
        <v>11</v>
      </c>
      <c r="B5" s="30"/>
      <c r="C5" s="30"/>
      <c r="D5" s="30"/>
      <c r="E5" s="30"/>
      <c r="F5" s="30"/>
      <c r="H5" s="10">
        <f>Project_Start-WEEKDAY(Project_Start,1)+2+7*(Display_Week-2)</f>
        <v>44739</v>
      </c>
      <c r="I5" s="9">
        <f>H5+1</f>
        <v>44740</v>
      </c>
      <c r="J5" s="9">
        <f t="shared" ref="J5:AP5" si="0">I5+1</f>
        <v>44741</v>
      </c>
      <c r="K5" s="9">
        <f t="shared" si="0"/>
        <v>44742</v>
      </c>
      <c r="L5" s="9">
        <f t="shared" si="0"/>
        <v>44743</v>
      </c>
      <c r="M5" s="9">
        <f t="shared" si="0"/>
        <v>44744</v>
      </c>
      <c r="N5" s="11">
        <f t="shared" si="0"/>
        <v>44745</v>
      </c>
      <c r="O5" s="10">
        <f>N5+1</f>
        <v>44746</v>
      </c>
      <c r="P5" s="9">
        <f>O5+1</f>
        <v>44747</v>
      </c>
      <c r="Q5" s="9">
        <f t="shared" si="0"/>
        <v>44748</v>
      </c>
      <c r="R5" s="9">
        <f t="shared" si="0"/>
        <v>44749</v>
      </c>
      <c r="S5" s="9">
        <f t="shared" si="0"/>
        <v>44750</v>
      </c>
      <c r="T5" s="9">
        <f t="shared" si="0"/>
        <v>44751</v>
      </c>
      <c r="U5" s="11">
        <f t="shared" si="0"/>
        <v>44752</v>
      </c>
      <c r="V5" s="10">
        <f>U5+1</f>
        <v>44753</v>
      </c>
      <c r="W5" s="9">
        <f>V5+1</f>
        <v>44754</v>
      </c>
      <c r="X5" s="9">
        <f t="shared" si="0"/>
        <v>44755</v>
      </c>
      <c r="Y5" s="9">
        <f t="shared" si="0"/>
        <v>44756</v>
      </c>
      <c r="Z5" s="43">
        <f>Y5+1</f>
        <v>44757</v>
      </c>
      <c r="AA5" s="43">
        <f t="shared" si="0"/>
        <v>44758</v>
      </c>
      <c r="AB5" s="11">
        <f>AA5+1</f>
        <v>44759</v>
      </c>
      <c r="AC5" s="10">
        <f>AB5+1</f>
        <v>44760</v>
      </c>
      <c r="AD5" s="9">
        <f>AC5+1</f>
        <v>44761</v>
      </c>
      <c r="AE5" s="9">
        <f t="shared" si="0"/>
        <v>44762</v>
      </c>
      <c r="AF5" s="9">
        <f t="shared" si="0"/>
        <v>44763</v>
      </c>
      <c r="AG5" s="9">
        <f t="shared" si="0"/>
        <v>44764</v>
      </c>
      <c r="AH5" s="9">
        <f t="shared" si="0"/>
        <v>44765</v>
      </c>
      <c r="AI5" s="11">
        <f t="shared" si="0"/>
        <v>44766</v>
      </c>
      <c r="AJ5" s="10">
        <f>AI5+1</f>
        <v>44767</v>
      </c>
      <c r="AK5" s="9">
        <f>AJ5+1</f>
        <v>44768</v>
      </c>
      <c r="AL5" s="9">
        <f t="shared" si="0"/>
        <v>44769</v>
      </c>
      <c r="AM5" s="9">
        <f t="shared" si="0"/>
        <v>44770</v>
      </c>
      <c r="AN5" s="9">
        <f t="shared" si="0"/>
        <v>44771</v>
      </c>
      <c r="AO5" s="9">
        <f t="shared" si="0"/>
        <v>44772</v>
      </c>
      <c r="AP5" s="11">
        <f t="shared" si="0"/>
        <v>44773</v>
      </c>
    </row>
    <row r="6" spans="1:42" ht="30" customHeight="1" thickBot="1" x14ac:dyDescent="0.3">
      <c r="A6" s="21" t="s">
        <v>12</v>
      </c>
      <c r="B6" s="7" t="s">
        <v>7</v>
      </c>
      <c r="C6" s="8" t="s">
        <v>2</v>
      </c>
      <c r="D6" s="8" t="s">
        <v>1</v>
      </c>
      <c r="E6" s="8" t="s">
        <v>3</v>
      </c>
      <c r="F6" s="8" t="s">
        <v>4</v>
      </c>
      <c r="G6" s="8" t="s">
        <v>5</v>
      </c>
      <c r="H6" s="12" t="str">
        <f t="shared" ref="H6" si="1">LEFT(TEXT(H5,"ddd"),1)</f>
        <v>M</v>
      </c>
      <c r="I6" s="12" t="str">
        <f t="shared" ref="I6:AP6" si="2">LEFT(TEXT(I5,"ddd"),1)</f>
        <v>T</v>
      </c>
      <c r="J6" s="12" t="str">
        <f t="shared" si="2"/>
        <v>W</v>
      </c>
      <c r="K6" s="12" t="str">
        <f t="shared" si="2"/>
        <v>T</v>
      </c>
      <c r="L6" s="12" t="str">
        <f t="shared" si="2"/>
        <v>F</v>
      </c>
      <c r="M6" s="12" t="str">
        <f t="shared" si="2"/>
        <v>S</v>
      </c>
      <c r="N6" s="12" t="str">
        <f t="shared" si="2"/>
        <v>S</v>
      </c>
      <c r="O6" s="12" t="str">
        <f t="shared" si="2"/>
        <v>M</v>
      </c>
      <c r="P6" s="12" t="str">
        <f t="shared" si="2"/>
        <v>T</v>
      </c>
      <c r="Q6" s="12" t="str">
        <f t="shared" si="2"/>
        <v>W</v>
      </c>
      <c r="R6" s="12" t="str">
        <f t="shared" si="2"/>
        <v>T</v>
      </c>
      <c r="S6" s="12" t="str">
        <f t="shared" si="2"/>
        <v>F</v>
      </c>
      <c r="T6" s="12" t="str">
        <f t="shared" si="2"/>
        <v>S</v>
      </c>
      <c r="U6" s="12" t="str">
        <f t="shared" si="2"/>
        <v>S</v>
      </c>
      <c r="V6" s="12" t="str">
        <f t="shared" si="2"/>
        <v>M</v>
      </c>
      <c r="W6" s="12" t="str">
        <f t="shared" si="2"/>
        <v>T</v>
      </c>
      <c r="X6" s="12" t="str">
        <f t="shared" si="2"/>
        <v>W</v>
      </c>
      <c r="Y6" s="12" t="str">
        <f t="shared" si="2"/>
        <v>T</v>
      </c>
      <c r="Z6" s="44" t="str">
        <f t="shared" si="2"/>
        <v>F</v>
      </c>
      <c r="AA6" s="46" t="str">
        <f t="shared" si="2"/>
        <v>S</v>
      </c>
      <c r="AB6" s="41" t="str">
        <f t="shared" si="2"/>
        <v>S</v>
      </c>
      <c r="AC6" s="12" t="str">
        <f t="shared" si="2"/>
        <v>M</v>
      </c>
      <c r="AD6" s="12" t="str">
        <f t="shared" si="2"/>
        <v>T</v>
      </c>
      <c r="AE6" s="12" t="str">
        <f t="shared" si="2"/>
        <v>W</v>
      </c>
      <c r="AF6" s="12" t="str">
        <f t="shared" si="2"/>
        <v>T</v>
      </c>
      <c r="AG6" s="12" t="str">
        <f t="shared" si="2"/>
        <v>F</v>
      </c>
      <c r="AH6" s="12" t="str">
        <f t="shared" si="2"/>
        <v>S</v>
      </c>
      <c r="AI6" s="12" t="str">
        <f t="shared" si="2"/>
        <v>S</v>
      </c>
      <c r="AJ6" s="12" t="str">
        <f t="shared" si="2"/>
        <v>M</v>
      </c>
      <c r="AK6" s="12" t="str">
        <f t="shared" si="2"/>
        <v>T</v>
      </c>
      <c r="AL6" s="12" t="str">
        <f t="shared" si="2"/>
        <v>W</v>
      </c>
      <c r="AM6" s="12" t="str">
        <f t="shared" si="2"/>
        <v>T</v>
      </c>
      <c r="AN6" s="12" t="str">
        <f t="shared" si="2"/>
        <v>F</v>
      </c>
      <c r="AO6" s="12" t="str">
        <f t="shared" si="2"/>
        <v>S</v>
      </c>
      <c r="AP6" s="12" t="str">
        <f t="shared" si="2"/>
        <v>S</v>
      </c>
    </row>
    <row r="7" spans="1:42" ht="30" hidden="1" customHeight="1" thickBot="1" x14ac:dyDescent="0.3">
      <c r="A7" s="20" t="s">
        <v>15</v>
      </c>
      <c r="C7" s="23"/>
      <c r="E7"/>
      <c r="G7" t="str">
        <f>IF(OR(ISBLANK(task_start),ISBLANK(task_end)),"",task_end-task_start+1)</f>
        <v/>
      </c>
      <c r="H7" s="17"/>
      <c r="I7" s="17"/>
      <c r="J7" s="17"/>
      <c r="K7" s="17"/>
      <c r="L7" s="17"/>
      <c r="M7" s="17"/>
      <c r="N7" s="17"/>
      <c r="O7" s="17"/>
      <c r="P7" s="17"/>
      <c r="Q7" s="17"/>
      <c r="R7" s="17"/>
      <c r="S7" s="17"/>
      <c r="T7" s="17"/>
      <c r="U7" s="17"/>
      <c r="V7" s="17"/>
      <c r="W7" s="17"/>
      <c r="X7" s="17"/>
      <c r="Y7" s="17"/>
      <c r="Z7" s="45"/>
      <c r="AA7" s="47"/>
      <c r="AB7" s="40"/>
      <c r="AC7" s="17"/>
      <c r="AD7" s="17"/>
      <c r="AE7" s="17"/>
      <c r="AF7" s="17"/>
      <c r="AG7" s="17"/>
      <c r="AH7" s="17"/>
      <c r="AI7" s="17"/>
      <c r="AJ7" s="17"/>
      <c r="AK7" s="17"/>
      <c r="AL7" s="17"/>
      <c r="AM7" s="17"/>
      <c r="AN7" s="17"/>
      <c r="AO7" s="17"/>
      <c r="AP7" s="17"/>
    </row>
    <row r="8" spans="1:42" ht="30" customHeight="1" thickBot="1" x14ac:dyDescent="0.3">
      <c r="B8" s="34" t="s">
        <v>28</v>
      </c>
      <c r="C8" s="35"/>
      <c r="D8" s="36"/>
      <c r="E8" s="37"/>
      <c r="F8" s="38"/>
      <c r="G8" s="15" t="str">
        <f t="shared" ref="G8" si="3">IF(OR(ISBLANK(task_start),ISBLANK(task_end)),"",task_end-task_start+1)</f>
        <v/>
      </c>
      <c r="H8" s="56"/>
      <c r="I8" s="57"/>
      <c r="J8" s="57"/>
      <c r="K8" s="57"/>
      <c r="L8" s="57"/>
      <c r="M8" s="57"/>
      <c r="N8" s="57"/>
      <c r="O8" s="57"/>
      <c r="P8" s="57"/>
      <c r="Q8" s="57"/>
      <c r="R8" s="57"/>
      <c r="S8" s="57"/>
      <c r="T8" s="57"/>
      <c r="U8" s="57"/>
      <c r="V8" s="57"/>
      <c r="W8" s="57"/>
      <c r="X8" s="57"/>
      <c r="Y8" s="57"/>
      <c r="Z8" s="57"/>
      <c r="AA8" s="57"/>
      <c r="AB8" s="57"/>
      <c r="AC8" s="57"/>
      <c r="AD8" s="57"/>
      <c r="AE8" s="57"/>
      <c r="AF8" s="57"/>
      <c r="AG8" s="57"/>
      <c r="AH8" s="57"/>
      <c r="AI8" s="57"/>
      <c r="AJ8" s="57"/>
      <c r="AK8" s="57"/>
      <c r="AL8" s="57"/>
      <c r="AM8" s="57"/>
      <c r="AN8" s="57"/>
      <c r="AO8" s="57"/>
      <c r="AP8" s="58"/>
    </row>
    <row r="9" spans="1:42" s="3" customFormat="1" ht="30" customHeight="1" thickBot="1" x14ac:dyDescent="0.3">
      <c r="A9" s="21" t="s">
        <v>16</v>
      </c>
      <c r="B9" s="29" t="s">
        <v>20</v>
      </c>
      <c r="C9" s="28" t="s">
        <v>18</v>
      </c>
      <c r="D9" s="16">
        <v>1</v>
      </c>
      <c r="E9" s="27">
        <f>Project_Start</f>
        <v>44745</v>
      </c>
      <c r="F9" s="27">
        <f>E9</f>
        <v>44745</v>
      </c>
      <c r="G9" s="15">
        <f t="shared" ref="G9:G16" si="4">IF(OR(ISBLANK(task_start),ISBLANK(task_end)),"",task_end-task_start+1)</f>
        <v>1</v>
      </c>
      <c r="H9" s="17"/>
      <c r="I9" s="17"/>
      <c r="J9" s="17"/>
      <c r="K9" s="17"/>
      <c r="L9" s="17"/>
      <c r="M9" s="17"/>
      <c r="N9" s="17"/>
      <c r="O9" s="17"/>
      <c r="P9" s="17"/>
      <c r="Q9" s="17"/>
      <c r="R9" s="17"/>
      <c r="S9" s="17"/>
      <c r="T9" s="17"/>
      <c r="U9" s="17"/>
      <c r="V9" s="17"/>
      <c r="W9" s="17"/>
      <c r="X9" s="17"/>
      <c r="Y9" s="17"/>
      <c r="Z9" s="45"/>
      <c r="AA9" s="48"/>
      <c r="AB9" s="42"/>
      <c r="AC9" s="17"/>
      <c r="AD9" s="17"/>
      <c r="AE9" s="17"/>
      <c r="AF9" s="17"/>
      <c r="AG9" s="17"/>
      <c r="AH9" s="17"/>
      <c r="AI9" s="17"/>
      <c r="AJ9" s="17"/>
      <c r="AK9" s="17"/>
      <c r="AL9" s="17"/>
      <c r="AM9" s="17"/>
      <c r="AN9" s="17"/>
      <c r="AO9" s="17"/>
      <c r="AP9" s="17"/>
    </row>
    <row r="10" spans="1:42" s="3" customFormat="1" ht="30" customHeight="1" thickBot="1" x14ac:dyDescent="0.3">
      <c r="A10" s="21" t="s">
        <v>13</v>
      </c>
      <c r="B10" s="33" t="s">
        <v>29</v>
      </c>
      <c r="C10" s="28" t="s">
        <v>18</v>
      </c>
      <c r="D10" s="16">
        <v>1</v>
      </c>
      <c r="E10" s="27">
        <f>F9+1</f>
        <v>44746</v>
      </c>
      <c r="F10" s="27">
        <f>E10+8</f>
        <v>44754</v>
      </c>
      <c r="G10" s="15">
        <f t="shared" si="4"/>
        <v>9</v>
      </c>
      <c r="H10" s="17"/>
      <c r="I10" s="17"/>
      <c r="J10" s="17"/>
      <c r="K10" s="17"/>
      <c r="L10" s="17"/>
      <c r="M10" s="17"/>
      <c r="N10" s="17"/>
      <c r="O10" s="17"/>
      <c r="P10" s="17"/>
      <c r="Q10" s="17"/>
      <c r="R10" s="17"/>
      <c r="S10" s="17"/>
      <c r="T10" s="18"/>
      <c r="U10" s="18"/>
      <c r="V10" s="17"/>
      <c r="W10" s="17"/>
      <c r="X10" s="17"/>
      <c r="Y10" s="17"/>
      <c r="Z10" s="45"/>
      <c r="AA10" s="48"/>
      <c r="AB10" s="48"/>
      <c r="AC10" s="40"/>
      <c r="AD10" s="17"/>
      <c r="AE10" s="17"/>
      <c r="AF10" s="17"/>
      <c r="AG10" s="17"/>
      <c r="AH10" s="17"/>
      <c r="AI10" s="17"/>
      <c r="AJ10" s="17"/>
      <c r="AK10" s="17"/>
      <c r="AL10" s="17"/>
      <c r="AM10" s="17"/>
      <c r="AN10" s="17"/>
      <c r="AO10" s="17"/>
      <c r="AP10" s="17"/>
    </row>
    <row r="11" spans="1:42" s="3" customFormat="1" ht="30" customHeight="1" thickBot="1" x14ac:dyDescent="0.3">
      <c r="A11" s="20"/>
      <c r="B11" s="29" t="s">
        <v>19</v>
      </c>
      <c r="C11" s="28" t="s">
        <v>18</v>
      </c>
      <c r="D11" s="16">
        <v>1</v>
      </c>
      <c r="E11" s="27">
        <f>E10+4</f>
        <v>44750</v>
      </c>
      <c r="F11" s="27">
        <f>E11+8</f>
        <v>44758</v>
      </c>
      <c r="G11" s="15">
        <f t="shared" si="4"/>
        <v>9</v>
      </c>
      <c r="H11" s="17"/>
      <c r="I11" s="17"/>
      <c r="J11" s="17"/>
      <c r="K11" s="17"/>
      <c r="L11" s="17"/>
      <c r="M11" s="17"/>
      <c r="N11" s="17"/>
      <c r="O11" s="17"/>
      <c r="P11" s="17"/>
      <c r="Q11" s="17"/>
      <c r="R11" s="17"/>
      <c r="S11" s="17"/>
      <c r="T11" s="17"/>
      <c r="U11" s="17"/>
      <c r="V11" s="17"/>
      <c r="W11" s="17"/>
      <c r="X11" s="17"/>
      <c r="Y11" s="17"/>
      <c r="Z11" s="17"/>
      <c r="AA11" s="39"/>
      <c r="AB11" s="39"/>
      <c r="AC11" s="17"/>
      <c r="AD11" s="17"/>
      <c r="AE11" s="17"/>
      <c r="AF11" s="17"/>
      <c r="AG11" s="17"/>
      <c r="AH11" s="17"/>
      <c r="AI11" s="17"/>
      <c r="AJ11" s="17"/>
      <c r="AK11" s="17"/>
      <c r="AL11" s="17"/>
      <c r="AM11" s="17"/>
      <c r="AN11" s="17"/>
      <c r="AO11" s="17"/>
      <c r="AP11" s="17"/>
    </row>
    <row r="12" spans="1:42" ht="30" customHeight="1" thickBot="1" x14ac:dyDescent="0.3">
      <c r="B12" s="34" t="s">
        <v>30</v>
      </c>
      <c r="C12" s="35"/>
      <c r="D12" s="36"/>
      <c r="E12" s="37"/>
      <c r="F12" s="38"/>
      <c r="G12" s="15" t="str">
        <f t="shared" si="4"/>
        <v/>
      </c>
      <c r="H12" s="56"/>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8"/>
    </row>
    <row r="13" spans="1:42" s="3" customFormat="1" ht="30" customHeight="1" thickBot="1" x14ac:dyDescent="0.3">
      <c r="A13" s="20"/>
      <c r="B13" s="33" t="s">
        <v>31</v>
      </c>
      <c r="C13" s="49" t="s">
        <v>32</v>
      </c>
      <c r="D13" s="16">
        <v>1</v>
      </c>
      <c r="E13" s="27">
        <f>E11+4</f>
        <v>44754</v>
      </c>
      <c r="F13" s="27">
        <f>E13+4</f>
        <v>44758</v>
      </c>
      <c r="G13" s="15"/>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row>
    <row r="14" spans="1:42" s="3" customFormat="1" ht="30" customHeight="1" thickBot="1" x14ac:dyDescent="0.3">
      <c r="A14" s="20"/>
      <c r="B14" s="29" t="s">
        <v>22</v>
      </c>
      <c r="C14" s="49" t="s">
        <v>32</v>
      </c>
      <c r="D14" s="16">
        <v>1</v>
      </c>
      <c r="E14" s="27">
        <f>E13+2</f>
        <v>44756</v>
      </c>
      <c r="F14" s="27">
        <f>E14+4</f>
        <v>44760</v>
      </c>
      <c r="G14" s="15">
        <f t="shared" si="4"/>
        <v>5</v>
      </c>
      <c r="H14" s="17"/>
      <c r="I14" s="17"/>
      <c r="J14" s="17"/>
      <c r="K14" s="17"/>
      <c r="L14" s="17"/>
      <c r="M14" s="17"/>
      <c r="N14" s="17"/>
      <c r="O14" s="17"/>
      <c r="P14" s="17"/>
      <c r="Q14" s="17"/>
      <c r="R14" s="17"/>
      <c r="S14" s="17"/>
      <c r="T14" s="17"/>
      <c r="U14" s="17"/>
      <c r="V14" s="17"/>
      <c r="W14" s="17"/>
      <c r="X14" s="18"/>
      <c r="Y14" s="17"/>
      <c r="Z14" s="17"/>
      <c r="AA14" s="17"/>
      <c r="AB14" s="17"/>
      <c r="AC14" s="17"/>
      <c r="AD14" s="17"/>
      <c r="AE14" s="17"/>
      <c r="AF14" s="17"/>
      <c r="AG14" s="17"/>
      <c r="AH14" s="17"/>
      <c r="AI14" s="17"/>
      <c r="AJ14" s="17"/>
      <c r="AK14" s="17"/>
      <c r="AL14" s="17"/>
      <c r="AM14" s="17"/>
      <c r="AN14" s="17"/>
      <c r="AO14" s="17"/>
      <c r="AP14" s="17"/>
    </row>
    <row r="15" spans="1:42" s="3" customFormat="1" ht="30" customHeight="1" thickBot="1" x14ac:dyDescent="0.3">
      <c r="A15" s="20"/>
      <c r="B15" s="33" t="s">
        <v>21</v>
      </c>
      <c r="C15" s="49" t="s">
        <v>18</v>
      </c>
      <c r="D15" s="16">
        <v>1</v>
      </c>
      <c r="E15" s="27">
        <f>E14+2</f>
        <v>44758</v>
      </c>
      <c r="F15" s="27">
        <f>E15</f>
        <v>44758</v>
      </c>
      <c r="G15" s="15">
        <f t="shared" si="4"/>
        <v>1</v>
      </c>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row>
    <row r="16" spans="1:42" s="3" customFormat="1" ht="30" customHeight="1" thickBot="1" x14ac:dyDescent="0.3">
      <c r="A16" s="20"/>
      <c r="B16" s="34" t="s">
        <v>33</v>
      </c>
      <c r="C16" s="35"/>
      <c r="D16" s="36"/>
      <c r="E16" s="37"/>
      <c r="F16" s="38"/>
      <c r="G16" s="15" t="str">
        <f t="shared" si="4"/>
        <v/>
      </c>
      <c r="H16" s="56"/>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8"/>
    </row>
    <row r="17" spans="1:42" s="3" customFormat="1" ht="30" customHeight="1" thickBot="1" x14ac:dyDescent="0.3">
      <c r="A17" s="20"/>
      <c r="B17" s="29" t="s">
        <v>23</v>
      </c>
      <c r="C17" s="49" t="s">
        <v>34</v>
      </c>
      <c r="D17" s="16">
        <v>1</v>
      </c>
      <c r="E17" s="27">
        <f>E15</f>
        <v>44758</v>
      </c>
      <c r="F17" s="27">
        <f>E17+4</f>
        <v>44762</v>
      </c>
      <c r="G17" s="15"/>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row>
    <row r="18" spans="1:42" s="3" customFormat="1" ht="30" customHeight="1" thickBot="1" x14ac:dyDescent="0.3">
      <c r="A18" s="20"/>
      <c r="B18" s="33" t="s">
        <v>24</v>
      </c>
      <c r="C18" s="49" t="s">
        <v>34</v>
      </c>
      <c r="D18" s="16">
        <v>1</v>
      </c>
      <c r="E18" s="27">
        <f>E17</f>
        <v>44758</v>
      </c>
      <c r="F18" s="27">
        <f>E18+4</f>
        <v>44762</v>
      </c>
      <c r="G18" s="15"/>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row>
    <row r="19" spans="1:42" s="3" customFormat="1" ht="30" customHeight="1" thickBot="1" x14ac:dyDescent="0.3">
      <c r="A19" s="20"/>
      <c r="B19" s="33" t="s">
        <v>25</v>
      </c>
      <c r="C19" s="28" t="s">
        <v>18</v>
      </c>
      <c r="D19" s="16">
        <v>1</v>
      </c>
      <c r="E19" s="27">
        <f>F18</f>
        <v>44762</v>
      </c>
      <c r="F19" s="27">
        <f>E19</f>
        <v>44762</v>
      </c>
      <c r="G19" s="15"/>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row>
    <row r="20" spans="1:42" s="3" customFormat="1" ht="30" customHeight="1" thickBot="1" x14ac:dyDescent="0.3">
      <c r="A20" s="20"/>
      <c r="B20" s="33" t="s">
        <v>26</v>
      </c>
      <c r="C20" s="49" t="s">
        <v>34</v>
      </c>
      <c r="D20" s="16">
        <v>1</v>
      </c>
      <c r="E20" s="27">
        <f>F19</f>
        <v>44762</v>
      </c>
      <c r="F20" s="27">
        <f>F19+4</f>
        <v>44766</v>
      </c>
      <c r="G20" s="15"/>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row>
    <row r="21" spans="1:42" s="3" customFormat="1" ht="30" customHeight="1" thickBot="1" x14ac:dyDescent="0.3">
      <c r="A21" s="20"/>
      <c r="B21" s="33" t="s">
        <v>27</v>
      </c>
      <c r="C21" s="28" t="s">
        <v>18</v>
      </c>
      <c r="D21" s="16">
        <v>1</v>
      </c>
      <c r="E21" s="27">
        <f>F20</f>
        <v>44766</v>
      </c>
      <c r="F21" s="27">
        <f>E21</f>
        <v>44766</v>
      </c>
      <c r="G21" s="15"/>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row>
    <row r="22" spans="1:42" s="3" customFormat="1" ht="30" customHeight="1" thickBot="1" x14ac:dyDescent="0.3">
      <c r="A22" s="20"/>
      <c r="B22" s="34" t="s">
        <v>35</v>
      </c>
      <c r="C22" s="35"/>
      <c r="D22" s="36"/>
      <c r="E22" s="37"/>
      <c r="F22" s="38"/>
      <c r="G22" s="15" t="str">
        <f t="shared" ref="G22" si="5">IF(OR(ISBLANK(task_start),ISBLANK(task_end)),"",task_end-task_start+1)</f>
        <v/>
      </c>
      <c r="H22" s="56"/>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8"/>
    </row>
    <row r="23" spans="1:42" ht="30" customHeight="1" thickBot="1" x14ac:dyDescent="0.3">
      <c r="B23" s="33" t="s">
        <v>36</v>
      </c>
      <c r="C23" s="28" t="s">
        <v>18</v>
      </c>
      <c r="D23" s="16">
        <v>1</v>
      </c>
      <c r="E23" s="27">
        <f>F19+2</f>
        <v>44764</v>
      </c>
      <c r="F23" s="27">
        <f>E23+3</f>
        <v>44767</v>
      </c>
      <c r="G23" s="15"/>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row>
    <row r="24" spans="1:42" ht="30" customHeight="1" thickBot="1" x14ac:dyDescent="0.3">
      <c r="B24" s="33" t="s">
        <v>37</v>
      </c>
      <c r="C24" s="28" t="s">
        <v>18</v>
      </c>
      <c r="D24" s="16">
        <v>1</v>
      </c>
      <c r="E24" s="27">
        <f>E23</f>
        <v>44764</v>
      </c>
      <c r="F24" s="27">
        <f>E24+3</f>
        <v>44767</v>
      </c>
      <c r="G24" s="15"/>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row>
    <row r="25" spans="1:42" ht="30" customHeight="1" thickBot="1" x14ac:dyDescent="0.3">
      <c r="B25" s="33" t="s">
        <v>38</v>
      </c>
      <c r="C25" s="28" t="s">
        <v>18</v>
      </c>
      <c r="D25" s="16">
        <v>1</v>
      </c>
      <c r="E25" s="27">
        <f>E23</f>
        <v>44764</v>
      </c>
      <c r="F25" s="27">
        <f>E25+3</f>
        <v>44767</v>
      </c>
      <c r="G25" s="15"/>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row>
    <row r="26" spans="1:42" ht="30" customHeight="1" thickBot="1" x14ac:dyDescent="0.3">
      <c r="B26" s="34" t="s">
        <v>39</v>
      </c>
      <c r="C26" s="28" t="s">
        <v>18</v>
      </c>
      <c r="D26" s="16">
        <v>1</v>
      </c>
      <c r="E26" s="27">
        <f>E25+4</f>
        <v>44768</v>
      </c>
      <c r="F26" s="27">
        <f>E26</f>
        <v>44768</v>
      </c>
      <c r="G26" s="15"/>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row>
    <row r="28" spans="1:42" ht="30" customHeight="1" x14ac:dyDescent="0.25">
      <c r="C28" s="13"/>
      <c r="F28" s="22"/>
    </row>
    <row r="29" spans="1:42" ht="30" customHeight="1" x14ac:dyDescent="0.25">
      <c r="C29" s="14"/>
    </row>
  </sheetData>
  <mergeCells count="12">
    <mergeCell ref="H22:AP22"/>
    <mergeCell ref="H8:AP8"/>
    <mergeCell ref="H12:AP12"/>
    <mergeCell ref="H16:AP16"/>
    <mergeCell ref="AC4:AI4"/>
    <mergeCell ref="AJ4:AP4"/>
    <mergeCell ref="V4:AB4"/>
    <mergeCell ref="C3:D3"/>
    <mergeCell ref="C4:D4"/>
    <mergeCell ref="E3:F3"/>
    <mergeCell ref="H4:N4"/>
    <mergeCell ref="O4:U4"/>
  </mergeCells>
  <conditionalFormatting sqref="D18:D21 D7 D9:D11 D13 D15 D23:D26">
    <cfRule type="dataBar" priority="4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AO7 H9:AO11 H13:AO15 H17:AO21 H23:AO25">
    <cfRule type="expression" dxfId="23" priority="59">
      <formula>AND(TODAY()&gt;=H$5,TODAY()&lt;I$5)</formula>
    </cfRule>
  </conditionalFormatting>
  <conditionalFormatting sqref="H7:AO7 H9:AO11 H13:AO15 H17:AO21 H23:AO25">
    <cfRule type="expression" dxfId="22" priority="53">
      <formula>AND(task_start&lt;=H$5,ROUNDDOWN((task_end-task_start+1)*task_progress,0)+task_start-1&gt;=H$5)</formula>
    </cfRule>
    <cfRule type="expression" dxfId="21" priority="54" stopIfTrue="1">
      <formula>AND(task_end&gt;=H$5,task_start&lt;I$5)</formula>
    </cfRule>
  </conditionalFormatting>
  <conditionalFormatting sqref="D17">
    <cfRule type="dataBar" priority="26">
      <dataBar>
        <cfvo type="num" val="0"/>
        <cfvo type="num" val="1"/>
        <color theme="0" tint="-0.249977111117893"/>
      </dataBar>
      <extLst>
        <ext xmlns:x14="http://schemas.microsoft.com/office/spreadsheetml/2009/9/main" uri="{B025F937-C7B1-47D3-B67F-A62EFF666E3E}">
          <x14:id>{538CE82B-9F1F-4D70-B5D2-180E6591A00D}</x14:id>
        </ext>
      </extLst>
    </cfRule>
  </conditionalFormatting>
  <conditionalFormatting sqref="AP5:AP7 AP9:AP11 AP13:AP15 AP17:AP21 AP23:AP25">
    <cfRule type="expression" dxfId="20" priority="61">
      <formula>AND(TODAY()&gt;=AP$5,TODAY()&lt;#REF!)</formula>
    </cfRule>
  </conditionalFormatting>
  <conditionalFormatting sqref="AP7 AP9:AP11 AP13:AP15 AP17:AP21 AP23:AP25">
    <cfRule type="expression" dxfId="19" priority="64">
      <formula>AND(task_start&lt;=AP$5,ROUNDDOWN((task_end-task_start+1)*task_progress,0)+task_start-1&gt;=AP$5)</formula>
    </cfRule>
    <cfRule type="expression" dxfId="18" priority="65" stopIfTrue="1">
      <formula>AND(task_end&gt;=AP$5,task_start&lt;#REF!)</formula>
    </cfRule>
  </conditionalFormatting>
  <conditionalFormatting sqref="D8">
    <cfRule type="dataBar" priority="22">
      <dataBar>
        <cfvo type="num" val="0"/>
        <cfvo type="num" val="1"/>
        <color theme="0" tint="-0.249977111117893"/>
      </dataBar>
      <extLst>
        <ext xmlns:x14="http://schemas.microsoft.com/office/spreadsheetml/2009/9/main" uri="{B025F937-C7B1-47D3-B67F-A62EFF666E3E}">
          <x14:id>{5F5A9AE1-620E-40E2-BFB7-5CC14C39FF3F}</x14:id>
        </ext>
      </extLst>
    </cfRule>
  </conditionalFormatting>
  <conditionalFormatting sqref="H8">
    <cfRule type="expression" dxfId="17" priority="25">
      <formula>AND(TODAY()&gt;=H$5,TODAY()&lt;I$5)</formula>
    </cfRule>
  </conditionalFormatting>
  <conditionalFormatting sqref="H8">
    <cfRule type="expression" dxfId="16" priority="23">
      <formula>AND(task_start&lt;=H$5,ROUNDDOWN((task_end-task_start+1)*task_progress,0)+task_start-1&gt;=H$5)</formula>
    </cfRule>
    <cfRule type="expression" dxfId="15" priority="24" stopIfTrue="1">
      <formula>AND(task_end&gt;=H$5,task_start&lt;I$5)</formula>
    </cfRule>
  </conditionalFormatting>
  <conditionalFormatting sqref="D12">
    <cfRule type="dataBar" priority="18">
      <dataBar>
        <cfvo type="num" val="0"/>
        <cfvo type="num" val="1"/>
        <color theme="0" tint="-0.249977111117893"/>
      </dataBar>
      <extLst>
        <ext xmlns:x14="http://schemas.microsoft.com/office/spreadsheetml/2009/9/main" uri="{B025F937-C7B1-47D3-B67F-A62EFF666E3E}">
          <x14:id>{7525EA72-5569-417D-9C55-9135FEF68752}</x14:id>
        </ext>
      </extLst>
    </cfRule>
  </conditionalFormatting>
  <conditionalFormatting sqref="H12">
    <cfRule type="expression" dxfId="14" priority="21">
      <formula>AND(TODAY()&gt;=H$5,TODAY()&lt;I$5)</formula>
    </cfRule>
  </conditionalFormatting>
  <conditionalFormatting sqref="H12">
    <cfRule type="expression" dxfId="13" priority="19">
      <formula>AND(task_start&lt;=H$5,ROUNDDOWN((task_end-task_start+1)*task_progress,0)+task_start-1&gt;=H$5)</formula>
    </cfRule>
    <cfRule type="expression" dxfId="12" priority="20" stopIfTrue="1">
      <formula>AND(task_end&gt;=H$5,task_start&lt;I$5)</formula>
    </cfRule>
  </conditionalFormatting>
  <conditionalFormatting sqref="D14">
    <cfRule type="dataBar" priority="17">
      <dataBar>
        <cfvo type="num" val="0"/>
        <cfvo type="num" val="1"/>
        <color theme="0" tint="-0.249977111117893"/>
      </dataBar>
      <extLst>
        <ext xmlns:x14="http://schemas.microsoft.com/office/spreadsheetml/2009/9/main" uri="{B025F937-C7B1-47D3-B67F-A62EFF666E3E}">
          <x14:id>{51928372-2989-4C46-9DCB-26A2A80F2748}</x14:id>
        </ext>
      </extLst>
    </cfRule>
  </conditionalFormatting>
  <conditionalFormatting sqref="D16">
    <cfRule type="dataBar" priority="13">
      <dataBar>
        <cfvo type="num" val="0"/>
        <cfvo type="num" val="1"/>
        <color theme="0" tint="-0.249977111117893"/>
      </dataBar>
      <extLst>
        <ext xmlns:x14="http://schemas.microsoft.com/office/spreadsheetml/2009/9/main" uri="{B025F937-C7B1-47D3-B67F-A62EFF666E3E}">
          <x14:id>{6A6DB323-18F0-4652-9EB3-EB4E0F8D618A}</x14:id>
        </ext>
      </extLst>
    </cfRule>
  </conditionalFormatting>
  <conditionalFormatting sqref="H16">
    <cfRule type="expression" dxfId="11" priority="16">
      <formula>AND(TODAY()&gt;=H$5,TODAY()&lt;I$5)</formula>
    </cfRule>
  </conditionalFormatting>
  <conditionalFormatting sqref="H16">
    <cfRule type="expression" dxfId="10" priority="14">
      <formula>AND(task_start&lt;=H$5,ROUNDDOWN((task_end-task_start+1)*task_progress,0)+task_start-1&gt;=H$5)</formula>
    </cfRule>
    <cfRule type="expression" dxfId="9" priority="15" stopIfTrue="1">
      <formula>AND(task_end&gt;=H$5,task_start&lt;I$5)</formula>
    </cfRule>
  </conditionalFormatting>
  <conditionalFormatting sqref="D22">
    <cfRule type="dataBar" priority="9">
      <dataBar>
        <cfvo type="num" val="0"/>
        <cfvo type="num" val="1"/>
        <color theme="0" tint="-0.249977111117893"/>
      </dataBar>
      <extLst>
        <ext xmlns:x14="http://schemas.microsoft.com/office/spreadsheetml/2009/9/main" uri="{B025F937-C7B1-47D3-B67F-A62EFF666E3E}">
          <x14:id>{2E39E76C-30B0-4B8F-B4E3-63FD16B5F90B}</x14:id>
        </ext>
      </extLst>
    </cfRule>
  </conditionalFormatting>
  <conditionalFormatting sqref="H22">
    <cfRule type="expression" dxfId="8" priority="12">
      <formula>AND(TODAY()&gt;=H$5,TODAY()&lt;I$5)</formula>
    </cfRule>
  </conditionalFormatting>
  <conditionalFormatting sqref="H22">
    <cfRule type="expression" dxfId="7" priority="10">
      <formula>AND(task_start&lt;=H$5,ROUNDDOWN((task_end-task_start+1)*task_progress,0)+task_start-1&gt;=H$5)</formula>
    </cfRule>
    <cfRule type="expression" dxfId="6" priority="11" stopIfTrue="1">
      <formula>AND(task_end&gt;=H$5,task_start&lt;I$5)</formula>
    </cfRule>
  </conditionalFormatting>
  <conditionalFormatting sqref="H26:AO26">
    <cfRule type="expression" dxfId="5" priority="5">
      <formula>AND(TODAY()&gt;=H$5,TODAY()&lt;I$5)</formula>
    </cfRule>
  </conditionalFormatting>
  <conditionalFormatting sqref="H26:AO26">
    <cfRule type="expression" dxfId="4" priority="3">
      <formula>AND(task_start&lt;=H$5,ROUNDDOWN((task_end-task_start+1)*task_progress,0)+task_start-1&gt;=H$5)</formula>
    </cfRule>
    <cfRule type="expression" dxfId="3" priority="4" stopIfTrue="1">
      <formula>AND(task_end&gt;=H$5,task_start&lt;I$5)</formula>
    </cfRule>
  </conditionalFormatting>
  <conditionalFormatting sqref="AP26">
    <cfRule type="expression" dxfId="2" priority="6">
      <formula>AND(TODAY()&gt;=AP$5,TODAY()&lt;#REF!)</formula>
    </cfRule>
  </conditionalFormatting>
  <conditionalFormatting sqref="AP26">
    <cfRule type="expression" dxfId="1" priority="7">
      <formula>AND(task_start&lt;=AP$5,ROUNDDOWN((task_end-task_start+1)*task_progress,0)+task_start-1&gt;=AP$5)</formula>
    </cfRule>
    <cfRule type="expression" dxfId="0" priority="8" stopIfTrue="1">
      <formula>AND(task_end&gt;=AP$5,task_start&lt;#REF!)</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20 F15"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D18:D21 D7 D9:D11 D13 D15 D23:D26</xm:sqref>
        </x14:conditionalFormatting>
        <x14:conditionalFormatting xmlns:xm="http://schemas.microsoft.com/office/excel/2006/main">
          <x14:cfRule type="dataBar" id="{538CE82B-9F1F-4D70-B5D2-180E6591A00D}">
            <x14:dataBar minLength="0" maxLength="100" gradient="0">
              <x14:cfvo type="num">
                <xm:f>0</xm:f>
              </x14:cfvo>
              <x14:cfvo type="num">
                <xm:f>1</xm:f>
              </x14:cfvo>
              <x14:negativeFillColor rgb="FFFF0000"/>
              <x14:axisColor rgb="FF000000"/>
            </x14:dataBar>
          </x14:cfRule>
          <xm:sqref>D17</xm:sqref>
        </x14:conditionalFormatting>
        <x14:conditionalFormatting xmlns:xm="http://schemas.microsoft.com/office/excel/2006/main">
          <x14:cfRule type="dataBar" id="{5F5A9AE1-620E-40E2-BFB7-5CC14C39FF3F}">
            <x14:dataBar minLength="0" maxLength="100" gradient="0">
              <x14:cfvo type="num">
                <xm:f>0</xm:f>
              </x14:cfvo>
              <x14:cfvo type="num">
                <xm:f>1</xm:f>
              </x14:cfvo>
              <x14:negativeFillColor rgb="FFFF0000"/>
              <x14:axisColor rgb="FF000000"/>
            </x14:dataBar>
          </x14:cfRule>
          <xm:sqref>D8</xm:sqref>
        </x14:conditionalFormatting>
        <x14:conditionalFormatting xmlns:xm="http://schemas.microsoft.com/office/excel/2006/main">
          <x14:cfRule type="dataBar" id="{7525EA72-5569-417D-9C55-9135FEF68752}">
            <x14:dataBar minLength="0" maxLength="100" gradient="0">
              <x14:cfvo type="num">
                <xm:f>0</xm:f>
              </x14:cfvo>
              <x14:cfvo type="num">
                <xm:f>1</xm:f>
              </x14:cfvo>
              <x14:negativeFillColor rgb="FFFF0000"/>
              <x14:axisColor rgb="FF000000"/>
            </x14:dataBar>
          </x14:cfRule>
          <xm:sqref>D12</xm:sqref>
        </x14:conditionalFormatting>
        <x14:conditionalFormatting xmlns:xm="http://schemas.microsoft.com/office/excel/2006/main">
          <x14:cfRule type="dataBar" id="{51928372-2989-4C46-9DCB-26A2A80F2748}">
            <x14:dataBar minLength="0" maxLength="100" gradient="0">
              <x14:cfvo type="num">
                <xm:f>0</xm:f>
              </x14:cfvo>
              <x14:cfvo type="num">
                <xm:f>1</xm:f>
              </x14:cfvo>
              <x14:negativeFillColor rgb="FFFF0000"/>
              <x14:axisColor rgb="FF000000"/>
            </x14:dataBar>
          </x14:cfRule>
          <xm:sqref>D14</xm:sqref>
        </x14:conditionalFormatting>
        <x14:conditionalFormatting xmlns:xm="http://schemas.microsoft.com/office/excel/2006/main">
          <x14:cfRule type="dataBar" id="{6A6DB323-18F0-4652-9EB3-EB4E0F8D618A}">
            <x14:dataBar minLength="0" maxLength="100" gradient="0">
              <x14:cfvo type="num">
                <xm:f>0</xm:f>
              </x14:cfvo>
              <x14:cfvo type="num">
                <xm:f>1</xm:f>
              </x14:cfvo>
              <x14:negativeFillColor rgb="FFFF0000"/>
              <x14:axisColor rgb="FF000000"/>
            </x14:dataBar>
          </x14:cfRule>
          <xm:sqref>D16</xm:sqref>
        </x14:conditionalFormatting>
        <x14:conditionalFormatting xmlns:xm="http://schemas.microsoft.com/office/excel/2006/main">
          <x14:cfRule type="dataBar" id="{2E39E76C-30B0-4B8F-B4E3-63FD16B5F90B}">
            <x14:dataBar minLength="0" maxLength="100" gradient="0">
              <x14:cfvo type="num">
                <xm:f>0</xm:f>
              </x14:cfvo>
              <x14:cfvo type="num">
                <xm:f>1</xm:f>
              </x14:cfvo>
              <x14:negativeFillColor rgb="FFFF0000"/>
              <x14:axisColor rgb="FF000000"/>
            </x14:dataBar>
          </x14:cfRule>
          <xm:sqref>D22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2022-07-27T02:31:07Z</dcterms:modified>
</cp:coreProperties>
</file>