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3"/>
    <sheet state="visible" name="Troncos de Insumo" sheetId="2" r:id="rId4"/>
    <sheet state="visible" name="Patrones de Corte" sheetId="3" r:id="rId5"/>
    <sheet state="visible" name="Información Astilladero" sheetId="4" r:id="rId6"/>
    <sheet state="visible" name="Análisis Utilidad" sheetId="5" r:id="rId7"/>
  </sheets>
  <definedNames>
    <definedName hidden="1" localSheetId="2" name="_xlnm._FilterDatabase">'Patrones de Corte'!$N$63:$O$84</definedName>
    <definedName hidden="1" localSheetId="2" name="Z_1A3EC58B_8AA1_4457_989B_7725876E2442_.wvu.FilterData">'Patrones de Corte'!$C$28:$M$49</definedName>
    <definedName hidden="1" localSheetId="2" name="Z_823C5C0B_F9CE_4436_A6FC_694AA7E279CB_.wvu.FilterData">'Patrones de Corte'!$M$64:$M$84</definedName>
    <definedName hidden="1" localSheetId="2" name="Z_FFF2F1FB_FA7F_40FA_95F4_68B64D7E0E0A_.wvu.FilterData">'Patrones de Corte'!$M$29:$M$48</definedName>
  </definedNames>
  <calcPr/>
  <customWorkbookViews>
    <customWorkbookView activeSheetId="0" maximized="1" tabRatio="600" windowHeight="0" windowWidth="0" guid="{FFF2F1FB-FA7F-40FA-95F4-68B64D7E0E0A}" name="Filtro 1"/>
    <customWorkbookView activeSheetId="0" maximized="1" tabRatio="600" windowHeight="0" windowWidth="0" guid="{1A3EC58B-8AA1-4457-989B-7725876E2442}" name="Filtro 2"/>
    <customWorkbookView activeSheetId="0" maximized="1" tabRatio="600" windowHeight="0" windowWidth="0" guid="{823C5C0B-F9CE-4436-A6FC-694AA7E279CB}" name="Filtro 3"/>
  </customWorkbookViews>
</workbook>
</file>

<file path=xl/sharedStrings.xml><?xml version="1.0" encoding="utf-8"?>
<sst xmlns="http://schemas.openxmlformats.org/spreadsheetml/2006/main" count="240" uniqueCount="102">
  <si>
    <t>Horizonte de planificación</t>
  </si>
  <si>
    <t>Días de duración</t>
  </si>
  <si>
    <t>Largo de Tronco sin cortar [metros]</t>
  </si>
  <si>
    <t>Productos a la venta</t>
  </si>
  <si>
    <t>Largo  [metros]</t>
  </si>
  <si>
    <t>Alfa</t>
  </si>
  <si>
    <t>Beta</t>
  </si>
  <si>
    <t>Costo de Inventario [$]</t>
  </si>
  <si>
    <t>ingreso</t>
  </si>
  <si>
    <t>Precio que maximiza Ingreso</t>
  </si>
  <si>
    <t xml:space="preserve">Demanda </t>
  </si>
  <si>
    <t>precio 1</t>
  </si>
  <si>
    <t>precio 2</t>
  </si>
  <si>
    <t>demanda 1</t>
  </si>
  <si>
    <t>demanda 2</t>
  </si>
  <si>
    <t>elasticidad</t>
  </si>
  <si>
    <t>Pieza 1</t>
  </si>
  <si>
    <t>Pieza 2</t>
  </si>
  <si>
    <t>Pieza 3</t>
  </si>
  <si>
    <t>Pieza 4</t>
  </si>
  <si>
    <t>Pieza 5</t>
  </si>
  <si>
    <t>Pieza 6</t>
  </si>
  <si>
    <t>Pieza 7</t>
  </si>
  <si>
    <t>Pieza 8</t>
  </si>
  <si>
    <t>Pieza 9</t>
  </si>
  <si>
    <t>Prioridad</t>
  </si>
  <si>
    <t>pieza 3</t>
  </si>
  <si>
    <t>pieza 1</t>
  </si>
  <si>
    <t>pieza 2</t>
  </si>
  <si>
    <t>pieza 5</t>
  </si>
  <si>
    <t>pieza 8</t>
  </si>
  <si>
    <t>pieza 7</t>
  </si>
  <si>
    <t>pieza 4</t>
  </si>
  <si>
    <t>pieza 9</t>
  </si>
  <si>
    <t>Día</t>
  </si>
  <si>
    <t>Cantidad                       [troncos de largo 71 metros]</t>
  </si>
  <si>
    <t>Función de insumo                       para los 14 días de horizonte</t>
  </si>
  <si>
    <t>total insumo</t>
  </si>
  <si>
    <t>optimo</t>
  </si>
  <si>
    <t>Insumo antiguo</t>
  </si>
  <si>
    <t>Enofque</t>
  </si>
  <si>
    <t>CT-&gt;Pr</t>
  </si>
  <si>
    <t>Pr-&gt;CT-&gt;AD4</t>
  </si>
  <si>
    <t>Largo</t>
  </si>
  <si>
    <t>Cantidad de productos que se obtienen con cada patrón de corte</t>
  </si>
  <si>
    <t>Cinv</t>
  </si>
  <si>
    <t>Patrones</t>
  </si>
  <si>
    <t>Costo de aplicar el patrón de corte [$]</t>
  </si>
  <si>
    <t>Sobrante [en metros]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</si>
  <si>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</si>
  <si>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</si>
  <si>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</si>
  <si>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</si>
  <si>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</si>
  <si>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</si>
  <si>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</si>
  <si>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</si>
  <si>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</si>
  <si>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</si>
  <si>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</si>
  <si>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</si>
  <si>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</si>
  <si>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</si>
  <si>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</si>
  <si>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</si>
  <si>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</si>
  <si>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</si>
  <si>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</si>
  <si>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</si>
  <si>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</si>
  <si>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Cantidad de productos por corte</t>
  </si>
  <si>
    <t>COSTO PROMEDIO DE OBTENER UNA PIEZA "i" USANDO EL PATRON "j"</t>
  </si>
  <si>
    <t>De menor a mayor</t>
  </si>
  <si>
    <t>MATRIZ PARA SABER SI ESTA LA PIEZA EN EL PATRON</t>
  </si>
  <si>
    <t>Costo inventario</t>
  </si>
  <si>
    <t>Total</t>
  </si>
  <si>
    <t>Costo por metro astillado [$]</t>
  </si>
  <si>
    <t>Precio de venta de un metro de madera astillada</t>
  </si>
  <si>
    <t>costo asti</t>
  </si>
  <si>
    <t>venta asti</t>
  </si>
  <si>
    <t>inventario</t>
  </si>
  <si>
    <t>costo asti + invenx6</t>
  </si>
  <si>
    <t>utilidad</t>
  </si>
  <si>
    <t>Cantidad</t>
  </si>
  <si>
    <t>Ingreso</t>
  </si>
  <si>
    <t>Costo</t>
  </si>
  <si>
    <t>Utilidad</t>
  </si>
  <si>
    <t>UTILIDAD PIEZA 1</t>
  </si>
  <si>
    <t>UTILIDAD PIEZA 2</t>
  </si>
  <si>
    <t>UTILIDAD PIEZA 3</t>
  </si>
  <si>
    <t>UTILIDAD PIEZA 4</t>
  </si>
  <si>
    <t>UTILIDAD PIEZA 5</t>
  </si>
  <si>
    <t>UTILIDAD PIEZA 6</t>
  </si>
  <si>
    <t>UTILIDAD PIEZA 7</t>
  </si>
  <si>
    <t>UTILIDAD PIEZA 8</t>
  </si>
  <si>
    <t>UTILIDAD PIEZA 9</t>
  </si>
  <si>
    <t>Pieza</t>
  </si>
  <si>
    <t>Cantidad óptima (utilidad)</t>
  </si>
  <si>
    <t>Cantidad crítica (utilidad)</t>
  </si>
  <si>
    <t>Precio óptimo</t>
  </si>
  <si>
    <t>Precio Crítico</t>
  </si>
  <si>
    <t>*SE NECESITA 43 TRONCOS PARA SATISFACER ESTAS DEMANDAS MINIMAS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</si>
</sst>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_ * #,##0_ ;_ * \-#,##0_ ;_ * &quot;-&quot;_ ;_ @_ "/>
    <numFmt numFmtId="166" formatCode="0.0"/>
  </numFmts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0" numFmtId="165" xfId="0" applyAlignment="1" applyBorder="1" applyFont="1" applyNumberFormat="1">
      <alignment horizontal="center" vertical="center"/>
    </xf>
    <xf borderId="0" fillId="0" fontId="2" numFmtId="3" xfId="0" applyFont="1" applyNumberFormat="1"/>
    <xf borderId="0" fillId="0" fontId="2" numFmtId="166" xfId="0" applyFont="1" applyNumberFormat="1"/>
    <xf borderId="0" fillId="0" fontId="2" numFmtId="2" xfId="0" applyFont="1" applyNumberFormat="1"/>
    <xf borderId="0" fillId="0" fontId="2" numFmtId="1" xfId="0" applyFont="1" applyNumberFormat="1"/>
    <xf borderId="6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4" fillId="0" fontId="0" numFmtId="165" xfId="0" applyAlignment="1" applyBorder="1" applyFont="1" applyNumberFormat="1">
      <alignment horizontal="center" vertical="center"/>
    </xf>
    <xf borderId="0" fillId="2" fontId="2" numFmtId="3" xfId="0" applyFill="1" applyFont="1" applyNumberFormat="1"/>
    <xf borderId="0" fillId="0" fontId="2" numFmtId="4" xfId="0" applyFont="1" applyNumberFormat="1"/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readingOrder="0" vertical="center"/>
    </xf>
    <xf borderId="9" fillId="0" fontId="0" numFmtId="0" xfId="0" applyAlignment="1" applyBorder="1" applyFont="1">
      <alignment horizontal="center" readingOrder="0" vertical="center"/>
    </xf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0" fillId="0" fontId="0" numFmtId="3" xfId="0" applyAlignment="1" applyFont="1" applyNumberForma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0" numFmtId="165" xfId="0" applyAlignment="1" applyBorder="1" applyFont="1" applyNumberFormat="1">
      <alignment horizontal="center" vertical="center"/>
    </xf>
    <xf borderId="19" fillId="0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0" numFmtId="165" xfId="0" applyAlignment="1" applyBorder="1" applyFont="1" applyNumberFormat="1">
      <alignment horizontal="center" vertical="center"/>
    </xf>
    <xf borderId="22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1" fillId="0" fontId="0" numFmtId="3" xfId="0" applyAlignment="1" applyBorder="1" applyFont="1" applyNumberFormat="1">
      <alignment horizontal="center" vertical="center"/>
    </xf>
    <xf borderId="25" fillId="0" fontId="0" numFmtId="3" xfId="0" applyAlignment="1" applyBorder="1" applyFont="1" applyNumberFormat="1">
      <alignment horizontal="center" vertical="center"/>
    </xf>
    <xf borderId="26" fillId="0" fontId="0" numFmtId="3" xfId="0" applyAlignment="1" applyBorder="1" applyFont="1" applyNumberFormat="1">
      <alignment horizontal="center" vertical="center"/>
    </xf>
    <xf borderId="27" fillId="0" fontId="3" numFmtId="3" xfId="0" applyAlignment="1" applyBorder="1" applyFont="1" applyNumberFormat="1">
      <alignment horizontal="right" vertical="bottom"/>
    </xf>
    <xf borderId="27" fillId="2" fontId="3" numFmtId="3" xfId="0" applyAlignment="1" applyBorder="1" applyFont="1" applyNumberFormat="1">
      <alignment horizontal="right" vertical="bottom"/>
    </xf>
    <xf borderId="21" fillId="0" fontId="1" numFmtId="0" xfId="0" applyAlignment="1" applyBorder="1" applyFont="1">
      <alignment horizontal="center" readingOrder="0" vertical="center"/>
    </xf>
    <xf borderId="26" fillId="0" fontId="2" numFmtId="0" xfId="0" applyBorder="1" applyFont="1"/>
    <xf borderId="21" fillId="0" fontId="0" numFmtId="0" xfId="0" applyAlignment="1" applyBorder="1" applyFont="1">
      <alignment horizontal="center" readingOrder="0" vertical="center"/>
    </xf>
    <xf borderId="25" fillId="0" fontId="2" numFmtId="0" xfId="0" applyBorder="1" applyFont="1"/>
    <xf borderId="3" fillId="0" fontId="1" numFmtId="0" xfId="0" applyAlignment="1" applyBorder="1" applyFont="1">
      <alignment horizontal="center" vertical="center"/>
    </xf>
    <xf borderId="20" fillId="0" fontId="0" numFmtId="3" xfId="0" applyAlignment="1" applyBorder="1" applyFont="1" applyNumberFormat="1">
      <alignment horizontal="center" vertical="center"/>
    </xf>
    <xf borderId="20" fillId="0" fontId="1" numFmtId="3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 vertical="center"/>
    </xf>
    <xf borderId="28" fillId="0" fontId="0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30" fillId="0" fontId="0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1" fillId="0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33" fillId="0" fontId="0" numFmtId="0" xfId="0" applyAlignment="1" applyBorder="1" applyFont="1">
      <alignment horizontal="center" vertical="center"/>
    </xf>
    <xf borderId="34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1" fillId="0" fontId="1" numFmtId="0" xfId="0" applyBorder="1" applyFont="1"/>
    <xf borderId="12" fillId="0" fontId="1" numFmtId="165" xfId="0" applyBorder="1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3" fontId="0" numFmtId="0" xfId="0" applyAlignment="1" applyFill="1" applyFont="1">
      <alignment horizontal="center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4" fontId="0" numFmtId="0" xfId="0" applyAlignment="1" applyFill="1" applyFont="1">
      <alignment horizontal="right" readingOrder="0" shrinkToFit="0" vertical="bottom" wrapText="0"/>
    </xf>
    <xf borderId="0" fillId="5" fontId="0" numFmtId="0" xfId="0" applyAlignment="1" applyFill="1" applyFont="1">
      <alignment horizontal="right"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2" fillId="0" fontId="0" numFmtId="0" xfId="0" applyAlignment="1" applyBorder="1" applyFont="1">
      <alignment horizontal="center" readingOrder="0" shrinkToFit="0" vertical="bottom" wrapText="0"/>
    </xf>
    <xf borderId="0" fillId="4" fontId="2" numFmtId="0" xfId="0" applyAlignment="1" applyFont="1">
      <alignment readingOrder="0"/>
    </xf>
    <xf borderId="17" fillId="0" fontId="0" numFmtId="0" xfId="0" applyAlignment="1" applyBorder="1" applyFont="1">
      <alignment horizontal="center" readingOrder="0" shrinkToFit="0" vertical="bottom" wrapText="0"/>
    </xf>
    <xf borderId="17" fillId="4" fontId="0" numFmtId="0" xfId="0" applyAlignment="1" applyBorder="1" applyFont="1">
      <alignment horizontal="center" readingOrder="0" shrinkToFit="0" vertical="bottom" wrapText="0"/>
    </xf>
    <xf borderId="17" fillId="0" fontId="0" numFmtId="3" xfId="0" applyAlignment="1" applyBorder="1" applyFont="1" applyNumberFormat="1">
      <alignment horizontal="center" readingOrder="0" shrinkToFit="0" vertical="bottom" wrapText="0"/>
    </xf>
    <xf borderId="17" fillId="5" fontId="0" numFmtId="0" xfId="0" applyAlignment="1" applyBorder="1" applyFont="1">
      <alignment horizontal="center" readingOrder="0" shrinkToFit="0" vertical="bottom" wrapText="0"/>
    </xf>
    <xf borderId="20" fillId="0" fontId="0" numFmtId="0" xfId="0" applyAlignment="1" applyBorder="1" applyFont="1">
      <alignment horizontal="center" readingOrder="0" shrinkToFit="0" vertical="bottom" wrapText="0"/>
    </xf>
    <xf borderId="20" fillId="4" fontId="0" numFmtId="0" xfId="0" applyAlignment="1" applyBorder="1" applyFont="1">
      <alignment horizontal="center" readingOrder="0" shrinkToFit="0" vertical="bottom" wrapText="0"/>
    </xf>
    <xf borderId="20" fillId="0" fontId="0" numFmtId="3" xfId="0" applyAlignment="1" applyBorder="1" applyFont="1" applyNumberFormat="1">
      <alignment horizontal="center" readingOrder="0" shrinkToFit="0" vertical="bottom" wrapText="0"/>
    </xf>
    <xf borderId="20" fillId="5" fontId="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1.57"/>
    <col customWidth="1" min="3" max="3" width="11.86"/>
    <col customWidth="1" min="4" max="6" width="9.57"/>
    <col customWidth="1" min="7" max="7" width="10.71"/>
    <col customWidth="1" min="8" max="8" width="17.0"/>
    <col customWidth="1" min="9" max="9" width="16.57"/>
    <col customWidth="1" min="10" max="17" width="10.71"/>
    <col customWidth="1" min="18" max="18" width="12.57"/>
    <col customWidth="1" min="19" max="26" width="10.71"/>
  </cols>
  <sheetData>
    <row r="1">
      <c r="B1" s="1">
        <v>6.0</v>
      </c>
      <c r="C1" s="2"/>
    </row>
    <row r="2">
      <c r="B2" s="3" t="s">
        <v>0</v>
      </c>
      <c r="C2" s="4">
        <v>14.0</v>
      </c>
    </row>
    <row r="4">
      <c r="B4" s="3" t="s">
        <v>1</v>
      </c>
      <c r="C4" s="4">
        <v>6.0</v>
      </c>
      <c r="J4">
        <f>30*71</f>
        <v>2130</v>
      </c>
      <c r="L4">
        <f>7*33</f>
        <v>231</v>
      </c>
    </row>
    <row r="5">
      <c r="B5" s="2"/>
      <c r="C5" s="2"/>
      <c r="L5">
        <f>35*9</f>
        <v>315</v>
      </c>
    </row>
    <row r="6">
      <c r="B6" s="3" t="s">
        <v>2</v>
      </c>
      <c r="C6" s="4">
        <v>71.0</v>
      </c>
      <c r="L6">
        <f>43*10</f>
        <v>430</v>
      </c>
    </row>
    <row r="7">
      <c r="B7" s="2"/>
      <c r="C7" s="2"/>
    </row>
    <row r="8">
      <c r="B8" s="5" t="s">
        <v>3</v>
      </c>
      <c r="C8" s="6" t="s">
        <v>4</v>
      </c>
      <c r="D8" s="6" t="s">
        <v>5</v>
      </c>
      <c r="E8" s="6" t="s">
        <v>6</v>
      </c>
      <c r="F8" s="6" t="s">
        <v>7</v>
      </c>
      <c r="H8" s="7" t="s">
        <v>8</v>
      </c>
      <c r="I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</row>
    <row r="9">
      <c r="A9" s="8"/>
      <c r="B9" s="9" t="s">
        <v>16</v>
      </c>
      <c r="C9" s="10">
        <v>7.0</v>
      </c>
      <c r="D9" s="10">
        <v>66.0</v>
      </c>
      <c r="E9" s="10">
        <v>5.0E-4</v>
      </c>
      <c r="F9" s="11">
        <v>810.0</v>
      </c>
      <c r="G9" s="7">
        <v>3.0</v>
      </c>
      <c r="H9" s="12">
        <f t="shared" ref="H9:H17" si="1">I9*K9</f>
        <v>2178000</v>
      </c>
      <c r="I9" s="13">
        <f t="shared" ref="I9:I17" si="2">D9/(2*E9)</f>
        <v>66000</v>
      </c>
      <c r="K9">
        <f t="shared" ref="K9:K17" si="3">D9-E9*I9</f>
        <v>33</v>
      </c>
      <c r="L9" s="13">
        <f t="shared" ref="L9:L17" si="4">D9/(2*E9)</f>
        <v>66000</v>
      </c>
      <c r="M9" s="7">
        <v>50000.0</v>
      </c>
      <c r="N9">
        <f t="shared" ref="N9:N17" si="5">D9-E9*L9</f>
        <v>33</v>
      </c>
      <c r="O9">
        <f t="shared" ref="O9:O13" si="6">D9-E9*M9</f>
        <v>41</v>
      </c>
      <c r="P9" s="14">
        <f t="shared" ref="P9:P17" si="7">((N9-O9)/(N9+O9))/((L9-M9)/(L9+M9))</f>
        <v>-0.7837837838</v>
      </c>
      <c r="Q9" s="15"/>
    </row>
    <row r="10">
      <c r="A10" s="8"/>
      <c r="B10" s="16" t="s">
        <v>17</v>
      </c>
      <c r="C10" s="17">
        <v>9.0</v>
      </c>
      <c r="D10" s="17">
        <v>71.0</v>
      </c>
      <c r="E10" s="17">
        <v>7.0E-4</v>
      </c>
      <c r="F10" s="18">
        <v>1020.0</v>
      </c>
      <c r="G10" s="7">
        <v>4.0</v>
      </c>
      <c r="H10" s="12">
        <f t="shared" si="1"/>
        <v>1800357.143</v>
      </c>
      <c r="I10" s="13">
        <f t="shared" si="2"/>
        <v>50714.28571</v>
      </c>
      <c r="K10">
        <f t="shared" si="3"/>
        <v>35.5</v>
      </c>
      <c r="L10" s="13">
        <f t="shared" si="4"/>
        <v>50714.28571</v>
      </c>
      <c r="M10" s="7">
        <v>20000.0</v>
      </c>
      <c r="N10">
        <f t="shared" si="5"/>
        <v>35.5</v>
      </c>
      <c r="O10">
        <f t="shared" si="6"/>
        <v>57</v>
      </c>
      <c r="P10" s="14">
        <f t="shared" si="7"/>
        <v>-0.5351351351</v>
      </c>
      <c r="Q10" s="15"/>
    </row>
    <row r="11">
      <c r="A11" s="8"/>
      <c r="B11" s="16" t="s">
        <v>18</v>
      </c>
      <c r="C11" s="17">
        <v>10.0</v>
      </c>
      <c r="D11" s="17">
        <v>87.0</v>
      </c>
      <c r="E11" s="17">
        <v>4.0E-4</v>
      </c>
      <c r="F11" s="18">
        <v>510.0</v>
      </c>
      <c r="G11" s="7">
        <v>2.0</v>
      </c>
      <c r="H11" s="19">
        <f t="shared" si="1"/>
        <v>4730625</v>
      </c>
      <c r="I11" s="13">
        <f t="shared" si="2"/>
        <v>108750</v>
      </c>
      <c r="K11">
        <f t="shared" si="3"/>
        <v>43.5</v>
      </c>
      <c r="L11" s="13">
        <f t="shared" si="4"/>
        <v>108750</v>
      </c>
      <c r="M11" s="7">
        <v>60000.0</v>
      </c>
      <c r="N11">
        <f t="shared" si="5"/>
        <v>43.5</v>
      </c>
      <c r="O11">
        <f t="shared" si="6"/>
        <v>63</v>
      </c>
      <c r="P11" s="14">
        <f t="shared" si="7"/>
        <v>-0.6338028169</v>
      </c>
      <c r="Q11" s="15"/>
    </row>
    <row r="12">
      <c r="A12" s="8"/>
      <c r="B12" s="16" t="s">
        <v>19</v>
      </c>
      <c r="C12" s="17">
        <v>11.0</v>
      </c>
      <c r="D12" s="17">
        <v>42.0</v>
      </c>
      <c r="E12" s="17">
        <v>6.0E-4</v>
      </c>
      <c r="F12" s="18">
        <v>890.0</v>
      </c>
      <c r="G12" s="7">
        <v>8.0</v>
      </c>
      <c r="H12" s="12">
        <f t="shared" si="1"/>
        <v>735000</v>
      </c>
      <c r="I12" s="13">
        <f t="shared" si="2"/>
        <v>35000</v>
      </c>
      <c r="K12">
        <f t="shared" si="3"/>
        <v>21</v>
      </c>
      <c r="L12" s="13">
        <f t="shared" si="4"/>
        <v>35000</v>
      </c>
      <c r="M12" s="7">
        <v>30000.0</v>
      </c>
      <c r="N12">
        <f t="shared" si="5"/>
        <v>21</v>
      </c>
      <c r="O12">
        <f t="shared" si="6"/>
        <v>24</v>
      </c>
      <c r="P12" s="14">
        <f t="shared" si="7"/>
        <v>-0.8666666667</v>
      </c>
      <c r="Q12" s="15"/>
    </row>
    <row r="13">
      <c r="A13" s="8"/>
      <c r="B13" s="16" t="s">
        <v>20</v>
      </c>
      <c r="C13" s="17">
        <v>12.0</v>
      </c>
      <c r="D13" s="17">
        <v>69.0</v>
      </c>
      <c r="E13" s="17">
        <v>9.0E-4</v>
      </c>
      <c r="F13" s="18">
        <v>480.0</v>
      </c>
      <c r="G13" s="7">
        <v>5.0</v>
      </c>
      <c r="H13" s="12">
        <f t="shared" si="1"/>
        <v>1322500</v>
      </c>
      <c r="I13" s="13">
        <f t="shared" si="2"/>
        <v>38333.33333</v>
      </c>
      <c r="K13">
        <f t="shared" si="3"/>
        <v>34.5</v>
      </c>
      <c r="L13" s="13">
        <f t="shared" si="4"/>
        <v>38333.33333</v>
      </c>
      <c r="M13" s="7">
        <v>30000.0</v>
      </c>
      <c r="N13">
        <f t="shared" si="5"/>
        <v>34.5</v>
      </c>
      <c r="O13">
        <f t="shared" si="6"/>
        <v>42</v>
      </c>
      <c r="P13" s="14">
        <f t="shared" si="7"/>
        <v>-0.8039215686</v>
      </c>
      <c r="Q13" s="15"/>
    </row>
    <row r="14">
      <c r="A14" s="8"/>
      <c r="B14" s="16" t="s">
        <v>21</v>
      </c>
      <c r="C14" s="17">
        <v>14.0</v>
      </c>
      <c r="D14" s="17">
        <v>94.0</v>
      </c>
      <c r="E14" s="17">
        <v>2.0E-4</v>
      </c>
      <c r="F14" s="18">
        <v>870.0</v>
      </c>
      <c r="G14" s="7">
        <v>1.0</v>
      </c>
      <c r="H14" s="19">
        <f t="shared" si="1"/>
        <v>11045000</v>
      </c>
      <c r="I14" s="13">
        <f t="shared" si="2"/>
        <v>235000</v>
      </c>
      <c r="K14">
        <f t="shared" si="3"/>
        <v>47</v>
      </c>
      <c r="L14" s="13">
        <f t="shared" si="4"/>
        <v>235000</v>
      </c>
      <c r="M14" s="7">
        <v>250000.0</v>
      </c>
      <c r="N14">
        <f t="shared" si="5"/>
        <v>47</v>
      </c>
      <c r="O14" s="7">
        <v>60.0</v>
      </c>
      <c r="P14" s="14">
        <f t="shared" si="7"/>
        <v>3.92834891</v>
      </c>
      <c r="Q14" s="15">
        <f>(D14-O14)/E14</f>
        <v>170000</v>
      </c>
      <c r="R14" s="20">
        <f>O14*Q14</f>
        <v>10200000</v>
      </c>
      <c r="S14" s="20">
        <f>K14*I14</f>
        <v>11045000</v>
      </c>
    </row>
    <row r="15">
      <c r="A15" s="8"/>
      <c r="B15" s="16" t="s">
        <v>22</v>
      </c>
      <c r="C15" s="17">
        <v>15.0</v>
      </c>
      <c r="D15" s="17">
        <v>39.0</v>
      </c>
      <c r="E15" s="17">
        <v>5.0E-4</v>
      </c>
      <c r="F15" s="18">
        <v>780.0</v>
      </c>
      <c r="G15" s="7">
        <v>7.0</v>
      </c>
      <c r="H15" s="12">
        <f t="shared" si="1"/>
        <v>760500</v>
      </c>
      <c r="I15" s="13">
        <f t="shared" si="2"/>
        <v>39000</v>
      </c>
      <c r="K15">
        <f t="shared" si="3"/>
        <v>19.5</v>
      </c>
      <c r="L15" s="13">
        <f t="shared" si="4"/>
        <v>39000</v>
      </c>
      <c r="M15" s="7">
        <v>30000.0</v>
      </c>
      <c r="N15">
        <f t="shared" si="5"/>
        <v>19.5</v>
      </c>
      <c r="O15">
        <f t="shared" ref="O15:O17" si="8">D15-E15*M15</f>
        <v>24</v>
      </c>
      <c r="P15" s="14">
        <f t="shared" si="7"/>
        <v>-0.7931034483</v>
      </c>
      <c r="Q15" s="15"/>
    </row>
    <row r="16">
      <c r="A16" s="8"/>
      <c r="B16" s="16" t="s">
        <v>23</v>
      </c>
      <c r="C16" s="17">
        <v>20.0</v>
      </c>
      <c r="D16" s="17">
        <v>49.0</v>
      </c>
      <c r="E16" s="17">
        <v>5.0E-4</v>
      </c>
      <c r="F16" s="18">
        <v>1050.0</v>
      </c>
      <c r="G16" s="7">
        <v>6.0</v>
      </c>
      <c r="H16" s="12">
        <f t="shared" si="1"/>
        <v>1200500</v>
      </c>
      <c r="I16" s="13">
        <f t="shared" si="2"/>
        <v>49000</v>
      </c>
      <c r="K16">
        <f t="shared" si="3"/>
        <v>24.5</v>
      </c>
      <c r="L16" s="13">
        <f t="shared" si="4"/>
        <v>49000</v>
      </c>
      <c r="M16" s="7">
        <v>30000.0</v>
      </c>
      <c r="N16">
        <f t="shared" si="5"/>
        <v>24.5</v>
      </c>
      <c r="O16">
        <f t="shared" si="8"/>
        <v>34</v>
      </c>
      <c r="P16" s="14">
        <f t="shared" si="7"/>
        <v>-0.6752136752</v>
      </c>
      <c r="Q16" s="15"/>
    </row>
    <row r="17">
      <c r="A17" s="8"/>
      <c r="B17" s="21" t="s">
        <v>24</v>
      </c>
      <c r="C17" s="22">
        <v>25.0</v>
      </c>
      <c r="D17" s="22">
        <v>27.0</v>
      </c>
      <c r="E17" s="22">
        <v>7.0E-4</v>
      </c>
      <c r="F17" s="23">
        <v>460.0</v>
      </c>
      <c r="G17" s="7">
        <v>9.0</v>
      </c>
      <c r="H17" s="12">
        <f t="shared" si="1"/>
        <v>260357.1429</v>
      </c>
      <c r="I17" s="13">
        <f t="shared" si="2"/>
        <v>19285.71429</v>
      </c>
      <c r="K17">
        <f t="shared" si="3"/>
        <v>13.5</v>
      </c>
      <c r="L17" s="13">
        <f t="shared" si="4"/>
        <v>19285.71429</v>
      </c>
      <c r="M17" s="7">
        <v>10000.0</v>
      </c>
      <c r="N17">
        <f t="shared" si="5"/>
        <v>13.5</v>
      </c>
      <c r="O17">
        <f t="shared" si="8"/>
        <v>20</v>
      </c>
      <c r="P17" s="14">
        <f t="shared" si="7"/>
        <v>-0.6119402985</v>
      </c>
      <c r="Q17" s="15"/>
    </row>
    <row r="18">
      <c r="B18" s="2"/>
      <c r="C18" s="2"/>
    </row>
    <row r="19">
      <c r="B19" s="2"/>
      <c r="C19" s="2"/>
    </row>
    <row r="20">
      <c r="B20" s="2">
        <f t="shared" ref="B20:B32" si="9">D9/E9</f>
        <v>132000</v>
      </c>
      <c r="C20" s="2"/>
      <c r="D20" s="7" t="s">
        <v>25</v>
      </c>
      <c r="H20" s="12">
        <f>SUM(H9:H17)</f>
        <v>24032839.29</v>
      </c>
    </row>
    <row r="21" ht="15.75" customHeight="1">
      <c r="B21" s="2">
        <f t="shared" si="9"/>
        <v>101428.5714</v>
      </c>
      <c r="C21" s="1">
        <v>1.0</v>
      </c>
      <c r="D21" s="7" t="s">
        <v>21</v>
      </c>
    </row>
    <row r="22" ht="15.75" customHeight="1">
      <c r="B22" s="2">
        <f t="shared" si="9"/>
        <v>217500</v>
      </c>
      <c r="C22" s="1">
        <v>2.0</v>
      </c>
      <c r="D22" s="7" t="s">
        <v>26</v>
      </c>
      <c r="G22" s="7">
        <v>6.0</v>
      </c>
      <c r="H22">
        <f>(D9-G22)/E9</f>
        <v>120000</v>
      </c>
    </row>
    <row r="23" ht="15.75" customHeight="1">
      <c r="B23" s="2">
        <f t="shared" si="9"/>
        <v>70000</v>
      </c>
      <c r="C23" s="1">
        <v>3.0</v>
      </c>
      <c r="D23" s="7" t="s">
        <v>27</v>
      </c>
    </row>
    <row r="24" ht="15.75" customHeight="1">
      <c r="B24" s="2">
        <f t="shared" si="9"/>
        <v>76666.66667</v>
      </c>
      <c r="C24" s="1">
        <v>4.0</v>
      </c>
      <c r="D24" s="7" t="s">
        <v>28</v>
      </c>
    </row>
    <row r="25" ht="15.75" customHeight="1">
      <c r="B25" s="2">
        <f t="shared" si="9"/>
        <v>470000</v>
      </c>
      <c r="C25" s="1">
        <v>5.0</v>
      </c>
      <c r="D25" s="7" t="s">
        <v>29</v>
      </c>
    </row>
    <row r="26" ht="15.75" customHeight="1">
      <c r="B26" s="2">
        <f t="shared" si="9"/>
        <v>78000</v>
      </c>
      <c r="C26" s="1">
        <v>6.0</v>
      </c>
      <c r="D26" s="7" t="s">
        <v>30</v>
      </c>
    </row>
    <row r="27" ht="15.75" customHeight="1">
      <c r="B27" s="2">
        <f t="shared" si="9"/>
        <v>98000</v>
      </c>
      <c r="C27" s="1">
        <v>7.0</v>
      </c>
      <c r="D27" s="7" t="s">
        <v>31</v>
      </c>
    </row>
    <row r="28" ht="15.75" customHeight="1">
      <c r="B28" s="2">
        <f t="shared" si="9"/>
        <v>38571.42857</v>
      </c>
      <c r="C28" s="1">
        <v>8.0</v>
      </c>
      <c r="D28" s="7" t="s">
        <v>32</v>
      </c>
    </row>
    <row r="29" ht="15.75" customHeight="1">
      <c r="B29" s="2" t="str">
        <f t="shared" si="9"/>
        <v>#DIV/0!</v>
      </c>
      <c r="C29" s="1">
        <v>9.0</v>
      </c>
      <c r="D29" s="7" t="s">
        <v>33</v>
      </c>
    </row>
    <row r="30" ht="15.75" customHeight="1">
      <c r="B30" s="2" t="str">
        <f t="shared" si="9"/>
        <v>#DIV/0!</v>
      </c>
      <c r="C30" s="1"/>
    </row>
    <row r="31" ht="15.75" customHeight="1">
      <c r="B31" s="2" t="str">
        <f t="shared" si="9"/>
        <v>#VALUE!</v>
      </c>
      <c r="C31" s="1"/>
    </row>
    <row r="32" ht="15.75" customHeight="1">
      <c r="B32" s="2" t="str">
        <f t="shared" si="9"/>
        <v>#VALUE!</v>
      </c>
      <c r="C32" s="2"/>
    </row>
    <row r="33" ht="15.75" customHeight="1">
      <c r="B33" s="2"/>
      <c r="C33" s="2"/>
    </row>
    <row r="34" ht="15.75" customHeight="1">
      <c r="B34" s="2"/>
      <c r="C34" s="2"/>
    </row>
    <row r="35" ht="15.75" customHeight="1">
      <c r="B35" s="2"/>
      <c r="C35" s="2"/>
    </row>
    <row r="36" ht="15.75" customHeight="1">
      <c r="B36" s="2"/>
      <c r="C36" s="2"/>
    </row>
    <row r="37" ht="15.75" customHeight="1">
      <c r="B37" s="2"/>
      <c r="C37" s="2"/>
    </row>
    <row r="38" ht="15.75" customHeight="1">
      <c r="B38" s="2"/>
      <c r="C38" s="2"/>
    </row>
    <row r="39" ht="15.75" customHeight="1">
      <c r="B39" s="2"/>
      <c r="C39" s="2"/>
    </row>
    <row r="40" ht="15.75" customHeight="1">
      <c r="B40" s="2"/>
      <c r="C40" s="2"/>
    </row>
    <row r="41" ht="15.75" customHeight="1">
      <c r="B41" s="2"/>
      <c r="C41" s="2"/>
    </row>
    <row r="42" ht="15.75" customHeight="1">
      <c r="B42" s="2"/>
      <c r="C42" s="2"/>
    </row>
    <row r="43" ht="15.75" customHeight="1">
      <c r="B43" s="2"/>
      <c r="C43" s="2"/>
    </row>
    <row r="44" ht="15.75" customHeight="1">
      <c r="B44" s="2"/>
      <c r="C44" s="2"/>
    </row>
    <row r="45" ht="15.75" customHeight="1">
      <c r="B45" s="2"/>
      <c r="C45" s="2"/>
    </row>
    <row r="46" ht="15.75" customHeight="1">
      <c r="B46" s="2"/>
      <c r="C46" s="2"/>
    </row>
    <row r="47" ht="15.75" customHeight="1">
      <c r="B47" s="2"/>
      <c r="C47" s="2"/>
    </row>
    <row r="48" ht="15.75" customHeight="1">
      <c r="B48" s="2"/>
      <c r="C48" s="2"/>
    </row>
    <row r="49" ht="15.75" customHeight="1">
      <c r="B49" s="2"/>
      <c r="C49" s="2"/>
    </row>
    <row r="50" ht="15.75" customHeight="1">
      <c r="B50" s="2"/>
      <c r="C50" s="2"/>
    </row>
    <row r="51" ht="15.75" customHeight="1">
      <c r="B51" s="2"/>
      <c r="C51" s="2"/>
    </row>
    <row r="52" ht="15.75" customHeight="1">
      <c r="B52" s="2"/>
      <c r="C52" s="2"/>
    </row>
    <row r="53" ht="15.75" customHeight="1">
      <c r="B53" s="2"/>
      <c r="C53" s="2"/>
    </row>
    <row r="54" ht="15.75" customHeight="1">
      <c r="B54" s="2"/>
      <c r="C54" s="2"/>
    </row>
    <row r="55" ht="15.75" customHeight="1">
      <c r="B55" s="2"/>
      <c r="C55" s="2"/>
    </row>
    <row r="56" ht="15.75" customHeight="1">
      <c r="B56" s="2"/>
      <c r="C56" s="2"/>
    </row>
    <row r="57" ht="15.75" customHeight="1">
      <c r="B57" s="2"/>
      <c r="C57" s="2"/>
    </row>
    <row r="58" ht="15.75" customHeight="1">
      <c r="B58" s="2"/>
      <c r="C58" s="2"/>
    </row>
    <row r="59" ht="15.75" customHeight="1">
      <c r="B59" s="2"/>
      <c r="C59" s="2"/>
    </row>
    <row r="60" ht="15.75" customHeight="1">
      <c r="B60" s="2"/>
      <c r="C60" s="2"/>
    </row>
    <row r="61" ht="15.75" customHeight="1">
      <c r="B61" s="2"/>
      <c r="C61" s="2"/>
    </row>
    <row r="62" ht="15.75" customHeight="1">
      <c r="B62" s="2"/>
      <c r="C62" s="2"/>
    </row>
    <row r="63" ht="15.75" customHeight="1">
      <c r="B63" s="2"/>
      <c r="C63" s="2"/>
    </row>
    <row r="64" ht="15.75" customHeight="1">
      <c r="B64" s="2"/>
      <c r="C64" s="2"/>
    </row>
    <row r="65" ht="15.75" customHeight="1">
      <c r="B65" s="2"/>
      <c r="C65" s="2"/>
    </row>
    <row r="66" ht="15.75" customHeight="1">
      <c r="B66" s="2"/>
      <c r="C66" s="2"/>
    </row>
    <row r="67" ht="15.75" customHeight="1">
      <c r="B67" s="2"/>
      <c r="C67" s="2"/>
    </row>
    <row r="68" ht="15.75" customHeight="1">
      <c r="B68" s="2"/>
      <c r="C68" s="2"/>
    </row>
    <row r="69" ht="15.75" customHeight="1">
      <c r="B69" s="2"/>
      <c r="C69" s="2"/>
    </row>
    <row r="70" ht="15.75" customHeight="1">
      <c r="B70" s="2"/>
      <c r="C70" s="2"/>
    </row>
    <row r="71" ht="15.75" customHeight="1">
      <c r="B71" s="2"/>
      <c r="C71" s="2"/>
    </row>
    <row r="72" ht="15.75" customHeight="1">
      <c r="B72" s="2"/>
      <c r="C72" s="2"/>
    </row>
    <row r="73" ht="15.75" customHeight="1">
      <c r="B73" s="2"/>
      <c r="C73" s="2"/>
    </row>
    <row r="74" ht="15.75" customHeight="1">
      <c r="B74" s="2"/>
      <c r="C74" s="2"/>
    </row>
    <row r="75" ht="15.75" customHeight="1">
      <c r="B75" s="2"/>
      <c r="C75" s="2"/>
    </row>
    <row r="76" ht="15.75" customHeight="1">
      <c r="B76" s="2"/>
      <c r="C76" s="2"/>
    </row>
    <row r="77" ht="15.75" customHeight="1">
      <c r="B77" s="2"/>
      <c r="C77" s="2"/>
    </row>
    <row r="78" ht="15.75" customHeight="1">
      <c r="B78" s="2"/>
      <c r="C78" s="2"/>
    </row>
    <row r="79" ht="15.75" customHeight="1">
      <c r="B79" s="2"/>
      <c r="C79" s="2"/>
    </row>
    <row r="80" ht="15.75" customHeight="1">
      <c r="B80" s="2"/>
      <c r="C80" s="2"/>
    </row>
    <row r="81" ht="15.75" customHeight="1"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>
      <c r="B322" s="2"/>
      <c r="C322" s="2"/>
    </row>
    <row r="323" ht="15.75" customHeight="1">
      <c r="B323" s="2"/>
      <c r="C323" s="2"/>
    </row>
    <row r="324" ht="15.75" customHeight="1">
      <c r="B324" s="2"/>
      <c r="C324" s="2"/>
    </row>
    <row r="325" ht="15.75" customHeight="1">
      <c r="B325" s="2"/>
      <c r="C325" s="2"/>
    </row>
    <row r="326" ht="15.75" customHeight="1">
      <c r="B326" s="2"/>
      <c r="C326" s="2"/>
    </row>
    <row r="327" ht="15.75" customHeight="1">
      <c r="B327" s="2"/>
      <c r="C327" s="2"/>
    </row>
    <row r="328" ht="15.75" customHeight="1">
      <c r="B328" s="2"/>
      <c r="C328" s="2"/>
    </row>
    <row r="329" ht="15.75" customHeight="1">
      <c r="B329" s="2"/>
      <c r="C329" s="2"/>
    </row>
    <row r="330" ht="15.75" customHeight="1">
      <c r="B330" s="2"/>
      <c r="C330" s="2"/>
    </row>
    <row r="331" ht="15.75" customHeight="1">
      <c r="B331" s="2"/>
      <c r="C331" s="2"/>
    </row>
    <row r="332" ht="15.75" customHeight="1">
      <c r="B332" s="2"/>
      <c r="C332" s="2"/>
    </row>
    <row r="333" ht="15.75" customHeight="1">
      <c r="B333" s="2"/>
      <c r="C333" s="2"/>
    </row>
    <row r="334" ht="15.75" customHeight="1">
      <c r="B334" s="2"/>
      <c r="C334" s="2"/>
    </row>
    <row r="335" ht="15.75" customHeight="1">
      <c r="B335" s="2"/>
      <c r="C335" s="2"/>
    </row>
    <row r="336" ht="15.75" customHeight="1">
      <c r="B336" s="2"/>
      <c r="C336" s="2"/>
    </row>
    <row r="337" ht="15.75" customHeight="1">
      <c r="B337" s="2"/>
      <c r="C337" s="2"/>
    </row>
    <row r="338" ht="15.75" customHeight="1">
      <c r="B338" s="2"/>
      <c r="C338" s="2"/>
    </row>
    <row r="339" ht="15.75" customHeight="1">
      <c r="B339" s="2"/>
      <c r="C339" s="2"/>
    </row>
    <row r="340" ht="15.75" customHeight="1">
      <c r="B340" s="2"/>
      <c r="C340" s="2"/>
    </row>
    <row r="341" ht="15.75" customHeight="1">
      <c r="B341" s="2"/>
      <c r="C341" s="2"/>
    </row>
    <row r="342" ht="15.75" customHeight="1">
      <c r="B342" s="2"/>
      <c r="C342" s="2"/>
    </row>
    <row r="343" ht="15.75" customHeight="1">
      <c r="B343" s="2"/>
      <c r="C343" s="2"/>
    </row>
    <row r="344" ht="15.75" customHeight="1">
      <c r="B344" s="2"/>
      <c r="C344" s="2"/>
    </row>
    <row r="345" ht="15.75" customHeight="1">
      <c r="B345" s="2"/>
      <c r="C345" s="2"/>
    </row>
    <row r="346" ht="15.75" customHeight="1">
      <c r="B346" s="2"/>
      <c r="C346" s="2"/>
    </row>
    <row r="347" ht="15.75" customHeight="1">
      <c r="B347" s="2"/>
      <c r="C347" s="2"/>
    </row>
    <row r="348" ht="15.75" customHeight="1">
      <c r="B348" s="2"/>
      <c r="C348" s="2"/>
    </row>
    <row r="349" ht="15.75" customHeight="1">
      <c r="B349" s="2"/>
      <c r="C349" s="2"/>
    </row>
    <row r="350" ht="15.75" customHeight="1">
      <c r="B350" s="2"/>
      <c r="C350" s="2"/>
    </row>
    <row r="351" ht="15.75" customHeight="1">
      <c r="B351" s="2"/>
      <c r="C351" s="2"/>
    </row>
    <row r="352" ht="15.75" customHeight="1">
      <c r="B352" s="2"/>
      <c r="C352" s="2"/>
    </row>
    <row r="353" ht="15.75" customHeight="1">
      <c r="B353" s="2"/>
      <c r="C353" s="2"/>
    </row>
    <row r="354" ht="15.75" customHeight="1">
      <c r="B354" s="2"/>
      <c r="C354" s="2"/>
    </row>
    <row r="355" ht="15.75" customHeight="1">
      <c r="B355" s="2"/>
      <c r="C355" s="2"/>
    </row>
    <row r="356" ht="15.75" customHeight="1">
      <c r="B356" s="2"/>
      <c r="C356" s="2"/>
    </row>
    <row r="357" ht="15.75" customHeight="1">
      <c r="B357" s="2"/>
      <c r="C357" s="2"/>
    </row>
    <row r="358" ht="15.75" customHeight="1">
      <c r="B358" s="2"/>
      <c r="C358" s="2"/>
    </row>
    <row r="359" ht="15.75" customHeight="1">
      <c r="B359" s="2"/>
      <c r="C359" s="2"/>
    </row>
    <row r="360" ht="15.75" customHeight="1">
      <c r="B360" s="2"/>
      <c r="C360" s="2"/>
    </row>
    <row r="361" ht="15.75" customHeight="1">
      <c r="B361" s="2"/>
      <c r="C361" s="2"/>
    </row>
    <row r="362" ht="15.75" customHeight="1">
      <c r="B362" s="2"/>
      <c r="C362" s="2"/>
    </row>
    <row r="363" ht="15.75" customHeight="1">
      <c r="B363" s="2"/>
      <c r="C363" s="2"/>
    </row>
    <row r="364" ht="15.75" customHeight="1">
      <c r="B364" s="2"/>
      <c r="C364" s="2"/>
    </row>
    <row r="365" ht="15.75" customHeight="1">
      <c r="B365" s="2"/>
      <c r="C365" s="2"/>
    </row>
    <row r="366" ht="15.75" customHeight="1">
      <c r="B366" s="2"/>
      <c r="C366" s="2"/>
    </row>
    <row r="367" ht="15.75" customHeight="1">
      <c r="B367" s="2"/>
      <c r="C367" s="2"/>
    </row>
    <row r="368" ht="15.75" customHeight="1">
      <c r="B368" s="2"/>
      <c r="C368" s="2"/>
    </row>
    <row r="369" ht="15.75" customHeight="1">
      <c r="B369" s="2"/>
      <c r="C369" s="2"/>
    </row>
    <row r="370" ht="15.75" customHeight="1">
      <c r="B370" s="2"/>
      <c r="C370" s="2"/>
    </row>
    <row r="371" ht="15.75" customHeight="1">
      <c r="B371" s="2"/>
      <c r="C371" s="2"/>
    </row>
    <row r="372" ht="15.75" customHeight="1">
      <c r="B372" s="2"/>
      <c r="C372" s="2"/>
    </row>
    <row r="373" ht="15.75" customHeight="1">
      <c r="B373" s="2"/>
      <c r="C373" s="2"/>
    </row>
    <row r="374" ht="15.75" customHeight="1">
      <c r="B374" s="2"/>
      <c r="C374" s="2"/>
    </row>
    <row r="375" ht="15.75" customHeight="1">
      <c r="B375" s="2"/>
      <c r="C375" s="2"/>
    </row>
    <row r="376" ht="15.75" customHeight="1">
      <c r="B376" s="2"/>
      <c r="C376" s="2"/>
    </row>
    <row r="377" ht="15.75" customHeight="1">
      <c r="B377" s="2"/>
      <c r="C377" s="2"/>
    </row>
    <row r="378" ht="15.75" customHeight="1">
      <c r="B378" s="2"/>
      <c r="C378" s="2"/>
    </row>
    <row r="379" ht="15.75" customHeight="1">
      <c r="B379" s="2"/>
      <c r="C379" s="2"/>
    </row>
    <row r="380" ht="15.75" customHeight="1">
      <c r="B380" s="2"/>
      <c r="C380" s="2"/>
    </row>
    <row r="381" ht="15.75" customHeight="1">
      <c r="B381" s="2"/>
      <c r="C381" s="2"/>
    </row>
    <row r="382" ht="15.75" customHeight="1">
      <c r="B382" s="2"/>
      <c r="C382" s="2"/>
    </row>
    <row r="383" ht="15.75" customHeight="1">
      <c r="B383" s="2"/>
      <c r="C383" s="2"/>
    </row>
    <row r="384" ht="15.75" customHeight="1">
      <c r="B384" s="2"/>
      <c r="C384" s="2"/>
    </row>
    <row r="385" ht="15.75" customHeight="1">
      <c r="B385" s="2"/>
      <c r="C385" s="2"/>
    </row>
    <row r="386" ht="15.75" customHeight="1">
      <c r="B386" s="2"/>
      <c r="C386" s="2"/>
    </row>
    <row r="387" ht="15.75" customHeight="1">
      <c r="B387" s="2"/>
      <c r="C387" s="2"/>
    </row>
    <row r="388" ht="15.75" customHeight="1">
      <c r="B388" s="2"/>
      <c r="C388" s="2"/>
    </row>
    <row r="389" ht="15.75" customHeight="1">
      <c r="B389" s="2"/>
      <c r="C389" s="2"/>
    </row>
    <row r="390" ht="15.75" customHeight="1">
      <c r="B390" s="2"/>
      <c r="C390" s="2"/>
    </row>
    <row r="391" ht="15.75" customHeight="1">
      <c r="B391" s="2"/>
      <c r="C391" s="2"/>
    </row>
    <row r="392" ht="15.75" customHeight="1">
      <c r="B392" s="2"/>
      <c r="C392" s="2"/>
    </row>
    <row r="393" ht="15.75" customHeight="1">
      <c r="B393" s="2"/>
      <c r="C393" s="2"/>
    </row>
    <row r="394" ht="15.75" customHeight="1">
      <c r="B394" s="2"/>
      <c r="C394" s="2"/>
    </row>
    <row r="395" ht="15.75" customHeight="1">
      <c r="B395" s="2"/>
      <c r="C395" s="2"/>
    </row>
    <row r="396" ht="15.75" customHeight="1">
      <c r="B396" s="2"/>
      <c r="C396" s="2"/>
    </row>
    <row r="397" ht="15.75" customHeight="1">
      <c r="B397" s="2"/>
      <c r="C397" s="2"/>
    </row>
    <row r="398" ht="15.75" customHeight="1">
      <c r="B398" s="2"/>
      <c r="C398" s="2"/>
    </row>
    <row r="399" ht="15.75" customHeight="1">
      <c r="B399" s="2"/>
      <c r="C399" s="2"/>
    </row>
    <row r="400" ht="15.75" customHeight="1">
      <c r="B400" s="2"/>
      <c r="C400" s="2"/>
    </row>
    <row r="401" ht="15.75" customHeight="1">
      <c r="B401" s="2"/>
      <c r="C401" s="2"/>
    </row>
    <row r="402" ht="15.75" customHeight="1">
      <c r="B402" s="2"/>
      <c r="C402" s="2"/>
    </row>
    <row r="403" ht="15.75" customHeight="1">
      <c r="B403" s="2"/>
      <c r="C403" s="2"/>
    </row>
    <row r="404" ht="15.75" customHeight="1">
      <c r="B404" s="2"/>
      <c r="C404" s="2"/>
    </row>
    <row r="405" ht="15.75" customHeight="1">
      <c r="B405" s="2"/>
      <c r="C405" s="2"/>
    </row>
    <row r="406" ht="15.75" customHeight="1">
      <c r="B406" s="2"/>
      <c r="C406" s="2"/>
    </row>
    <row r="407" ht="15.75" customHeight="1">
      <c r="B407" s="2"/>
      <c r="C407" s="2"/>
    </row>
    <row r="408" ht="15.75" customHeight="1">
      <c r="B408" s="2"/>
      <c r="C408" s="2"/>
    </row>
    <row r="409" ht="15.75" customHeight="1">
      <c r="B409" s="2"/>
      <c r="C409" s="2"/>
    </row>
    <row r="410" ht="15.75" customHeight="1">
      <c r="B410" s="2"/>
      <c r="C410" s="2"/>
    </row>
    <row r="411" ht="15.75" customHeight="1">
      <c r="B411" s="2"/>
      <c r="C411" s="2"/>
    </row>
    <row r="412" ht="15.75" customHeight="1">
      <c r="B412" s="2"/>
      <c r="C412" s="2"/>
    </row>
    <row r="413" ht="15.75" customHeight="1">
      <c r="B413" s="2"/>
      <c r="C413" s="2"/>
    </row>
    <row r="414" ht="15.75" customHeight="1">
      <c r="B414" s="2"/>
      <c r="C414" s="2"/>
    </row>
    <row r="415" ht="15.75" customHeight="1">
      <c r="B415" s="2"/>
      <c r="C415" s="2"/>
    </row>
    <row r="416" ht="15.75" customHeight="1">
      <c r="B416" s="2"/>
      <c r="C416" s="2"/>
    </row>
    <row r="417" ht="15.75" customHeight="1">
      <c r="B417" s="2"/>
      <c r="C417" s="2"/>
    </row>
    <row r="418" ht="15.75" customHeight="1">
      <c r="B418" s="2"/>
      <c r="C418" s="2"/>
    </row>
    <row r="419" ht="15.75" customHeight="1">
      <c r="B419" s="2"/>
      <c r="C419" s="2"/>
    </row>
    <row r="420" ht="15.75" customHeight="1">
      <c r="B420" s="2"/>
      <c r="C420" s="2"/>
    </row>
    <row r="421" ht="15.75" customHeight="1">
      <c r="B421" s="2"/>
      <c r="C421" s="2"/>
    </row>
    <row r="422" ht="15.75" customHeight="1">
      <c r="B422" s="2"/>
      <c r="C422" s="2"/>
    </row>
    <row r="423" ht="15.75" customHeight="1">
      <c r="B423" s="2"/>
      <c r="C423" s="2"/>
    </row>
    <row r="424" ht="15.75" customHeight="1">
      <c r="B424" s="2"/>
      <c r="C424" s="2"/>
    </row>
    <row r="425" ht="15.75" customHeight="1">
      <c r="B425" s="2"/>
      <c r="C425" s="2"/>
    </row>
    <row r="426" ht="15.75" customHeight="1">
      <c r="B426" s="2"/>
      <c r="C426" s="2"/>
    </row>
    <row r="427" ht="15.75" customHeight="1">
      <c r="B427" s="2"/>
      <c r="C427" s="2"/>
    </row>
    <row r="428" ht="15.75" customHeight="1">
      <c r="B428" s="2"/>
      <c r="C428" s="2"/>
    </row>
    <row r="429" ht="15.75" customHeight="1">
      <c r="B429" s="2"/>
      <c r="C429" s="2"/>
    </row>
    <row r="430" ht="15.75" customHeight="1">
      <c r="B430" s="2"/>
      <c r="C430" s="2"/>
    </row>
    <row r="431" ht="15.75" customHeight="1">
      <c r="B431" s="2"/>
      <c r="C431" s="2"/>
    </row>
    <row r="432" ht="15.75" customHeight="1">
      <c r="B432" s="2"/>
      <c r="C432" s="2"/>
    </row>
    <row r="433" ht="15.75" customHeight="1">
      <c r="B433" s="2"/>
      <c r="C433" s="2"/>
    </row>
    <row r="434" ht="15.75" customHeight="1">
      <c r="B434" s="2"/>
      <c r="C434" s="2"/>
    </row>
    <row r="435" ht="15.75" customHeight="1">
      <c r="B435" s="2"/>
      <c r="C435" s="2"/>
    </row>
    <row r="436" ht="15.75" customHeight="1">
      <c r="B436" s="2"/>
      <c r="C436" s="2"/>
    </row>
    <row r="437" ht="15.75" customHeight="1">
      <c r="B437" s="2"/>
      <c r="C437" s="2"/>
    </row>
    <row r="438" ht="15.75" customHeight="1">
      <c r="B438" s="2"/>
      <c r="C438" s="2"/>
    </row>
    <row r="439" ht="15.75" customHeight="1">
      <c r="B439" s="2"/>
      <c r="C439" s="2"/>
    </row>
    <row r="440" ht="15.75" customHeight="1">
      <c r="B440" s="2"/>
      <c r="C440" s="2"/>
    </row>
    <row r="441" ht="15.75" customHeight="1">
      <c r="B441" s="2"/>
      <c r="C441" s="2"/>
    </row>
    <row r="442" ht="15.75" customHeight="1">
      <c r="B442" s="2"/>
      <c r="C442" s="2"/>
    </row>
    <row r="443" ht="15.75" customHeight="1">
      <c r="B443" s="2"/>
      <c r="C443" s="2"/>
    </row>
    <row r="444" ht="15.75" customHeight="1">
      <c r="B444" s="2"/>
      <c r="C444" s="2"/>
    </row>
    <row r="445" ht="15.75" customHeight="1">
      <c r="B445" s="2"/>
      <c r="C445" s="2"/>
    </row>
    <row r="446" ht="15.75" customHeight="1">
      <c r="B446" s="2"/>
      <c r="C446" s="2"/>
    </row>
    <row r="447" ht="15.75" customHeight="1">
      <c r="B447" s="2"/>
      <c r="C447" s="2"/>
    </row>
    <row r="448" ht="15.75" customHeight="1">
      <c r="B448" s="2"/>
      <c r="C448" s="2"/>
    </row>
    <row r="449" ht="15.75" customHeight="1">
      <c r="B449" s="2"/>
      <c r="C449" s="2"/>
    </row>
    <row r="450" ht="15.75" customHeight="1">
      <c r="B450" s="2"/>
      <c r="C450" s="2"/>
    </row>
    <row r="451" ht="15.75" customHeight="1">
      <c r="B451" s="2"/>
      <c r="C451" s="2"/>
    </row>
    <row r="452" ht="15.75" customHeight="1">
      <c r="B452" s="2"/>
      <c r="C452" s="2"/>
    </row>
    <row r="453" ht="15.75" customHeight="1">
      <c r="B453" s="2"/>
      <c r="C453" s="2"/>
    </row>
    <row r="454" ht="15.75" customHeight="1">
      <c r="B454" s="2"/>
      <c r="C454" s="2"/>
    </row>
    <row r="455" ht="15.75" customHeight="1">
      <c r="B455" s="2"/>
      <c r="C455" s="2"/>
    </row>
    <row r="456" ht="15.75" customHeight="1">
      <c r="B456" s="2"/>
      <c r="C456" s="2"/>
    </row>
    <row r="457" ht="15.75" customHeight="1">
      <c r="B457" s="2"/>
      <c r="C457" s="2"/>
    </row>
    <row r="458" ht="15.75" customHeight="1">
      <c r="B458" s="2"/>
      <c r="C458" s="2"/>
    </row>
    <row r="459" ht="15.75" customHeight="1">
      <c r="B459" s="2"/>
      <c r="C459" s="2"/>
    </row>
    <row r="460" ht="15.75" customHeight="1">
      <c r="B460" s="2"/>
      <c r="C460" s="2"/>
    </row>
    <row r="461" ht="15.75" customHeight="1">
      <c r="B461" s="2"/>
      <c r="C461" s="2"/>
    </row>
    <row r="462" ht="15.75" customHeight="1">
      <c r="B462" s="2"/>
      <c r="C462" s="2"/>
    </row>
    <row r="463" ht="15.75" customHeight="1">
      <c r="B463" s="2"/>
      <c r="C463" s="2"/>
    </row>
    <row r="464" ht="15.75" customHeight="1">
      <c r="B464" s="2"/>
      <c r="C464" s="2"/>
    </row>
    <row r="465" ht="15.75" customHeight="1">
      <c r="B465" s="2"/>
      <c r="C465" s="2"/>
    </row>
    <row r="466" ht="15.75" customHeight="1">
      <c r="B466" s="2"/>
      <c r="C466" s="2"/>
    </row>
    <row r="467" ht="15.75" customHeight="1">
      <c r="B467" s="2"/>
      <c r="C467" s="2"/>
    </row>
    <row r="468" ht="15.75" customHeight="1">
      <c r="B468" s="2"/>
      <c r="C468" s="2"/>
    </row>
    <row r="469" ht="15.75" customHeight="1">
      <c r="B469" s="2"/>
      <c r="C469" s="2"/>
    </row>
    <row r="470" ht="15.75" customHeight="1">
      <c r="B470" s="2"/>
      <c r="C470" s="2"/>
    </row>
    <row r="471" ht="15.75" customHeight="1">
      <c r="B471" s="2"/>
      <c r="C471" s="2"/>
    </row>
    <row r="472" ht="15.75" customHeight="1">
      <c r="B472" s="2"/>
      <c r="C472" s="2"/>
    </row>
    <row r="473" ht="15.75" customHeight="1">
      <c r="B473" s="2"/>
      <c r="C473" s="2"/>
    </row>
    <row r="474" ht="15.75" customHeight="1">
      <c r="B474" s="2"/>
      <c r="C474" s="2"/>
    </row>
    <row r="475" ht="15.75" customHeight="1">
      <c r="B475" s="2"/>
      <c r="C475" s="2"/>
    </row>
    <row r="476" ht="15.75" customHeight="1">
      <c r="B476" s="2"/>
      <c r="C476" s="2"/>
    </row>
    <row r="477" ht="15.75" customHeight="1">
      <c r="B477" s="2"/>
      <c r="C477" s="2"/>
    </row>
    <row r="478" ht="15.75" customHeight="1">
      <c r="B478" s="2"/>
      <c r="C478" s="2"/>
    </row>
    <row r="479" ht="15.75" customHeight="1">
      <c r="B479" s="2"/>
      <c r="C479" s="2"/>
    </row>
    <row r="480" ht="15.75" customHeight="1">
      <c r="B480" s="2"/>
      <c r="C480" s="2"/>
    </row>
    <row r="481" ht="15.75" customHeight="1">
      <c r="B481" s="2"/>
      <c r="C481" s="2"/>
    </row>
    <row r="482" ht="15.75" customHeight="1">
      <c r="B482" s="2"/>
      <c r="C482" s="2"/>
    </row>
    <row r="483" ht="15.75" customHeight="1">
      <c r="B483" s="2"/>
      <c r="C483" s="2"/>
    </row>
    <row r="484" ht="15.75" customHeight="1">
      <c r="B484" s="2"/>
      <c r="C484" s="2"/>
    </row>
    <row r="485" ht="15.75" customHeight="1">
      <c r="B485" s="2"/>
      <c r="C485" s="2"/>
    </row>
    <row r="486" ht="15.75" customHeight="1">
      <c r="B486" s="2"/>
      <c r="C486" s="2"/>
    </row>
    <row r="487" ht="15.75" customHeight="1">
      <c r="B487" s="2"/>
      <c r="C487" s="2"/>
    </row>
    <row r="488" ht="15.75" customHeight="1">
      <c r="B488" s="2"/>
      <c r="C488" s="2"/>
    </row>
    <row r="489" ht="15.75" customHeight="1">
      <c r="B489" s="2"/>
      <c r="C489" s="2"/>
    </row>
    <row r="490" ht="15.75" customHeight="1">
      <c r="B490" s="2"/>
      <c r="C490" s="2"/>
    </row>
    <row r="491" ht="15.75" customHeight="1">
      <c r="B491" s="2"/>
      <c r="C491" s="2"/>
    </row>
    <row r="492" ht="15.75" customHeight="1">
      <c r="B492" s="2"/>
      <c r="C492" s="2"/>
    </row>
    <row r="493" ht="15.75" customHeight="1">
      <c r="B493" s="2"/>
      <c r="C493" s="2"/>
    </row>
    <row r="494" ht="15.75" customHeight="1">
      <c r="B494" s="2"/>
      <c r="C494" s="2"/>
    </row>
    <row r="495" ht="15.75" customHeight="1">
      <c r="B495" s="2"/>
      <c r="C495" s="2"/>
    </row>
    <row r="496" ht="15.75" customHeight="1">
      <c r="B496" s="2"/>
      <c r="C496" s="2"/>
    </row>
    <row r="497" ht="15.75" customHeight="1">
      <c r="B497" s="2"/>
      <c r="C497" s="2"/>
    </row>
    <row r="498" ht="15.75" customHeight="1">
      <c r="B498" s="2"/>
      <c r="C498" s="2"/>
    </row>
    <row r="499" ht="15.75" customHeight="1">
      <c r="B499" s="2"/>
      <c r="C499" s="2"/>
    </row>
    <row r="500" ht="15.75" customHeight="1">
      <c r="B500" s="2"/>
      <c r="C500" s="2"/>
    </row>
    <row r="501" ht="15.75" customHeight="1">
      <c r="B501" s="2"/>
      <c r="C501" s="2"/>
    </row>
    <row r="502" ht="15.75" customHeight="1">
      <c r="B502" s="2"/>
      <c r="C502" s="2"/>
    </row>
    <row r="503" ht="15.75" customHeight="1">
      <c r="B503" s="2"/>
      <c r="C503" s="2"/>
    </row>
    <row r="504" ht="15.75" customHeight="1">
      <c r="B504" s="2"/>
      <c r="C504" s="2"/>
    </row>
    <row r="505" ht="15.75" customHeight="1">
      <c r="B505" s="2"/>
      <c r="C505" s="2"/>
    </row>
    <row r="506" ht="15.75" customHeight="1">
      <c r="B506" s="2"/>
      <c r="C506" s="2"/>
    </row>
    <row r="507" ht="15.75" customHeight="1">
      <c r="B507" s="2"/>
      <c r="C507" s="2"/>
    </row>
    <row r="508" ht="15.75" customHeight="1">
      <c r="B508" s="2"/>
      <c r="C508" s="2"/>
    </row>
    <row r="509" ht="15.75" customHeight="1">
      <c r="B509" s="2"/>
      <c r="C509" s="2"/>
    </row>
    <row r="510" ht="15.75" customHeight="1">
      <c r="B510" s="2"/>
      <c r="C510" s="2"/>
    </row>
    <row r="511" ht="15.75" customHeight="1">
      <c r="B511" s="2"/>
      <c r="C511" s="2"/>
    </row>
    <row r="512" ht="15.75" customHeight="1">
      <c r="B512" s="2"/>
      <c r="C512" s="2"/>
    </row>
    <row r="513" ht="15.75" customHeight="1">
      <c r="B513" s="2"/>
      <c r="C513" s="2"/>
    </row>
    <row r="514" ht="15.75" customHeight="1">
      <c r="B514" s="2"/>
      <c r="C514" s="2"/>
    </row>
    <row r="515" ht="15.75" customHeight="1">
      <c r="B515" s="2"/>
      <c r="C515" s="2"/>
    </row>
    <row r="516" ht="15.75" customHeight="1">
      <c r="B516" s="2"/>
      <c r="C516" s="2"/>
    </row>
    <row r="517" ht="15.75" customHeight="1">
      <c r="B517" s="2"/>
      <c r="C517" s="2"/>
    </row>
    <row r="518" ht="15.75" customHeight="1">
      <c r="B518" s="2"/>
      <c r="C518" s="2"/>
    </row>
    <row r="519" ht="15.75" customHeight="1">
      <c r="B519" s="2"/>
      <c r="C519" s="2"/>
    </row>
    <row r="520" ht="15.75" customHeight="1">
      <c r="B520" s="2"/>
      <c r="C520" s="2"/>
    </row>
    <row r="521" ht="15.75" customHeight="1">
      <c r="B521" s="2"/>
      <c r="C521" s="2"/>
    </row>
    <row r="522" ht="15.75" customHeight="1">
      <c r="B522" s="2"/>
      <c r="C522" s="2"/>
    </row>
    <row r="523" ht="15.75" customHeight="1">
      <c r="B523" s="2"/>
      <c r="C523" s="2"/>
    </row>
    <row r="524" ht="15.75" customHeight="1">
      <c r="B524" s="2"/>
      <c r="C524" s="2"/>
    </row>
    <row r="525" ht="15.75" customHeight="1">
      <c r="B525" s="2"/>
      <c r="C525" s="2"/>
    </row>
    <row r="526" ht="15.75" customHeight="1">
      <c r="B526" s="2"/>
      <c r="C526" s="2"/>
    </row>
    <row r="527" ht="15.75" customHeight="1">
      <c r="B527" s="2"/>
      <c r="C527" s="2"/>
    </row>
    <row r="528" ht="15.75" customHeight="1">
      <c r="B528" s="2"/>
      <c r="C528" s="2"/>
    </row>
    <row r="529" ht="15.75" customHeight="1">
      <c r="B529" s="2"/>
      <c r="C529" s="2"/>
    </row>
    <row r="530" ht="15.75" customHeight="1">
      <c r="B530" s="2"/>
      <c r="C530" s="2"/>
    </row>
    <row r="531" ht="15.75" customHeight="1">
      <c r="B531" s="2"/>
      <c r="C531" s="2"/>
    </row>
    <row r="532" ht="15.75" customHeight="1">
      <c r="B532" s="2"/>
      <c r="C532" s="2"/>
    </row>
    <row r="533" ht="15.75" customHeight="1">
      <c r="B533" s="2"/>
      <c r="C533" s="2"/>
    </row>
    <row r="534" ht="15.75" customHeight="1">
      <c r="B534" s="2"/>
      <c r="C534" s="2"/>
    </row>
    <row r="535" ht="15.75" customHeight="1">
      <c r="B535" s="2"/>
      <c r="C535" s="2"/>
    </row>
    <row r="536" ht="15.75" customHeight="1">
      <c r="B536" s="2"/>
      <c r="C536" s="2"/>
    </row>
    <row r="537" ht="15.75" customHeight="1">
      <c r="B537" s="2"/>
      <c r="C537" s="2"/>
    </row>
    <row r="538" ht="15.75" customHeight="1">
      <c r="B538" s="2"/>
      <c r="C538" s="2"/>
    </row>
    <row r="539" ht="15.75" customHeight="1">
      <c r="B539" s="2"/>
      <c r="C539" s="2"/>
    </row>
    <row r="540" ht="15.75" customHeight="1">
      <c r="B540" s="2"/>
      <c r="C540" s="2"/>
    </row>
    <row r="541" ht="15.75" customHeight="1">
      <c r="B541" s="2"/>
      <c r="C541" s="2"/>
    </row>
    <row r="542" ht="15.75" customHeight="1">
      <c r="B542" s="2"/>
      <c r="C542" s="2"/>
    </row>
    <row r="543" ht="15.75" customHeight="1">
      <c r="B543" s="2"/>
      <c r="C543" s="2"/>
    </row>
    <row r="544" ht="15.75" customHeight="1">
      <c r="B544" s="2"/>
      <c r="C544" s="2"/>
    </row>
    <row r="545" ht="15.75" customHeight="1">
      <c r="B545" s="2"/>
      <c r="C545" s="2"/>
    </row>
    <row r="546" ht="15.75" customHeight="1">
      <c r="B546" s="2"/>
      <c r="C546" s="2"/>
    </row>
    <row r="547" ht="15.75" customHeight="1">
      <c r="B547" s="2"/>
      <c r="C547" s="2"/>
    </row>
    <row r="548" ht="15.75" customHeight="1">
      <c r="B548" s="2"/>
      <c r="C548" s="2"/>
    </row>
    <row r="549" ht="15.75" customHeight="1">
      <c r="B549" s="2"/>
      <c r="C549" s="2"/>
    </row>
    <row r="550" ht="15.75" customHeight="1">
      <c r="B550" s="2"/>
      <c r="C550" s="2"/>
    </row>
    <row r="551" ht="15.75" customHeight="1">
      <c r="B551" s="2"/>
      <c r="C551" s="2"/>
    </row>
    <row r="552" ht="15.75" customHeight="1">
      <c r="B552" s="2"/>
      <c r="C552" s="2"/>
    </row>
    <row r="553" ht="15.75" customHeight="1">
      <c r="B553" s="2"/>
      <c r="C553" s="2"/>
    </row>
    <row r="554" ht="15.75" customHeight="1">
      <c r="B554" s="2"/>
      <c r="C554" s="2"/>
    </row>
    <row r="555" ht="15.75" customHeight="1">
      <c r="B555" s="2"/>
      <c r="C555" s="2"/>
    </row>
    <row r="556" ht="15.75" customHeight="1">
      <c r="B556" s="2"/>
      <c r="C556" s="2"/>
    </row>
    <row r="557" ht="15.75" customHeight="1">
      <c r="B557" s="2"/>
      <c r="C557" s="2"/>
    </row>
    <row r="558" ht="15.75" customHeight="1">
      <c r="B558" s="2"/>
      <c r="C558" s="2"/>
    </row>
    <row r="559" ht="15.75" customHeight="1">
      <c r="B559" s="2"/>
      <c r="C559" s="2"/>
    </row>
    <row r="560" ht="15.75" customHeight="1">
      <c r="B560" s="2"/>
      <c r="C560" s="2"/>
    </row>
    <row r="561" ht="15.75" customHeight="1">
      <c r="B561" s="2"/>
      <c r="C561" s="2"/>
    </row>
    <row r="562" ht="15.75" customHeight="1">
      <c r="B562" s="2"/>
      <c r="C562" s="2"/>
    </row>
    <row r="563" ht="15.75" customHeight="1">
      <c r="B563" s="2"/>
      <c r="C563" s="2"/>
    </row>
    <row r="564" ht="15.75" customHeight="1">
      <c r="B564" s="2"/>
      <c r="C564" s="2"/>
    </row>
    <row r="565" ht="15.75" customHeight="1">
      <c r="B565" s="2"/>
      <c r="C565" s="2"/>
    </row>
    <row r="566" ht="15.75" customHeight="1">
      <c r="B566" s="2"/>
      <c r="C566" s="2"/>
    </row>
    <row r="567" ht="15.75" customHeight="1">
      <c r="B567" s="2"/>
      <c r="C567" s="2"/>
    </row>
    <row r="568" ht="15.75" customHeight="1">
      <c r="B568" s="2"/>
      <c r="C568" s="2"/>
    </row>
    <row r="569" ht="15.75" customHeight="1">
      <c r="B569" s="2"/>
      <c r="C569" s="2"/>
    </row>
    <row r="570" ht="15.75" customHeight="1">
      <c r="B570" s="2"/>
      <c r="C570" s="2"/>
    </row>
    <row r="571" ht="15.75" customHeight="1">
      <c r="B571" s="2"/>
      <c r="C571" s="2"/>
    </row>
    <row r="572" ht="15.75" customHeight="1">
      <c r="B572" s="2"/>
      <c r="C572" s="2"/>
    </row>
    <row r="573" ht="15.75" customHeight="1">
      <c r="B573" s="2"/>
      <c r="C573" s="2"/>
    </row>
    <row r="574" ht="15.75" customHeight="1">
      <c r="B574" s="2"/>
      <c r="C574" s="2"/>
    </row>
    <row r="575" ht="15.75" customHeight="1">
      <c r="B575" s="2"/>
      <c r="C575" s="2"/>
    </row>
    <row r="576" ht="15.75" customHeight="1">
      <c r="B576" s="2"/>
      <c r="C576" s="2"/>
    </row>
    <row r="577" ht="15.75" customHeight="1">
      <c r="B577" s="2"/>
      <c r="C577" s="2"/>
    </row>
    <row r="578" ht="15.75" customHeight="1">
      <c r="B578" s="2"/>
      <c r="C578" s="2"/>
    </row>
    <row r="579" ht="15.75" customHeight="1">
      <c r="B579" s="2"/>
      <c r="C579" s="2"/>
    </row>
    <row r="580" ht="15.75" customHeight="1">
      <c r="B580" s="2"/>
      <c r="C580" s="2"/>
    </row>
    <row r="581" ht="15.75" customHeight="1">
      <c r="B581" s="2"/>
      <c r="C581" s="2"/>
    </row>
    <row r="582" ht="15.75" customHeight="1">
      <c r="B582" s="2"/>
      <c r="C582" s="2"/>
    </row>
    <row r="583" ht="15.75" customHeight="1">
      <c r="B583" s="2"/>
      <c r="C583" s="2"/>
    </row>
    <row r="584" ht="15.75" customHeight="1">
      <c r="B584" s="2"/>
      <c r="C584" s="2"/>
    </row>
    <row r="585" ht="15.75" customHeight="1">
      <c r="B585" s="2"/>
      <c r="C585" s="2"/>
    </row>
    <row r="586" ht="15.75" customHeight="1">
      <c r="B586" s="2"/>
      <c r="C586" s="2"/>
    </row>
    <row r="587" ht="15.75" customHeight="1">
      <c r="B587" s="2"/>
      <c r="C587" s="2"/>
    </row>
    <row r="588" ht="15.75" customHeight="1">
      <c r="B588" s="2"/>
      <c r="C588" s="2"/>
    </row>
    <row r="589" ht="15.75" customHeight="1">
      <c r="B589" s="2"/>
      <c r="C589" s="2"/>
    </row>
    <row r="590" ht="15.75" customHeight="1">
      <c r="B590" s="2"/>
      <c r="C590" s="2"/>
    </row>
    <row r="591" ht="15.75" customHeight="1">
      <c r="B591" s="2"/>
      <c r="C591" s="2"/>
    </row>
    <row r="592" ht="15.75" customHeight="1">
      <c r="B592" s="2"/>
      <c r="C592" s="2"/>
    </row>
    <row r="593" ht="15.75" customHeight="1">
      <c r="B593" s="2"/>
      <c r="C593" s="2"/>
    </row>
    <row r="594" ht="15.75" customHeight="1">
      <c r="B594" s="2"/>
      <c r="C594" s="2"/>
    </row>
    <row r="595" ht="15.75" customHeight="1">
      <c r="B595" s="2"/>
      <c r="C595" s="2"/>
    </row>
    <row r="596" ht="15.75" customHeight="1">
      <c r="B596" s="2"/>
      <c r="C596" s="2"/>
    </row>
    <row r="597" ht="15.75" customHeight="1">
      <c r="B597" s="2"/>
      <c r="C597" s="2"/>
    </row>
    <row r="598" ht="15.75" customHeight="1">
      <c r="B598" s="2"/>
      <c r="C598" s="2"/>
    </row>
    <row r="599" ht="15.75" customHeight="1">
      <c r="B599" s="2"/>
      <c r="C599" s="2"/>
    </row>
    <row r="600" ht="15.75" customHeight="1">
      <c r="B600" s="2"/>
      <c r="C600" s="2"/>
    </row>
    <row r="601" ht="15.75" customHeight="1">
      <c r="B601" s="2"/>
      <c r="C601" s="2"/>
    </row>
    <row r="602" ht="15.75" customHeight="1">
      <c r="B602" s="2"/>
      <c r="C602" s="2"/>
    </row>
    <row r="603" ht="15.75" customHeight="1">
      <c r="B603" s="2"/>
      <c r="C603" s="2"/>
    </row>
    <row r="604" ht="15.75" customHeight="1">
      <c r="B604" s="2"/>
      <c r="C604" s="2"/>
    </row>
    <row r="605" ht="15.75" customHeight="1">
      <c r="B605" s="2"/>
      <c r="C605" s="2"/>
    </row>
    <row r="606" ht="15.75" customHeight="1">
      <c r="B606" s="2"/>
      <c r="C606" s="2"/>
    </row>
    <row r="607" ht="15.75" customHeight="1">
      <c r="B607" s="2"/>
      <c r="C607" s="2"/>
    </row>
    <row r="608" ht="15.75" customHeight="1">
      <c r="B608" s="2"/>
      <c r="C608" s="2"/>
    </row>
    <row r="609" ht="15.75" customHeight="1">
      <c r="B609" s="2"/>
      <c r="C609" s="2"/>
    </row>
    <row r="610" ht="15.75" customHeight="1">
      <c r="B610" s="2"/>
      <c r="C610" s="2"/>
    </row>
    <row r="611" ht="15.75" customHeight="1">
      <c r="B611" s="2"/>
      <c r="C611" s="2"/>
    </row>
    <row r="612" ht="15.75" customHeight="1">
      <c r="B612" s="2"/>
      <c r="C612" s="2"/>
    </row>
    <row r="613" ht="15.75" customHeight="1">
      <c r="B613" s="2"/>
      <c r="C613" s="2"/>
    </row>
    <row r="614" ht="15.75" customHeight="1">
      <c r="B614" s="2"/>
      <c r="C614" s="2"/>
    </row>
    <row r="615" ht="15.75" customHeight="1">
      <c r="B615" s="2"/>
      <c r="C615" s="2"/>
    </row>
    <row r="616" ht="15.75" customHeight="1">
      <c r="B616" s="2"/>
      <c r="C616" s="2"/>
    </row>
    <row r="617" ht="15.75" customHeight="1">
      <c r="B617" s="2"/>
      <c r="C617" s="2"/>
    </row>
    <row r="618" ht="15.75" customHeight="1">
      <c r="B618" s="2"/>
      <c r="C618" s="2"/>
    </row>
    <row r="619" ht="15.75" customHeight="1">
      <c r="B619" s="2"/>
      <c r="C619" s="2"/>
    </row>
    <row r="620" ht="15.75" customHeight="1">
      <c r="B620" s="2"/>
      <c r="C620" s="2"/>
    </row>
    <row r="621" ht="15.75" customHeight="1">
      <c r="B621" s="2"/>
      <c r="C621" s="2"/>
    </row>
    <row r="622" ht="15.75" customHeight="1">
      <c r="B622" s="2"/>
      <c r="C622" s="2"/>
    </row>
    <row r="623" ht="15.75" customHeight="1">
      <c r="B623" s="2"/>
      <c r="C623" s="2"/>
    </row>
    <row r="624" ht="15.75" customHeight="1">
      <c r="B624" s="2"/>
      <c r="C624" s="2"/>
    </row>
    <row r="625" ht="15.75" customHeight="1">
      <c r="B625" s="2"/>
      <c r="C625" s="2"/>
    </row>
    <row r="626" ht="15.75" customHeight="1">
      <c r="B626" s="2"/>
      <c r="C626" s="2"/>
    </row>
    <row r="627" ht="15.75" customHeight="1">
      <c r="B627" s="2"/>
      <c r="C627" s="2"/>
    </row>
    <row r="628" ht="15.75" customHeight="1">
      <c r="B628" s="2"/>
      <c r="C628" s="2"/>
    </row>
    <row r="629" ht="15.75" customHeight="1">
      <c r="B629" s="2"/>
      <c r="C629" s="2"/>
    </row>
    <row r="630" ht="15.75" customHeight="1">
      <c r="B630" s="2"/>
      <c r="C630" s="2"/>
    </row>
    <row r="631" ht="15.75" customHeight="1">
      <c r="B631" s="2"/>
      <c r="C631" s="2"/>
    </row>
    <row r="632" ht="15.75" customHeight="1">
      <c r="B632" s="2"/>
      <c r="C632" s="2"/>
    </row>
    <row r="633" ht="15.75" customHeight="1">
      <c r="B633" s="2"/>
      <c r="C633" s="2"/>
    </row>
    <row r="634" ht="15.75" customHeight="1">
      <c r="B634" s="2"/>
      <c r="C634" s="2"/>
    </row>
    <row r="635" ht="15.75" customHeight="1">
      <c r="B635" s="2"/>
      <c r="C635" s="2"/>
    </row>
    <row r="636" ht="15.75" customHeight="1">
      <c r="B636" s="2"/>
      <c r="C636" s="2"/>
    </row>
    <row r="637" ht="15.75" customHeight="1">
      <c r="B637" s="2"/>
      <c r="C637" s="2"/>
    </row>
    <row r="638" ht="15.75" customHeight="1">
      <c r="B638" s="2"/>
      <c r="C638" s="2"/>
    </row>
    <row r="639" ht="15.75" customHeight="1">
      <c r="B639" s="2"/>
      <c r="C639" s="2"/>
    </row>
    <row r="640" ht="15.75" customHeight="1">
      <c r="B640" s="2"/>
      <c r="C640" s="2"/>
    </row>
    <row r="641" ht="15.75" customHeight="1">
      <c r="B641" s="2"/>
      <c r="C641" s="2"/>
    </row>
    <row r="642" ht="15.75" customHeight="1">
      <c r="B642" s="2"/>
      <c r="C642" s="2"/>
    </row>
    <row r="643" ht="15.75" customHeight="1">
      <c r="B643" s="2"/>
      <c r="C643" s="2"/>
    </row>
    <row r="644" ht="15.75" customHeight="1">
      <c r="B644" s="2"/>
      <c r="C644" s="2"/>
    </row>
    <row r="645" ht="15.75" customHeight="1">
      <c r="B645" s="2"/>
      <c r="C645" s="2"/>
    </row>
    <row r="646" ht="15.75" customHeight="1">
      <c r="B646" s="2"/>
      <c r="C646" s="2"/>
    </row>
    <row r="647" ht="15.75" customHeight="1">
      <c r="B647" s="2"/>
      <c r="C647" s="2"/>
    </row>
    <row r="648" ht="15.75" customHeight="1">
      <c r="B648" s="2"/>
      <c r="C648" s="2"/>
    </row>
    <row r="649" ht="15.75" customHeight="1">
      <c r="B649" s="2"/>
      <c r="C649" s="2"/>
    </row>
    <row r="650" ht="15.75" customHeight="1">
      <c r="B650" s="2"/>
      <c r="C650" s="2"/>
    </row>
    <row r="651" ht="15.75" customHeight="1">
      <c r="B651" s="2"/>
      <c r="C651" s="2"/>
    </row>
    <row r="652" ht="15.75" customHeight="1">
      <c r="B652" s="2"/>
      <c r="C652" s="2"/>
    </row>
    <row r="653" ht="15.75" customHeight="1">
      <c r="B653" s="2"/>
      <c r="C653" s="2"/>
    </row>
    <row r="654" ht="15.75" customHeight="1">
      <c r="B654" s="2"/>
      <c r="C654" s="2"/>
    </row>
    <row r="655" ht="15.75" customHeight="1">
      <c r="B655" s="2"/>
      <c r="C655" s="2"/>
    </row>
    <row r="656" ht="15.75" customHeight="1">
      <c r="B656" s="2"/>
      <c r="C656" s="2"/>
    </row>
    <row r="657" ht="15.75" customHeight="1">
      <c r="B657" s="2"/>
      <c r="C657" s="2"/>
    </row>
    <row r="658" ht="15.75" customHeight="1">
      <c r="B658" s="2"/>
      <c r="C658" s="2"/>
    </row>
    <row r="659" ht="15.75" customHeight="1">
      <c r="B659" s="2"/>
      <c r="C659" s="2"/>
    </row>
    <row r="660" ht="15.75" customHeight="1">
      <c r="B660" s="2"/>
      <c r="C660" s="2"/>
    </row>
    <row r="661" ht="15.75" customHeight="1">
      <c r="B661" s="2"/>
      <c r="C661" s="2"/>
    </row>
    <row r="662" ht="15.75" customHeight="1">
      <c r="B662" s="2"/>
      <c r="C662" s="2"/>
    </row>
    <row r="663" ht="15.75" customHeight="1">
      <c r="B663" s="2"/>
      <c r="C663" s="2"/>
    </row>
    <row r="664" ht="15.75" customHeight="1">
      <c r="B664" s="2"/>
      <c r="C664" s="2"/>
    </row>
    <row r="665" ht="15.75" customHeight="1">
      <c r="B665" s="2"/>
      <c r="C665" s="2"/>
    </row>
    <row r="666" ht="15.75" customHeight="1">
      <c r="B666" s="2"/>
      <c r="C666" s="2"/>
    </row>
    <row r="667" ht="15.75" customHeight="1">
      <c r="B667" s="2"/>
      <c r="C667" s="2"/>
    </row>
    <row r="668" ht="15.75" customHeight="1">
      <c r="B668" s="2"/>
      <c r="C668" s="2"/>
    </row>
    <row r="669" ht="15.75" customHeight="1">
      <c r="B669" s="2"/>
      <c r="C669" s="2"/>
    </row>
    <row r="670" ht="15.75" customHeight="1">
      <c r="B670" s="2"/>
      <c r="C670" s="2"/>
    </row>
    <row r="671" ht="15.75" customHeight="1">
      <c r="B671" s="2"/>
      <c r="C671" s="2"/>
    </row>
    <row r="672" ht="15.75" customHeight="1">
      <c r="B672" s="2"/>
      <c r="C672" s="2"/>
    </row>
    <row r="673" ht="15.75" customHeight="1">
      <c r="B673" s="2"/>
      <c r="C673" s="2"/>
    </row>
    <row r="674" ht="15.75" customHeight="1">
      <c r="B674" s="2"/>
      <c r="C674" s="2"/>
    </row>
    <row r="675" ht="15.75" customHeight="1">
      <c r="B675" s="2"/>
      <c r="C675" s="2"/>
    </row>
    <row r="676" ht="15.75" customHeight="1">
      <c r="B676" s="2"/>
      <c r="C676" s="2"/>
    </row>
    <row r="677" ht="15.75" customHeight="1">
      <c r="B677" s="2"/>
      <c r="C677" s="2"/>
    </row>
    <row r="678" ht="15.75" customHeight="1">
      <c r="B678" s="2"/>
      <c r="C678" s="2"/>
    </row>
    <row r="679" ht="15.75" customHeight="1">
      <c r="B679" s="2"/>
      <c r="C679" s="2"/>
    </row>
    <row r="680" ht="15.75" customHeight="1">
      <c r="B680" s="2"/>
      <c r="C680" s="2"/>
    </row>
    <row r="681" ht="15.75" customHeight="1">
      <c r="B681" s="2"/>
      <c r="C681" s="2"/>
    </row>
    <row r="682" ht="15.75" customHeight="1">
      <c r="B682" s="2"/>
      <c r="C682" s="2"/>
    </row>
    <row r="683" ht="15.75" customHeight="1">
      <c r="B683" s="2"/>
      <c r="C683" s="2"/>
    </row>
    <row r="684" ht="15.75" customHeight="1">
      <c r="B684" s="2"/>
      <c r="C684" s="2"/>
    </row>
    <row r="685" ht="15.75" customHeight="1">
      <c r="B685" s="2"/>
      <c r="C685" s="2"/>
    </row>
    <row r="686" ht="15.75" customHeight="1">
      <c r="B686" s="2"/>
      <c r="C686" s="2"/>
    </row>
    <row r="687" ht="15.75" customHeight="1">
      <c r="B687" s="2"/>
      <c r="C687" s="2"/>
    </row>
    <row r="688" ht="15.75" customHeight="1">
      <c r="B688" s="2"/>
      <c r="C688" s="2"/>
    </row>
    <row r="689" ht="15.75" customHeight="1">
      <c r="B689" s="2"/>
      <c r="C689" s="2"/>
    </row>
    <row r="690" ht="15.75" customHeight="1">
      <c r="B690" s="2"/>
      <c r="C690" s="2"/>
    </row>
    <row r="691" ht="15.75" customHeight="1">
      <c r="B691" s="2"/>
      <c r="C691" s="2"/>
    </row>
    <row r="692" ht="15.75" customHeight="1">
      <c r="B692" s="2"/>
      <c r="C692" s="2"/>
    </row>
    <row r="693" ht="15.75" customHeight="1">
      <c r="B693" s="2"/>
      <c r="C693" s="2"/>
    </row>
    <row r="694" ht="15.75" customHeight="1">
      <c r="B694" s="2"/>
      <c r="C694" s="2"/>
    </row>
    <row r="695" ht="15.75" customHeight="1">
      <c r="B695" s="2"/>
      <c r="C695" s="2"/>
    </row>
    <row r="696" ht="15.75" customHeight="1">
      <c r="B696" s="2"/>
      <c r="C696" s="2"/>
    </row>
    <row r="697" ht="15.75" customHeight="1">
      <c r="B697" s="2"/>
      <c r="C697" s="2"/>
    </row>
    <row r="698" ht="15.75" customHeight="1">
      <c r="B698" s="2"/>
      <c r="C698" s="2"/>
    </row>
    <row r="699" ht="15.75" customHeight="1">
      <c r="B699" s="2"/>
      <c r="C699" s="2"/>
    </row>
    <row r="700" ht="15.75" customHeight="1">
      <c r="B700" s="2"/>
      <c r="C700" s="2"/>
    </row>
    <row r="701" ht="15.75" customHeight="1">
      <c r="B701" s="2"/>
      <c r="C701" s="2"/>
    </row>
    <row r="702" ht="15.75" customHeight="1">
      <c r="B702" s="2"/>
      <c r="C702" s="2"/>
    </row>
    <row r="703" ht="15.75" customHeight="1">
      <c r="B703" s="2"/>
      <c r="C703" s="2"/>
    </row>
    <row r="704" ht="15.75" customHeight="1">
      <c r="B704" s="2"/>
      <c r="C704" s="2"/>
    </row>
    <row r="705" ht="15.75" customHeight="1">
      <c r="B705" s="2"/>
      <c r="C705" s="2"/>
    </row>
    <row r="706" ht="15.75" customHeight="1">
      <c r="B706" s="2"/>
      <c r="C706" s="2"/>
    </row>
    <row r="707" ht="15.75" customHeight="1">
      <c r="B707" s="2"/>
      <c r="C707" s="2"/>
    </row>
    <row r="708" ht="15.75" customHeight="1">
      <c r="B708" s="2"/>
      <c r="C708" s="2"/>
    </row>
    <row r="709" ht="15.75" customHeight="1">
      <c r="B709" s="2"/>
      <c r="C709" s="2"/>
    </row>
    <row r="710" ht="15.75" customHeight="1">
      <c r="B710" s="2"/>
      <c r="C710" s="2"/>
    </row>
    <row r="711" ht="15.75" customHeight="1">
      <c r="B711" s="2"/>
      <c r="C711" s="2"/>
    </row>
    <row r="712" ht="15.75" customHeight="1">
      <c r="B712" s="2"/>
      <c r="C712" s="2"/>
    </row>
    <row r="713" ht="15.75" customHeight="1">
      <c r="B713" s="2"/>
      <c r="C713" s="2"/>
    </row>
    <row r="714" ht="15.75" customHeight="1">
      <c r="B714" s="2"/>
      <c r="C714" s="2"/>
    </row>
    <row r="715" ht="15.75" customHeight="1">
      <c r="B715" s="2"/>
      <c r="C715" s="2"/>
    </row>
    <row r="716" ht="15.75" customHeight="1">
      <c r="B716" s="2"/>
      <c r="C716" s="2"/>
    </row>
    <row r="717" ht="15.75" customHeight="1">
      <c r="B717" s="2"/>
      <c r="C717" s="2"/>
    </row>
    <row r="718" ht="15.75" customHeight="1">
      <c r="B718" s="2"/>
      <c r="C718" s="2"/>
    </row>
    <row r="719" ht="15.75" customHeight="1">
      <c r="B719" s="2"/>
      <c r="C719" s="2"/>
    </row>
    <row r="720" ht="15.75" customHeight="1">
      <c r="B720" s="2"/>
      <c r="C720" s="2"/>
    </row>
    <row r="721" ht="15.75" customHeight="1">
      <c r="B721" s="2"/>
      <c r="C721" s="2"/>
    </row>
    <row r="722" ht="15.75" customHeight="1">
      <c r="B722" s="2"/>
      <c r="C722" s="2"/>
    </row>
    <row r="723" ht="15.75" customHeight="1">
      <c r="B723" s="2"/>
      <c r="C723" s="2"/>
    </row>
    <row r="724" ht="15.75" customHeight="1">
      <c r="B724" s="2"/>
      <c r="C724" s="2"/>
    </row>
    <row r="725" ht="15.75" customHeight="1">
      <c r="B725" s="2"/>
      <c r="C725" s="2"/>
    </row>
    <row r="726" ht="15.75" customHeight="1">
      <c r="B726" s="2"/>
      <c r="C726" s="2"/>
    </row>
    <row r="727" ht="15.75" customHeight="1">
      <c r="B727" s="2"/>
      <c r="C727" s="2"/>
    </row>
    <row r="728" ht="15.75" customHeight="1">
      <c r="B728" s="2"/>
      <c r="C728" s="2"/>
    </row>
    <row r="729" ht="15.75" customHeight="1">
      <c r="B729" s="2"/>
      <c r="C729" s="2"/>
    </row>
    <row r="730" ht="15.75" customHeight="1">
      <c r="B730" s="2"/>
      <c r="C730" s="2"/>
    </row>
    <row r="731" ht="15.75" customHeight="1">
      <c r="B731" s="2"/>
      <c r="C731" s="2"/>
    </row>
    <row r="732" ht="15.75" customHeight="1">
      <c r="B732" s="2"/>
      <c r="C732" s="2"/>
    </row>
    <row r="733" ht="15.75" customHeight="1">
      <c r="B733" s="2"/>
      <c r="C733" s="2"/>
    </row>
    <row r="734" ht="15.75" customHeight="1">
      <c r="B734" s="2"/>
      <c r="C734" s="2"/>
    </row>
    <row r="735" ht="15.75" customHeight="1">
      <c r="B735" s="2"/>
      <c r="C735" s="2"/>
    </row>
    <row r="736" ht="15.75" customHeight="1">
      <c r="B736" s="2"/>
      <c r="C736" s="2"/>
    </row>
    <row r="737" ht="15.75" customHeight="1">
      <c r="B737" s="2"/>
      <c r="C737" s="2"/>
    </row>
    <row r="738" ht="15.75" customHeight="1">
      <c r="B738" s="2"/>
      <c r="C738" s="2"/>
    </row>
    <row r="739" ht="15.75" customHeight="1">
      <c r="B739" s="2"/>
      <c r="C739" s="2"/>
    </row>
    <row r="740" ht="15.75" customHeight="1">
      <c r="B740" s="2"/>
      <c r="C740" s="2"/>
    </row>
    <row r="741" ht="15.75" customHeight="1">
      <c r="B741" s="2"/>
      <c r="C741" s="2"/>
    </row>
    <row r="742" ht="15.75" customHeight="1">
      <c r="B742" s="2"/>
      <c r="C742" s="2"/>
    </row>
    <row r="743" ht="15.75" customHeight="1">
      <c r="B743" s="2"/>
      <c r="C743" s="2"/>
    </row>
    <row r="744" ht="15.75" customHeight="1">
      <c r="B744" s="2"/>
      <c r="C744" s="2"/>
    </row>
    <row r="745" ht="15.75" customHeight="1">
      <c r="B745" s="2"/>
      <c r="C745" s="2"/>
    </row>
    <row r="746" ht="15.75" customHeight="1">
      <c r="B746" s="2"/>
      <c r="C746" s="2"/>
    </row>
    <row r="747" ht="15.75" customHeight="1">
      <c r="B747" s="2"/>
      <c r="C747" s="2"/>
    </row>
    <row r="748" ht="15.75" customHeight="1">
      <c r="B748" s="2"/>
      <c r="C748" s="2"/>
    </row>
    <row r="749" ht="15.75" customHeight="1">
      <c r="B749" s="2"/>
      <c r="C749" s="2"/>
    </row>
    <row r="750" ht="15.75" customHeight="1">
      <c r="B750" s="2"/>
      <c r="C750" s="2"/>
    </row>
    <row r="751" ht="15.75" customHeight="1">
      <c r="B751" s="2"/>
      <c r="C751" s="2"/>
    </row>
    <row r="752" ht="15.75" customHeight="1">
      <c r="B752" s="2"/>
      <c r="C752" s="2"/>
    </row>
    <row r="753" ht="15.75" customHeight="1">
      <c r="B753" s="2"/>
      <c r="C753" s="2"/>
    </row>
    <row r="754" ht="15.75" customHeight="1">
      <c r="B754" s="2"/>
      <c r="C754" s="2"/>
    </row>
    <row r="755" ht="15.75" customHeight="1">
      <c r="B755" s="2"/>
      <c r="C755" s="2"/>
    </row>
    <row r="756" ht="15.75" customHeight="1">
      <c r="B756" s="2"/>
      <c r="C756" s="2"/>
    </row>
    <row r="757" ht="15.75" customHeight="1">
      <c r="B757" s="2"/>
      <c r="C757" s="2"/>
    </row>
    <row r="758" ht="15.75" customHeight="1">
      <c r="B758" s="2"/>
      <c r="C758" s="2"/>
    </row>
    <row r="759" ht="15.75" customHeight="1">
      <c r="B759" s="2"/>
      <c r="C759" s="2"/>
    </row>
    <row r="760" ht="15.75" customHeight="1">
      <c r="B760" s="2"/>
      <c r="C760" s="2"/>
    </row>
    <row r="761" ht="15.75" customHeight="1">
      <c r="B761" s="2"/>
      <c r="C761" s="2"/>
    </row>
    <row r="762" ht="15.75" customHeight="1">
      <c r="B762" s="2"/>
      <c r="C762" s="2"/>
    </row>
    <row r="763" ht="15.75" customHeight="1">
      <c r="B763" s="2"/>
      <c r="C763" s="2"/>
    </row>
    <row r="764" ht="15.75" customHeight="1">
      <c r="B764" s="2"/>
      <c r="C764" s="2"/>
    </row>
    <row r="765" ht="15.75" customHeight="1">
      <c r="B765" s="2"/>
      <c r="C765" s="2"/>
    </row>
    <row r="766" ht="15.75" customHeight="1">
      <c r="B766" s="2"/>
      <c r="C766" s="2"/>
    </row>
    <row r="767" ht="15.75" customHeight="1">
      <c r="B767" s="2"/>
      <c r="C767" s="2"/>
    </row>
    <row r="768" ht="15.75" customHeight="1">
      <c r="B768" s="2"/>
      <c r="C768" s="2"/>
    </row>
    <row r="769" ht="15.75" customHeight="1">
      <c r="B769" s="2"/>
      <c r="C769" s="2"/>
    </row>
    <row r="770" ht="15.75" customHeight="1">
      <c r="B770" s="2"/>
      <c r="C770" s="2"/>
    </row>
    <row r="771" ht="15.75" customHeight="1">
      <c r="B771" s="2"/>
      <c r="C771" s="2"/>
    </row>
    <row r="772" ht="15.75" customHeight="1">
      <c r="B772" s="2"/>
      <c r="C772" s="2"/>
    </row>
    <row r="773" ht="15.75" customHeight="1">
      <c r="B773" s="2"/>
      <c r="C773" s="2"/>
    </row>
    <row r="774" ht="15.75" customHeight="1">
      <c r="B774" s="2"/>
      <c r="C774" s="2"/>
    </row>
    <row r="775" ht="15.75" customHeight="1">
      <c r="B775" s="2"/>
      <c r="C775" s="2"/>
    </row>
    <row r="776" ht="15.75" customHeight="1">
      <c r="B776" s="2"/>
      <c r="C776" s="2"/>
    </row>
    <row r="777" ht="15.75" customHeight="1">
      <c r="B777" s="2"/>
      <c r="C777" s="2"/>
    </row>
    <row r="778" ht="15.75" customHeight="1">
      <c r="B778" s="2"/>
      <c r="C778" s="2"/>
    </row>
    <row r="779" ht="15.75" customHeight="1">
      <c r="B779" s="2"/>
      <c r="C779" s="2"/>
    </row>
    <row r="780" ht="15.75" customHeight="1">
      <c r="B780" s="2"/>
      <c r="C780" s="2"/>
    </row>
    <row r="781" ht="15.75" customHeight="1">
      <c r="B781" s="2"/>
      <c r="C781" s="2"/>
    </row>
    <row r="782" ht="15.75" customHeight="1">
      <c r="B782" s="2"/>
      <c r="C782" s="2"/>
    </row>
    <row r="783" ht="15.75" customHeight="1">
      <c r="B783" s="2"/>
      <c r="C783" s="2"/>
    </row>
    <row r="784" ht="15.75" customHeight="1">
      <c r="B784" s="2"/>
      <c r="C784" s="2"/>
    </row>
    <row r="785" ht="15.75" customHeight="1">
      <c r="B785" s="2"/>
      <c r="C785" s="2"/>
    </row>
    <row r="786" ht="15.75" customHeight="1">
      <c r="B786" s="2"/>
      <c r="C786" s="2"/>
    </row>
    <row r="787" ht="15.75" customHeight="1">
      <c r="B787" s="2"/>
      <c r="C787" s="2"/>
    </row>
    <row r="788" ht="15.75" customHeight="1">
      <c r="B788" s="2"/>
      <c r="C788" s="2"/>
    </row>
    <row r="789" ht="15.75" customHeight="1">
      <c r="B789" s="2"/>
      <c r="C789" s="2"/>
    </row>
    <row r="790" ht="15.75" customHeight="1">
      <c r="B790" s="2"/>
      <c r="C790" s="2"/>
    </row>
    <row r="791" ht="15.75" customHeight="1">
      <c r="B791" s="2"/>
      <c r="C791" s="2"/>
    </row>
    <row r="792" ht="15.75" customHeight="1">
      <c r="B792" s="2"/>
      <c r="C792" s="2"/>
    </row>
    <row r="793" ht="15.75" customHeight="1">
      <c r="B793" s="2"/>
      <c r="C793" s="2"/>
    </row>
    <row r="794" ht="15.75" customHeight="1">
      <c r="B794" s="2"/>
      <c r="C794" s="2"/>
    </row>
    <row r="795" ht="15.75" customHeight="1">
      <c r="B795" s="2"/>
      <c r="C795" s="2"/>
    </row>
    <row r="796" ht="15.75" customHeight="1">
      <c r="B796" s="2"/>
      <c r="C796" s="2"/>
    </row>
    <row r="797" ht="15.75" customHeight="1">
      <c r="B797" s="2"/>
      <c r="C797" s="2"/>
    </row>
    <row r="798" ht="15.75" customHeight="1">
      <c r="B798" s="2"/>
      <c r="C798" s="2"/>
    </row>
    <row r="799" ht="15.75" customHeight="1">
      <c r="B799" s="2"/>
      <c r="C799" s="2"/>
    </row>
    <row r="800" ht="15.75" customHeight="1">
      <c r="B800" s="2"/>
      <c r="C800" s="2"/>
    </row>
    <row r="801" ht="15.75" customHeight="1">
      <c r="B801" s="2"/>
      <c r="C801" s="2"/>
    </row>
    <row r="802" ht="15.75" customHeight="1">
      <c r="B802" s="2"/>
      <c r="C802" s="2"/>
    </row>
    <row r="803" ht="15.75" customHeight="1">
      <c r="B803" s="2"/>
      <c r="C803" s="2"/>
    </row>
    <row r="804" ht="15.75" customHeight="1">
      <c r="B804" s="2"/>
      <c r="C804" s="2"/>
    </row>
    <row r="805" ht="15.75" customHeight="1">
      <c r="B805" s="2"/>
      <c r="C805" s="2"/>
    </row>
    <row r="806" ht="15.75" customHeight="1">
      <c r="B806" s="2"/>
      <c r="C806" s="2"/>
    </row>
    <row r="807" ht="15.75" customHeight="1">
      <c r="B807" s="2"/>
      <c r="C807" s="2"/>
    </row>
    <row r="808" ht="15.75" customHeight="1">
      <c r="B808" s="2"/>
      <c r="C808" s="2"/>
    </row>
    <row r="809" ht="15.75" customHeight="1">
      <c r="B809" s="2"/>
      <c r="C809" s="2"/>
    </row>
    <row r="810" ht="15.75" customHeight="1">
      <c r="B810" s="2"/>
      <c r="C810" s="2"/>
    </row>
    <row r="811" ht="15.75" customHeight="1">
      <c r="B811" s="2"/>
      <c r="C811" s="2"/>
    </row>
    <row r="812" ht="15.75" customHeight="1">
      <c r="B812" s="2"/>
      <c r="C812" s="2"/>
    </row>
    <row r="813" ht="15.75" customHeight="1">
      <c r="B813" s="2"/>
      <c r="C813" s="2"/>
    </row>
    <row r="814" ht="15.75" customHeight="1">
      <c r="B814" s="2"/>
      <c r="C814" s="2"/>
    </row>
    <row r="815" ht="15.75" customHeight="1">
      <c r="B815" s="2"/>
      <c r="C815" s="2"/>
    </row>
    <row r="816" ht="15.75" customHeight="1">
      <c r="B816" s="2"/>
      <c r="C816" s="2"/>
    </row>
    <row r="817" ht="15.75" customHeight="1">
      <c r="B817" s="2"/>
      <c r="C817" s="2"/>
    </row>
    <row r="818" ht="15.75" customHeight="1">
      <c r="B818" s="2"/>
      <c r="C818" s="2"/>
    </row>
    <row r="819" ht="15.75" customHeight="1">
      <c r="B819" s="2"/>
      <c r="C819" s="2"/>
    </row>
    <row r="820" ht="15.75" customHeight="1">
      <c r="B820" s="2"/>
      <c r="C820" s="2"/>
    </row>
    <row r="821" ht="15.75" customHeight="1">
      <c r="B821" s="2"/>
      <c r="C821" s="2"/>
    </row>
    <row r="822" ht="15.75" customHeight="1">
      <c r="B822" s="2"/>
      <c r="C822" s="2"/>
    </row>
    <row r="823" ht="15.75" customHeight="1">
      <c r="B823" s="2"/>
      <c r="C823" s="2"/>
    </row>
    <row r="824" ht="15.75" customHeight="1">
      <c r="B824" s="2"/>
      <c r="C824" s="2"/>
    </row>
    <row r="825" ht="15.75" customHeight="1">
      <c r="B825" s="2"/>
      <c r="C825" s="2"/>
    </row>
    <row r="826" ht="15.75" customHeight="1">
      <c r="B826" s="2"/>
      <c r="C826" s="2"/>
    </row>
    <row r="827" ht="15.75" customHeight="1">
      <c r="B827" s="2"/>
      <c r="C827" s="2"/>
    </row>
    <row r="828" ht="15.75" customHeight="1">
      <c r="B828" s="2"/>
      <c r="C828" s="2"/>
    </row>
    <row r="829" ht="15.75" customHeight="1">
      <c r="B829" s="2"/>
      <c r="C829" s="2"/>
    </row>
    <row r="830" ht="15.75" customHeight="1">
      <c r="B830" s="2"/>
      <c r="C830" s="2"/>
    </row>
    <row r="831" ht="15.75" customHeight="1">
      <c r="B831" s="2"/>
      <c r="C831" s="2"/>
    </row>
    <row r="832" ht="15.75" customHeight="1">
      <c r="B832" s="2"/>
      <c r="C832" s="2"/>
    </row>
    <row r="833" ht="15.75" customHeight="1">
      <c r="B833" s="2"/>
      <c r="C833" s="2"/>
    </row>
    <row r="834" ht="15.75" customHeight="1">
      <c r="B834" s="2"/>
      <c r="C834" s="2"/>
    </row>
    <row r="835" ht="15.75" customHeight="1">
      <c r="B835" s="2"/>
      <c r="C835" s="2"/>
    </row>
    <row r="836" ht="15.75" customHeight="1">
      <c r="B836" s="2"/>
      <c r="C836" s="2"/>
    </row>
    <row r="837" ht="15.75" customHeight="1">
      <c r="B837" s="2"/>
      <c r="C837" s="2"/>
    </row>
    <row r="838" ht="15.75" customHeight="1">
      <c r="B838" s="2"/>
      <c r="C838" s="2"/>
    </row>
    <row r="839" ht="15.75" customHeight="1">
      <c r="B839" s="2"/>
      <c r="C839" s="2"/>
    </row>
    <row r="840" ht="15.75" customHeight="1">
      <c r="B840" s="2"/>
      <c r="C840" s="2"/>
    </row>
    <row r="841" ht="15.75" customHeight="1">
      <c r="B841" s="2"/>
      <c r="C841" s="2"/>
    </row>
    <row r="842" ht="15.75" customHeight="1">
      <c r="B842" s="2"/>
      <c r="C842" s="2"/>
    </row>
    <row r="843" ht="15.75" customHeight="1">
      <c r="B843" s="2"/>
      <c r="C843" s="2"/>
    </row>
    <row r="844" ht="15.75" customHeight="1">
      <c r="B844" s="2"/>
      <c r="C844" s="2"/>
    </row>
    <row r="845" ht="15.75" customHeight="1">
      <c r="B845" s="2"/>
      <c r="C845" s="2"/>
    </row>
    <row r="846" ht="15.75" customHeight="1">
      <c r="B846" s="2"/>
      <c r="C846" s="2"/>
    </row>
    <row r="847" ht="15.75" customHeight="1">
      <c r="B847" s="2"/>
      <c r="C847" s="2"/>
    </row>
    <row r="848" ht="15.75" customHeight="1">
      <c r="B848" s="2"/>
      <c r="C848" s="2"/>
    </row>
    <row r="849" ht="15.75" customHeight="1">
      <c r="B849" s="2"/>
      <c r="C849" s="2"/>
    </row>
    <row r="850" ht="15.75" customHeight="1">
      <c r="B850" s="2"/>
      <c r="C850" s="2"/>
    </row>
    <row r="851" ht="15.75" customHeight="1">
      <c r="B851" s="2"/>
      <c r="C851" s="2"/>
    </row>
    <row r="852" ht="15.75" customHeight="1">
      <c r="B852" s="2"/>
      <c r="C852" s="2"/>
    </row>
    <row r="853" ht="15.75" customHeight="1">
      <c r="B853" s="2"/>
      <c r="C853" s="2"/>
    </row>
    <row r="854" ht="15.75" customHeight="1">
      <c r="B854" s="2"/>
      <c r="C854" s="2"/>
    </row>
    <row r="855" ht="15.75" customHeight="1">
      <c r="B855" s="2"/>
      <c r="C855" s="2"/>
    </row>
    <row r="856" ht="15.75" customHeight="1">
      <c r="B856" s="2"/>
      <c r="C856" s="2"/>
    </row>
    <row r="857" ht="15.75" customHeight="1">
      <c r="B857" s="2"/>
      <c r="C857" s="2"/>
    </row>
    <row r="858" ht="15.75" customHeight="1">
      <c r="B858" s="2"/>
      <c r="C858" s="2"/>
    </row>
    <row r="859" ht="15.75" customHeight="1">
      <c r="B859" s="2"/>
      <c r="C859" s="2"/>
    </row>
    <row r="860" ht="15.75" customHeight="1">
      <c r="B860" s="2"/>
      <c r="C860" s="2"/>
    </row>
    <row r="861" ht="15.75" customHeight="1">
      <c r="B861" s="2"/>
      <c r="C861" s="2"/>
    </row>
    <row r="862" ht="15.75" customHeight="1">
      <c r="B862" s="2"/>
      <c r="C862" s="2"/>
    </row>
    <row r="863" ht="15.75" customHeight="1">
      <c r="B863" s="2"/>
      <c r="C863" s="2"/>
    </row>
    <row r="864" ht="15.75" customHeight="1">
      <c r="B864" s="2"/>
      <c r="C864" s="2"/>
    </row>
    <row r="865" ht="15.75" customHeight="1">
      <c r="B865" s="2"/>
      <c r="C865" s="2"/>
    </row>
    <row r="866" ht="15.75" customHeight="1">
      <c r="B866" s="2"/>
      <c r="C866" s="2"/>
    </row>
    <row r="867" ht="15.75" customHeight="1">
      <c r="B867" s="2"/>
      <c r="C867" s="2"/>
    </row>
    <row r="868" ht="15.75" customHeight="1">
      <c r="B868" s="2"/>
      <c r="C868" s="2"/>
    </row>
    <row r="869" ht="15.75" customHeight="1">
      <c r="B869" s="2"/>
      <c r="C869" s="2"/>
    </row>
    <row r="870" ht="15.75" customHeight="1">
      <c r="B870" s="2"/>
      <c r="C870" s="2"/>
    </row>
    <row r="871" ht="15.75" customHeight="1">
      <c r="B871" s="2"/>
      <c r="C871" s="2"/>
    </row>
    <row r="872" ht="15.75" customHeight="1">
      <c r="B872" s="2"/>
      <c r="C872" s="2"/>
    </row>
    <row r="873" ht="15.75" customHeight="1">
      <c r="B873" s="2"/>
      <c r="C873" s="2"/>
    </row>
    <row r="874" ht="15.75" customHeight="1">
      <c r="B874" s="2"/>
      <c r="C874" s="2"/>
    </row>
    <row r="875" ht="15.75" customHeight="1">
      <c r="B875" s="2"/>
      <c r="C875" s="2"/>
    </row>
    <row r="876" ht="15.75" customHeight="1">
      <c r="B876" s="2"/>
      <c r="C876" s="2"/>
    </row>
    <row r="877" ht="15.75" customHeight="1">
      <c r="B877" s="2"/>
      <c r="C877" s="2"/>
    </row>
    <row r="878" ht="15.75" customHeight="1">
      <c r="B878" s="2"/>
      <c r="C878" s="2"/>
    </row>
    <row r="879" ht="15.75" customHeight="1">
      <c r="B879" s="2"/>
      <c r="C879" s="2"/>
    </row>
    <row r="880" ht="15.75" customHeight="1">
      <c r="B880" s="2"/>
      <c r="C880" s="2"/>
    </row>
    <row r="881" ht="15.75" customHeight="1">
      <c r="B881" s="2"/>
      <c r="C881" s="2"/>
    </row>
    <row r="882" ht="15.75" customHeight="1">
      <c r="B882" s="2"/>
      <c r="C882" s="2"/>
    </row>
    <row r="883" ht="15.75" customHeight="1">
      <c r="B883" s="2"/>
      <c r="C883" s="2"/>
    </row>
    <row r="884" ht="15.75" customHeight="1">
      <c r="B884" s="2"/>
      <c r="C884" s="2"/>
    </row>
    <row r="885" ht="15.75" customHeight="1">
      <c r="B885" s="2"/>
      <c r="C885" s="2"/>
    </row>
    <row r="886" ht="15.75" customHeight="1">
      <c r="B886" s="2"/>
      <c r="C886" s="2"/>
    </row>
    <row r="887" ht="15.75" customHeight="1">
      <c r="B887" s="2"/>
      <c r="C887" s="2"/>
    </row>
    <row r="888" ht="15.75" customHeight="1">
      <c r="B888" s="2"/>
      <c r="C888" s="2"/>
    </row>
    <row r="889" ht="15.75" customHeight="1">
      <c r="B889" s="2"/>
      <c r="C889" s="2"/>
    </row>
    <row r="890" ht="15.75" customHeight="1">
      <c r="B890" s="2"/>
      <c r="C890" s="2"/>
    </row>
    <row r="891" ht="15.75" customHeight="1">
      <c r="B891" s="2"/>
      <c r="C891" s="2"/>
    </row>
    <row r="892" ht="15.75" customHeight="1">
      <c r="B892" s="2"/>
      <c r="C892" s="2"/>
    </row>
    <row r="893" ht="15.75" customHeight="1">
      <c r="B893" s="2"/>
      <c r="C893" s="2"/>
    </row>
    <row r="894" ht="15.75" customHeight="1">
      <c r="B894" s="2"/>
      <c r="C894" s="2"/>
    </row>
    <row r="895" ht="15.75" customHeight="1">
      <c r="B895" s="2"/>
      <c r="C895" s="2"/>
    </row>
    <row r="896" ht="15.75" customHeight="1">
      <c r="B896" s="2"/>
      <c r="C896" s="2"/>
    </row>
    <row r="897" ht="15.75" customHeight="1">
      <c r="B897" s="2"/>
      <c r="C897" s="2"/>
    </row>
    <row r="898" ht="15.75" customHeight="1">
      <c r="B898" s="2"/>
      <c r="C898" s="2"/>
    </row>
    <row r="899" ht="15.75" customHeight="1">
      <c r="B899" s="2"/>
      <c r="C899" s="2"/>
    </row>
    <row r="900" ht="15.75" customHeight="1">
      <c r="B900" s="2"/>
      <c r="C900" s="2"/>
    </row>
    <row r="901" ht="15.75" customHeight="1">
      <c r="B901" s="2"/>
      <c r="C901" s="2"/>
    </row>
    <row r="902" ht="15.75" customHeight="1">
      <c r="B902" s="2"/>
      <c r="C902" s="2"/>
    </row>
    <row r="903" ht="15.75" customHeight="1">
      <c r="B903" s="2"/>
      <c r="C903" s="2"/>
    </row>
    <row r="904" ht="15.75" customHeight="1">
      <c r="B904" s="2"/>
      <c r="C904" s="2"/>
    </row>
    <row r="905" ht="15.75" customHeight="1">
      <c r="B905" s="2"/>
      <c r="C905" s="2"/>
    </row>
    <row r="906" ht="15.75" customHeight="1">
      <c r="B906" s="2"/>
      <c r="C906" s="2"/>
    </row>
    <row r="907" ht="15.75" customHeight="1">
      <c r="B907" s="2"/>
      <c r="C907" s="2"/>
    </row>
    <row r="908" ht="15.75" customHeight="1">
      <c r="B908" s="2"/>
      <c r="C908" s="2"/>
    </row>
    <row r="909" ht="15.75" customHeight="1">
      <c r="B909" s="2"/>
      <c r="C909" s="2"/>
    </row>
    <row r="910" ht="15.75" customHeight="1">
      <c r="B910" s="2"/>
      <c r="C910" s="2"/>
    </row>
    <row r="911" ht="15.75" customHeight="1">
      <c r="B911" s="2"/>
      <c r="C911" s="2"/>
    </row>
    <row r="912" ht="15.75" customHeight="1">
      <c r="B912" s="2"/>
      <c r="C912" s="2"/>
    </row>
    <row r="913" ht="15.75" customHeight="1">
      <c r="B913" s="2"/>
      <c r="C913" s="2"/>
    </row>
    <row r="914" ht="15.75" customHeight="1">
      <c r="B914" s="2"/>
      <c r="C914" s="2"/>
    </row>
    <row r="915" ht="15.75" customHeight="1">
      <c r="B915" s="2"/>
      <c r="C915" s="2"/>
    </row>
    <row r="916" ht="15.75" customHeight="1">
      <c r="B916" s="2"/>
      <c r="C916" s="2"/>
    </row>
    <row r="917" ht="15.75" customHeight="1">
      <c r="B917" s="2"/>
      <c r="C917" s="2"/>
    </row>
    <row r="918" ht="15.75" customHeight="1">
      <c r="B918" s="2"/>
      <c r="C918" s="2"/>
    </row>
    <row r="919" ht="15.75" customHeight="1">
      <c r="B919" s="2"/>
      <c r="C919" s="2"/>
    </row>
    <row r="920" ht="15.75" customHeight="1">
      <c r="B920" s="2"/>
      <c r="C920" s="2"/>
    </row>
    <row r="921" ht="15.75" customHeight="1">
      <c r="B921" s="2"/>
      <c r="C921" s="2"/>
    </row>
    <row r="922" ht="15.75" customHeight="1">
      <c r="B922" s="2"/>
      <c r="C922" s="2"/>
    </row>
    <row r="923" ht="15.75" customHeight="1">
      <c r="B923" s="2"/>
      <c r="C923" s="2"/>
    </row>
    <row r="924" ht="15.75" customHeight="1">
      <c r="B924" s="2"/>
      <c r="C924" s="2"/>
    </row>
    <row r="925" ht="15.75" customHeight="1">
      <c r="B925" s="2"/>
      <c r="C925" s="2"/>
    </row>
    <row r="926" ht="15.75" customHeight="1">
      <c r="B926" s="2"/>
      <c r="C926" s="2"/>
    </row>
    <row r="927" ht="15.75" customHeight="1">
      <c r="B927" s="2"/>
      <c r="C927" s="2"/>
    </row>
    <row r="928" ht="15.75" customHeight="1">
      <c r="B928" s="2"/>
      <c r="C928" s="2"/>
    </row>
    <row r="929" ht="15.75" customHeight="1">
      <c r="B929" s="2"/>
      <c r="C929" s="2"/>
    </row>
    <row r="930" ht="15.75" customHeight="1">
      <c r="B930" s="2"/>
      <c r="C930" s="2"/>
    </row>
    <row r="931" ht="15.75" customHeight="1">
      <c r="B931" s="2"/>
      <c r="C931" s="2"/>
    </row>
    <row r="932" ht="15.75" customHeight="1">
      <c r="B932" s="2"/>
      <c r="C932" s="2"/>
    </row>
    <row r="933" ht="15.75" customHeight="1">
      <c r="B933" s="2"/>
      <c r="C933" s="2"/>
    </row>
    <row r="934" ht="15.75" customHeight="1">
      <c r="B934" s="2"/>
      <c r="C934" s="2"/>
    </row>
    <row r="935" ht="15.75" customHeight="1">
      <c r="B935" s="2"/>
      <c r="C935" s="2"/>
    </row>
    <row r="936" ht="15.75" customHeight="1">
      <c r="B936" s="2"/>
      <c r="C936" s="2"/>
    </row>
    <row r="937" ht="15.75" customHeight="1">
      <c r="B937" s="2"/>
      <c r="C937" s="2"/>
    </row>
    <row r="938" ht="15.75" customHeight="1">
      <c r="B938" s="2"/>
      <c r="C938" s="2"/>
    </row>
    <row r="939" ht="15.75" customHeight="1">
      <c r="B939" s="2"/>
      <c r="C939" s="2"/>
    </row>
    <row r="940" ht="15.75" customHeight="1">
      <c r="B940" s="2"/>
      <c r="C940" s="2"/>
    </row>
    <row r="941" ht="15.75" customHeight="1">
      <c r="B941" s="2"/>
      <c r="C941" s="2"/>
    </row>
    <row r="942" ht="15.75" customHeight="1">
      <c r="B942" s="2"/>
      <c r="C942" s="2"/>
    </row>
    <row r="943" ht="15.75" customHeight="1">
      <c r="B943" s="2"/>
      <c r="C943" s="2"/>
    </row>
    <row r="944" ht="15.75" customHeight="1">
      <c r="B944" s="2"/>
      <c r="C944" s="2"/>
    </row>
    <row r="945" ht="15.75" customHeight="1">
      <c r="B945" s="2"/>
      <c r="C945" s="2"/>
    </row>
    <row r="946" ht="15.75" customHeight="1">
      <c r="B946" s="2"/>
      <c r="C946" s="2"/>
    </row>
    <row r="947" ht="15.75" customHeight="1">
      <c r="B947" s="2"/>
      <c r="C947" s="2"/>
    </row>
    <row r="948" ht="15.75" customHeight="1">
      <c r="B948" s="2"/>
      <c r="C948" s="2"/>
    </row>
    <row r="949" ht="15.75" customHeight="1">
      <c r="B949" s="2"/>
      <c r="C949" s="2"/>
    </row>
    <row r="950" ht="15.75" customHeight="1">
      <c r="B950" s="2"/>
      <c r="C950" s="2"/>
    </row>
    <row r="951" ht="15.75" customHeight="1">
      <c r="B951" s="2"/>
      <c r="C951" s="2"/>
    </row>
    <row r="952" ht="15.75" customHeight="1">
      <c r="B952" s="2"/>
      <c r="C952" s="2"/>
    </row>
    <row r="953" ht="15.75" customHeight="1">
      <c r="B953" s="2"/>
      <c r="C953" s="2"/>
    </row>
    <row r="954" ht="15.75" customHeight="1">
      <c r="B954" s="2"/>
      <c r="C954" s="2"/>
    </row>
    <row r="955" ht="15.75" customHeight="1">
      <c r="B955" s="2"/>
      <c r="C955" s="2"/>
    </row>
    <row r="956" ht="15.75" customHeight="1">
      <c r="B956" s="2"/>
      <c r="C956" s="2"/>
    </row>
    <row r="957" ht="15.75" customHeight="1">
      <c r="B957" s="2"/>
      <c r="C957" s="2"/>
    </row>
    <row r="958" ht="15.75" customHeight="1">
      <c r="B958" s="2"/>
      <c r="C958" s="2"/>
    </row>
    <row r="959" ht="15.75" customHeight="1">
      <c r="B959" s="2"/>
      <c r="C959" s="2"/>
    </row>
    <row r="960" ht="15.75" customHeight="1">
      <c r="B960" s="2"/>
      <c r="C960" s="2"/>
    </row>
    <row r="961" ht="15.75" customHeight="1">
      <c r="B961" s="2"/>
      <c r="C961" s="2"/>
    </row>
    <row r="962" ht="15.75" customHeight="1">
      <c r="B962" s="2"/>
      <c r="C962" s="2"/>
    </row>
    <row r="963" ht="15.75" customHeight="1">
      <c r="B963" s="2"/>
      <c r="C963" s="2"/>
    </row>
    <row r="964" ht="15.75" customHeight="1">
      <c r="B964" s="2"/>
      <c r="C964" s="2"/>
    </row>
    <row r="965" ht="15.75" customHeight="1">
      <c r="B965" s="2"/>
      <c r="C965" s="2"/>
    </row>
    <row r="966" ht="15.75" customHeight="1">
      <c r="B966" s="2"/>
      <c r="C966" s="2"/>
    </row>
    <row r="967" ht="15.75" customHeight="1">
      <c r="B967" s="2"/>
      <c r="C967" s="2"/>
    </row>
    <row r="968" ht="15.75" customHeight="1">
      <c r="B968" s="2"/>
      <c r="C968" s="2"/>
    </row>
    <row r="969" ht="15.75" customHeight="1">
      <c r="B969" s="2"/>
      <c r="C969" s="2"/>
    </row>
    <row r="970" ht="15.75" customHeight="1">
      <c r="B970" s="2"/>
      <c r="C970" s="2"/>
    </row>
    <row r="971" ht="15.75" customHeight="1">
      <c r="B971" s="2"/>
      <c r="C971" s="2"/>
    </row>
    <row r="972" ht="15.75" customHeight="1">
      <c r="B972" s="2"/>
      <c r="C972" s="2"/>
    </row>
    <row r="973" ht="15.75" customHeight="1">
      <c r="B973" s="2"/>
      <c r="C973" s="2"/>
    </row>
    <row r="974" ht="15.75" customHeight="1">
      <c r="B974" s="2"/>
      <c r="C974" s="2"/>
    </row>
    <row r="975" ht="15.75" customHeight="1">
      <c r="B975" s="2"/>
      <c r="C975" s="2"/>
    </row>
    <row r="976" ht="15.75" customHeight="1">
      <c r="B976" s="2"/>
      <c r="C976" s="2"/>
    </row>
    <row r="977" ht="15.75" customHeight="1">
      <c r="B977" s="2"/>
      <c r="C977" s="2"/>
    </row>
    <row r="978" ht="15.75" customHeight="1">
      <c r="B978" s="2"/>
      <c r="C978" s="2"/>
    </row>
    <row r="979" ht="15.75" customHeight="1">
      <c r="B979" s="2"/>
      <c r="C979" s="2"/>
    </row>
    <row r="980" ht="15.75" customHeight="1">
      <c r="B980" s="2"/>
      <c r="C980" s="2"/>
    </row>
    <row r="981" ht="15.75" customHeight="1">
      <c r="B981" s="2"/>
      <c r="C981" s="2"/>
    </row>
    <row r="982" ht="15.75" customHeight="1">
      <c r="B982" s="2"/>
      <c r="C982" s="2"/>
    </row>
    <row r="983" ht="15.75" customHeight="1">
      <c r="B983" s="2"/>
      <c r="C983" s="2"/>
    </row>
    <row r="984" ht="15.75" customHeight="1">
      <c r="B984" s="2"/>
      <c r="C984" s="2"/>
    </row>
    <row r="985" ht="15.75" customHeight="1">
      <c r="B985" s="2"/>
      <c r="C985" s="2"/>
    </row>
    <row r="986" ht="15.75" customHeight="1">
      <c r="B986" s="2"/>
      <c r="C986" s="2"/>
    </row>
    <row r="987" ht="15.75" customHeight="1">
      <c r="B987" s="2"/>
      <c r="C987" s="2"/>
    </row>
    <row r="988" ht="15.75" customHeight="1">
      <c r="B988" s="2"/>
      <c r="C988" s="2"/>
    </row>
    <row r="989" ht="15.75" customHeight="1">
      <c r="B989" s="2"/>
      <c r="C989" s="2"/>
    </row>
    <row r="990" ht="15.75" customHeight="1">
      <c r="B990" s="2"/>
      <c r="C990" s="2"/>
    </row>
    <row r="991" ht="15.75" customHeight="1">
      <c r="B991" s="2"/>
      <c r="C991" s="2"/>
    </row>
    <row r="992" ht="15.75" customHeight="1">
      <c r="B992" s="2"/>
      <c r="C992" s="2"/>
    </row>
    <row r="993" ht="15.75" customHeight="1">
      <c r="B993" s="2"/>
      <c r="C993" s="2"/>
    </row>
    <row r="994" ht="15.75" customHeight="1">
      <c r="B994" s="2"/>
      <c r="C994" s="2"/>
    </row>
    <row r="995" ht="15.75" customHeight="1">
      <c r="B995" s="2"/>
      <c r="C995" s="2"/>
    </row>
    <row r="996" ht="15.75" customHeight="1">
      <c r="B996" s="2"/>
      <c r="C996" s="2"/>
    </row>
    <row r="997" ht="15.75" customHeight="1">
      <c r="B997" s="2"/>
      <c r="C997" s="2"/>
    </row>
    <row r="998" ht="15.75" customHeight="1">
      <c r="B998" s="2"/>
      <c r="C998" s="2"/>
    </row>
    <row r="999" ht="15.75" customHeight="1">
      <c r="B999" s="2"/>
      <c r="C999" s="2"/>
    </row>
    <row r="1000" ht="15.75" customHeight="1">
      <c r="B1000" s="2"/>
      <c r="C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4.14"/>
    <col customWidth="1" min="4" max="4" width="23.57"/>
    <col customWidth="1" min="5" max="6" width="10.71"/>
    <col customWidth="1" min="7" max="7" width="13.86"/>
    <col customWidth="1" min="8" max="8" width="10.71"/>
    <col customWidth="1" min="9" max="9" width="12.0"/>
    <col customWidth="1" min="10" max="26" width="10.71"/>
  </cols>
  <sheetData>
    <row r="1">
      <c r="B1" s="2"/>
      <c r="C1" s="2"/>
    </row>
    <row r="2">
      <c r="B2" s="5" t="s">
        <v>34</v>
      </c>
      <c r="C2" s="6" t="s">
        <v>35</v>
      </c>
      <c r="D2" s="24" t="s">
        <v>36</v>
      </c>
      <c r="E2" s="7" t="s">
        <v>37</v>
      </c>
      <c r="F2" s="7" t="s">
        <v>38</v>
      </c>
      <c r="G2" s="7" t="s">
        <v>39</v>
      </c>
      <c r="I2" s="7" t="s">
        <v>40</v>
      </c>
    </row>
    <row r="3">
      <c r="B3" s="9">
        <v>1.0</v>
      </c>
      <c r="C3" s="25">
        <v>29.0</v>
      </c>
      <c r="D3">
        <f t="shared" ref="D3:D16" si="1">ROUND(RAND()*80+21,0)</f>
        <v>30</v>
      </c>
      <c r="E3">
        <f t="shared" ref="E3:E16" si="2">C3*71</f>
        <v>2059</v>
      </c>
      <c r="G3" s="10">
        <v>126.0</v>
      </c>
      <c r="I3" s="7" t="s">
        <v>41</v>
      </c>
      <c r="L3">
        <f>SUM(C10:C16)/7</f>
        <v>63.14285714</v>
      </c>
    </row>
    <row r="4">
      <c r="B4" s="16">
        <v>2.0</v>
      </c>
      <c r="C4" s="26">
        <v>50.0</v>
      </c>
      <c r="D4">
        <f t="shared" si="1"/>
        <v>35</v>
      </c>
      <c r="E4">
        <f t="shared" si="2"/>
        <v>3550</v>
      </c>
      <c r="G4" s="17">
        <v>214.0</v>
      </c>
      <c r="I4" s="7" t="s">
        <v>41</v>
      </c>
    </row>
    <row r="5">
      <c r="B5" s="16">
        <v>3.0</v>
      </c>
      <c r="C5" s="26">
        <v>79.0</v>
      </c>
      <c r="D5">
        <f t="shared" si="1"/>
        <v>86</v>
      </c>
      <c r="E5">
        <f t="shared" si="2"/>
        <v>5609</v>
      </c>
      <c r="G5" s="17">
        <v>167.0</v>
      </c>
      <c r="I5" s="7" t="s">
        <v>42</v>
      </c>
    </row>
    <row r="6">
      <c r="B6" s="16">
        <v>4.0</v>
      </c>
      <c r="C6" s="26">
        <v>36.0</v>
      </c>
      <c r="D6">
        <f t="shared" si="1"/>
        <v>85</v>
      </c>
      <c r="E6">
        <f t="shared" si="2"/>
        <v>2556</v>
      </c>
      <c r="G6" s="17">
        <v>156.0</v>
      </c>
      <c r="I6" s="7" t="s">
        <v>41</v>
      </c>
    </row>
    <row r="7">
      <c r="B7" s="16">
        <v>5.0</v>
      </c>
      <c r="C7" s="26">
        <v>37.0</v>
      </c>
      <c r="D7">
        <f t="shared" si="1"/>
        <v>73</v>
      </c>
      <c r="E7">
        <f t="shared" si="2"/>
        <v>2627</v>
      </c>
      <c r="G7" s="17">
        <v>209.0</v>
      </c>
    </row>
    <row r="8">
      <c r="B8" s="16">
        <v>6.0</v>
      </c>
      <c r="C8" s="26">
        <v>48.0</v>
      </c>
      <c r="D8">
        <f t="shared" si="1"/>
        <v>56</v>
      </c>
      <c r="E8">
        <f t="shared" si="2"/>
        <v>3408</v>
      </c>
      <c r="G8" s="17">
        <v>140.0</v>
      </c>
    </row>
    <row r="9">
      <c r="B9" s="16">
        <v>7.0</v>
      </c>
      <c r="C9" s="26">
        <v>24.0</v>
      </c>
      <c r="D9">
        <f t="shared" si="1"/>
        <v>87</v>
      </c>
      <c r="E9">
        <f t="shared" si="2"/>
        <v>1704</v>
      </c>
      <c r="G9" s="17">
        <v>130.0</v>
      </c>
    </row>
    <row r="10">
      <c r="B10" s="16">
        <v>8.0</v>
      </c>
      <c r="C10" s="26">
        <v>75.0</v>
      </c>
      <c r="D10">
        <f t="shared" si="1"/>
        <v>76</v>
      </c>
      <c r="E10">
        <f t="shared" si="2"/>
        <v>5325</v>
      </c>
      <c r="G10" s="17">
        <v>258.0</v>
      </c>
    </row>
    <row r="11">
      <c r="B11" s="16">
        <v>9.0</v>
      </c>
      <c r="C11" s="26">
        <v>30.0</v>
      </c>
      <c r="D11">
        <f t="shared" si="1"/>
        <v>35</v>
      </c>
      <c r="E11">
        <f t="shared" si="2"/>
        <v>2130</v>
      </c>
      <c r="G11" s="17">
        <v>148.0</v>
      </c>
    </row>
    <row r="12">
      <c r="B12" s="16">
        <v>10.0</v>
      </c>
      <c r="C12" s="26">
        <v>93.0</v>
      </c>
      <c r="D12">
        <f t="shared" si="1"/>
        <v>50</v>
      </c>
      <c r="E12">
        <f t="shared" si="2"/>
        <v>6603</v>
      </c>
      <c r="G12" s="17">
        <v>169.0</v>
      </c>
    </row>
    <row r="13">
      <c r="B13" s="16">
        <v>11.0</v>
      </c>
      <c r="C13" s="26">
        <v>90.0</v>
      </c>
      <c r="D13">
        <f t="shared" si="1"/>
        <v>34</v>
      </c>
      <c r="E13">
        <f t="shared" si="2"/>
        <v>6390</v>
      </c>
      <c r="G13" s="17">
        <v>215.0</v>
      </c>
    </row>
    <row r="14">
      <c r="B14" s="16">
        <v>12.0</v>
      </c>
      <c r="C14" s="26">
        <v>74.0</v>
      </c>
      <c r="D14">
        <f t="shared" si="1"/>
        <v>35</v>
      </c>
      <c r="E14">
        <f t="shared" si="2"/>
        <v>5254</v>
      </c>
      <c r="G14" s="17">
        <v>236.0</v>
      </c>
    </row>
    <row r="15">
      <c r="B15" s="16">
        <v>13.0</v>
      </c>
      <c r="C15" s="26">
        <v>37.0</v>
      </c>
      <c r="D15">
        <f t="shared" si="1"/>
        <v>34</v>
      </c>
      <c r="E15">
        <f t="shared" si="2"/>
        <v>2627</v>
      </c>
      <c r="G15" s="17">
        <v>157.0</v>
      </c>
    </row>
    <row r="16">
      <c r="B16" s="21">
        <v>14.0</v>
      </c>
      <c r="C16" s="27">
        <v>43.0</v>
      </c>
      <c r="D16">
        <f t="shared" si="1"/>
        <v>35</v>
      </c>
      <c r="E16">
        <f t="shared" si="2"/>
        <v>3053</v>
      </c>
      <c r="G16" s="22">
        <v>198.0</v>
      </c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 ht="15.75" customHeight="1">
      <c r="B21" s="2"/>
      <c r="C21" s="2"/>
    </row>
    <row r="22" ht="15.75" customHeight="1">
      <c r="B22" s="2"/>
      <c r="C22" s="2"/>
    </row>
    <row r="23" ht="15.75" customHeight="1">
      <c r="B23" s="2"/>
      <c r="C23" s="2"/>
    </row>
    <row r="24" ht="15.75" customHeight="1">
      <c r="B24" s="2"/>
      <c r="C24" s="2"/>
    </row>
    <row r="25" ht="15.75" customHeight="1">
      <c r="B25" s="2"/>
      <c r="C25" s="2"/>
    </row>
    <row r="26" ht="15.75" customHeight="1">
      <c r="B26" s="2"/>
      <c r="C26" s="2"/>
    </row>
    <row r="27" ht="15.75" customHeight="1">
      <c r="B27" s="2"/>
      <c r="C27" s="2"/>
    </row>
    <row r="28" ht="15.75" customHeight="1">
      <c r="B28" s="2"/>
      <c r="C28" s="2"/>
    </row>
    <row r="29" ht="15.75" customHeight="1">
      <c r="B29" s="2"/>
      <c r="C29" s="2"/>
    </row>
    <row r="30" ht="15.75" customHeight="1">
      <c r="B30" s="2"/>
      <c r="C30" s="2"/>
    </row>
    <row r="31" ht="15.75" customHeight="1">
      <c r="B31" s="2"/>
      <c r="C31" s="2"/>
    </row>
    <row r="32" ht="15.75" customHeight="1">
      <c r="B32" s="2"/>
      <c r="C32" s="2"/>
    </row>
    <row r="33" ht="15.75" customHeight="1">
      <c r="B33" s="2"/>
      <c r="C33" s="2"/>
    </row>
    <row r="34" ht="15.75" customHeight="1">
      <c r="B34" s="2"/>
      <c r="C34" s="2"/>
    </row>
    <row r="35" ht="15.75" customHeight="1">
      <c r="B35" s="2"/>
      <c r="C35" s="2"/>
    </row>
    <row r="36" ht="15.75" customHeight="1">
      <c r="B36" s="2"/>
      <c r="C36" s="2"/>
    </row>
    <row r="37" ht="15.75" customHeight="1">
      <c r="B37" s="2"/>
      <c r="C37" s="2"/>
    </row>
    <row r="38" ht="15.75" customHeight="1">
      <c r="B38" s="2"/>
      <c r="C38" s="2"/>
    </row>
    <row r="39" ht="15.75" customHeight="1">
      <c r="B39" s="2"/>
      <c r="C39" s="2"/>
    </row>
    <row r="40" ht="15.75" customHeight="1">
      <c r="B40" s="2"/>
      <c r="C40" s="2"/>
    </row>
    <row r="41" ht="15.75" customHeight="1">
      <c r="B41" s="2"/>
      <c r="C41" s="2"/>
    </row>
    <row r="42" ht="15.75" customHeight="1">
      <c r="B42" s="2"/>
      <c r="C42" s="2"/>
    </row>
    <row r="43" ht="15.75" customHeight="1">
      <c r="B43" s="2"/>
      <c r="C43" s="2"/>
    </row>
    <row r="44" ht="15.75" customHeight="1">
      <c r="B44" s="2"/>
      <c r="C44" s="2"/>
    </row>
    <row r="45" ht="15.75" customHeight="1">
      <c r="B45" s="2"/>
      <c r="C45" s="2"/>
    </row>
    <row r="46" ht="15.75" customHeight="1">
      <c r="B46" s="2"/>
      <c r="C46" s="2"/>
    </row>
    <row r="47" ht="15.75" customHeight="1">
      <c r="B47" s="2"/>
      <c r="C47" s="2"/>
    </row>
    <row r="48" ht="15.75" customHeight="1">
      <c r="B48" s="2"/>
      <c r="C48" s="2"/>
    </row>
    <row r="49" ht="15.75" customHeight="1">
      <c r="B49" s="2"/>
      <c r="C49" s="2"/>
    </row>
    <row r="50" ht="15.75" customHeight="1">
      <c r="B50" s="2"/>
      <c r="C50" s="2"/>
    </row>
    <row r="51" ht="15.75" customHeight="1">
      <c r="B51" s="2"/>
      <c r="C51" s="2"/>
    </row>
    <row r="52" ht="15.75" customHeight="1">
      <c r="B52" s="2"/>
      <c r="C52" s="2"/>
    </row>
    <row r="53" ht="15.75" customHeight="1">
      <c r="B53" s="2"/>
      <c r="C53" s="2"/>
    </row>
    <row r="54" ht="15.75" customHeight="1">
      <c r="B54" s="2"/>
      <c r="C54" s="2"/>
    </row>
    <row r="55" ht="15.75" customHeight="1">
      <c r="B55" s="2"/>
      <c r="C55" s="2"/>
    </row>
    <row r="56" ht="15.75" customHeight="1">
      <c r="B56" s="2"/>
      <c r="C56" s="2"/>
    </row>
    <row r="57" ht="15.75" customHeight="1">
      <c r="B57" s="2"/>
      <c r="C57" s="2"/>
    </row>
    <row r="58" ht="15.75" customHeight="1">
      <c r="B58" s="2"/>
      <c r="C58" s="2"/>
    </row>
    <row r="59" ht="15.75" customHeight="1">
      <c r="B59" s="2"/>
      <c r="C59" s="2"/>
    </row>
    <row r="60" ht="15.75" customHeight="1">
      <c r="B60" s="2"/>
      <c r="C60" s="2"/>
    </row>
    <row r="61" ht="15.75" customHeight="1">
      <c r="B61" s="2"/>
      <c r="C61" s="2"/>
    </row>
    <row r="62" ht="15.75" customHeight="1">
      <c r="B62" s="2"/>
      <c r="C62" s="2"/>
    </row>
    <row r="63" ht="15.75" customHeight="1">
      <c r="B63" s="2"/>
      <c r="C63" s="2"/>
    </row>
    <row r="64" ht="15.75" customHeight="1">
      <c r="B64" s="2"/>
      <c r="C64" s="2"/>
    </row>
    <row r="65" ht="15.75" customHeight="1">
      <c r="B65" s="2"/>
      <c r="C65" s="2"/>
    </row>
    <row r="66" ht="15.75" customHeight="1">
      <c r="B66" s="2"/>
      <c r="C66" s="2"/>
    </row>
    <row r="67" ht="15.75" customHeight="1">
      <c r="B67" s="2"/>
      <c r="C67" s="2"/>
    </row>
    <row r="68" ht="15.75" customHeight="1">
      <c r="B68" s="2"/>
      <c r="C68" s="2"/>
    </row>
    <row r="69" ht="15.75" customHeight="1">
      <c r="B69" s="2"/>
      <c r="C69" s="2"/>
    </row>
    <row r="70" ht="15.75" customHeight="1">
      <c r="B70" s="2"/>
      <c r="C70" s="2"/>
    </row>
    <row r="71" ht="15.75" customHeight="1">
      <c r="B71" s="2"/>
      <c r="C71" s="2"/>
    </row>
    <row r="72" ht="15.75" customHeight="1">
      <c r="B72" s="2"/>
      <c r="C72" s="2"/>
    </row>
    <row r="73" ht="15.75" customHeight="1">
      <c r="B73" s="2"/>
      <c r="C73" s="2"/>
    </row>
    <row r="74" ht="15.75" customHeight="1">
      <c r="B74" s="2"/>
      <c r="C74" s="2"/>
    </row>
    <row r="75" ht="15.75" customHeight="1">
      <c r="B75" s="2"/>
      <c r="C75" s="2"/>
    </row>
    <row r="76" ht="15.75" customHeight="1">
      <c r="B76" s="2"/>
      <c r="C76" s="2"/>
    </row>
    <row r="77" ht="15.75" customHeight="1">
      <c r="B77" s="2"/>
      <c r="C77" s="2"/>
    </row>
    <row r="78" ht="15.75" customHeight="1">
      <c r="B78" s="2"/>
      <c r="C78" s="2"/>
    </row>
    <row r="79" ht="15.75" customHeight="1">
      <c r="B79" s="2"/>
      <c r="C79" s="2"/>
    </row>
    <row r="80" ht="15.75" customHeight="1">
      <c r="B80" s="2"/>
      <c r="C80" s="2"/>
    </row>
    <row r="81" ht="15.75" customHeight="1"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>
      <c r="B322" s="2"/>
      <c r="C322" s="2"/>
    </row>
    <row r="323" ht="15.75" customHeight="1">
      <c r="B323" s="2"/>
      <c r="C323" s="2"/>
    </row>
    <row r="324" ht="15.75" customHeight="1">
      <c r="B324" s="2"/>
      <c r="C324" s="2"/>
    </row>
    <row r="325" ht="15.75" customHeight="1">
      <c r="B325" s="2"/>
      <c r="C325" s="2"/>
    </row>
    <row r="326" ht="15.75" customHeight="1">
      <c r="B326" s="2"/>
      <c r="C326" s="2"/>
    </row>
    <row r="327" ht="15.75" customHeight="1">
      <c r="B327" s="2"/>
      <c r="C327" s="2"/>
    </row>
    <row r="328" ht="15.75" customHeight="1">
      <c r="B328" s="2"/>
      <c r="C328" s="2"/>
    </row>
    <row r="329" ht="15.75" customHeight="1">
      <c r="B329" s="2"/>
      <c r="C329" s="2"/>
    </row>
    <row r="330" ht="15.75" customHeight="1">
      <c r="B330" s="2"/>
      <c r="C330" s="2"/>
    </row>
    <row r="331" ht="15.75" customHeight="1">
      <c r="B331" s="2"/>
      <c r="C331" s="2"/>
    </row>
    <row r="332" ht="15.75" customHeight="1">
      <c r="B332" s="2"/>
      <c r="C332" s="2"/>
    </row>
    <row r="333" ht="15.75" customHeight="1">
      <c r="B333" s="2"/>
      <c r="C333" s="2"/>
    </row>
    <row r="334" ht="15.75" customHeight="1">
      <c r="B334" s="2"/>
      <c r="C334" s="2"/>
    </row>
    <row r="335" ht="15.75" customHeight="1">
      <c r="B335" s="2"/>
      <c r="C335" s="2"/>
    </row>
    <row r="336" ht="15.75" customHeight="1">
      <c r="B336" s="2"/>
      <c r="C336" s="2"/>
    </row>
    <row r="337" ht="15.75" customHeight="1">
      <c r="B337" s="2"/>
      <c r="C337" s="2"/>
    </row>
    <row r="338" ht="15.75" customHeight="1">
      <c r="B338" s="2"/>
      <c r="C338" s="2"/>
    </row>
    <row r="339" ht="15.75" customHeight="1">
      <c r="B339" s="2"/>
      <c r="C339" s="2"/>
    </row>
    <row r="340" ht="15.75" customHeight="1">
      <c r="B340" s="2"/>
      <c r="C340" s="2"/>
    </row>
    <row r="341" ht="15.75" customHeight="1">
      <c r="B341" s="2"/>
      <c r="C341" s="2"/>
    </row>
    <row r="342" ht="15.75" customHeight="1">
      <c r="B342" s="2"/>
      <c r="C342" s="2"/>
    </row>
    <row r="343" ht="15.75" customHeight="1">
      <c r="B343" s="2"/>
      <c r="C343" s="2"/>
    </row>
    <row r="344" ht="15.75" customHeight="1">
      <c r="B344" s="2"/>
      <c r="C344" s="2"/>
    </row>
    <row r="345" ht="15.75" customHeight="1">
      <c r="B345" s="2"/>
      <c r="C345" s="2"/>
    </row>
    <row r="346" ht="15.75" customHeight="1">
      <c r="B346" s="2"/>
      <c r="C346" s="2"/>
    </row>
    <row r="347" ht="15.75" customHeight="1">
      <c r="B347" s="2"/>
      <c r="C347" s="2"/>
    </row>
    <row r="348" ht="15.75" customHeight="1">
      <c r="B348" s="2"/>
      <c r="C348" s="2"/>
    </row>
    <row r="349" ht="15.75" customHeight="1">
      <c r="B349" s="2"/>
      <c r="C349" s="2"/>
    </row>
    <row r="350" ht="15.75" customHeight="1">
      <c r="B350" s="2"/>
      <c r="C350" s="2"/>
    </row>
    <row r="351" ht="15.75" customHeight="1">
      <c r="B351" s="2"/>
      <c r="C351" s="2"/>
    </row>
    <row r="352" ht="15.75" customHeight="1">
      <c r="B352" s="2"/>
      <c r="C352" s="2"/>
    </row>
    <row r="353" ht="15.75" customHeight="1">
      <c r="B353" s="2"/>
      <c r="C353" s="2"/>
    </row>
    <row r="354" ht="15.75" customHeight="1">
      <c r="B354" s="2"/>
      <c r="C354" s="2"/>
    </row>
    <row r="355" ht="15.75" customHeight="1">
      <c r="B355" s="2"/>
      <c r="C355" s="2"/>
    </row>
    <row r="356" ht="15.75" customHeight="1">
      <c r="B356" s="2"/>
      <c r="C356" s="2"/>
    </row>
    <row r="357" ht="15.75" customHeight="1">
      <c r="B357" s="2"/>
      <c r="C357" s="2"/>
    </row>
    <row r="358" ht="15.75" customHeight="1">
      <c r="B358" s="2"/>
      <c r="C358" s="2"/>
    </row>
    <row r="359" ht="15.75" customHeight="1">
      <c r="B359" s="2"/>
      <c r="C359" s="2"/>
    </row>
    <row r="360" ht="15.75" customHeight="1">
      <c r="B360" s="2"/>
      <c r="C360" s="2"/>
    </row>
    <row r="361" ht="15.75" customHeight="1">
      <c r="B361" s="2"/>
      <c r="C361" s="2"/>
    </row>
    <row r="362" ht="15.75" customHeight="1">
      <c r="B362" s="2"/>
      <c r="C362" s="2"/>
    </row>
    <row r="363" ht="15.75" customHeight="1">
      <c r="B363" s="2"/>
      <c r="C363" s="2"/>
    </row>
    <row r="364" ht="15.75" customHeight="1">
      <c r="B364" s="2"/>
      <c r="C364" s="2"/>
    </row>
    <row r="365" ht="15.75" customHeight="1">
      <c r="B365" s="2"/>
      <c r="C365" s="2"/>
    </row>
    <row r="366" ht="15.75" customHeight="1">
      <c r="B366" s="2"/>
      <c r="C366" s="2"/>
    </row>
    <row r="367" ht="15.75" customHeight="1">
      <c r="B367" s="2"/>
      <c r="C367" s="2"/>
    </row>
    <row r="368" ht="15.75" customHeight="1">
      <c r="B368" s="2"/>
      <c r="C368" s="2"/>
    </row>
    <row r="369" ht="15.75" customHeight="1">
      <c r="B369" s="2"/>
      <c r="C369" s="2"/>
    </row>
    <row r="370" ht="15.75" customHeight="1">
      <c r="B370" s="2"/>
      <c r="C370" s="2"/>
    </row>
    <row r="371" ht="15.75" customHeight="1">
      <c r="B371" s="2"/>
      <c r="C371" s="2"/>
    </row>
    <row r="372" ht="15.75" customHeight="1">
      <c r="B372" s="2"/>
      <c r="C372" s="2"/>
    </row>
    <row r="373" ht="15.75" customHeight="1">
      <c r="B373" s="2"/>
      <c r="C373" s="2"/>
    </row>
    <row r="374" ht="15.75" customHeight="1">
      <c r="B374" s="2"/>
      <c r="C374" s="2"/>
    </row>
    <row r="375" ht="15.75" customHeight="1">
      <c r="B375" s="2"/>
      <c r="C375" s="2"/>
    </row>
    <row r="376" ht="15.75" customHeight="1">
      <c r="B376" s="2"/>
      <c r="C376" s="2"/>
    </row>
    <row r="377" ht="15.75" customHeight="1">
      <c r="B377" s="2"/>
      <c r="C377" s="2"/>
    </row>
    <row r="378" ht="15.75" customHeight="1">
      <c r="B378" s="2"/>
      <c r="C378" s="2"/>
    </row>
    <row r="379" ht="15.75" customHeight="1">
      <c r="B379" s="2"/>
      <c r="C379" s="2"/>
    </row>
    <row r="380" ht="15.75" customHeight="1">
      <c r="B380" s="2"/>
      <c r="C380" s="2"/>
    </row>
    <row r="381" ht="15.75" customHeight="1">
      <c r="B381" s="2"/>
      <c r="C381" s="2"/>
    </row>
    <row r="382" ht="15.75" customHeight="1">
      <c r="B382" s="2"/>
      <c r="C382" s="2"/>
    </row>
    <row r="383" ht="15.75" customHeight="1">
      <c r="B383" s="2"/>
      <c r="C383" s="2"/>
    </row>
    <row r="384" ht="15.75" customHeight="1">
      <c r="B384" s="2"/>
      <c r="C384" s="2"/>
    </row>
    <row r="385" ht="15.75" customHeight="1">
      <c r="B385" s="2"/>
      <c r="C385" s="2"/>
    </row>
    <row r="386" ht="15.75" customHeight="1">
      <c r="B386" s="2"/>
      <c r="C386" s="2"/>
    </row>
    <row r="387" ht="15.75" customHeight="1">
      <c r="B387" s="2"/>
      <c r="C387" s="2"/>
    </row>
    <row r="388" ht="15.75" customHeight="1">
      <c r="B388" s="2"/>
      <c r="C388" s="2"/>
    </row>
    <row r="389" ht="15.75" customHeight="1">
      <c r="B389" s="2"/>
      <c r="C389" s="2"/>
    </row>
    <row r="390" ht="15.75" customHeight="1">
      <c r="B390" s="2"/>
      <c r="C390" s="2"/>
    </row>
    <row r="391" ht="15.75" customHeight="1">
      <c r="B391" s="2"/>
      <c r="C391" s="2"/>
    </row>
    <row r="392" ht="15.75" customHeight="1">
      <c r="B392" s="2"/>
      <c r="C392" s="2"/>
    </row>
    <row r="393" ht="15.75" customHeight="1">
      <c r="B393" s="2"/>
      <c r="C393" s="2"/>
    </row>
    <row r="394" ht="15.75" customHeight="1">
      <c r="B394" s="2"/>
      <c r="C394" s="2"/>
    </row>
    <row r="395" ht="15.75" customHeight="1">
      <c r="B395" s="2"/>
      <c r="C395" s="2"/>
    </row>
    <row r="396" ht="15.75" customHeight="1">
      <c r="B396" s="2"/>
      <c r="C396" s="2"/>
    </row>
    <row r="397" ht="15.75" customHeight="1">
      <c r="B397" s="2"/>
      <c r="C397" s="2"/>
    </row>
    <row r="398" ht="15.75" customHeight="1">
      <c r="B398" s="2"/>
      <c r="C398" s="2"/>
    </row>
    <row r="399" ht="15.75" customHeight="1">
      <c r="B399" s="2"/>
      <c r="C399" s="2"/>
    </row>
    <row r="400" ht="15.75" customHeight="1">
      <c r="B400" s="2"/>
      <c r="C400" s="2"/>
    </row>
    <row r="401" ht="15.75" customHeight="1">
      <c r="B401" s="2"/>
      <c r="C401" s="2"/>
    </row>
    <row r="402" ht="15.75" customHeight="1">
      <c r="B402" s="2"/>
      <c r="C402" s="2"/>
    </row>
    <row r="403" ht="15.75" customHeight="1">
      <c r="B403" s="2"/>
      <c r="C403" s="2"/>
    </row>
    <row r="404" ht="15.75" customHeight="1">
      <c r="B404" s="2"/>
      <c r="C404" s="2"/>
    </row>
    <row r="405" ht="15.75" customHeight="1">
      <c r="B405" s="2"/>
      <c r="C405" s="2"/>
    </row>
    <row r="406" ht="15.75" customHeight="1">
      <c r="B406" s="2"/>
      <c r="C406" s="2"/>
    </row>
    <row r="407" ht="15.75" customHeight="1">
      <c r="B407" s="2"/>
      <c r="C407" s="2"/>
    </row>
    <row r="408" ht="15.75" customHeight="1">
      <c r="B408" s="2"/>
      <c r="C408" s="2"/>
    </row>
    <row r="409" ht="15.75" customHeight="1">
      <c r="B409" s="2"/>
      <c r="C409" s="2"/>
    </row>
    <row r="410" ht="15.75" customHeight="1">
      <c r="B410" s="2"/>
      <c r="C410" s="2"/>
    </row>
    <row r="411" ht="15.75" customHeight="1">
      <c r="B411" s="2"/>
      <c r="C411" s="2"/>
    </row>
    <row r="412" ht="15.75" customHeight="1">
      <c r="B412" s="2"/>
      <c r="C412" s="2"/>
    </row>
    <row r="413" ht="15.75" customHeight="1">
      <c r="B413" s="2"/>
      <c r="C413" s="2"/>
    </row>
    <row r="414" ht="15.75" customHeight="1">
      <c r="B414" s="2"/>
      <c r="C414" s="2"/>
    </row>
    <row r="415" ht="15.75" customHeight="1">
      <c r="B415" s="2"/>
      <c r="C415" s="2"/>
    </row>
    <row r="416" ht="15.75" customHeight="1">
      <c r="B416" s="2"/>
      <c r="C416" s="2"/>
    </row>
    <row r="417" ht="15.75" customHeight="1">
      <c r="B417" s="2"/>
      <c r="C417" s="2"/>
    </row>
    <row r="418" ht="15.75" customHeight="1">
      <c r="B418" s="2"/>
      <c r="C418" s="2"/>
    </row>
    <row r="419" ht="15.75" customHeight="1">
      <c r="B419" s="2"/>
      <c r="C419" s="2"/>
    </row>
    <row r="420" ht="15.75" customHeight="1">
      <c r="B420" s="2"/>
      <c r="C420" s="2"/>
    </row>
    <row r="421" ht="15.75" customHeight="1">
      <c r="B421" s="2"/>
      <c r="C421" s="2"/>
    </row>
    <row r="422" ht="15.75" customHeight="1">
      <c r="B422" s="2"/>
      <c r="C422" s="2"/>
    </row>
    <row r="423" ht="15.75" customHeight="1">
      <c r="B423" s="2"/>
      <c r="C423" s="2"/>
    </row>
    <row r="424" ht="15.75" customHeight="1">
      <c r="B424" s="2"/>
      <c r="C424" s="2"/>
    </row>
    <row r="425" ht="15.75" customHeight="1">
      <c r="B425" s="2"/>
      <c r="C425" s="2"/>
    </row>
    <row r="426" ht="15.75" customHeight="1">
      <c r="B426" s="2"/>
      <c r="C426" s="2"/>
    </row>
    <row r="427" ht="15.75" customHeight="1">
      <c r="B427" s="2"/>
      <c r="C427" s="2"/>
    </row>
    <row r="428" ht="15.75" customHeight="1">
      <c r="B428" s="2"/>
      <c r="C428" s="2"/>
    </row>
    <row r="429" ht="15.75" customHeight="1">
      <c r="B429" s="2"/>
      <c r="C429" s="2"/>
    </row>
    <row r="430" ht="15.75" customHeight="1">
      <c r="B430" s="2"/>
      <c r="C430" s="2"/>
    </row>
    <row r="431" ht="15.75" customHeight="1">
      <c r="B431" s="2"/>
      <c r="C431" s="2"/>
    </row>
    <row r="432" ht="15.75" customHeight="1">
      <c r="B432" s="2"/>
      <c r="C432" s="2"/>
    </row>
    <row r="433" ht="15.75" customHeight="1">
      <c r="B433" s="2"/>
      <c r="C433" s="2"/>
    </row>
    <row r="434" ht="15.75" customHeight="1">
      <c r="B434" s="2"/>
      <c r="C434" s="2"/>
    </row>
    <row r="435" ht="15.75" customHeight="1">
      <c r="B435" s="2"/>
      <c r="C435" s="2"/>
    </row>
    <row r="436" ht="15.75" customHeight="1">
      <c r="B436" s="2"/>
      <c r="C436" s="2"/>
    </row>
    <row r="437" ht="15.75" customHeight="1">
      <c r="B437" s="2"/>
      <c r="C437" s="2"/>
    </row>
    <row r="438" ht="15.75" customHeight="1">
      <c r="B438" s="2"/>
      <c r="C438" s="2"/>
    </row>
    <row r="439" ht="15.75" customHeight="1">
      <c r="B439" s="2"/>
      <c r="C439" s="2"/>
    </row>
    <row r="440" ht="15.75" customHeight="1">
      <c r="B440" s="2"/>
      <c r="C440" s="2"/>
    </row>
    <row r="441" ht="15.75" customHeight="1">
      <c r="B441" s="2"/>
      <c r="C441" s="2"/>
    </row>
    <row r="442" ht="15.75" customHeight="1">
      <c r="B442" s="2"/>
      <c r="C442" s="2"/>
    </row>
    <row r="443" ht="15.75" customHeight="1">
      <c r="B443" s="2"/>
      <c r="C443" s="2"/>
    </row>
    <row r="444" ht="15.75" customHeight="1">
      <c r="B444" s="2"/>
      <c r="C444" s="2"/>
    </row>
    <row r="445" ht="15.75" customHeight="1">
      <c r="B445" s="2"/>
      <c r="C445" s="2"/>
    </row>
    <row r="446" ht="15.75" customHeight="1">
      <c r="B446" s="2"/>
      <c r="C446" s="2"/>
    </row>
    <row r="447" ht="15.75" customHeight="1">
      <c r="B447" s="2"/>
      <c r="C447" s="2"/>
    </row>
    <row r="448" ht="15.75" customHeight="1">
      <c r="B448" s="2"/>
      <c r="C448" s="2"/>
    </row>
    <row r="449" ht="15.75" customHeight="1">
      <c r="B449" s="2"/>
      <c r="C449" s="2"/>
    </row>
    <row r="450" ht="15.75" customHeight="1">
      <c r="B450" s="2"/>
      <c r="C450" s="2"/>
    </row>
    <row r="451" ht="15.75" customHeight="1">
      <c r="B451" s="2"/>
      <c r="C451" s="2"/>
    </row>
    <row r="452" ht="15.75" customHeight="1">
      <c r="B452" s="2"/>
      <c r="C452" s="2"/>
    </row>
    <row r="453" ht="15.75" customHeight="1">
      <c r="B453" s="2"/>
      <c r="C453" s="2"/>
    </row>
    <row r="454" ht="15.75" customHeight="1">
      <c r="B454" s="2"/>
      <c r="C454" s="2"/>
    </row>
    <row r="455" ht="15.75" customHeight="1">
      <c r="B455" s="2"/>
      <c r="C455" s="2"/>
    </row>
    <row r="456" ht="15.75" customHeight="1">
      <c r="B456" s="2"/>
      <c r="C456" s="2"/>
    </row>
    <row r="457" ht="15.75" customHeight="1">
      <c r="B457" s="2"/>
      <c r="C457" s="2"/>
    </row>
    <row r="458" ht="15.75" customHeight="1">
      <c r="B458" s="2"/>
      <c r="C458" s="2"/>
    </row>
    <row r="459" ht="15.75" customHeight="1">
      <c r="B459" s="2"/>
      <c r="C459" s="2"/>
    </row>
    <row r="460" ht="15.75" customHeight="1">
      <c r="B460" s="2"/>
      <c r="C460" s="2"/>
    </row>
    <row r="461" ht="15.75" customHeight="1">
      <c r="B461" s="2"/>
      <c r="C461" s="2"/>
    </row>
    <row r="462" ht="15.75" customHeight="1">
      <c r="B462" s="2"/>
      <c r="C462" s="2"/>
    </row>
    <row r="463" ht="15.75" customHeight="1">
      <c r="B463" s="2"/>
      <c r="C463" s="2"/>
    </row>
    <row r="464" ht="15.75" customHeight="1">
      <c r="B464" s="2"/>
      <c r="C464" s="2"/>
    </row>
    <row r="465" ht="15.75" customHeight="1">
      <c r="B465" s="2"/>
      <c r="C465" s="2"/>
    </row>
    <row r="466" ht="15.75" customHeight="1">
      <c r="B466" s="2"/>
      <c r="C466" s="2"/>
    </row>
    <row r="467" ht="15.75" customHeight="1">
      <c r="B467" s="2"/>
      <c r="C467" s="2"/>
    </row>
    <row r="468" ht="15.75" customHeight="1">
      <c r="B468" s="2"/>
      <c r="C468" s="2"/>
    </row>
    <row r="469" ht="15.75" customHeight="1">
      <c r="B469" s="2"/>
      <c r="C469" s="2"/>
    </row>
    <row r="470" ht="15.75" customHeight="1">
      <c r="B470" s="2"/>
      <c r="C470" s="2"/>
    </row>
    <row r="471" ht="15.75" customHeight="1">
      <c r="B471" s="2"/>
      <c r="C471" s="2"/>
    </row>
    <row r="472" ht="15.75" customHeight="1">
      <c r="B472" s="2"/>
      <c r="C472" s="2"/>
    </row>
    <row r="473" ht="15.75" customHeight="1">
      <c r="B473" s="2"/>
      <c r="C473" s="2"/>
    </row>
    <row r="474" ht="15.75" customHeight="1">
      <c r="B474" s="2"/>
      <c r="C474" s="2"/>
    </row>
    <row r="475" ht="15.75" customHeight="1">
      <c r="B475" s="2"/>
      <c r="C475" s="2"/>
    </row>
    <row r="476" ht="15.75" customHeight="1">
      <c r="B476" s="2"/>
      <c r="C476" s="2"/>
    </row>
    <row r="477" ht="15.75" customHeight="1">
      <c r="B477" s="2"/>
      <c r="C477" s="2"/>
    </row>
    <row r="478" ht="15.75" customHeight="1">
      <c r="B478" s="2"/>
      <c r="C478" s="2"/>
    </row>
    <row r="479" ht="15.75" customHeight="1">
      <c r="B479" s="2"/>
      <c r="C479" s="2"/>
    </row>
    <row r="480" ht="15.75" customHeight="1">
      <c r="B480" s="2"/>
      <c r="C480" s="2"/>
    </row>
    <row r="481" ht="15.75" customHeight="1">
      <c r="B481" s="2"/>
      <c r="C481" s="2"/>
    </row>
    <row r="482" ht="15.75" customHeight="1">
      <c r="B482" s="2"/>
      <c r="C482" s="2"/>
    </row>
    <row r="483" ht="15.75" customHeight="1">
      <c r="B483" s="2"/>
      <c r="C483" s="2"/>
    </row>
    <row r="484" ht="15.75" customHeight="1">
      <c r="B484" s="2"/>
      <c r="C484" s="2"/>
    </row>
    <row r="485" ht="15.75" customHeight="1">
      <c r="B485" s="2"/>
      <c r="C485" s="2"/>
    </row>
    <row r="486" ht="15.75" customHeight="1">
      <c r="B486" s="2"/>
      <c r="C486" s="2"/>
    </row>
    <row r="487" ht="15.75" customHeight="1">
      <c r="B487" s="2"/>
      <c r="C487" s="2"/>
    </row>
    <row r="488" ht="15.75" customHeight="1">
      <c r="B488" s="2"/>
      <c r="C488" s="2"/>
    </row>
    <row r="489" ht="15.75" customHeight="1">
      <c r="B489" s="2"/>
      <c r="C489" s="2"/>
    </row>
    <row r="490" ht="15.75" customHeight="1">
      <c r="B490" s="2"/>
      <c r="C490" s="2"/>
    </row>
    <row r="491" ht="15.75" customHeight="1">
      <c r="B491" s="2"/>
      <c r="C491" s="2"/>
    </row>
    <row r="492" ht="15.75" customHeight="1">
      <c r="B492" s="2"/>
      <c r="C492" s="2"/>
    </row>
    <row r="493" ht="15.75" customHeight="1">
      <c r="B493" s="2"/>
      <c r="C493" s="2"/>
    </row>
    <row r="494" ht="15.75" customHeight="1">
      <c r="B494" s="2"/>
      <c r="C494" s="2"/>
    </row>
    <row r="495" ht="15.75" customHeight="1">
      <c r="B495" s="2"/>
      <c r="C495" s="2"/>
    </row>
    <row r="496" ht="15.75" customHeight="1">
      <c r="B496" s="2"/>
      <c r="C496" s="2"/>
    </row>
    <row r="497" ht="15.75" customHeight="1">
      <c r="B497" s="2"/>
      <c r="C497" s="2"/>
    </row>
    <row r="498" ht="15.75" customHeight="1">
      <c r="B498" s="2"/>
      <c r="C498" s="2"/>
    </row>
    <row r="499" ht="15.75" customHeight="1">
      <c r="B499" s="2"/>
      <c r="C499" s="2"/>
    </row>
    <row r="500" ht="15.75" customHeight="1">
      <c r="B500" s="2"/>
      <c r="C500" s="2"/>
    </row>
    <row r="501" ht="15.75" customHeight="1">
      <c r="B501" s="2"/>
      <c r="C501" s="2"/>
    </row>
    <row r="502" ht="15.75" customHeight="1">
      <c r="B502" s="2"/>
      <c r="C502" s="2"/>
    </row>
    <row r="503" ht="15.75" customHeight="1">
      <c r="B503" s="2"/>
      <c r="C503" s="2"/>
    </row>
    <row r="504" ht="15.75" customHeight="1">
      <c r="B504" s="2"/>
      <c r="C504" s="2"/>
    </row>
    <row r="505" ht="15.75" customHeight="1">
      <c r="B505" s="2"/>
      <c r="C505" s="2"/>
    </row>
    <row r="506" ht="15.75" customHeight="1">
      <c r="B506" s="2"/>
      <c r="C506" s="2"/>
    </row>
    <row r="507" ht="15.75" customHeight="1">
      <c r="B507" s="2"/>
      <c r="C507" s="2"/>
    </row>
    <row r="508" ht="15.75" customHeight="1">
      <c r="B508" s="2"/>
      <c r="C508" s="2"/>
    </row>
    <row r="509" ht="15.75" customHeight="1">
      <c r="B509" s="2"/>
      <c r="C509" s="2"/>
    </row>
    <row r="510" ht="15.75" customHeight="1">
      <c r="B510" s="2"/>
      <c r="C510" s="2"/>
    </row>
    <row r="511" ht="15.75" customHeight="1">
      <c r="B511" s="2"/>
      <c r="C511" s="2"/>
    </row>
    <row r="512" ht="15.75" customHeight="1">
      <c r="B512" s="2"/>
      <c r="C512" s="2"/>
    </row>
    <row r="513" ht="15.75" customHeight="1">
      <c r="B513" s="2"/>
      <c r="C513" s="2"/>
    </row>
    <row r="514" ht="15.75" customHeight="1">
      <c r="B514" s="2"/>
      <c r="C514" s="2"/>
    </row>
    <row r="515" ht="15.75" customHeight="1">
      <c r="B515" s="2"/>
      <c r="C515" s="2"/>
    </row>
    <row r="516" ht="15.75" customHeight="1">
      <c r="B516" s="2"/>
      <c r="C516" s="2"/>
    </row>
    <row r="517" ht="15.75" customHeight="1">
      <c r="B517" s="2"/>
      <c r="C517" s="2"/>
    </row>
    <row r="518" ht="15.75" customHeight="1">
      <c r="B518" s="2"/>
      <c r="C518" s="2"/>
    </row>
    <row r="519" ht="15.75" customHeight="1">
      <c r="B519" s="2"/>
      <c r="C519" s="2"/>
    </row>
    <row r="520" ht="15.75" customHeight="1">
      <c r="B520" s="2"/>
      <c r="C520" s="2"/>
    </row>
    <row r="521" ht="15.75" customHeight="1">
      <c r="B521" s="2"/>
      <c r="C521" s="2"/>
    </row>
    <row r="522" ht="15.75" customHeight="1">
      <c r="B522" s="2"/>
      <c r="C522" s="2"/>
    </row>
    <row r="523" ht="15.75" customHeight="1">
      <c r="B523" s="2"/>
      <c r="C523" s="2"/>
    </row>
    <row r="524" ht="15.75" customHeight="1">
      <c r="B524" s="2"/>
      <c r="C524" s="2"/>
    </row>
    <row r="525" ht="15.75" customHeight="1">
      <c r="B525" s="2"/>
      <c r="C525" s="2"/>
    </row>
    <row r="526" ht="15.75" customHeight="1">
      <c r="B526" s="2"/>
      <c r="C526" s="2"/>
    </row>
    <row r="527" ht="15.75" customHeight="1">
      <c r="B527" s="2"/>
      <c r="C527" s="2"/>
    </row>
    <row r="528" ht="15.75" customHeight="1">
      <c r="B528" s="2"/>
      <c r="C528" s="2"/>
    </row>
    <row r="529" ht="15.75" customHeight="1">
      <c r="B529" s="2"/>
      <c r="C529" s="2"/>
    </row>
    <row r="530" ht="15.75" customHeight="1">
      <c r="B530" s="2"/>
      <c r="C530" s="2"/>
    </row>
    <row r="531" ht="15.75" customHeight="1">
      <c r="B531" s="2"/>
      <c r="C531" s="2"/>
    </row>
    <row r="532" ht="15.75" customHeight="1">
      <c r="B532" s="2"/>
      <c r="C532" s="2"/>
    </row>
    <row r="533" ht="15.75" customHeight="1">
      <c r="B533" s="2"/>
      <c r="C533" s="2"/>
    </row>
    <row r="534" ht="15.75" customHeight="1">
      <c r="B534" s="2"/>
      <c r="C534" s="2"/>
    </row>
    <row r="535" ht="15.75" customHeight="1">
      <c r="B535" s="2"/>
      <c r="C535" s="2"/>
    </row>
    <row r="536" ht="15.75" customHeight="1">
      <c r="B536" s="2"/>
      <c r="C536" s="2"/>
    </row>
    <row r="537" ht="15.75" customHeight="1">
      <c r="B537" s="2"/>
      <c r="C537" s="2"/>
    </row>
    <row r="538" ht="15.75" customHeight="1">
      <c r="B538" s="2"/>
      <c r="C538" s="2"/>
    </row>
    <row r="539" ht="15.75" customHeight="1">
      <c r="B539" s="2"/>
      <c r="C539" s="2"/>
    </row>
    <row r="540" ht="15.75" customHeight="1">
      <c r="B540" s="2"/>
      <c r="C540" s="2"/>
    </row>
    <row r="541" ht="15.75" customHeight="1">
      <c r="B541" s="2"/>
      <c r="C541" s="2"/>
    </row>
    <row r="542" ht="15.75" customHeight="1">
      <c r="B542" s="2"/>
      <c r="C542" s="2"/>
    </row>
    <row r="543" ht="15.75" customHeight="1">
      <c r="B543" s="2"/>
      <c r="C543" s="2"/>
    </row>
    <row r="544" ht="15.75" customHeight="1">
      <c r="B544" s="2"/>
      <c r="C544" s="2"/>
    </row>
    <row r="545" ht="15.75" customHeight="1">
      <c r="B545" s="2"/>
      <c r="C545" s="2"/>
    </row>
    <row r="546" ht="15.75" customHeight="1">
      <c r="B546" s="2"/>
      <c r="C546" s="2"/>
    </row>
    <row r="547" ht="15.75" customHeight="1">
      <c r="B547" s="2"/>
      <c r="C547" s="2"/>
    </row>
    <row r="548" ht="15.75" customHeight="1">
      <c r="B548" s="2"/>
      <c r="C548" s="2"/>
    </row>
    <row r="549" ht="15.75" customHeight="1">
      <c r="B549" s="2"/>
      <c r="C549" s="2"/>
    </row>
    <row r="550" ht="15.75" customHeight="1">
      <c r="B550" s="2"/>
      <c r="C550" s="2"/>
    </row>
    <row r="551" ht="15.75" customHeight="1">
      <c r="B551" s="2"/>
      <c r="C551" s="2"/>
    </row>
    <row r="552" ht="15.75" customHeight="1">
      <c r="B552" s="2"/>
      <c r="C552" s="2"/>
    </row>
    <row r="553" ht="15.75" customHeight="1">
      <c r="B553" s="2"/>
      <c r="C553" s="2"/>
    </row>
    <row r="554" ht="15.75" customHeight="1">
      <c r="B554" s="2"/>
      <c r="C554" s="2"/>
    </row>
    <row r="555" ht="15.75" customHeight="1">
      <c r="B555" s="2"/>
      <c r="C555" s="2"/>
    </row>
    <row r="556" ht="15.75" customHeight="1">
      <c r="B556" s="2"/>
      <c r="C556" s="2"/>
    </row>
    <row r="557" ht="15.75" customHeight="1">
      <c r="B557" s="2"/>
      <c r="C557" s="2"/>
    </row>
    <row r="558" ht="15.75" customHeight="1">
      <c r="B558" s="2"/>
      <c r="C558" s="2"/>
    </row>
    <row r="559" ht="15.75" customHeight="1">
      <c r="B559" s="2"/>
      <c r="C559" s="2"/>
    </row>
    <row r="560" ht="15.75" customHeight="1">
      <c r="B560" s="2"/>
      <c r="C560" s="2"/>
    </row>
    <row r="561" ht="15.75" customHeight="1">
      <c r="B561" s="2"/>
      <c r="C561" s="2"/>
    </row>
    <row r="562" ht="15.75" customHeight="1">
      <c r="B562" s="2"/>
      <c r="C562" s="2"/>
    </row>
    <row r="563" ht="15.75" customHeight="1">
      <c r="B563" s="2"/>
      <c r="C563" s="2"/>
    </row>
    <row r="564" ht="15.75" customHeight="1">
      <c r="B564" s="2"/>
      <c r="C564" s="2"/>
    </row>
    <row r="565" ht="15.75" customHeight="1">
      <c r="B565" s="2"/>
      <c r="C565" s="2"/>
    </row>
    <row r="566" ht="15.75" customHeight="1">
      <c r="B566" s="2"/>
      <c r="C566" s="2"/>
    </row>
    <row r="567" ht="15.75" customHeight="1">
      <c r="B567" s="2"/>
      <c r="C567" s="2"/>
    </row>
    <row r="568" ht="15.75" customHeight="1">
      <c r="B568" s="2"/>
      <c r="C568" s="2"/>
    </row>
    <row r="569" ht="15.75" customHeight="1">
      <c r="B569" s="2"/>
      <c r="C569" s="2"/>
    </row>
    <row r="570" ht="15.75" customHeight="1">
      <c r="B570" s="2"/>
      <c r="C570" s="2"/>
    </row>
    <row r="571" ht="15.75" customHeight="1">
      <c r="B571" s="2"/>
      <c r="C571" s="2"/>
    </row>
    <row r="572" ht="15.75" customHeight="1">
      <c r="B572" s="2"/>
      <c r="C572" s="2"/>
    </row>
    <row r="573" ht="15.75" customHeight="1">
      <c r="B573" s="2"/>
      <c r="C573" s="2"/>
    </row>
    <row r="574" ht="15.75" customHeight="1">
      <c r="B574" s="2"/>
      <c r="C574" s="2"/>
    </row>
    <row r="575" ht="15.75" customHeight="1">
      <c r="B575" s="2"/>
      <c r="C575" s="2"/>
    </row>
    <row r="576" ht="15.75" customHeight="1">
      <c r="B576" s="2"/>
      <c r="C576" s="2"/>
    </row>
    <row r="577" ht="15.75" customHeight="1">
      <c r="B577" s="2"/>
      <c r="C577" s="2"/>
    </row>
    <row r="578" ht="15.75" customHeight="1">
      <c r="B578" s="2"/>
      <c r="C578" s="2"/>
    </row>
    <row r="579" ht="15.75" customHeight="1">
      <c r="B579" s="2"/>
      <c r="C579" s="2"/>
    </row>
    <row r="580" ht="15.75" customHeight="1">
      <c r="B580" s="2"/>
      <c r="C580" s="2"/>
    </row>
    <row r="581" ht="15.75" customHeight="1">
      <c r="B581" s="2"/>
      <c r="C581" s="2"/>
    </row>
    <row r="582" ht="15.75" customHeight="1">
      <c r="B582" s="2"/>
      <c r="C582" s="2"/>
    </row>
    <row r="583" ht="15.75" customHeight="1">
      <c r="B583" s="2"/>
      <c r="C583" s="2"/>
    </row>
    <row r="584" ht="15.75" customHeight="1">
      <c r="B584" s="2"/>
      <c r="C584" s="2"/>
    </row>
    <row r="585" ht="15.75" customHeight="1">
      <c r="B585" s="2"/>
      <c r="C585" s="2"/>
    </row>
    <row r="586" ht="15.75" customHeight="1">
      <c r="B586" s="2"/>
      <c r="C586" s="2"/>
    </row>
    <row r="587" ht="15.75" customHeight="1">
      <c r="B587" s="2"/>
      <c r="C587" s="2"/>
    </row>
    <row r="588" ht="15.75" customHeight="1">
      <c r="B588" s="2"/>
      <c r="C588" s="2"/>
    </row>
    <row r="589" ht="15.75" customHeight="1">
      <c r="B589" s="2"/>
      <c r="C589" s="2"/>
    </row>
    <row r="590" ht="15.75" customHeight="1">
      <c r="B590" s="2"/>
      <c r="C590" s="2"/>
    </row>
    <row r="591" ht="15.75" customHeight="1">
      <c r="B591" s="2"/>
      <c r="C591" s="2"/>
    </row>
    <row r="592" ht="15.75" customHeight="1">
      <c r="B592" s="2"/>
      <c r="C592" s="2"/>
    </row>
    <row r="593" ht="15.75" customHeight="1">
      <c r="B593" s="2"/>
      <c r="C593" s="2"/>
    </row>
    <row r="594" ht="15.75" customHeight="1">
      <c r="B594" s="2"/>
      <c r="C594" s="2"/>
    </row>
    <row r="595" ht="15.75" customHeight="1">
      <c r="B595" s="2"/>
      <c r="C595" s="2"/>
    </row>
    <row r="596" ht="15.75" customHeight="1">
      <c r="B596" s="2"/>
      <c r="C596" s="2"/>
    </row>
    <row r="597" ht="15.75" customHeight="1">
      <c r="B597" s="2"/>
      <c r="C597" s="2"/>
    </row>
    <row r="598" ht="15.75" customHeight="1">
      <c r="B598" s="2"/>
      <c r="C598" s="2"/>
    </row>
    <row r="599" ht="15.75" customHeight="1">
      <c r="B599" s="2"/>
      <c r="C599" s="2"/>
    </row>
    <row r="600" ht="15.75" customHeight="1">
      <c r="B600" s="2"/>
      <c r="C600" s="2"/>
    </row>
    <row r="601" ht="15.75" customHeight="1">
      <c r="B601" s="2"/>
      <c r="C601" s="2"/>
    </row>
    <row r="602" ht="15.75" customHeight="1">
      <c r="B602" s="2"/>
      <c r="C602" s="2"/>
    </row>
    <row r="603" ht="15.75" customHeight="1">
      <c r="B603" s="2"/>
      <c r="C603" s="2"/>
    </row>
    <row r="604" ht="15.75" customHeight="1">
      <c r="B604" s="2"/>
      <c r="C604" s="2"/>
    </row>
    <row r="605" ht="15.75" customHeight="1">
      <c r="B605" s="2"/>
      <c r="C605" s="2"/>
    </row>
    <row r="606" ht="15.75" customHeight="1">
      <c r="B606" s="2"/>
      <c r="C606" s="2"/>
    </row>
    <row r="607" ht="15.75" customHeight="1">
      <c r="B607" s="2"/>
      <c r="C607" s="2"/>
    </row>
    <row r="608" ht="15.75" customHeight="1">
      <c r="B608" s="2"/>
      <c r="C608" s="2"/>
    </row>
    <row r="609" ht="15.75" customHeight="1">
      <c r="B609" s="2"/>
      <c r="C609" s="2"/>
    </row>
    <row r="610" ht="15.75" customHeight="1">
      <c r="B610" s="2"/>
      <c r="C610" s="2"/>
    </row>
    <row r="611" ht="15.75" customHeight="1">
      <c r="B611" s="2"/>
      <c r="C611" s="2"/>
    </row>
    <row r="612" ht="15.75" customHeight="1">
      <c r="B612" s="2"/>
      <c r="C612" s="2"/>
    </row>
    <row r="613" ht="15.75" customHeight="1">
      <c r="B613" s="2"/>
      <c r="C613" s="2"/>
    </row>
    <row r="614" ht="15.75" customHeight="1">
      <c r="B614" s="2"/>
      <c r="C614" s="2"/>
    </row>
    <row r="615" ht="15.75" customHeight="1">
      <c r="B615" s="2"/>
      <c r="C615" s="2"/>
    </row>
    <row r="616" ht="15.75" customHeight="1">
      <c r="B616" s="2"/>
      <c r="C616" s="2"/>
    </row>
    <row r="617" ht="15.75" customHeight="1">
      <c r="B617" s="2"/>
      <c r="C617" s="2"/>
    </row>
    <row r="618" ht="15.75" customHeight="1">
      <c r="B618" s="2"/>
      <c r="C618" s="2"/>
    </row>
    <row r="619" ht="15.75" customHeight="1">
      <c r="B619" s="2"/>
      <c r="C619" s="2"/>
    </row>
    <row r="620" ht="15.75" customHeight="1">
      <c r="B620" s="2"/>
      <c r="C620" s="2"/>
    </row>
    <row r="621" ht="15.75" customHeight="1">
      <c r="B621" s="2"/>
      <c r="C621" s="2"/>
    </row>
    <row r="622" ht="15.75" customHeight="1">
      <c r="B622" s="2"/>
      <c r="C622" s="2"/>
    </row>
    <row r="623" ht="15.75" customHeight="1">
      <c r="B623" s="2"/>
      <c r="C623" s="2"/>
    </row>
    <row r="624" ht="15.75" customHeight="1">
      <c r="B624" s="2"/>
      <c r="C624" s="2"/>
    </row>
    <row r="625" ht="15.75" customHeight="1">
      <c r="B625" s="2"/>
      <c r="C625" s="2"/>
    </row>
    <row r="626" ht="15.75" customHeight="1">
      <c r="B626" s="2"/>
      <c r="C626" s="2"/>
    </row>
    <row r="627" ht="15.75" customHeight="1">
      <c r="B627" s="2"/>
      <c r="C627" s="2"/>
    </row>
    <row r="628" ht="15.75" customHeight="1">
      <c r="B628" s="2"/>
      <c r="C628" s="2"/>
    </row>
    <row r="629" ht="15.75" customHeight="1">
      <c r="B629" s="2"/>
      <c r="C629" s="2"/>
    </row>
    <row r="630" ht="15.75" customHeight="1">
      <c r="B630" s="2"/>
      <c r="C630" s="2"/>
    </row>
    <row r="631" ht="15.75" customHeight="1">
      <c r="B631" s="2"/>
      <c r="C631" s="2"/>
    </row>
    <row r="632" ht="15.75" customHeight="1">
      <c r="B632" s="2"/>
      <c r="C632" s="2"/>
    </row>
    <row r="633" ht="15.75" customHeight="1">
      <c r="B633" s="2"/>
      <c r="C633" s="2"/>
    </row>
    <row r="634" ht="15.75" customHeight="1">
      <c r="B634" s="2"/>
      <c r="C634" s="2"/>
    </row>
    <row r="635" ht="15.75" customHeight="1">
      <c r="B635" s="2"/>
      <c r="C635" s="2"/>
    </row>
    <row r="636" ht="15.75" customHeight="1">
      <c r="B636" s="2"/>
      <c r="C636" s="2"/>
    </row>
    <row r="637" ht="15.75" customHeight="1">
      <c r="B637" s="2"/>
      <c r="C637" s="2"/>
    </row>
    <row r="638" ht="15.75" customHeight="1">
      <c r="B638" s="2"/>
      <c r="C638" s="2"/>
    </row>
    <row r="639" ht="15.75" customHeight="1">
      <c r="B639" s="2"/>
      <c r="C639" s="2"/>
    </row>
    <row r="640" ht="15.75" customHeight="1">
      <c r="B640" s="2"/>
      <c r="C640" s="2"/>
    </row>
    <row r="641" ht="15.75" customHeight="1">
      <c r="B641" s="2"/>
      <c r="C641" s="2"/>
    </row>
    <row r="642" ht="15.75" customHeight="1">
      <c r="B642" s="2"/>
      <c r="C642" s="2"/>
    </row>
    <row r="643" ht="15.75" customHeight="1">
      <c r="B643" s="2"/>
      <c r="C643" s="2"/>
    </row>
    <row r="644" ht="15.75" customHeight="1">
      <c r="B644" s="2"/>
      <c r="C644" s="2"/>
    </row>
    <row r="645" ht="15.75" customHeight="1">
      <c r="B645" s="2"/>
      <c r="C645" s="2"/>
    </row>
    <row r="646" ht="15.75" customHeight="1">
      <c r="B646" s="2"/>
      <c r="C646" s="2"/>
    </row>
    <row r="647" ht="15.75" customHeight="1">
      <c r="B647" s="2"/>
      <c r="C647" s="2"/>
    </row>
    <row r="648" ht="15.75" customHeight="1">
      <c r="B648" s="2"/>
      <c r="C648" s="2"/>
    </row>
    <row r="649" ht="15.75" customHeight="1">
      <c r="B649" s="2"/>
      <c r="C649" s="2"/>
    </row>
    <row r="650" ht="15.75" customHeight="1">
      <c r="B650" s="2"/>
      <c r="C650" s="2"/>
    </row>
    <row r="651" ht="15.75" customHeight="1">
      <c r="B651" s="2"/>
      <c r="C651" s="2"/>
    </row>
    <row r="652" ht="15.75" customHeight="1">
      <c r="B652" s="2"/>
      <c r="C652" s="2"/>
    </row>
    <row r="653" ht="15.75" customHeight="1">
      <c r="B653" s="2"/>
      <c r="C653" s="2"/>
    </row>
    <row r="654" ht="15.75" customHeight="1">
      <c r="B654" s="2"/>
      <c r="C654" s="2"/>
    </row>
    <row r="655" ht="15.75" customHeight="1">
      <c r="B655" s="2"/>
      <c r="C655" s="2"/>
    </row>
    <row r="656" ht="15.75" customHeight="1">
      <c r="B656" s="2"/>
      <c r="C656" s="2"/>
    </row>
    <row r="657" ht="15.75" customHeight="1">
      <c r="B657" s="2"/>
      <c r="C657" s="2"/>
    </row>
    <row r="658" ht="15.75" customHeight="1">
      <c r="B658" s="2"/>
      <c r="C658" s="2"/>
    </row>
    <row r="659" ht="15.75" customHeight="1">
      <c r="B659" s="2"/>
      <c r="C659" s="2"/>
    </row>
    <row r="660" ht="15.75" customHeight="1">
      <c r="B660" s="2"/>
      <c r="C660" s="2"/>
    </row>
    <row r="661" ht="15.75" customHeight="1">
      <c r="B661" s="2"/>
      <c r="C661" s="2"/>
    </row>
    <row r="662" ht="15.75" customHeight="1">
      <c r="B662" s="2"/>
      <c r="C662" s="2"/>
    </row>
    <row r="663" ht="15.75" customHeight="1">
      <c r="B663" s="2"/>
      <c r="C663" s="2"/>
    </row>
    <row r="664" ht="15.75" customHeight="1">
      <c r="B664" s="2"/>
      <c r="C664" s="2"/>
    </row>
    <row r="665" ht="15.75" customHeight="1">
      <c r="B665" s="2"/>
      <c r="C665" s="2"/>
    </row>
    <row r="666" ht="15.75" customHeight="1">
      <c r="B666" s="2"/>
      <c r="C666" s="2"/>
    </row>
    <row r="667" ht="15.75" customHeight="1">
      <c r="B667" s="2"/>
      <c r="C667" s="2"/>
    </row>
    <row r="668" ht="15.75" customHeight="1">
      <c r="B668" s="2"/>
      <c r="C668" s="2"/>
    </row>
    <row r="669" ht="15.75" customHeight="1">
      <c r="B669" s="2"/>
      <c r="C669" s="2"/>
    </row>
    <row r="670" ht="15.75" customHeight="1">
      <c r="B670" s="2"/>
      <c r="C670" s="2"/>
    </row>
    <row r="671" ht="15.75" customHeight="1">
      <c r="B671" s="2"/>
      <c r="C671" s="2"/>
    </row>
    <row r="672" ht="15.75" customHeight="1">
      <c r="B672" s="2"/>
      <c r="C672" s="2"/>
    </row>
    <row r="673" ht="15.75" customHeight="1">
      <c r="B673" s="2"/>
      <c r="C673" s="2"/>
    </row>
    <row r="674" ht="15.75" customHeight="1">
      <c r="B674" s="2"/>
      <c r="C674" s="2"/>
    </row>
    <row r="675" ht="15.75" customHeight="1">
      <c r="B675" s="2"/>
      <c r="C675" s="2"/>
    </row>
    <row r="676" ht="15.75" customHeight="1">
      <c r="B676" s="2"/>
      <c r="C676" s="2"/>
    </row>
    <row r="677" ht="15.75" customHeight="1">
      <c r="B677" s="2"/>
      <c r="C677" s="2"/>
    </row>
    <row r="678" ht="15.75" customHeight="1">
      <c r="B678" s="2"/>
      <c r="C678" s="2"/>
    </row>
    <row r="679" ht="15.75" customHeight="1">
      <c r="B679" s="2"/>
      <c r="C679" s="2"/>
    </row>
    <row r="680" ht="15.75" customHeight="1">
      <c r="B680" s="2"/>
      <c r="C680" s="2"/>
    </row>
    <row r="681" ht="15.75" customHeight="1">
      <c r="B681" s="2"/>
      <c r="C681" s="2"/>
    </row>
    <row r="682" ht="15.75" customHeight="1">
      <c r="B682" s="2"/>
      <c r="C682" s="2"/>
    </row>
    <row r="683" ht="15.75" customHeight="1">
      <c r="B683" s="2"/>
      <c r="C683" s="2"/>
    </row>
    <row r="684" ht="15.75" customHeight="1">
      <c r="B684" s="2"/>
      <c r="C684" s="2"/>
    </row>
    <row r="685" ht="15.75" customHeight="1">
      <c r="B685" s="2"/>
      <c r="C685" s="2"/>
    </row>
    <row r="686" ht="15.75" customHeight="1">
      <c r="B686" s="2"/>
      <c r="C686" s="2"/>
    </row>
    <row r="687" ht="15.75" customHeight="1">
      <c r="B687" s="2"/>
      <c r="C687" s="2"/>
    </row>
    <row r="688" ht="15.75" customHeight="1">
      <c r="B688" s="2"/>
      <c r="C688" s="2"/>
    </row>
    <row r="689" ht="15.75" customHeight="1">
      <c r="B689" s="2"/>
      <c r="C689" s="2"/>
    </row>
    <row r="690" ht="15.75" customHeight="1">
      <c r="B690" s="2"/>
      <c r="C690" s="2"/>
    </row>
    <row r="691" ht="15.75" customHeight="1">
      <c r="B691" s="2"/>
      <c r="C691" s="2"/>
    </row>
    <row r="692" ht="15.75" customHeight="1">
      <c r="B692" s="2"/>
      <c r="C692" s="2"/>
    </row>
    <row r="693" ht="15.75" customHeight="1">
      <c r="B693" s="2"/>
      <c r="C693" s="2"/>
    </row>
    <row r="694" ht="15.75" customHeight="1">
      <c r="B694" s="2"/>
      <c r="C694" s="2"/>
    </row>
    <row r="695" ht="15.75" customHeight="1">
      <c r="B695" s="2"/>
      <c r="C695" s="2"/>
    </row>
    <row r="696" ht="15.75" customHeight="1">
      <c r="B696" s="2"/>
      <c r="C696" s="2"/>
    </row>
    <row r="697" ht="15.75" customHeight="1">
      <c r="B697" s="2"/>
      <c r="C697" s="2"/>
    </row>
    <row r="698" ht="15.75" customHeight="1">
      <c r="B698" s="2"/>
      <c r="C698" s="2"/>
    </row>
    <row r="699" ht="15.75" customHeight="1">
      <c r="B699" s="2"/>
      <c r="C699" s="2"/>
    </row>
    <row r="700" ht="15.75" customHeight="1">
      <c r="B700" s="2"/>
      <c r="C700" s="2"/>
    </row>
    <row r="701" ht="15.75" customHeight="1">
      <c r="B701" s="2"/>
      <c r="C701" s="2"/>
    </row>
    <row r="702" ht="15.75" customHeight="1">
      <c r="B702" s="2"/>
      <c r="C702" s="2"/>
    </row>
    <row r="703" ht="15.75" customHeight="1">
      <c r="B703" s="2"/>
      <c r="C703" s="2"/>
    </row>
    <row r="704" ht="15.75" customHeight="1">
      <c r="B704" s="2"/>
      <c r="C704" s="2"/>
    </row>
    <row r="705" ht="15.75" customHeight="1">
      <c r="B705" s="2"/>
      <c r="C705" s="2"/>
    </row>
    <row r="706" ht="15.75" customHeight="1">
      <c r="B706" s="2"/>
      <c r="C706" s="2"/>
    </row>
    <row r="707" ht="15.75" customHeight="1">
      <c r="B707" s="2"/>
      <c r="C707" s="2"/>
    </row>
    <row r="708" ht="15.75" customHeight="1">
      <c r="B708" s="2"/>
      <c r="C708" s="2"/>
    </row>
    <row r="709" ht="15.75" customHeight="1">
      <c r="B709" s="2"/>
      <c r="C709" s="2"/>
    </row>
    <row r="710" ht="15.75" customHeight="1">
      <c r="B710" s="2"/>
      <c r="C710" s="2"/>
    </row>
    <row r="711" ht="15.75" customHeight="1">
      <c r="B711" s="2"/>
      <c r="C711" s="2"/>
    </row>
    <row r="712" ht="15.75" customHeight="1">
      <c r="B712" s="2"/>
      <c r="C712" s="2"/>
    </row>
    <row r="713" ht="15.75" customHeight="1">
      <c r="B713" s="2"/>
      <c r="C713" s="2"/>
    </row>
    <row r="714" ht="15.75" customHeight="1">
      <c r="B714" s="2"/>
      <c r="C714" s="2"/>
    </row>
    <row r="715" ht="15.75" customHeight="1">
      <c r="B715" s="2"/>
      <c r="C715" s="2"/>
    </row>
    <row r="716" ht="15.75" customHeight="1">
      <c r="B716" s="2"/>
      <c r="C716" s="2"/>
    </row>
    <row r="717" ht="15.75" customHeight="1">
      <c r="B717" s="2"/>
      <c r="C717" s="2"/>
    </row>
    <row r="718" ht="15.75" customHeight="1">
      <c r="B718" s="2"/>
      <c r="C718" s="2"/>
    </row>
    <row r="719" ht="15.75" customHeight="1">
      <c r="B719" s="2"/>
      <c r="C719" s="2"/>
    </row>
    <row r="720" ht="15.75" customHeight="1">
      <c r="B720" s="2"/>
      <c r="C720" s="2"/>
    </row>
    <row r="721" ht="15.75" customHeight="1">
      <c r="B721" s="2"/>
      <c r="C721" s="2"/>
    </row>
    <row r="722" ht="15.75" customHeight="1">
      <c r="B722" s="2"/>
      <c r="C722" s="2"/>
    </row>
    <row r="723" ht="15.75" customHeight="1">
      <c r="B723" s="2"/>
      <c r="C723" s="2"/>
    </row>
    <row r="724" ht="15.75" customHeight="1">
      <c r="B724" s="2"/>
      <c r="C724" s="2"/>
    </row>
    <row r="725" ht="15.75" customHeight="1">
      <c r="B725" s="2"/>
      <c r="C725" s="2"/>
    </row>
    <row r="726" ht="15.75" customHeight="1">
      <c r="B726" s="2"/>
      <c r="C726" s="2"/>
    </row>
    <row r="727" ht="15.75" customHeight="1">
      <c r="B727" s="2"/>
      <c r="C727" s="2"/>
    </row>
    <row r="728" ht="15.75" customHeight="1">
      <c r="B728" s="2"/>
      <c r="C728" s="2"/>
    </row>
    <row r="729" ht="15.75" customHeight="1">
      <c r="B729" s="2"/>
      <c r="C729" s="2"/>
    </row>
    <row r="730" ht="15.75" customHeight="1">
      <c r="B730" s="2"/>
      <c r="C730" s="2"/>
    </row>
    <row r="731" ht="15.75" customHeight="1">
      <c r="B731" s="2"/>
      <c r="C731" s="2"/>
    </row>
    <row r="732" ht="15.75" customHeight="1">
      <c r="B732" s="2"/>
      <c r="C732" s="2"/>
    </row>
    <row r="733" ht="15.75" customHeight="1">
      <c r="B733" s="2"/>
      <c r="C733" s="2"/>
    </row>
    <row r="734" ht="15.75" customHeight="1">
      <c r="B734" s="2"/>
      <c r="C734" s="2"/>
    </row>
    <row r="735" ht="15.75" customHeight="1">
      <c r="B735" s="2"/>
      <c r="C735" s="2"/>
    </row>
    <row r="736" ht="15.75" customHeight="1">
      <c r="B736" s="2"/>
      <c r="C736" s="2"/>
    </row>
    <row r="737" ht="15.75" customHeight="1">
      <c r="B737" s="2"/>
      <c r="C737" s="2"/>
    </row>
    <row r="738" ht="15.75" customHeight="1">
      <c r="B738" s="2"/>
      <c r="C738" s="2"/>
    </row>
    <row r="739" ht="15.75" customHeight="1">
      <c r="B739" s="2"/>
      <c r="C739" s="2"/>
    </row>
    <row r="740" ht="15.75" customHeight="1">
      <c r="B740" s="2"/>
      <c r="C740" s="2"/>
    </row>
    <row r="741" ht="15.75" customHeight="1">
      <c r="B741" s="2"/>
      <c r="C741" s="2"/>
    </row>
    <row r="742" ht="15.75" customHeight="1">
      <c r="B742" s="2"/>
      <c r="C742" s="2"/>
    </row>
    <row r="743" ht="15.75" customHeight="1">
      <c r="B743" s="2"/>
      <c r="C743" s="2"/>
    </row>
    <row r="744" ht="15.75" customHeight="1">
      <c r="B744" s="2"/>
      <c r="C744" s="2"/>
    </row>
    <row r="745" ht="15.75" customHeight="1">
      <c r="B745" s="2"/>
      <c r="C745" s="2"/>
    </row>
    <row r="746" ht="15.75" customHeight="1">
      <c r="B746" s="2"/>
      <c r="C746" s="2"/>
    </row>
    <row r="747" ht="15.75" customHeight="1">
      <c r="B747" s="2"/>
      <c r="C747" s="2"/>
    </row>
    <row r="748" ht="15.75" customHeight="1">
      <c r="B748" s="2"/>
      <c r="C748" s="2"/>
    </row>
    <row r="749" ht="15.75" customHeight="1">
      <c r="B749" s="2"/>
      <c r="C749" s="2"/>
    </row>
    <row r="750" ht="15.75" customHeight="1">
      <c r="B750" s="2"/>
      <c r="C750" s="2"/>
    </row>
    <row r="751" ht="15.75" customHeight="1">
      <c r="B751" s="2"/>
      <c r="C751" s="2"/>
    </row>
    <row r="752" ht="15.75" customHeight="1">
      <c r="B752" s="2"/>
      <c r="C752" s="2"/>
    </row>
    <row r="753" ht="15.75" customHeight="1">
      <c r="B753" s="2"/>
      <c r="C753" s="2"/>
    </row>
    <row r="754" ht="15.75" customHeight="1">
      <c r="B754" s="2"/>
      <c r="C754" s="2"/>
    </row>
    <row r="755" ht="15.75" customHeight="1">
      <c r="B755" s="2"/>
      <c r="C755" s="2"/>
    </row>
    <row r="756" ht="15.75" customHeight="1">
      <c r="B756" s="2"/>
      <c r="C756" s="2"/>
    </row>
    <row r="757" ht="15.75" customHeight="1">
      <c r="B757" s="2"/>
      <c r="C757" s="2"/>
    </row>
    <row r="758" ht="15.75" customHeight="1">
      <c r="B758" s="2"/>
      <c r="C758" s="2"/>
    </row>
    <row r="759" ht="15.75" customHeight="1">
      <c r="B759" s="2"/>
      <c r="C759" s="2"/>
    </row>
    <row r="760" ht="15.75" customHeight="1">
      <c r="B760" s="2"/>
      <c r="C760" s="2"/>
    </row>
    <row r="761" ht="15.75" customHeight="1">
      <c r="B761" s="2"/>
      <c r="C761" s="2"/>
    </row>
    <row r="762" ht="15.75" customHeight="1">
      <c r="B762" s="2"/>
      <c r="C762" s="2"/>
    </row>
    <row r="763" ht="15.75" customHeight="1">
      <c r="B763" s="2"/>
      <c r="C763" s="2"/>
    </row>
    <row r="764" ht="15.75" customHeight="1">
      <c r="B764" s="2"/>
      <c r="C764" s="2"/>
    </row>
    <row r="765" ht="15.75" customHeight="1">
      <c r="B765" s="2"/>
      <c r="C765" s="2"/>
    </row>
    <row r="766" ht="15.75" customHeight="1">
      <c r="B766" s="2"/>
      <c r="C766" s="2"/>
    </row>
    <row r="767" ht="15.75" customHeight="1">
      <c r="B767" s="2"/>
      <c r="C767" s="2"/>
    </row>
    <row r="768" ht="15.75" customHeight="1">
      <c r="B768" s="2"/>
      <c r="C768" s="2"/>
    </row>
    <row r="769" ht="15.75" customHeight="1">
      <c r="B769" s="2"/>
      <c r="C769" s="2"/>
    </row>
    <row r="770" ht="15.75" customHeight="1">
      <c r="B770" s="2"/>
      <c r="C770" s="2"/>
    </row>
    <row r="771" ht="15.75" customHeight="1">
      <c r="B771" s="2"/>
      <c r="C771" s="2"/>
    </row>
    <row r="772" ht="15.75" customHeight="1">
      <c r="B772" s="2"/>
      <c r="C772" s="2"/>
    </row>
    <row r="773" ht="15.75" customHeight="1">
      <c r="B773" s="2"/>
      <c r="C773" s="2"/>
    </row>
    <row r="774" ht="15.75" customHeight="1">
      <c r="B774" s="2"/>
      <c r="C774" s="2"/>
    </row>
    <row r="775" ht="15.75" customHeight="1">
      <c r="B775" s="2"/>
      <c r="C775" s="2"/>
    </row>
    <row r="776" ht="15.75" customHeight="1">
      <c r="B776" s="2"/>
      <c r="C776" s="2"/>
    </row>
    <row r="777" ht="15.75" customHeight="1">
      <c r="B777" s="2"/>
      <c r="C777" s="2"/>
    </row>
    <row r="778" ht="15.75" customHeight="1">
      <c r="B778" s="2"/>
      <c r="C778" s="2"/>
    </row>
    <row r="779" ht="15.75" customHeight="1">
      <c r="B779" s="2"/>
      <c r="C779" s="2"/>
    </row>
    <row r="780" ht="15.75" customHeight="1">
      <c r="B780" s="2"/>
      <c r="C780" s="2"/>
    </row>
    <row r="781" ht="15.75" customHeight="1">
      <c r="B781" s="2"/>
      <c r="C781" s="2"/>
    </row>
    <row r="782" ht="15.75" customHeight="1">
      <c r="B782" s="2"/>
      <c r="C782" s="2"/>
    </row>
    <row r="783" ht="15.75" customHeight="1">
      <c r="B783" s="2"/>
      <c r="C783" s="2"/>
    </row>
    <row r="784" ht="15.75" customHeight="1">
      <c r="B784" s="2"/>
      <c r="C784" s="2"/>
    </row>
    <row r="785" ht="15.75" customHeight="1">
      <c r="B785" s="2"/>
      <c r="C785" s="2"/>
    </row>
    <row r="786" ht="15.75" customHeight="1">
      <c r="B786" s="2"/>
      <c r="C786" s="2"/>
    </row>
    <row r="787" ht="15.75" customHeight="1">
      <c r="B787" s="2"/>
      <c r="C787" s="2"/>
    </row>
    <row r="788" ht="15.75" customHeight="1">
      <c r="B788" s="2"/>
      <c r="C788" s="2"/>
    </row>
    <row r="789" ht="15.75" customHeight="1">
      <c r="B789" s="2"/>
      <c r="C789" s="2"/>
    </row>
    <row r="790" ht="15.75" customHeight="1">
      <c r="B790" s="2"/>
      <c r="C790" s="2"/>
    </row>
    <row r="791" ht="15.75" customHeight="1">
      <c r="B791" s="2"/>
      <c r="C791" s="2"/>
    </row>
    <row r="792" ht="15.75" customHeight="1">
      <c r="B792" s="2"/>
      <c r="C792" s="2"/>
    </row>
    <row r="793" ht="15.75" customHeight="1">
      <c r="B793" s="2"/>
      <c r="C793" s="2"/>
    </row>
    <row r="794" ht="15.75" customHeight="1">
      <c r="B794" s="2"/>
      <c r="C794" s="2"/>
    </row>
    <row r="795" ht="15.75" customHeight="1">
      <c r="B795" s="2"/>
      <c r="C795" s="2"/>
    </row>
    <row r="796" ht="15.75" customHeight="1">
      <c r="B796" s="2"/>
      <c r="C796" s="2"/>
    </row>
    <row r="797" ht="15.75" customHeight="1">
      <c r="B797" s="2"/>
      <c r="C797" s="2"/>
    </row>
    <row r="798" ht="15.75" customHeight="1">
      <c r="B798" s="2"/>
      <c r="C798" s="2"/>
    </row>
    <row r="799" ht="15.75" customHeight="1">
      <c r="B799" s="2"/>
      <c r="C799" s="2"/>
    </row>
    <row r="800" ht="15.75" customHeight="1">
      <c r="B800" s="2"/>
      <c r="C800" s="2"/>
    </row>
    <row r="801" ht="15.75" customHeight="1">
      <c r="B801" s="2"/>
      <c r="C801" s="2"/>
    </row>
    <row r="802" ht="15.75" customHeight="1">
      <c r="B802" s="2"/>
      <c r="C802" s="2"/>
    </row>
    <row r="803" ht="15.75" customHeight="1">
      <c r="B803" s="2"/>
      <c r="C803" s="2"/>
    </row>
    <row r="804" ht="15.75" customHeight="1">
      <c r="B804" s="2"/>
      <c r="C804" s="2"/>
    </row>
    <row r="805" ht="15.75" customHeight="1">
      <c r="B805" s="2"/>
      <c r="C805" s="2"/>
    </row>
    <row r="806" ht="15.75" customHeight="1">
      <c r="B806" s="2"/>
      <c r="C806" s="2"/>
    </row>
    <row r="807" ht="15.75" customHeight="1">
      <c r="B807" s="2"/>
      <c r="C807" s="2"/>
    </row>
    <row r="808" ht="15.75" customHeight="1">
      <c r="B808" s="2"/>
      <c r="C808" s="2"/>
    </row>
    <row r="809" ht="15.75" customHeight="1">
      <c r="B809" s="2"/>
      <c r="C809" s="2"/>
    </row>
    <row r="810" ht="15.75" customHeight="1">
      <c r="B810" s="2"/>
      <c r="C810" s="2"/>
    </row>
    <row r="811" ht="15.75" customHeight="1">
      <c r="B811" s="2"/>
      <c r="C811" s="2"/>
    </row>
    <row r="812" ht="15.75" customHeight="1">
      <c r="B812" s="2"/>
      <c r="C812" s="2"/>
    </row>
    <row r="813" ht="15.75" customHeight="1">
      <c r="B813" s="2"/>
      <c r="C813" s="2"/>
    </row>
    <row r="814" ht="15.75" customHeight="1">
      <c r="B814" s="2"/>
      <c r="C814" s="2"/>
    </row>
    <row r="815" ht="15.75" customHeight="1">
      <c r="B815" s="2"/>
      <c r="C815" s="2"/>
    </row>
    <row r="816" ht="15.75" customHeight="1">
      <c r="B816" s="2"/>
      <c r="C816" s="2"/>
    </row>
    <row r="817" ht="15.75" customHeight="1">
      <c r="B817" s="2"/>
      <c r="C817" s="2"/>
    </row>
    <row r="818" ht="15.75" customHeight="1">
      <c r="B818" s="2"/>
      <c r="C818" s="2"/>
    </row>
    <row r="819" ht="15.75" customHeight="1">
      <c r="B819" s="2"/>
      <c r="C819" s="2"/>
    </row>
    <row r="820" ht="15.75" customHeight="1">
      <c r="B820" s="2"/>
      <c r="C820" s="2"/>
    </row>
    <row r="821" ht="15.75" customHeight="1">
      <c r="B821" s="2"/>
      <c r="C821" s="2"/>
    </row>
    <row r="822" ht="15.75" customHeight="1">
      <c r="B822" s="2"/>
      <c r="C822" s="2"/>
    </row>
    <row r="823" ht="15.75" customHeight="1">
      <c r="B823" s="2"/>
      <c r="C823" s="2"/>
    </row>
    <row r="824" ht="15.75" customHeight="1">
      <c r="B824" s="2"/>
      <c r="C824" s="2"/>
    </row>
    <row r="825" ht="15.75" customHeight="1">
      <c r="B825" s="2"/>
      <c r="C825" s="2"/>
    </row>
    <row r="826" ht="15.75" customHeight="1">
      <c r="B826" s="2"/>
      <c r="C826" s="2"/>
    </row>
    <row r="827" ht="15.75" customHeight="1">
      <c r="B827" s="2"/>
      <c r="C827" s="2"/>
    </row>
    <row r="828" ht="15.75" customHeight="1">
      <c r="B828" s="2"/>
      <c r="C828" s="2"/>
    </row>
    <row r="829" ht="15.75" customHeight="1">
      <c r="B829" s="2"/>
      <c r="C829" s="2"/>
    </row>
    <row r="830" ht="15.75" customHeight="1">
      <c r="B830" s="2"/>
      <c r="C830" s="2"/>
    </row>
    <row r="831" ht="15.75" customHeight="1">
      <c r="B831" s="2"/>
      <c r="C831" s="2"/>
    </row>
    <row r="832" ht="15.75" customHeight="1">
      <c r="B832" s="2"/>
      <c r="C832" s="2"/>
    </row>
    <row r="833" ht="15.75" customHeight="1">
      <c r="B833" s="2"/>
      <c r="C833" s="2"/>
    </row>
    <row r="834" ht="15.75" customHeight="1">
      <c r="B834" s="2"/>
      <c r="C834" s="2"/>
    </row>
    <row r="835" ht="15.75" customHeight="1">
      <c r="B835" s="2"/>
      <c r="C835" s="2"/>
    </row>
    <row r="836" ht="15.75" customHeight="1">
      <c r="B836" s="2"/>
      <c r="C836" s="2"/>
    </row>
    <row r="837" ht="15.75" customHeight="1">
      <c r="B837" s="2"/>
      <c r="C837" s="2"/>
    </row>
    <row r="838" ht="15.75" customHeight="1">
      <c r="B838" s="2"/>
      <c r="C838" s="2"/>
    </row>
    <row r="839" ht="15.75" customHeight="1">
      <c r="B839" s="2"/>
      <c r="C839" s="2"/>
    </row>
    <row r="840" ht="15.75" customHeight="1">
      <c r="B840" s="2"/>
      <c r="C840" s="2"/>
    </row>
    <row r="841" ht="15.75" customHeight="1">
      <c r="B841" s="2"/>
      <c r="C841" s="2"/>
    </row>
    <row r="842" ht="15.75" customHeight="1">
      <c r="B842" s="2"/>
      <c r="C842" s="2"/>
    </row>
    <row r="843" ht="15.75" customHeight="1">
      <c r="B843" s="2"/>
      <c r="C843" s="2"/>
    </row>
    <row r="844" ht="15.75" customHeight="1">
      <c r="B844" s="2"/>
      <c r="C844" s="2"/>
    </row>
    <row r="845" ht="15.75" customHeight="1">
      <c r="B845" s="2"/>
      <c r="C845" s="2"/>
    </row>
    <row r="846" ht="15.75" customHeight="1">
      <c r="B846" s="2"/>
      <c r="C846" s="2"/>
    </row>
    <row r="847" ht="15.75" customHeight="1">
      <c r="B847" s="2"/>
      <c r="C847" s="2"/>
    </row>
    <row r="848" ht="15.75" customHeight="1">
      <c r="B848" s="2"/>
      <c r="C848" s="2"/>
    </row>
    <row r="849" ht="15.75" customHeight="1">
      <c r="B849" s="2"/>
      <c r="C849" s="2"/>
    </row>
    <row r="850" ht="15.75" customHeight="1">
      <c r="B850" s="2"/>
      <c r="C850" s="2"/>
    </row>
    <row r="851" ht="15.75" customHeight="1">
      <c r="B851" s="2"/>
      <c r="C851" s="2"/>
    </row>
    <row r="852" ht="15.75" customHeight="1">
      <c r="B852" s="2"/>
      <c r="C852" s="2"/>
    </row>
    <row r="853" ht="15.75" customHeight="1">
      <c r="B853" s="2"/>
      <c r="C853" s="2"/>
    </row>
    <row r="854" ht="15.75" customHeight="1">
      <c r="B854" s="2"/>
      <c r="C854" s="2"/>
    </row>
    <row r="855" ht="15.75" customHeight="1">
      <c r="B855" s="2"/>
      <c r="C855" s="2"/>
    </row>
    <row r="856" ht="15.75" customHeight="1">
      <c r="B856" s="2"/>
      <c r="C856" s="2"/>
    </row>
    <row r="857" ht="15.75" customHeight="1">
      <c r="B857" s="2"/>
      <c r="C857" s="2"/>
    </row>
    <row r="858" ht="15.75" customHeight="1">
      <c r="B858" s="2"/>
      <c r="C858" s="2"/>
    </row>
    <row r="859" ht="15.75" customHeight="1">
      <c r="B859" s="2"/>
      <c r="C859" s="2"/>
    </row>
    <row r="860" ht="15.75" customHeight="1">
      <c r="B860" s="2"/>
      <c r="C860" s="2"/>
    </row>
    <row r="861" ht="15.75" customHeight="1">
      <c r="B861" s="2"/>
      <c r="C861" s="2"/>
    </row>
    <row r="862" ht="15.75" customHeight="1">
      <c r="B862" s="2"/>
      <c r="C862" s="2"/>
    </row>
    <row r="863" ht="15.75" customHeight="1">
      <c r="B863" s="2"/>
      <c r="C863" s="2"/>
    </row>
    <row r="864" ht="15.75" customHeight="1">
      <c r="B864" s="2"/>
      <c r="C864" s="2"/>
    </row>
    <row r="865" ht="15.75" customHeight="1">
      <c r="B865" s="2"/>
      <c r="C865" s="2"/>
    </row>
    <row r="866" ht="15.75" customHeight="1">
      <c r="B866" s="2"/>
      <c r="C866" s="2"/>
    </row>
    <row r="867" ht="15.75" customHeight="1">
      <c r="B867" s="2"/>
      <c r="C867" s="2"/>
    </row>
    <row r="868" ht="15.75" customHeight="1">
      <c r="B868" s="2"/>
      <c r="C868" s="2"/>
    </row>
    <row r="869" ht="15.75" customHeight="1">
      <c r="B869" s="2"/>
      <c r="C869" s="2"/>
    </row>
    <row r="870" ht="15.75" customHeight="1">
      <c r="B870" s="2"/>
      <c r="C870" s="2"/>
    </row>
    <row r="871" ht="15.75" customHeight="1">
      <c r="B871" s="2"/>
      <c r="C871" s="2"/>
    </row>
    <row r="872" ht="15.75" customHeight="1">
      <c r="B872" s="2"/>
      <c r="C872" s="2"/>
    </row>
    <row r="873" ht="15.75" customHeight="1">
      <c r="B873" s="2"/>
      <c r="C873" s="2"/>
    </row>
    <row r="874" ht="15.75" customHeight="1">
      <c r="B874" s="2"/>
      <c r="C874" s="2"/>
    </row>
    <row r="875" ht="15.75" customHeight="1">
      <c r="B875" s="2"/>
      <c r="C875" s="2"/>
    </row>
    <row r="876" ht="15.75" customHeight="1">
      <c r="B876" s="2"/>
      <c r="C876" s="2"/>
    </row>
    <row r="877" ht="15.75" customHeight="1">
      <c r="B877" s="2"/>
      <c r="C877" s="2"/>
    </row>
    <row r="878" ht="15.75" customHeight="1">
      <c r="B878" s="2"/>
      <c r="C878" s="2"/>
    </row>
    <row r="879" ht="15.75" customHeight="1">
      <c r="B879" s="2"/>
      <c r="C879" s="2"/>
    </row>
    <row r="880" ht="15.75" customHeight="1">
      <c r="B880" s="2"/>
      <c r="C880" s="2"/>
    </row>
    <row r="881" ht="15.75" customHeight="1">
      <c r="B881" s="2"/>
      <c r="C881" s="2"/>
    </row>
    <row r="882" ht="15.75" customHeight="1">
      <c r="B882" s="2"/>
      <c r="C882" s="2"/>
    </row>
    <row r="883" ht="15.75" customHeight="1">
      <c r="B883" s="2"/>
      <c r="C883" s="2"/>
    </row>
    <row r="884" ht="15.75" customHeight="1">
      <c r="B884" s="2"/>
      <c r="C884" s="2"/>
    </row>
    <row r="885" ht="15.75" customHeight="1">
      <c r="B885" s="2"/>
      <c r="C885" s="2"/>
    </row>
    <row r="886" ht="15.75" customHeight="1">
      <c r="B886" s="2"/>
      <c r="C886" s="2"/>
    </row>
    <row r="887" ht="15.75" customHeight="1">
      <c r="B887" s="2"/>
      <c r="C887" s="2"/>
    </row>
    <row r="888" ht="15.75" customHeight="1">
      <c r="B888" s="2"/>
      <c r="C888" s="2"/>
    </row>
    <row r="889" ht="15.75" customHeight="1">
      <c r="B889" s="2"/>
      <c r="C889" s="2"/>
    </row>
    <row r="890" ht="15.75" customHeight="1">
      <c r="B890" s="2"/>
      <c r="C890" s="2"/>
    </row>
    <row r="891" ht="15.75" customHeight="1">
      <c r="B891" s="2"/>
      <c r="C891" s="2"/>
    </row>
    <row r="892" ht="15.75" customHeight="1">
      <c r="B892" s="2"/>
      <c r="C892" s="2"/>
    </row>
    <row r="893" ht="15.75" customHeight="1">
      <c r="B893" s="2"/>
      <c r="C893" s="2"/>
    </row>
    <row r="894" ht="15.75" customHeight="1">
      <c r="B894" s="2"/>
      <c r="C894" s="2"/>
    </row>
    <row r="895" ht="15.75" customHeight="1">
      <c r="B895" s="2"/>
      <c r="C895" s="2"/>
    </row>
    <row r="896" ht="15.75" customHeight="1">
      <c r="B896" s="2"/>
      <c r="C896" s="2"/>
    </row>
    <row r="897" ht="15.75" customHeight="1">
      <c r="B897" s="2"/>
      <c r="C897" s="2"/>
    </row>
    <row r="898" ht="15.75" customHeight="1">
      <c r="B898" s="2"/>
      <c r="C898" s="2"/>
    </row>
    <row r="899" ht="15.75" customHeight="1">
      <c r="B899" s="2"/>
      <c r="C899" s="2"/>
    </row>
    <row r="900" ht="15.75" customHeight="1">
      <c r="B900" s="2"/>
      <c r="C900" s="2"/>
    </row>
    <row r="901" ht="15.75" customHeight="1">
      <c r="B901" s="2"/>
      <c r="C901" s="2"/>
    </row>
    <row r="902" ht="15.75" customHeight="1">
      <c r="B902" s="2"/>
      <c r="C902" s="2"/>
    </row>
    <row r="903" ht="15.75" customHeight="1">
      <c r="B903" s="2"/>
      <c r="C903" s="2"/>
    </row>
    <row r="904" ht="15.75" customHeight="1">
      <c r="B904" s="2"/>
      <c r="C904" s="2"/>
    </row>
    <row r="905" ht="15.75" customHeight="1">
      <c r="B905" s="2"/>
      <c r="C905" s="2"/>
    </row>
    <row r="906" ht="15.75" customHeight="1">
      <c r="B906" s="2"/>
      <c r="C906" s="2"/>
    </row>
    <row r="907" ht="15.75" customHeight="1">
      <c r="B907" s="2"/>
      <c r="C907" s="2"/>
    </row>
    <row r="908" ht="15.75" customHeight="1">
      <c r="B908" s="2"/>
      <c r="C908" s="2"/>
    </row>
    <row r="909" ht="15.75" customHeight="1">
      <c r="B909" s="2"/>
      <c r="C909" s="2"/>
    </row>
    <row r="910" ht="15.75" customHeight="1">
      <c r="B910" s="2"/>
      <c r="C910" s="2"/>
    </row>
    <row r="911" ht="15.75" customHeight="1">
      <c r="B911" s="2"/>
      <c r="C911" s="2"/>
    </row>
    <row r="912" ht="15.75" customHeight="1">
      <c r="B912" s="2"/>
      <c r="C912" s="2"/>
    </row>
    <row r="913" ht="15.75" customHeight="1">
      <c r="B913" s="2"/>
      <c r="C913" s="2"/>
    </row>
    <row r="914" ht="15.75" customHeight="1">
      <c r="B914" s="2"/>
      <c r="C914" s="2"/>
    </row>
    <row r="915" ht="15.75" customHeight="1">
      <c r="B915" s="2"/>
      <c r="C915" s="2"/>
    </row>
    <row r="916" ht="15.75" customHeight="1">
      <c r="B916" s="2"/>
      <c r="C916" s="2"/>
    </row>
    <row r="917" ht="15.75" customHeight="1">
      <c r="B917" s="2"/>
      <c r="C917" s="2"/>
    </row>
    <row r="918" ht="15.75" customHeight="1">
      <c r="B918" s="2"/>
      <c r="C918" s="2"/>
    </row>
    <row r="919" ht="15.75" customHeight="1">
      <c r="B919" s="2"/>
      <c r="C919" s="2"/>
    </row>
    <row r="920" ht="15.75" customHeight="1">
      <c r="B920" s="2"/>
      <c r="C920" s="2"/>
    </row>
    <row r="921" ht="15.75" customHeight="1">
      <c r="B921" s="2"/>
      <c r="C921" s="2"/>
    </row>
    <row r="922" ht="15.75" customHeight="1">
      <c r="B922" s="2"/>
      <c r="C922" s="2"/>
    </row>
    <row r="923" ht="15.75" customHeight="1">
      <c r="B923" s="2"/>
      <c r="C923" s="2"/>
    </row>
    <row r="924" ht="15.75" customHeight="1">
      <c r="B924" s="2"/>
      <c r="C924" s="2"/>
    </row>
    <row r="925" ht="15.75" customHeight="1">
      <c r="B925" s="2"/>
      <c r="C925" s="2"/>
    </row>
    <row r="926" ht="15.75" customHeight="1">
      <c r="B926" s="2"/>
      <c r="C926" s="2"/>
    </row>
    <row r="927" ht="15.75" customHeight="1">
      <c r="B927" s="2"/>
      <c r="C927" s="2"/>
    </row>
    <row r="928" ht="15.75" customHeight="1">
      <c r="B928" s="2"/>
      <c r="C928" s="2"/>
    </row>
    <row r="929" ht="15.75" customHeight="1">
      <c r="B929" s="2"/>
      <c r="C929" s="2"/>
    </row>
    <row r="930" ht="15.75" customHeight="1">
      <c r="B930" s="2"/>
      <c r="C930" s="2"/>
    </row>
    <row r="931" ht="15.75" customHeight="1">
      <c r="B931" s="2"/>
      <c r="C931" s="2"/>
    </row>
    <row r="932" ht="15.75" customHeight="1">
      <c r="B932" s="2"/>
      <c r="C932" s="2"/>
    </row>
    <row r="933" ht="15.75" customHeight="1">
      <c r="B933" s="2"/>
      <c r="C933" s="2"/>
    </row>
    <row r="934" ht="15.75" customHeight="1">
      <c r="B934" s="2"/>
      <c r="C934" s="2"/>
    </row>
    <row r="935" ht="15.75" customHeight="1">
      <c r="B935" s="2"/>
      <c r="C935" s="2"/>
    </row>
    <row r="936" ht="15.75" customHeight="1">
      <c r="B936" s="2"/>
      <c r="C936" s="2"/>
    </row>
    <row r="937" ht="15.75" customHeight="1">
      <c r="B937" s="2"/>
      <c r="C937" s="2"/>
    </row>
    <row r="938" ht="15.75" customHeight="1">
      <c r="B938" s="2"/>
      <c r="C938" s="2"/>
    </row>
    <row r="939" ht="15.75" customHeight="1">
      <c r="B939" s="2"/>
      <c r="C939" s="2"/>
    </row>
    <row r="940" ht="15.75" customHeight="1">
      <c r="B940" s="2"/>
      <c r="C940" s="2"/>
    </row>
    <row r="941" ht="15.75" customHeight="1">
      <c r="B941" s="2"/>
      <c r="C941" s="2"/>
    </row>
    <row r="942" ht="15.75" customHeight="1">
      <c r="B942" s="2"/>
      <c r="C942" s="2"/>
    </row>
    <row r="943" ht="15.75" customHeight="1">
      <c r="B943" s="2"/>
      <c r="C943" s="2"/>
    </row>
    <row r="944" ht="15.75" customHeight="1">
      <c r="B944" s="2"/>
      <c r="C944" s="2"/>
    </row>
    <row r="945" ht="15.75" customHeight="1">
      <c r="B945" s="2"/>
      <c r="C945" s="2"/>
    </row>
    <row r="946" ht="15.75" customHeight="1">
      <c r="B946" s="2"/>
      <c r="C946" s="2"/>
    </row>
    <row r="947" ht="15.75" customHeight="1">
      <c r="B947" s="2"/>
      <c r="C947" s="2"/>
    </row>
    <row r="948" ht="15.75" customHeight="1">
      <c r="B948" s="2"/>
      <c r="C948" s="2"/>
    </row>
    <row r="949" ht="15.75" customHeight="1">
      <c r="B949" s="2"/>
      <c r="C949" s="2"/>
    </row>
    <row r="950" ht="15.75" customHeight="1">
      <c r="B950" s="2"/>
      <c r="C950" s="2"/>
    </row>
    <row r="951" ht="15.75" customHeight="1">
      <c r="B951" s="2"/>
      <c r="C951" s="2"/>
    </row>
    <row r="952" ht="15.75" customHeight="1">
      <c r="B952" s="2"/>
      <c r="C952" s="2"/>
    </row>
    <row r="953" ht="15.75" customHeight="1">
      <c r="B953" s="2"/>
      <c r="C953" s="2"/>
    </row>
    <row r="954" ht="15.75" customHeight="1">
      <c r="B954" s="2"/>
      <c r="C954" s="2"/>
    </row>
    <row r="955" ht="15.75" customHeight="1">
      <c r="B955" s="2"/>
      <c r="C955" s="2"/>
    </row>
    <row r="956" ht="15.75" customHeight="1">
      <c r="B956" s="2"/>
      <c r="C956" s="2"/>
    </row>
    <row r="957" ht="15.75" customHeight="1">
      <c r="B957" s="2"/>
      <c r="C957" s="2"/>
    </row>
    <row r="958" ht="15.75" customHeight="1">
      <c r="B958" s="2"/>
      <c r="C958" s="2"/>
    </row>
    <row r="959" ht="15.75" customHeight="1">
      <c r="B959" s="2"/>
      <c r="C959" s="2"/>
    </row>
    <row r="960" ht="15.75" customHeight="1">
      <c r="B960" s="2"/>
      <c r="C960" s="2"/>
    </row>
    <row r="961" ht="15.75" customHeight="1">
      <c r="B961" s="2"/>
      <c r="C961" s="2"/>
    </row>
    <row r="962" ht="15.75" customHeight="1">
      <c r="B962" s="2"/>
      <c r="C962" s="2"/>
    </row>
    <row r="963" ht="15.75" customHeight="1">
      <c r="B963" s="2"/>
      <c r="C963" s="2"/>
    </row>
    <row r="964" ht="15.75" customHeight="1">
      <c r="B964" s="2"/>
      <c r="C964" s="2"/>
    </row>
    <row r="965" ht="15.75" customHeight="1">
      <c r="B965" s="2"/>
      <c r="C965" s="2"/>
    </row>
    <row r="966" ht="15.75" customHeight="1">
      <c r="B966" s="2"/>
      <c r="C966" s="2"/>
    </row>
    <row r="967" ht="15.75" customHeight="1">
      <c r="B967" s="2"/>
      <c r="C967" s="2"/>
    </row>
    <row r="968" ht="15.75" customHeight="1">
      <c r="B968" s="2"/>
      <c r="C968" s="2"/>
    </row>
    <row r="969" ht="15.75" customHeight="1">
      <c r="B969" s="2"/>
      <c r="C969" s="2"/>
    </row>
    <row r="970" ht="15.75" customHeight="1">
      <c r="B970" s="2"/>
      <c r="C970" s="2"/>
    </row>
    <row r="971" ht="15.75" customHeight="1">
      <c r="B971" s="2"/>
      <c r="C971" s="2"/>
    </row>
    <row r="972" ht="15.75" customHeight="1">
      <c r="B972" s="2"/>
      <c r="C972" s="2"/>
    </row>
    <row r="973" ht="15.75" customHeight="1">
      <c r="B973" s="2"/>
      <c r="C973" s="2"/>
    </row>
    <row r="974" ht="15.75" customHeight="1">
      <c r="B974" s="2"/>
      <c r="C974" s="2"/>
    </row>
    <row r="975" ht="15.75" customHeight="1">
      <c r="B975" s="2"/>
      <c r="C975" s="2"/>
    </row>
    <row r="976" ht="15.75" customHeight="1">
      <c r="B976" s="2"/>
      <c r="C976" s="2"/>
    </row>
    <row r="977" ht="15.75" customHeight="1">
      <c r="B977" s="2"/>
      <c r="C977" s="2"/>
    </row>
    <row r="978" ht="15.75" customHeight="1">
      <c r="B978" s="2"/>
      <c r="C978" s="2"/>
    </row>
    <row r="979" ht="15.75" customHeight="1">
      <c r="B979" s="2"/>
      <c r="C979" s="2"/>
    </row>
    <row r="980" ht="15.75" customHeight="1">
      <c r="B980" s="2"/>
      <c r="C980" s="2"/>
    </row>
    <row r="981" ht="15.75" customHeight="1">
      <c r="B981" s="2"/>
      <c r="C981" s="2"/>
    </row>
    <row r="982" ht="15.75" customHeight="1">
      <c r="B982" s="2"/>
      <c r="C982" s="2"/>
    </row>
    <row r="983" ht="15.75" customHeight="1">
      <c r="B983" s="2"/>
      <c r="C983" s="2"/>
    </row>
    <row r="984" ht="15.75" customHeight="1">
      <c r="B984" s="2"/>
      <c r="C984" s="2"/>
    </row>
    <row r="985" ht="15.75" customHeight="1">
      <c r="B985" s="2"/>
      <c r="C985" s="2"/>
    </row>
    <row r="986" ht="15.75" customHeight="1">
      <c r="B986" s="2"/>
      <c r="C986" s="2"/>
    </row>
    <row r="987" ht="15.75" customHeight="1">
      <c r="B987" s="2"/>
      <c r="C987" s="2"/>
    </row>
    <row r="988" ht="15.75" customHeight="1">
      <c r="B988" s="2"/>
      <c r="C988" s="2"/>
    </row>
    <row r="989" ht="15.75" customHeight="1">
      <c r="B989" s="2"/>
      <c r="C989" s="2"/>
    </row>
    <row r="990" ht="15.75" customHeight="1">
      <c r="B990" s="2"/>
      <c r="C990" s="2"/>
    </row>
    <row r="991" ht="15.75" customHeight="1">
      <c r="B991" s="2"/>
      <c r="C991" s="2"/>
    </row>
    <row r="992" ht="15.75" customHeight="1">
      <c r="B992" s="2"/>
      <c r="C992" s="2"/>
    </row>
    <row r="993" ht="15.75" customHeight="1">
      <c r="B993" s="2"/>
      <c r="C993" s="2"/>
    </row>
    <row r="994" ht="15.75" customHeight="1">
      <c r="B994" s="2"/>
      <c r="C994" s="2"/>
    </row>
    <row r="995" ht="15.75" customHeight="1">
      <c r="B995" s="2"/>
      <c r="C995" s="2"/>
    </row>
    <row r="996" ht="15.75" customHeight="1">
      <c r="B996" s="2"/>
      <c r="C996" s="2"/>
    </row>
    <row r="997" ht="15.75" customHeight="1">
      <c r="B997" s="2"/>
      <c r="C997" s="2"/>
    </row>
    <row r="998" ht="15.75" customHeight="1">
      <c r="B998" s="2"/>
      <c r="C998" s="2"/>
    </row>
    <row r="999" ht="15.75" customHeight="1">
      <c r="B999" s="2"/>
      <c r="C999" s="2"/>
    </row>
    <row r="1000" ht="15.75" customHeight="1">
      <c r="B1000" s="2"/>
      <c r="C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3" width="18.57"/>
    <col customWidth="1" min="4" max="5" width="11.0"/>
    <col customWidth="1" min="6" max="6" width="9.0"/>
    <col customWidth="1" min="7" max="7" width="8.29"/>
    <col customWidth="1" min="8" max="8" width="11.14"/>
    <col customWidth="1" min="9" max="9" width="10.29"/>
    <col customWidth="1" min="10" max="10" width="9.43"/>
    <col customWidth="1" min="11" max="11" width="10.29"/>
    <col customWidth="1" min="12" max="12" width="8.71"/>
    <col customWidth="1" min="13" max="13" width="11.57"/>
    <col customWidth="1" min="14" max="14" width="12.43"/>
    <col customWidth="1" min="15" max="15" width="15.43"/>
    <col customWidth="1" min="16" max="16" width="4.43"/>
    <col customWidth="1" min="17" max="28" width="10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0">
        <v>7.0</v>
      </c>
      <c r="R1" s="17">
        <v>9.0</v>
      </c>
      <c r="S1" s="17">
        <v>10.0</v>
      </c>
      <c r="T1" s="17">
        <v>11.0</v>
      </c>
      <c r="U1" s="17">
        <v>12.0</v>
      </c>
      <c r="V1" s="17">
        <v>14.0</v>
      </c>
      <c r="W1" s="17">
        <v>15.0</v>
      </c>
      <c r="X1" s="17">
        <v>20.0</v>
      </c>
      <c r="Y1" s="22">
        <v>25.0</v>
      </c>
      <c r="Z1" s="1" t="s">
        <v>43</v>
      </c>
      <c r="AA1" s="2"/>
      <c r="AB1" s="2"/>
    </row>
    <row r="2">
      <c r="A2" s="2"/>
      <c r="B2" s="2"/>
      <c r="C2" s="2"/>
      <c r="D2" s="5" t="s">
        <v>44</v>
      </c>
      <c r="E2" s="28"/>
      <c r="F2" s="28"/>
      <c r="G2" s="28"/>
      <c r="H2" s="28"/>
      <c r="I2" s="28"/>
      <c r="J2" s="28"/>
      <c r="K2" s="28"/>
      <c r="L2" s="29"/>
      <c r="M2" s="2"/>
      <c r="N2" s="2"/>
      <c r="O2" s="2"/>
      <c r="P2" s="2"/>
      <c r="Q2" s="11">
        <v>810.0</v>
      </c>
      <c r="R2" s="18">
        <v>1020.0</v>
      </c>
      <c r="S2" s="18">
        <v>510.0</v>
      </c>
      <c r="T2" s="18">
        <v>890.0</v>
      </c>
      <c r="U2" s="18">
        <v>480.0</v>
      </c>
      <c r="V2" s="18">
        <v>870.0</v>
      </c>
      <c r="W2" s="18">
        <v>780.0</v>
      </c>
      <c r="X2" s="18">
        <v>1050.0</v>
      </c>
      <c r="Y2" s="23">
        <v>460.0</v>
      </c>
      <c r="Z2" s="1" t="s">
        <v>45</v>
      </c>
      <c r="AA2" s="2"/>
      <c r="AB2" s="2"/>
    </row>
    <row r="3">
      <c r="A3" s="2"/>
      <c r="B3" s="3" t="s">
        <v>46</v>
      </c>
      <c r="C3" s="6" t="s">
        <v>47</v>
      </c>
      <c r="D3" s="30" t="s">
        <v>16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2" t="s">
        <v>24</v>
      </c>
      <c r="M3" s="6" t="s">
        <v>48</v>
      </c>
      <c r="N3" s="1"/>
      <c r="O3" s="2"/>
      <c r="P3" s="2"/>
      <c r="Q3" s="30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21</v>
      </c>
      <c r="W3" s="31" t="s">
        <v>22</v>
      </c>
      <c r="X3" s="31" t="s">
        <v>23</v>
      </c>
      <c r="Y3" s="32" t="s">
        <v>24</v>
      </c>
      <c r="Z3" s="2"/>
      <c r="AA3" s="2"/>
      <c r="AB3" s="2"/>
    </row>
    <row r="4">
      <c r="A4" s="2"/>
      <c r="B4" s="33" t="s">
        <v>49</v>
      </c>
      <c r="C4" s="18">
        <v>141000.0</v>
      </c>
      <c r="D4" s="34">
        <v>2.0</v>
      </c>
      <c r="E4" s="35">
        <v>0.0</v>
      </c>
      <c r="F4" s="35">
        <v>0.0</v>
      </c>
      <c r="G4" s="35">
        <v>0.0</v>
      </c>
      <c r="H4" s="35">
        <v>2.0</v>
      </c>
      <c r="I4" s="35">
        <v>1.0</v>
      </c>
      <c r="J4" s="35">
        <v>1.0</v>
      </c>
      <c r="K4" s="35">
        <v>0.0</v>
      </c>
      <c r="L4" s="36">
        <v>0.0</v>
      </c>
      <c r="M4" s="10">
        <v>4.0</v>
      </c>
      <c r="N4" s="1">
        <v>132800.0</v>
      </c>
      <c r="O4" s="2"/>
      <c r="P4" s="2"/>
      <c r="Q4" s="37">
        <f t="shared" ref="Q4:Y4" si="1">($N4/(71-$M4)*Q$1*Q29)</f>
        <v>13874.62687</v>
      </c>
      <c r="R4" s="37">
        <f t="shared" si="1"/>
        <v>0</v>
      </c>
      <c r="S4" s="37">
        <f t="shared" si="1"/>
        <v>0</v>
      </c>
      <c r="T4" s="37">
        <f t="shared" si="1"/>
        <v>0</v>
      </c>
      <c r="U4" s="37">
        <f t="shared" si="1"/>
        <v>23785.07463</v>
      </c>
      <c r="V4" s="37">
        <f t="shared" si="1"/>
        <v>27749.25373</v>
      </c>
      <c r="W4" s="37">
        <f t="shared" si="1"/>
        <v>29731.34328</v>
      </c>
      <c r="X4" s="37">
        <f t="shared" si="1"/>
        <v>0</v>
      </c>
      <c r="Y4" s="37">
        <f t="shared" si="1"/>
        <v>0</v>
      </c>
      <c r="Z4" s="2"/>
      <c r="AA4" s="2"/>
      <c r="AB4" s="2"/>
    </row>
    <row r="5">
      <c r="A5" s="2"/>
      <c r="B5" s="38" t="s">
        <v>50</v>
      </c>
      <c r="C5" s="39">
        <v>141000.0</v>
      </c>
      <c r="D5" s="40">
        <v>0.0</v>
      </c>
      <c r="E5" s="41">
        <v>2.0</v>
      </c>
      <c r="F5" s="41">
        <v>1.0</v>
      </c>
      <c r="G5" s="41">
        <v>0.0</v>
      </c>
      <c r="H5" s="41">
        <v>0.0</v>
      </c>
      <c r="I5" s="41">
        <v>2.0</v>
      </c>
      <c r="J5" s="41">
        <v>1.0</v>
      </c>
      <c r="K5" s="41">
        <v>0.0</v>
      </c>
      <c r="L5" s="42">
        <v>0.0</v>
      </c>
      <c r="M5" s="17">
        <v>0.0</v>
      </c>
      <c r="N5" s="1">
        <v>141000.0</v>
      </c>
      <c r="O5" s="2"/>
      <c r="P5" s="2"/>
      <c r="Q5" s="37">
        <f t="shared" ref="Q5:Y5" si="2">($N5/(71-$M5)*Q$1*Q30)</f>
        <v>0</v>
      </c>
      <c r="R5" s="37">
        <f t="shared" si="2"/>
        <v>17873.23944</v>
      </c>
      <c r="S5" s="37">
        <f t="shared" si="2"/>
        <v>19859.15493</v>
      </c>
      <c r="T5" s="37">
        <f t="shared" si="2"/>
        <v>0</v>
      </c>
      <c r="U5" s="37">
        <f t="shared" si="2"/>
        <v>0</v>
      </c>
      <c r="V5" s="37">
        <f t="shared" si="2"/>
        <v>27802.8169</v>
      </c>
      <c r="W5" s="37">
        <f t="shared" si="2"/>
        <v>29788.73239</v>
      </c>
      <c r="X5" s="37">
        <f t="shared" si="2"/>
        <v>0</v>
      </c>
      <c r="Y5" s="37">
        <f t="shared" si="2"/>
        <v>0</v>
      </c>
      <c r="Z5" s="2"/>
      <c r="AA5" s="2"/>
      <c r="AB5" s="2"/>
    </row>
    <row r="6">
      <c r="A6" s="2"/>
      <c r="B6" s="38" t="s">
        <v>51</v>
      </c>
      <c r="C6" s="39">
        <v>94000.0</v>
      </c>
      <c r="D6" s="40">
        <v>0.0</v>
      </c>
      <c r="E6" s="41">
        <v>0.0</v>
      </c>
      <c r="F6" s="41">
        <v>1.0</v>
      </c>
      <c r="G6" s="41">
        <v>1.0</v>
      </c>
      <c r="H6" s="41">
        <v>0.0</v>
      </c>
      <c r="I6" s="41">
        <v>0.0</v>
      </c>
      <c r="J6" s="41">
        <v>0.0</v>
      </c>
      <c r="K6" s="41">
        <v>1.0</v>
      </c>
      <c r="L6" s="42">
        <v>1.0</v>
      </c>
      <c r="M6" s="17">
        <v>5.0</v>
      </c>
      <c r="N6" s="1">
        <v>83750.0</v>
      </c>
      <c r="O6" s="2"/>
      <c r="P6" s="2"/>
      <c r="Q6" s="37">
        <f t="shared" ref="Q6:Y6" si="3">($N6/(71-$M6)*Q$1*Q31)</f>
        <v>0</v>
      </c>
      <c r="R6" s="37">
        <f t="shared" si="3"/>
        <v>0</v>
      </c>
      <c r="S6" s="37">
        <f t="shared" si="3"/>
        <v>12689.39394</v>
      </c>
      <c r="T6" s="37">
        <f t="shared" si="3"/>
        <v>13958.33333</v>
      </c>
      <c r="U6" s="37">
        <f t="shared" si="3"/>
        <v>0</v>
      </c>
      <c r="V6" s="37">
        <f t="shared" si="3"/>
        <v>0</v>
      </c>
      <c r="W6" s="37">
        <f t="shared" si="3"/>
        <v>0</v>
      </c>
      <c r="X6" s="37">
        <f t="shared" si="3"/>
        <v>25378.78788</v>
      </c>
      <c r="Y6" s="37">
        <f t="shared" si="3"/>
        <v>31723.48485</v>
      </c>
      <c r="Z6" s="2"/>
      <c r="AA6" s="2"/>
      <c r="AB6" s="2"/>
    </row>
    <row r="7">
      <c r="A7" s="2"/>
      <c r="B7" s="38" t="s">
        <v>52</v>
      </c>
      <c r="C7" s="39">
        <v>117500.0</v>
      </c>
      <c r="D7" s="40">
        <v>1.0</v>
      </c>
      <c r="E7" s="41">
        <v>0.0</v>
      </c>
      <c r="F7" s="41">
        <v>0.0</v>
      </c>
      <c r="G7" s="41">
        <v>1.0</v>
      </c>
      <c r="H7" s="41">
        <v>0.0</v>
      </c>
      <c r="I7" s="41">
        <v>1.0</v>
      </c>
      <c r="J7" s="41">
        <v>1.0</v>
      </c>
      <c r="K7" s="41">
        <v>1.0</v>
      </c>
      <c r="L7" s="42">
        <v>0.0</v>
      </c>
      <c r="M7" s="17">
        <v>4.0</v>
      </c>
      <c r="N7" s="1">
        <v>109300.0</v>
      </c>
      <c r="O7" s="2"/>
      <c r="P7" s="2"/>
      <c r="Q7" s="37">
        <f t="shared" ref="Q7:Y7" si="4">($N7/(71-$M7)*Q$1*Q32)</f>
        <v>11419.40299</v>
      </c>
      <c r="R7" s="37">
        <f t="shared" si="4"/>
        <v>0</v>
      </c>
      <c r="S7" s="37">
        <f t="shared" si="4"/>
        <v>0</v>
      </c>
      <c r="T7" s="37">
        <f t="shared" si="4"/>
        <v>17944.77612</v>
      </c>
      <c r="U7" s="37">
        <f t="shared" si="4"/>
        <v>0</v>
      </c>
      <c r="V7" s="37">
        <f t="shared" si="4"/>
        <v>22838.80597</v>
      </c>
      <c r="W7" s="37">
        <f t="shared" si="4"/>
        <v>24470.14925</v>
      </c>
      <c r="X7" s="37">
        <f t="shared" si="4"/>
        <v>32626.86567</v>
      </c>
      <c r="Y7" s="37">
        <f t="shared" si="4"/>
        <v>0</v>
      </c>
      <c r="Z7" s="2"/>
      <c r="AA7" s="2"/>
      <c r="AB7" s="2"/>
    </row>
    <row r="8">
      <c r="A8" s="2"/>
      <c r="B8" s="38" t="s">
        <v>53</v>
      </c>
      <c r="C8" s="39">
        <v>94000.0</v>
      </c>
      <c r="D8" s="40">
        <v>0.0</v>
      </c>
      <c r="E8" s="41">
        <v>0.0</v>
      </c>
      <c r="F8" s="41">
        <v>0.0</v>
      </c>
      <c r="G8" s="41">
        <v>0.0</v>
      </c>
      <c r="H8" s="41">
        <v>1.0</v>
      </c>
      <c r="I8" s="41">
        <v>2.0</v>
      </c>
      <c r="J8" s="41">
        <v>0.0</v>
      </c>
      <c r="K8" s="41">
        <v>0.0</v>
      </c>
      <c r="L8" s="42">
        <v>1.0</v>
      </c>
      <c r="M8" s="17">
        <v>6.0</v>
      </c>
      <c r="N8" s="1">
        <v>81700.0</v>
      </c>
      <c r="O8" s="2"/>
      <c r="P8" s="2"/>
      <c r="Q8" s="37">
        <f t="shared" ref="Q8:Y8" si="5">($N8/(71-$M8)*Q$1*Q33)</f>
        <v>0</v>
      </c>
      <c r="R8" s="37">
        <f t="shared" si="5"/>
        <v>0</v>
      </c>
      <c r="S8" s="37">
        <f t="shared" si="5"/>
        <v>0</v>
      </c>
      <c r="T8" s="37">
        <f t="shared" si="5"/>
        <v>0</v>
      </c>
      <c r="U8" s="37">
        <f t="shared" si="5"/>
        <v>15083.07692</v>
      </c>
      <c r="V8" s="37">
        <f t="shared" si="5"/>
        <v>17596.92308</v>
      </c>
      <c r="W8" s="37">
        <f t="shared" si="5"/>
        <v>0</v>
      </c>
      <c r="X8" s="37">
        <f t="shared" si="5"/>
        <v>0</v>
      </c>
      <c r="Y8" s="37">
        <f t="shared" si="5"/>
        <v>31423.07692</v>
      </c>
      <c r="Z8" s="2"/>
      <c r="AA8" s="2"/>
      <c r="AB8" s="2"/>
    </row>
    <row r="9">
      <c r="A9" s="2"/>
      <c r="B9" s="38" t="s">
        <v>54</v>
      </c>
      <c r="C9" s="39">
        <v>94000.0</v>
      </c>
      <c r="D9" s="40">
        <v>0.0</v>
      </c>
      <c r="E9" s="41">
        <v>1.0</v>
      </c>
      <c r="F9" s="41">
        <v>0.0</v>
      </c>
      <c r="G9" s="41">
        <v>1.0</v>
      </c>
      <c r="H9" s="41">
        <v>0.0</v>
      </c>
      <c r="I9" s="41">
        <v>0.0</v>
      </c>
      <c r="J9" s="41">
        <v>0.0</v>
      </c>
      <c r="K9" s="41">
        <v>1.0</v>
      </c>
      <c r="L9" s="42">
        <v>1.0</v>
      </c>
      <c r="M9" s="17">
        <v>6.0</v>
      </c>
      <c r="N9" s="1">
        <v>81700.0</v>
      </c>
      <c r="O9" s="2"/>
      <c r="P9" s="2"/>
      <c r="Q9" s="37">
        <f t="shared" ref="Q9:Y9" si="6">($N9/(71-$M9)*Q$1*Q34)</f>
        <v>0</v>
      </c>
      <c r="R9" s="37">
        <f t="shared" si="6"/>
        <v>11312.30769</v>
      </c>
      <c r="S9" s="37">
        <f t="shared" si="6"/>
        <v>0</v>
      </c>
      <c r="T9" s="37">
        <f t="shared" si="6"/>
        <v>13826.15385</v>
      </c>
      <c r="U9" s="37">
        <f t="shared" si="6"/>
        <v>0</v>
      </c>
      <c r="V9" s="37">
        <f t="shared" si="6"/>
        <v>0</v>
      </c>
      <c r="W9" s="37">
        <f t="shared" si="6"/>
        <v>0</v>
      </c>
      <c r="X9" s="37">
        <f t="shared" si="6"/>
        <v>25138.46154</v>
      </c>
      <c r="Y9" s="37">
        <f t="shared" si="6"/>
        <v>31423.07692</v>
      </c>
      <c r="Z9" s="2"/>
      <c r="AA9" s="2"/>
      <c r="AB9" s="2"/>
    </row>
    <row r="10">
      <c r="A10" s="2"/>
      <c r="B10" s="38" t="s">
        <v>55</v>
      </c>
      <c r="C10" s="39">
        <v>94000.0</v>
      </c>
      <c r="D10" s="40">
        <v>0.0</v>
      </c>
      <c r="E10" s="41">
        <v>0.0</v>
      </c>
      <c r="F10" s="41">
        <v>1.0</v>
      </c>
      <c r="G10" s="41">
        <v>0.0</v>
      </c>
      <c r="H10" s="41">
        <v>1.0</v>
      </c>
      <c r="I10" s="41">
        <v>0.0</v>
      </c>
      <c r="J10" s="41">
        <v>0.0</v>
      </c>
      <c r="K10" s="41">
        <v>1.0</v>
      </c>
      <c r="L10" s="42">
        <v>1.0</v>
      </c>
      <c r="M10" s="17">
        <v>4.0</v>
      </c>
      <c r="N10" s="1">
        <v>85800.0</v>
      </c>
      <c r="O10" s="2"/>
      <c r="P10" s="2"/>
      <c r="Q10" s="37">
        <f t="shared" ref="Q10:Y10" si="7">($N10/(71-$M10)*Q$1*Q35)</f>
        <v>0</v>
      </c>
      <c r="R10" s="37">
        <f t="shared" si="7"/>
        <v>0</v>
      </c>
      <c r="S10" s="37">
        <f t="shared" si="7"/>
        <v>12805.97015</v>
      </c>
      <c r="T10" s="37">
        <f t="shared" si="7"/>
        <v>0</v>
      </c>
      <c r="U10" s="37">
        <f t="shared" si="7"/>
        <v>15367.16418</v>
      </c>
      <c r="V10" s="37">
        <f t="shared" si="7"/>
        <v>0</v>
      </c>
      <c r="W10" s="37">
        <f t="shared" si="7"/>
        <v>0</v>
      </c>
      <c r="X10" s="37">
        <f t="shared" si="7"/>
        <v>25611.9403</v>
      </c>
      <c r="Y10" s="37">
        <f t="shared" si="7"/>
        <v>32014.92537</v>
      </c>
      <c r="Z10" s="2"/>
      <c r="AA10" s="2"/>
      <c r="AB10" s="2"/>
    </row>
    <row r="11">
      <c r="A11" s="2"/>
      <c r="B11" s="38" t="s">
        <v>56</v>
      </c>
      <c r="C11" s="39">
        <v>94000.0</v>
      </c>
      <c r="D11" s="40">
        <v>0.0</v>
      </c>
      <c r="E11" s="41">
        <v>0.0</v>
      </c>
      <c r="F11" s="41">
        <v>0.0</v>
      </c>
      <c r="G11" s="41">
        <v>0.0</v>
      </c>
      <c r="H11" s="41">
        <v>0.0</v>
      </c>
      <c r="I11" s="41">
        <v>1.0</v>
      </c>
      <c r="J11" s="41">
        <v>1.0</v>
      </c>
      <c r="K11" s="41">
        <v>2.0</v>
      </c>
      <c r="L11" s="42">
        <v>0.0</v>
      </c>
      <c r="M11" s="17">
        <v>2.0</v>
      </c>
      <c r="N11" s="1">
        <v>89900.0</v>
      </c>
      <c r="O11" s="2"/>
      <c r="P11" s="2"/>
      <c r="Q11" s="37">
        <f t="shared" ref="Q11:Y11" si="8">($N11/(71-$M11)*Q$1*Q36)</f>
        <v>0</v>
      </c>
      <c r="R11" s="37">
        <f t="shared" si="8"/>
        <v>0</v>
      </c>
      <c r="S11" s="37">
        <f t="shared" si="8"/>
        <v>0</v>
      </c>
      <c r="T11" s="37">
        <f t="shared" si="8"/>
        <v>0</v>
      </c>
      <c r="U11" s="37">
        <f t="shared" si="8"/>
        <v>0</v>
      </c>
      <c r="V11" s="37">
        <f t="shared" si="8"/>
        <v>18240.57971</v>
      </c>
      <c r="W11" s="37">
        <f t="shared" si="8"/>
        <v>19543.47826</v>
      </c>
      <c r="X11" s="37">
        <f t="shared" si="8"/>
        <v>26057.97101</v>
      </c>
      <c r="Y11" s="37">
        <f t="shared" si="8"/>
        <v>0</v>
      </c>
      <c r="Z11" s="2"/>
      <c r="AA11" s="2"/>
      <c r="AB11" s="2"/>
    </row>
    <row r="12">
      <c r="A12" s="2"/>
      <c r="B12" s="38" t="s">
        <v>57</v>
      </c>
      <c r="C12" s="39">
        <v>164500.0</v>
      </c>
      <c r="D12" s="40">
        <v>3.0</v>
      </c>
      <c r="E12" s="41">
        <v>1.0</v>
      </c>
      <c r="F12" s="41">
        <v>1.0</v>
      </c>
      <c r="G12" s="41">
        <v>0.0</v>
      </c>
      <c r="H12" s="41">
        <v>0.0</v>
      </c>
      <c r="I12" s="41">
        <v>1.0</v>
      </c>
      <c r="J12" s="41">
        <v>1.0</v>
      </c>
      <c r="K12" s="41">
        <v>0.0</v>
      </c>
      <c r="L12" s="42">
        <v>0.0</v>
      </c>
      <c r="M12" s="17">
        <v>2.0</v>
      </c>
      <c r="N12" s="1">
        <v>160400.0</v>
      </c>
      <c r="O12" s="2"/>
      <c r="P12" s="2"/>
      <c r="Q12" s="37">
        <f t="shared" ref="Q12:Y12" si="9">($N12/(71-$M12)*Q$1*Q37)</f>
        <v>16272.46377</v>
      </c>
      <c r="R12" s="37">
        <f t="shared" si="9"/>
        <v>20921.73913</v>
      </c>
      <c r="S12" s="37">
        <f t="shared" si="9"/>
        <v>23246.37681</v>
      </c>
      <c r="T12" s="37">
        <f t="shared" si="9"/>
        <v>0</v>
      </c>
      <c r="U12" s="37">
        <f t="shared" si="9"/>
        <v>0</v>
      </c>
      <c r="V12" s="37">
        <f t="shared" si="9"/>
        <v>32544.92754</v>
      </c>
      <c r="W12" s="37">
        <f t="shared" si="9"/>
        <v>34869.56522</v>
      </c>
      <c r="X12" s="37">
        <f t="shared" si="9"/>
        <v>0</v>
      </c>
      <c r="Y12" s="37">
        <f t="shared" si="9"/>
        <v>0</v>
      </c>
      <c r="Z12" s="2"/>
      <c r="AA12" s="2"/>
      <c r="AB12" s="2"/>
    </row>
    <row r="13">
      <c r="A13" s="2"/>
      <c r="B13" s="38" t="s">
        <v>58</v>
      </c>
      <c r="C13" s="39">
        <v>141000.0</v>
      </c>
      <c r="D13" s="40">
        <v>0.0</v>
      </c>
      <c r="E13" s="41">
        <v>2.0</v>
      </c>
      <c r="F13" s="41">
        <v>1.0</v>
      </c>
      <c r="G13" s="41">
        <v>2.0</v>
      </c>
      <c r="H13" s="41">
        <v>0.0</v>
      </c>
      <c r="I13" s="41">
        <v>0.0</v>
      </c>
      <c r="J13" s="41">
        <v>0.0</v>
      </c>
      <c r="K13" s="41">
        <v>1.0</v>
      </c>
      <c r="L13" s="42">
        <v>0.0</v>
      </c>
      <c r="M13" s="17">
        <v>1.0</v>
      </c>
      <c r="N13" s="1">
        <v>138950.0</v>
      </c>
      <c r="O13" s="2"/>
      <c r="P13" s="2"/>
      <c r="Q13" s="37">
        <f t="shared" ref="Q13:Y13" si="10">($N13/(71-$M13)*Q$1*Q38)</f>
        <v>0</v>
      </c>
      <c r="R13" s="37">
        <f t="shared" si="10"/>
        <v>17865</v>
      </c>
      <c r="S13" s="37">
        <f t="shared" si="10"/>
        <v>19850</v>
      </c>
      <c r="T13" s="37">
        <f t="shared" si="10"/>
        <v>21835</v>
      </c>
      <c r="U13" s="37">
        <f t="shared" si="10"/>
        <v>0</v>
      </c>
      <c r="V13" s="37">
        <f t="shared" si="10"/>
        <v>0</v>
      </c>
      <c r="W13" s="37">
        <f t="shared" si="10"/>
        <v>0</v>
      </c>
      <c r="X13" s="37">
        <f t="shared" si="10"/>
        <v>39700</v>
      </c>
      <c r="Y13" s="37">
        <f t="shared" si="10"/>
        <v>0</v>
      </c>
      <c r="Z13" s="2"/>
      <c r="AA13" s="2"/>
      <c r="AB13" s="2"/>
    </row>
    <row r="14">
      <c r="A14" s="2"/>
      <c r="B14" s="38" t="s">
        <v>59</v>
      </c>
      <c r="C14" s="39">
        <v>141000.0</v>
      </c>
      <c r="D14" s="40">
        <v>1.0</v>
      </c>
      <c r="E14" s="41">
        <v>0.0</v>
      </c>
      <c r="F14" s="41">
        <v>0.0</v>
      </c>
      <c r="G14" s="41">
        <v>3.0</v>
      </c>
      <c r="H14" s="41">
        <v>0.0</v>
      </c>
      <c r="I14" s="41">
        <v>0.0</v>
      </c>
      <c r="J14" s="41">
        <v>2.0</v>
      </c>
      <c r="K14" s="41">
        <v>0.0</v>
      </c>
      <c r="L14" s="42">
        <v>0.0</v>
      </c>
      <c r="M14" s="17">
        <v>1.0</v>
      </c>
      <c r="N14" s="1">
        <v>138950.0</v>
      </c>
      <c r="O14" s="2"/>
      <c r="P14" s="2"/>
      <c r="Q14" s="37">
        <f t="shared" ref="Q14:Y14" si="11">($N14/(71-$M14)*Q$1*Q39)</f>
        <v>13895</v>
      </c>
      <c r="R14" s="37">
        <f t="shared" si="11"/>
        <v>0</v>
      </c>
      <c r="S14" s="37">
        <f t="shared" si="11"/>
        <v>0</v>
      </c>
      <c r="T14" s="37">
        <f t="shared" si="11"/>
        <v>21835</v>
      </c>
      <c r="U14" s="37">
        <f t="shared" si="11"/>
        <v>0</v>
      </c>
      <c r="V14" s="37">
        <f t="shared" si="11"/>
        <v>0</v>
      </c>
      <c r="W14" s="37">
        <f t="shared" si="11"/>
        <v>29775</v>
      </c>
      <c r="X14" s="37">
        <f t="shared" si="11"/>
        <v>0</v>
      </c>
      <c r="Y14" s="37">
        <f t="shared" si="11"/>
        <v>0</v>
      </c>
      <c r="Z14" s="2"/>
      <c r="AA14" s="2"/>
      <c r="AB14" s="2"/>
    </row>
    <row r="15">
      <c r="A15" s="2"/>
      <c r="B15" s="38" t="s">
        <v>60</v>
      </c>
      <c r="C15" s="39">
        <v>117500.0</v>
      </c>
      <c r="D15" s="40">
        <v>0.0</v>
      </c>
      <c r="E15" s="41">
        <v>1.0</v>
      </c>
      <c r="F15" s="41">
        <v>0.0</v>
      </c>
      <c r="G15" s="41">
        <v>0.0</v>
      </c>
      <c r="H15" s="41">
        <v>3.0</v>
      </c>
      <c r="I15" s="41">
        <v>0.0</v>
      </c>
      <c r="J15" s="41">
        <v>0.0</v>
      </c>
      <c r="K15" s="41">
        <v>1.0</v>
      </c>
      <c r="L15" s="42">
        <v>0.0</v>
      </c>
      <c r="M15" s="17">
        <v>6.0</v>
      </c>
      <c r="N15" s="1">
        <v>105200.0</v>
      </c>
      <c r="O15" s="2"/>
      <c r="P15" s="2"/>
      <c r="Q15" s="37">
        <f t="shared" ref="Q15:Y15" si="12">($N15/(71-$M15)*Q$1*Q40)</f>
        <v>0</v>
      </c>
      <c r="R15" s="37">
        <f t="shared" si="12"/>
        <v>14566.15385</v>
      </c>
      <c r="S15" s="37">
        <f t="shared" si="12"/>
        <v>0</v>
      </c>
      <c r="T15" s="37">
        <f t="shared" si="12"/>
        <v>0</v>
      </c>
      <c r="U15" s="37">
        <f t="shared" si="12"/>
        <v>19421.53846</v>
      </c>
      <c r="V15" s="37">
        <f t="shared" si="12"/>
        <v>0</v>
      </c>
      <c r="W15" s="37">
        <f t="shared" si="12"/>
        <v>0</v>
      </c>
      <c r="X15" s="37">
        <f t="shared" si="12"/>
        <v>32369.23077</v>
      </c>
      <c r="Y15" s="37">
        <f t="shared" si="12"/>
        <v>0</v>
      </c>
      <c r="Z15" s="2"/>
      <c r="AA15" s="2"/>
      <c r="AB15" s="2"/>
    </row>
    <row r="16">
      <c r="A16" s="2"/>
      <c r="B16" s="38" t="s">
        <v>61</v>
      </c>
      <c r="C16" s="39">
        <v>94000.0</v>
      </c>
      <c r="D16" s="40">
        <v>0.0</v>
      </c>
      <c r="E16" s="41">
        <v>0.0</v>
      </c>
      <c r="F16" s="41">
        <v>0.0</v>
      </c>
      <c r="G16" s="41">
        <v>0.0</v>
      </c>
      <c r="H16" s="41">
        <v>1.0</v>
      </c>
      <c r="I16" s="41">
        <v>1.0</v>
      </c>
      <c r="J16" s="41">
        <v>1.0</v>
      </c>
      <c r="K16" s="41">
        <v>0.0</v>
      </c>
      <c r="L16" s="42">
        <v>1.0</v>
      </c>
      <c r="M16" s="17">
        <v>5.0</v>
      </c>
      <c r="N16" s="1">
        <v>83750.0</v>
      </c>
      <c r="O16" s="2"/>
      <c r="P16" s="2"/>
      <c r="Q16" s="37">
        <f t="shared" ref="Q16:Y16" si="13">($N16/(71-$M16)*Q$1*Q41)</f>
        <v>0</v>
      </c>
      <c r="R16" s="37">
        <f t="shared" si="13"/>
        <v>0</v>
      </c>
      <c r="S16" s="37">
        <f t="shared" si="13"/>
        <v>0</v>
      </c>
      <c r="T16" s="37">
        <f t="shared" si="13"/>
        <v>0</v>
      </c>
      <c r="U16" s="37">
        <f t="shared" si="13"/>
        <v>15227.27273</v>
      </c>
      <c r="V16" s="37">
        <f t="shared" si="13"/>
        <v>17765.15152</v>
      </c>
      <c r="W16" s="37">
        <f t="shared" si="13"/>
        <v>19034.09091</v>
      </c>
      <c r="X16" s="37">
        <f t="shared" si="13"/>
        <v>0</v>
      </c>
      <c r="Y16" s="37">
        <f t="shared" si="13"/>
        <v>31723.48485</v>
      </c>
      <c r="Z16" s="2"/>
      <c r="AA16" s="2"/>
      <c r="AB16" s="2"/>
    </row>
    <row r="17">
      <c r="A17" s="2"/>
      <c r="B17" s="38" t="s">
        <v>62</v>
      </c>
      <c r="C17" s="39">
        <v>117500.0</v>
      </c>
      <c r="D17" s="40">
        <v>0.0</v>
      </c>
      <c r="E17" s="41">
        <v>2.0</v>
      </c>
      <c r="F17" s="41">
        <v>0.0</v>
      </c>
      <c r="G17" s="41">
        <v>0.0</v>
      </c>
      <c r="H17" s="41">
        <v>2.0</v>
      </c>
      <c r="I17" s="41">
        <v>0.0</v>
      </c>
      <c r="J17" s="41">
        <v>0.0</v>
      </c>
      <c r="K17" s="41">
        <v>0.0</v>
      </c>
      <c r="L17" s="42">
        <v>1.0</v>
      </c>
      <c r="M17" s="17">
        <v>4.0</v>
      </c>
      <c r="N17" s="1">
        <v>109300.0</v>
      </c>
      <c r="O17" s="2"/>
      <c r="P17" s="2"/>
      <c r="Q17" s="37">
        <f t="shared" ref="Q17:Y17" si="14">($N17/(71-$M17)*Q$1*Q42)</f>
        <v>0</v>
      </c>
      <c r="R17" s="37">
        <f t="shared" si="14"/>
        <v>14682.08955</v>
      </c>
      <c r="S17" s="37">
        <f t="shared" si="14"/>
        <v>0</v>
      </c>
      <c r="T17" s="37">
        <f t="shared" si="14"/>
        <v>0</v>
      </c>
      <c r="U17" s="37">
        <f t="shared" si="14"/>
        <v>19576.1194</v>
      </c>
      <c r="V17" s="37">
        <f t="shared" si="14"/>
        <v>0</v>
      </c>
      <c r="W17" s="37">
        <f t="shared" si="14"/>
        <v>0</v>
      </c>
      <c r="X17" s="37">
        <f t="shared" si="14"/>
        <v>0</v>
      </c>
      <c r="Y17" s="37">
        <f t="shared" si="14"/>
        <v>40783.58209</v>
      </c>
      <c r="Z17" s="2"/>
      <c r="AA17" s="2"/>
      <c r="AB17" s="2"/>
    </row>
    <row r="18">
      <c r="A18" s="2"/>
      <c r="B18" s="38" t="s">
        <v>63</v>
      </c>
      <c r="C18" s="39">
        <v>141000.0</v>
      </c>
      <c r="D18" s="40">
        <v>1.0</v>
      </c>
      <c r="E18" s="41">
        <v>0.0</v>
      </c>
      <c r="F18" s="41">
        <v>0.0</v>
      </c>
      <c r="G18" s="41">
        <v>4.0</v>
      </c>
      <c r="H18" s="41">
        <v>0.0</v>
      </c>
      <c r="I18" s="41">
        <v>0.0</v>
      </c>
      <c r="J18" s="41">
        <v>0.0</v>
      </c>
      <c r="K18" s="41">
        <v>1.0</v>
      </c>
      <c r="L18" s="42">
        <v>0.0</v>
      </c>
      <c r="M18" s="17">
        <v>0.0</v>
      </c>
      <c r="N18" s="1">
        <v>141000.0</v>
      </c>
      <c r="O18" s="2"/>
      <c r="P18" s="2"/>
      <c r="Q18" s="37">
        <f t="shared" ref="Q18:Y18" si="15">($N18/(71-$M18)*Q$1*Q43)</f>
        <v>13901.40845</v>
      </c>
      <c r="R18" s="37">
        <f t="shared" si="15"/>
        <v>0</v>
      </c>
      <c r="S18" s="37">
        <f t="shared" si="15"/>
        <v>0</v>
      </c>
      <c r="T18" s="37">
        <f t="shared" si="15"/>
        <v>21845.07042</v>
      </c>
      <c r="U18" s="37">
        <f t="shared" si="15"/>
        <v>0</v>
      </c>
      <c r="V18" s="37">
        <f t="shared" si="15"/>
        <v>0</v>
      </c>
      <c r="W18" s="37">
        <f t="shared" si="15"/>
        <v>0</v>
      </c>
      <c r="X18" s="37">
        <f t="shared" si="15"/>
        <v>39718.30986</v>
      </c>
      <c r="Y18" s="37">
        <f t="shared" si="15"/>
        <v>0</v>
      </c>
      <c r="Z18" s="2"/>
      <c r="AA18" s="2"/>
      <c r="AB18" s="2"/>
    </row>
    <row r="19">
      <c r="A19" s="2"/>
      <c r="B19" s="38" t="s">
        <v>64</v>
      </c>
      <c r="C19" s="39">
        <v>141000.0</v>
      </c>
      <c r="D19" s="40">
        <v>0.0</v>
      </c>
      <c r="E19" s="41">
        <v>2.0</v>
      </c>
      <c r="F19" s="41">
        <v>1.0</v>
      </c>
      <c r="G19" s="41">
        <v>0.0</v>
      </c>
      <c r="H19" s="41">
        <v>0.0</v>
      </c>
      <c r="I19" s="41">
        <v>2.0</v>
      </c>
      <c r="J19" s="41">
        <v>1.0</v>
      </c>
      <c r="K19" s="41">
        <v>0.0</v>
      </c>
      <c r="L19" s="42">
        <v>0.0</v>
      </c>
      <c r="M19" s="17">
        <v>0.0</v>
      </c>
      <c r="N19" s="1">
        <v>141000.0</v>
      </c>
      <c r="O19" s="2"/>
      <c r="P19" s="2"/>
      <c r="Q19" s="37">
        <f t="shared" ref="Q19:Y19" si="16">($N19/(71-$M19)*Q$1*Q44)</f>
        <v>0</v>
      </c>
      <c r="R19" s="37">
        <f t="shared" si="16"/>
        <v>17873.23944</v>
      </c>
      <c r="S19" s="37">
        <f t="shared" si="16"/>
        <v>19859.15493</v>
      </c>
      <c r="T19" s="37">
        <f t="shared" si="16"/>
        <v>0</v>
      </c>
      <c r="U19" s="37">
        <f t="shared" si="16"/>
        <v>0</v>
      </c>
      <c r="V19" s="37">
        <f t="shared" si="16"/>
        <v>27802.8169</v>
      </c>
      <c r="W19" s="37">
        <f t="shared" si="16"/>
        <v>29788.73239</v>
      </c>
      <c r="X19" s="37">
        <f t="shared" si="16"/>
        <v>0</v>
      </c>
      <c r="Y19" s="37">
        <f t="shared" si="16"/>
        <v>0</v>
      </c>
      <c r="Z19" s="2"/>
      <c r="AA19" s="2"/>
      <c r="AB19" s="2"/>
    </row>
    <row r="20">
      <c r="A20" s="2"/>
      <c r="B20" s="38" t="s">
        <v>65</v>
      </c>
      <c r="C20" s="39">
        <v>117500.0</v>
      </c>
      <c r="D20" s="40">
        <v>0.0</v>
      </c>
      <c r="E20" s="41">
        <v>0.0</v>
      </c>
      <c r="F20" s="41">
        <v>3.0</v>
      </c>
      <c r="G20" s="41">
        <v>0.0</v>
      </c>
      <c r="H20" s="41">
        <v>0.0</v>
      </c>
      <c r="I20" s="41">
        <v>0.0</v>
      </c>
      <c r="J20" s="41">
        <v>1.0</v>
      </c>
      <c r="K20" s="41">
        <v>1.0</v>
      </c>
      <c r="L20" s="42">
        <v>0.0</v>
      </c>
      <c r="M20" s="17">
        <v>6.0</v>
      </c>
      <c r="N20" s="1">
        <v>105200.0</v>
      </c>
      <c r="O20" s="2"/>
      <c r="P20" s="2"/>
      <c r="Q20" s="37">
        <f t="shared" ref="Q20:Y20" si="17">($N20/(71-$M20)*Q$1*Q45)</f>
        <v>0</v>
      </c>
      <c r="R20" s="37">
        <f t="shared" si="17"/>
        <v>0</v>
      </c>
      <c r="S20" s="37">
        <f t="shared" si="17"/>
        <v>16184.61538</v>
      </c>
      <c r="T20" s="37">
        <f t="shared" si="17"/>
        <v>0</v>
      </c>
      <c r="U20" s="37">
        <f t="shared" si="17"/>
        <v>0</v>
      </c>
      <c r="V20" s="37">
        <f t="shared" si="17"/>
        <v>0</v>
      </c>
      <c r="W20" s="37">
        <f t="shared" si="17"/>
        <v>24276.92308</v>
      </c>
      <c r="X20" s="37">
        <f t="shared" si="17"/>
        <v>32369.23077</v>
      </c>
      <c r="Y20" s="37">
        <f t="shared" si="17"/>
        <v>0</v>
      </c>
      <c r="Z20" s="2"/>
      <c r="AA20" s="2"/>
      <c r="AB20" s="2"/>
    </row>
    <row r="21" ht="15.75" customHeight="1">
      <c r="A21" s="2"/>
      <c r="B21" s="38" t="s">
        <v>66</v>
      </c>
      <c r="C21" s="39">
        <v>94000.0</v>
      </c>
      <c r="D21" s="40">
        <v>0.0</v>
      </c>
      <c r="E21" s="41">
        <v>0.0</v>
      </c>
      <c r="F21" s="41">
        <v>0.0</v>
      </c>
      <c r="G21" s="41">
        <v>0.0</v>
      </c>
      <c r="H21" s="41">
        <v>0.0</v>
      </c>
      <c r="I21" s="41">
        <v>0.0</v>
      </c>
      <c r="J21" s="41">
        <v>3.0</v>
      </c>
      <c r="K21" s="41">
        <v>0.0</v>
      </c>
      <c r="L21" s="42">
        <v>1.0</v>
      </c>
      <c r="M21" s="17">
        <v>1.0</v>
      </c>
      <c r="N21" s="1">
        <v>91950.0</v>
      </c>
      <c r="O21" s="2"/>
      <c r="P21" s="2"/>
      <c r="Q21" s="37">
        <f t="shared" ref="Q21:Y21" si="18">($N21/(71-$M21)*Q$1*Q46)</f>
        <v>0</v>
      </c>
      <c r="R21" s="37">
        <f t="shared" si="18"/>
        <v>0</v>
      </c>
      <c r="S21" s="37">
        <f t="shared" si="18"/>
        <v>0</v>
      </c>
      <c r="T21" s="37">
        <f t="shared" si="18"/>
        <v>0</v>
      </c>
      <c r="U21" s="37">
        <f t="shared" si="18"/>
        <v>0</v>
      </c>
      <c r="V21" s="37">
        <f t="shared" si="18"/>
        <v>0</v>
      </c>
      <c r="W21" s="37">
        <f t="shared" si="18"/>
        <v>19703.57143</v>
      </c>
      <c r="X21" s="37">
        <f t="shared" si="18"/>
        <v>0</v>
      </c>
      <c r="Y21" s="37">
        <f t="shared" si="18"/>
        <v>32839.28571</v>
      </c>
      <c r="Z21" s="2"/>
      <c r="AA21" s="2"/>
      <c r="AB21" s="2"/>
    </row>
    <row r="22" ht="15.75" customHeight="1">
      <c r="A22" s="2"/>
      <c r="B22" s="38" t="s">
        <v>67</v>
      </c>
      <c r="C22" s="39">
        <v>188000.0</v>
      </c>
      <c r="D22" s="40">
        <v>5.0</v>
      </c>
      <c r="E22" s="41">
        <v>2.0</v>
      </c>
      <c r="F22" s="41">
        <v>0.0</v>
      </c>
      <c r="G22" s="41">
        <v>0.0</v>
      </c>
      <c r="H22" s="41">
        <v>0.0</v>
      </c>
      <c r="I22" s="41">
        <v>1.0</v>
      </c>
      <c r="J22" s="41">
        <v>0.0</v>
      </c>
      <c r="K22" s="41">
        <v>0.0</v>
      </c>
      <c r="L22" s="42">
        <v>0.0</v>
      </c>
      <c r="M22" s="17">
        <v>4.0</v>
      </c>
      <c r="N22" s="1">
        <v>179800.0</v>
      </c>
      <c r="O22" s="2"/>
      <c r="P22" s="2"/>
      <c r="Q22" s="37">
        <f t="shared" ref="Q22:Y22" si="19">($N22/(71-$M22)*Q$1*Q47)</f>
        <v>18785.07463</v>
      </c>
      <c r="R22" s="37">
        <f t="shared" si="19"/>
        <v>24152.23881</v>
      </c>
      <c r="S22" s="37">
        <f t="shared" si="19"/>
        <v>0</v>
      </c>
      <c r="T22" s="37">
        <f t="shared" si="19"/>
        <v>0</v>
      </c>
      <c r="U22" s="37">
        <f t="shared" si="19"/>
        <v>0</v>
      </c>
      <c r="V22" s="37">
        <f t="shared" si="19"/>
        <v>37570.14925</v>
      </c>
      <c r="W22" s="37">
        <f t="shared" si="19"/>
        <v>0</v>
      </c>
      <c r="X22" s="37">
        <f t="shared" si="19"/>
        <v>0</v>
      </c>
      <c r="Y22" s="37">
        <f t="shared" si="19"/>
        <v>0</v>
      </c>
      <c r="Z22" s="2"/>
      <c r="AA22" s="2"/>
      <c r="AB22" s="2"/>
    </row>
    <row r="23" ht="15.75" customHeight="1">
      <c r="A23" s="2"/>
      <c r="B23" s="38" t="s">
        <v>68</v>
      </c>
      <c r="C23" s="39">
        <v>164500.0</v>
      </c>
      <c r="D23" s="40">
        <v>1.0</v>
      </c>
      <c r="E23" s="41">
        <v>4.0</v>
      </c>
      <c r="F23" s="41">
        <v>0.0</v>
      </c>
      <c r="G23" s="41">
        <v>0.0</v>
      </c>
      <c r="H23" s="41">
        <v>1.0</v>
      </c>
      <c r="I23" s="41">
        <v>0.0</v>
      </c>
      <c r="J23" s="41">
        <v>1.0</v>
      </c>
      <c r="K23" s="41">
        <v>0.0</v>
      </c>
      <c r="L23" s="42">
        <v>0.0</v>
      </c>
      <c r="M23" s="17">
        <v>1.0</v>
      </c>
      <c r="N23" s="1">
        <v>162450.0</v>
      </c>
      <c r="O23" s="2"/>
      <c r="P23" s="2"/>
      <c r="Q23" s="37">
        <f t="shared" ref="Q23:Y23" si="20">($N23/(71-$M23)*Q$1*Q48)</f>
        <v>16245</v>
      </c>
      <c r="R23" s="37">
        <f t="shared" si="20"/>
        <v>20886.42857</v>
      </c>
      <c r="S23" s="37">
        <f t="shared" si="20"/>
        <v>0</v>
      </c>
      <c r="T23" s="37">
        <f t="shared" si="20"/>
        <v>0</v>
      </c>
      <c r="U23" s="37">
        <f t="shared" si="20"/>
        <v>27848.57143</v>
      </c>
      <c r="V23" s="37">
        <f t="shared" si="20"/>
        <v>0</v>
      </c>
      <c r="W23" s="37">
        <f t="shared" si="20"/>
        <v>34810.71429</v>
      </c>
      <c r="X23" s="37">
        <f t="shared" si="20"/>
        <v>0</v>
      </c>
      <c r="Y23" s="37">
        <f t="shared" si="20"/>
        <v>0</v>
      </c>
      <c r="Z23" s="2"/>
      <c r="AA23" s="2"/>
      <c r="AB23" s="2"/>
    </row>
    <row r="24" ht="15.75" customHeight="1">
      <c r="A24" s="2"/>
      <c r="B24" s="43" t="s">
        <v>69</v>
      </c>
      <c r="C24" s="44">
        <v>94000.0</v>
      </c>
      <c r="D24" s="45">
        <v>0.0</v>
      </c>
      <c r="E24" s="46">
        <v>1.0</v>
      </c>
      <c r="F24" s="46">
        <v>0.0</v>
      </c>
      <c r="G24" s="46">
        <v>1.0</v>
      </c>
      <c r="H24" s="46">
        <v>0.0</v>
      </c>
      <c r="I24" s="46">
        <v>0.0</v>
      </c>
      <c r="J24" s="46">
        <v>0.0</v>
      </c>
      <c r="K24" s="46">
        <v>0.0</v>
      </c>
      <c r="L24" s="47">
        <v>2.0</v>
      </c>
      <c r="M24" s="22">
        <v>1.0</v>
      </c>
      <c r="N24" s="1">
        <v>91950.0</v>
      </c>
      <c r="O24" s="2"/>
      <c r="P24" s="2"/>
      <c r="Q24" s="37">
        <f t="shared" ref="Q24:Y24" si="21">($N24/(71-$M24)*Q$1*Q49)</f>
        <v>0</v>
      </c>
      <c r="R24" s="37">
        <f t="shared" si="21"/>
        <v>11822.14286</v>
      </c>
      <c r="S24" s="37">
        <f t="shared" si="21"/>
        <v>0</v>
      </c>
      <c r="T24" s="37">
        <f t="shared" si="21"/>
        <v>14449.28571</v>
      </c>
      <c r="U24" s="37">
        <f t="shared" si="21"/>
        <v>0</v>
      </c>
      <c r="V24" s="37">
        <f t="shared" si="21"/>
        <v>0</v>
      </c>
      <c r="W24" s="37">
        <f t="shared" si="21"/>
        <v>0</v>
      </c>
      <c r="X24" s="37">
        <f t="shared" si="21"/>
        <v>0</v>
      </c>
      <c r="Y24" s="37">
        <f t="shared" si="21"/>
        <v>32839.28571</v>
      </c>
      <c r="Z24" s="2"/>
      <c r="AA24" s="2"/>
      <c r="AB24" s="2"/>
    </row>
    <row r="25" ht="15.75" customHeight="1">
      <c r="A25" s="2"/>
      <c r="B25" s="2"/>
      <c r="C25" s="48" t="s">
        <v>70</v>
      </c>
      <c r="D25" s="48">
        <f t="shared" ref="D25:M25" si="22">SUM(D4:D24)</f>
        <v>14</v>
      </c>
      <c r="E25" s="48">
        <f t="shared" si="22"/>
        <v>18</v>
      </c>
      <c r="F25" s="48">
        <f t="shared" si="22"/>
        <v>9</v>
      </c>
      <c r="G25" s="48">
        <f t="shared" si="22"/>
        <v>13</v>
      </c>
      <c r="H25" s="48">
        <f t="shared" si="22"/>
        <v>11</v>
      </c>
      <c r="I25" s="48">
        <f t="shared" si="22"/>
        <v>12</v>
      </c>
      <c r="J25" s="48">
        <f t="shared" si="22"/>
        <v>14</v>
      </c>
      <c r="K25" s="48">
        <f t="shared" si="22"/>
        <v>10</v>
      </c>
      <c r="L25" s="48">
        <f t="shared" si="22"/>
        <v>9</v>
      </c>
      <c r="M25" s="48">
        <f t="shared" si="22"/>
        <v>63</v>
      </c>
      <c r="N25" s="2"/>
      <c r="O25" s="2"/>
      <c r="P25" s="2"/>
      <c r="Q25" s="49">
        <f>SUM(Q4:Q24)/7</f>
        <v>14913.28239</v>
      </c>
      <c r="R25" s="50">
        <f>SUM(R4:R24)/10</f>
        <v>17195.45793</v>
      </c>
      <c r="S25" s="50">
        <f t="shared" ref="S25:U25" si="23">SUM(S4:S24)/7</f>
        <v>17784.95231</v>
      </c>
      <c r="T25" s="50">
        <f t="shared" si="23"/>
        <v>17956.23135</v>
      </c>
      <c r="U25" s="50">
        <f t="shared" si="23"/>
        <v>19472.68825</v>
      </c>
      <c r="V25" s="50">
        <f>SUM(V4:V24)/9</f>
        <v>25545.71384</v>
      </c>
      <c r="W25" s="50">
        <f>SUM(W4:W24)/11</f>
        <v>26890.20914</v>
      </c>
      <c r="X25" s="50">
        <f>SUM(X4:X24)/9</f>
        <v>30996.75531</v>
      </c>
      <c r="Y25" s="51">
        <f>SUM(Y4:Y24)/8</f>
        <v>33096.2753</v>
      </c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 t="s">
        <v>71</v>
      </c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D28" s="52">
        <v>2178000.0</v>
      </c>
      <c r="E28" s="52">
        <v>1800357.142857143</v>
      </c>
      <c r="F28" s="53">
        <v>4730625.0</v>
      </c>
      <c r="G28" s="52">
        <v>735000.0000000001</v>
      </c>
      <c r="H28" s="52">
        <v>1322500.0</v>
      </c>
      <c r="I28" s="53">
        <v>1.1045E7</v>
      </c>
      <c r="J28" s="52">
        <v>760500.0</v>
      </c>
      <c r="K28" s="52">
        <v>1200500.0</v>
      </c>
      <c r="L28" s="52">
        <v>260357.14285714287</v>
      </c>
      <c r="N28" s="54" t="s">
        <v>72</v>
      </c>
      <c r="O28" s="55"/>
      <c r="P28" s="2"/>
      <c r="Q28" s="56" t="s">
        <v>73</v>
      </c>
      <c r="R28" s="57"/>
      <c r="S28" s="57"/>
      <c r="T28" s="57"/>
      <c r="U28" s="57"/>
      <c r="V28" s="57"/>
      <c r="W28" s="57"/>
      <c r="X28" s="57"/>
      <c r="Y28" s="55"/>
      <c r="Z28" s="2"/>
      <c r="AA28" s="2"/>
      <c r="AB28" s="2"/>
    </row>
    <row r="29" ht="15.75" customHeight="1">
      <c r="A29" s="2"/>
      <c r="B29" s="2"/>
      <c r="C29" s="58" t="s">
        <v>66</v>
      </c>
      <c r="D29" s="59">
        <f t="shared" ref="D29:L29" si="24">D4*D$28</f>
        <v>4356000</v>
      </c>
      <c r="E29" s="59">
        <f t="shared" si="24"/>
        <v>0</v>
      </c>
      <c r="F29" s="59">
        <f t="shared" si="24"/>
        <v>0</v>
      </c>
      <c r="G29" s="59">
        <f t="shared" si="24"/>
        <v>0</v>
      </c>
      <c r="H29" s="59">
        <f t="shared" si="24"/>
        <v>2645000</v>
      </c>
      <c r="I29" s="59">
        <f t="shared" si="24"/>
        <v>11045000</v>
      </c>
      <c r="J29" s="59">
        <f t="shared" si="24"/>
        <v>760500</v>
      </c>
      <c r="K29" s="59">
        <f t="shared" si="24"/>
        <v>0</v>
      </c>
      <c r="L29" s="59">
        <f t="shared" si="24"/>
        <v>0</v>
      </c>
      <c r="M29" s="12">
        <f t="shared" ref="M29:M49" si="27">SUM(D29:L29)</f>
        <v>18806500</v>
      </c>
      <c r="N29" s="60">
        <v>2541857.1428571427</v>
      </c>
      <c r="O29" s="61" t="s">
        <v>66</v>
      </c>
      <c r="P29" s="2"/>
      <c r="Q29" s="62">
        <f t="shared" ref="Q29:Y29" si="25">IF(D4&gt;0,1,0)</f>
        <v>1</v>
      </c>
      <c r="R29" s="63">
        <f t="shared" si="25"/>
        <v>0</v>
      </c>
      <c r="S29" s="63">
        <f t="shared" si="25"/>
        <v>0</v>
      </c>
      <c r="T29" s="63">
        <f t="shared" si="25"/>
        <v>0</v>
      </c>
      <c r="U29" s="63">
        <f t="shared" si="25"/>
        <v>1</v>
      </c>
      <c r="V29" s="63">
        <f t="shared" si="25"/>
        <v>1</v>
      </c>
      <c r="W29" s="63">
        <f t="shared" si="25"/>
        <v>1</v>
      </c>
      <c r="X29" s="63">
        <f t="shared" si="25"/>
        <v>0</v>
      </c>
      <c r="Y29" s="64">
        <f t="shared" si="25"/>
        <v>0</v>
      </c>
      <c r="Z29" s="2"/>
      <c r="AA29" s="2"/>
      <c r="AB29" s="2"/>
    </row>
    <row r="30" ht="15.75" customHeight="1">
      <c r="A30" s="2"/>
      <c r="B30" s="2"/>
      <c r="C30" s="65" t="s">
        <v>69</v>
      </c>
      <c r="D30" s="59">
        <f t="shared" ref="D30:L30" si="26">D5*D$28</f>
        <v>0</v>
      </c>
      <c r="E30" s="59">
        <f t="shared" si="26"/>
        <v>3600714.286</v>
      </c>
      <c r="F30" s="59">
        <f t="shared" si="26"/>
        <v>4730625</v>
      </c>
      <c r="G30" s="59">
        <f t="shared" si="26"/>
        <v>0</v>
      </c>
      <c r="H30" s="59">
        <f t="shared" si="26"/>
        <v>0</v>
      </c>
      <c r="I30" s="59">
        <f t="shared" si="26"/>
        <v>22090000</v>
      </c>
      <c r="J30" s="59">
        <f t="shared" si="26"/>
        <v>760500</v>
      </c>
      <c r="K30" s="59">
        <f t="shared" si="26"/>
        <v>0</v>
      </c>
      <c r="L30" s="59">
        <f t="shared" si="26"/>
        <v>0</v>
      </c>
      <c r="M30" s="12">
        <f t="shared" si="27"/>
        <v>31181839.29</v>
      </c>
      <c r="N30" s="60">
        <v>3056071.428571429</v>
      </c>
      <c r="O30" s="61" t="s">
        <v>69</v>
      </c>
      <c r="P30" s="2"/>
      <c r="Q30" s="66">
        <f t="shared" ref="Q30:Y30" si="28">IF(D5&gt;0,1,0)</f>
        <v>0</v>
      </c>
      <c r="R30" s="2">
        <f t="shared" si="28"/>
        <v>1</v>
      </c>
      <c r="S30" s="2">
        <f t="shared" si="28"/>
        <v>1</v>
      </c>
      <c r="T30" s="2">
        <f t="shared" si="28"/>
        <v>0</v>
      </c>
      <c r="U30" s="2">
        <f t="shared" si="28"/>
        <v>0</v>
      </c>
      <c r="V30" s="2">
        <f t="shared" si="28"/>
        <v>1</v>
      </c>
      <c r="W30" s="2">
        <f t="shared" si="28"/>
        <v>1</v>
      </c>
      <c r="X30" s="2">
        <f t="shared" si="28"/>
        <v>0</v>
      </c>
      <c r="Y30" s="67">
        <f t="shared" si="28"/>
        <v>0</v>
      </c>
      <c r="Z30" s="2"/>
      <c r="AA30" s="2"/>
      <c r="AB30" s="2"/>
    </row>
    <row r="31" ht="15.75" customHeight="1">
      <c r="A31" s="2"/>
      <c r="B31" s="2"/>
      <c r="C31" s="65" t="s">
        <v>54</v>
      </c>
      <c r="D31" s="59">
        <f t="shared" ref="D31:L31" si="29">D6*D$28</f>
        <v>0</v>
      </c>
      <c r="E31" s="59">
        <f t="shared" si="29"/>
        <v>0</v>
      </c>
      <c r="F31" s="59">
        <f t="shared" si="29"/>
        <v>4730625</v>
      </c>
      <c r="G31" s="59">
        <f t="shared" si="29"/>
        <v>735000</v>
      </c>
      <c r="H31" s="59">
        <f t="shared" si="29"/>
        <v>0</v>
      </c>
      <c r="I31" s="59">
        <f t="shared" si="29"/>
        <v>0</v>
      </c>
      <c r="J31" s="59">
        <f t="shared" si="29"/>
        <v>0</v>
      </c>
      <c r="K31" s="59">
        <f t="shared" si="29"/>
        <v>1200500</v>
      </c>
      <c r="L31" s="59">
        <f t="shared" si="29"/>
        <v>260357.1429</v>
      </c>
      <c r="M31" s="12">
        <f t="shared" si="27"/>
        <v>6926482.143</v>
      </c>
      <c r="N31" s="60">
        <v>3996214.285714286</v>
      </c>
      <c r="O31" s="61" t="s">
        <v>54</v>
      </c>
      <c r="P31" s="2"/>
      <c r="Q31" s="66">
        <f t="shared" ref="Q31:Y31" si="30">IF(D6&gt;0,1,0)</f>
        <v>0</v>
      </c>
      <c r="R31" s="2">
        <f t="shared" si="30"/>
        <v>0</v>
      </c>
      <c r="S31" s="2">
        <f t="shared" si="30"/>
        <v>1</v>
      </c>
      <c r="T31" s="2">
        <f t="shared" si="30"/>
        <v>1</v>
      </c>
      <c r="U31" s="2">
        <f t="shared" si="30"/>
        <v>0</v>
      </c>
      <c r="V31" s="2">
        <f t="shared" si="30"/>
        <v>0</v>
      </c>
      <c r="W31" s="2">
        <f t="shared" si="30"/>
        <v>0</v>
      </c>
      <c r="X31" s="2">
        <f t="shared" si="30"/>
        <v>1</v>
      </c>
      <c r="Y31" s="67">
        <f t="shared" si="30"/>
        <v>1</v>
      </c>
      <c r="Z31" s="2"/>
      <c r="AA31" s="2"/>
      <c r="AB31" s="2"/>
    </row>
    <row r="32" ht="15.75" customHeight="1">
      <c r="A32" s="2"/>
      <c r="B32" s="2"/>
      <c r="C32" s="65" t="s">
        <v>59</v>
      </c>
      <c r="D32" s="59">
        <f t="shared" ref="D32:L32" si="31">D7*D$28</f>
        <v>2178000</v>
      </c>
      <c r="E32" s="59">
        <f t="shared" si="31"/>
        <v>0</v>
      </c>
      <c r="F32" s="59">
        <f t="shared" si="31"/>
        <v>0</v>
      </c>
      <c r="G32" s="59">
        <f t="shared" si="31"/>
        <v>735000</v>
      </c>
      <c r="H32" s="59">
        <f t="shared" si="31"/>
        <v>0</v>
      </c>
      <c r="I32" s="59">
        <f t="shared" si="31"/>
        <v>11045000</v>
      </c>
      <c r="J32" s="59">
        <f t="shared" si="31"/>
        <v>760500</v>
      </c>
      <c r="K32" s="59">
        <f t="shared" si="31"/>
        <v>1200500</v>
      </c>
      <c r="L32" s="59">
        <f t="shared" si="31"/>
        <v>0</v>
      </c>
      <c r="M32" s="12">
        <f t="shared" si="27"/>
        <v>15919000</v>
      </c>
      <c r="N32" s="60">
        <v>5904000.0</v>
      </c>
      <c r="O32" s="61" t="s">
        <v>59</v>
      </c>
      <c r="P32" s="2"/>
      <c r="Q32" s="66">
        <f t="shared" ref="Q32:Y32" si="32">IF(D7&gt;0,1,0)</f>
        <v>1</v>
      </c>
      <c r="R32" s="2">
        <f t="shared" si="32"/>
        <v>0</v>
      </c>
      <c r="S32" s="2">
        <f t="shared" si="32"/>
        <v>0</v>
      </c>
      <c r="T32" s="2">
        <f t="shared" si="32"/>
        <v>1</v>
      </c>
      <c r="U32" s="2">
        <f t="shared" si="32"/>
        <v>0</v>
      </c>
      <c r="V32" s="2">
        <f t="shared" si="32"/>
        <v>1</v>
      </c>
      <c r="W32" s="2">
        <f t="shared" si="32"/>
        <v>1</v>
      </c>
      <c r="X32" s="2">
        <f t="shared" si="32"/>
        <v>1</v>
      </c>
      <c r="Y32" s="67">
        <f t="shared" si="32"/>
        <v>0</v>
      </c>
      <c r="Z32" s="2"/>
      <c r="AA32" s="2"/>
      <c r="AB32" s="2"/>
    </row>
    <row r="33" ht="15.75" customHeight="1">
      <c r="A33" s="2"/>
      <c r="B33" s="2"/>
      <c r="C33" s="65" t="s">
        <v>63</v>
      </c>
      <c r="D33" s="59">
        <f t="shared" ref="D33:L33" si="33">D8*D$28</f>
        <v>0</v>
      </c>
      <c r="E33" s="59">
        <f t="shared" si="33"/>
        <v>0</v>
      </c>
      <c r="F33" s="59">
        <f t="shared" si="33"/>
        <v>0</v>
      </c>
      <c r="G33" s="59">
        <f t="shared" si="33"/>
        <v>0</v>
      </c>
      <c r="H33" s="59">
        <f t="shared" si="33"/>
        <v>1322500</v>
      </c>
      <c r="I33" s="59">
        <f t="shared" si="33"/>
        <v>22090000</v>
      </c>
      <c r="J33" s="59">
        <f t="shared" si="33"/>
        <v>0</v>
      </c>
      <c r="K33" s="59">
        <f t="shared" si="33"/>
        <v>0</v>
      </c>
      <c r="L33" s="59">
        <f t="shared" si="33"/>
        <v>260357.1429</v>
      </c>
      <c r="M33" s="12">
        <f t="shared" si="27"/>
        <v>23672857.14</v>
      </c>
      <c r="N33" s="60">
        <v>6318500.0</v>
      </c>
      <c r="O33" s="61" t="s">
        <v>63</v>
      </c>
      <c r="P33" s="2"/>
      <c r="Q33" s="66">
        <f t="shared" ref="Q33:Y33" si="34">IF(D8&gt;0,1,0)</f>
        <v>0</v>
      </c>
      <c r="R33" s="2">
        <f t="shared" si="34"/>
        <v>0</v>
      </c>
      <c r="S33" s="2">
        <f t="shared" si="34"/>
        <v>0</v>
      </c>
      <c r="T33" s="2">
        <f t="shared" si="34"/>
        <v>0</v>
      </c>
      <c r="U33" s="2">
        <f t="shared" si="34"/>
        <v>1</v>
      </c>
      <c r="V33" s="2">
        <f t="shared" si="34"/>
        <v>1</v>
      </c>
      <c r="W33" s="2">
        <f t="shared" si="34"/>
        <v>0</v>
      </c>
      <c r="X33" s="2">
        <f t="shared" si="34"/>
        <v>0</v>
      </c>
      <c r="Y33" s="67">
        <f t="shared" si="34"/>
        <v>1</v>
      </c>
      <c r="Z33" s="2"/>
      <c r="AA33" s="2"/>
      <c r="AB33" s="2"/>
    </row>
    <row r="34" ht="15.75" customHeight="1">
      <c r="A34" s="2"/>
      <c r="B34" s="2"/>
      <c r="C34" s="65" t="s">
        <v>62</v>
      </c>
      <c r="D34" s="59">
        <f t="shared" ref="D34:L34" si="35">D9*D$28</f>
        <v>0</v>
      </c>
      <c r="E34" s="59">
        <f t="shared" si="35"/>
        <v>1800357.143</v>
      </c>
      <c r="F34" s="59">
        <f t="shared" si="35"/>
        <v>0</v>
      </c>
      <c r="G34" s="59">
        <f t="shared" si="35"/>
        <v>735000</v>
      </c>
      <c r="H34" s="59">
        <f t="shared" si="35"/>
        <v>0</v>
      </c>
      <c r="I34" s="59">
        <f t="shared" si="35"/>
        <v>0</v>
      </c>
      <c r="J34" s="59">
        <f t="shared" si="35"/>
        <v>0</v>
      </c>
      <c r="K34" s="59">
        <f t="shared" si="35"/>
        <v>1200500</v>
      </c>
      <c r="L34" s="59">
        <f t="shared" si="35"/>
        <v>260357.1429</v>
      </c>
      <c r="M34" s="12">
        <f t="shared" si="27"/>
        <v>3996214.286</v>
      </c>
      <c r="N34" s="60">
        <v>6506071.428571428</v>
      </c>
      <c r="O34" s="61" t="s">
        <v>62</v>
      </c>
      <c r="P34" s="2"/>
      <c r="Q34" s="66">
        <f t="shared" ref="Q34:Y34" si="36">IF(D9&gt;0,1,0)</f>
        <v>0</v>
      </c>
      <c r="R34" s="2">
        <f t="shared" si="36"/>
        <v>1</v>
      </c>
      <c r="S34" s="2">
        <f t="shared" si="36"/>
        <v>0</v>
      </c>
      <c r="T34" s="2">
        <f t="shared" si="36"/>
        <v>1</v>
      </c>
      <c r="U34" s="2">
        <f t="shared" si="36"/>
        <v>0</v>
      </c>
      <c r="V34" s="2">
        <f t="shared" si="36"/>
        <v>0</v>
      </c>
      <c r="W34" s="2">
        <f t="shared" si="36"/>
        <v>0</v>
      </c>
      <c r="X34" s="2">
        <f t="shared" si="36"/>
        <v>1</v>
      </c>
      <c r="Y34" s="67">
        <f t="shared" si="36"/>
        <v>1</v>
      </c>
      <c r="Z34" s="2"/>
      <c r="AA34" s="2"/>
      <c r="AB34" s="2"/>
    </row>
    <row r="35" ht="15.75" customHeight="1">
      <c r="A35" s="2"/>
      <c r="B35" s="2"/>
      <c r="C35" s="65" t="s">
        <v>51</v>
      </c>
      <c r="D35" s="59">
        <f t="shared" ref="D35:L35" si="37">D10*D$28</f>
        <v>0</v>
      </c>
      <c r="E35" s="59">
        <f t="shared" si="37"/>
        <v>0</v>
      </c>
      <c r="F35" s="59">
        <f t="shared" si="37"/>
        <v>4730625</v>
      </c>
      <c r="G35" s="59">
        <f t="shared" si="37"/>
        <v>0</v>
      </c>
      <c r="H35" s="59">
        <f t="shared" si="37"/>
        <v>1322500</v>
      </c>
      <c r="I35" s="59">
        <f t="shared" si="37"/>
        <v>0</v>
      </c>
      <c r="J35" s="59">
        <f t="shared" si="37"/>
        <v>0</v>
      </c>
      <c r="K35" s="59">
        <f t="shared" si="37"/>
        <v>1200500</v>
      </c>
      <c r="L35" s="59">
        <f t="shared" si="37"/>
        <v>260357.1429</v>
      </c>
      <c r="M35" s="12">
        <f t="shared" si="27"/>
        <v>7513982.143</v>
      </c>
      <c r="N35" s="60">
        <v>6926482.142857143</v>
      </c>
      <c r="O35" s="61" t="s">
        <v>51</v>
      </c>
      <c r="P35" s="2"/>
      <c r="Q35" s="66">
        <f t="shared" ref="Q35:Y35" si="38">IF(D10&gt;0,1,0)</f>
        <v>0</v>
      </c>
      <c r="R35" s="2">
        <f t="shared" si="38"/>
        <v>0</v>
      </c>
      <c r="S35" s="2">
        <f t="shared" si="38"/>
        <v>1</v>
      </c>
      <c r="T35" s="2">
        <f t="shared" si="38"/>
        <v>0</v>
      </c>
      <c r="U35" s="2">
        <f t="shared" si="38"/>
        <v>1</v>
      </c>
      <c r="V35" s="2">
        <f t="shared" si="38"/>
        <v>0</v>
      </c>
      <c r="W35" s="2">
        <f t="shared" si="38"/>
        <v>0</v>
      </c>
      <c r="X35" s="2">
        <f t="shared" si="38"/>
        <v>1</v>
      </c>
      <c r="Y35" s="67">
        <f t="shared" si="38"/>
        <v>1</v>
      </c>
      <c r="Z35" s="2"/>
      <c r="AA35" s="2"/>
      <c r="AB35" s="2"/>
    </row>
    <row r="36" ht="15.75" customHeight="1">
      <c r="A36" s="2"/>
      <c r="B36" s="2"/>
      <c r="C36" s="65" t="s">
        <v>60</v>
      </c>
      <c r="D36" s="59">
        <f t="shared" ref="D36:L36" si="39">D11*D$28</f>
        <v>0</v>
      </c>
      <c r="E36" s="59">
        <f t="shared" si="39"/>
        <v>0</v>
      </c>
      <c r="F36" s="59">
        <f t="shared" si="39"/>
        <v>0</v>
      </c>
      <c r="G36" s="59">
        <f t="shared" si="39"/>
        <v>0</v>
      </c>
      <c r="H36" s="59">
        <f t="shared" si="39"/>
        <v>0</v>
      </c>
      <c r="I36" s="59">
        <f t="shared" si="39"/>
        <v>11045000</v>
      </c>
      <c r="J36" s="59">
        <f t="shared" si="39"/>
        <v>760500</v>
      </c>
      <c r="K36" s="59">
        <f t="shared" si="39"/>
        <v>2401000</v>
      </c>
      <c r="L36" s="59">
        <f t="shared" si="39"/>
        <v>0</v>
      </c>
      <c r="M36" s="12">
        <f t="shared" si="27"/>
        <v>14206500</v>
      </c>
      <c r="N36" s="60">
        <v>6968357.142857143</v>
      </c>
      <c r="O36" s="61" t="s">
        <v>60</v>
      </c>
      <c r="P36" s="2"/>
      <c r="Q36" s="66">
        <f t="shared" ref="Q36:Y36" si="40">IF(D11&gt;0,1,0)</f>
        <v>0</v>
      </c>
      <c r="R36" s="2">
        <f t="shared" si="40"/>
        <v>0</v>
      </c>
      <c r="S36" s="2">
        <f t="shared" si="40"/>
        <v>0</v>
      </c>
      <c r="T36" s="2">
        <f t="shared" si="40"/>
        <v>0</v>
      </c>
      <c r="U36" s="2">
        <f t="shared" si="40"/>
        <v>0</v>
      </c>
      <c r="V36" s="2">
        <f t="shared" si="40"/>
        <v>1</v>
      </c>
      <c r="W36" s="2">
        <f t="shared" si="40"/>
        <v>1</v>
      </c>
      <c r="X36" s="2">
        <f t="shared" si="40"/>
        <v>1</v>
      </c>
      <c r="Y36" s="67">
        <f t="shared" si="40"/>
        <v>0</v>
      </c>
      <c r="Z36" s="2"/>
      <c r="AA36" s="2"/>
      <c r="AB36" s="2"/>
    </row>
    <row r="37" ht="15.75" customHeight="1">
      <c r="A37" s="2"/>
      <c r="B37" s="2"/>
      <c r="C37" s="65" t="s">
        <v>55</v>
      </c>
      <c r="D37" s="59">
        <f t="shared" ref="D37:L37" si="41">D12*D$28</f>
        <v>6534000</v>
      </c>
      <c r="E37" s="59">
        <f t="shared" si="41"/>
        <v>1800357.143</v>
      </c>
      <c r="F37" s="59">
        <f t="shared" si="41"/>
        <v>4730625</v>
      </c>
      <c r="G37" s="59">
        <f t="shared" si="41"/>
        <v>0</v>
      </c>
      <c r="H37" s="59">
        <f t="shared" si="41"/>
        <v>0</v>
      </c>
      <c r="I37" s="59">
        <f t="shared" si="41"/>
        <v>11045000</v>
      </c>
      <c r="J37" s="59">
        <f t="shared" si="41"/>
        <v>760500</v>
      </c>
      <c r="K37" s="59">
        <f t="shared" si="41"/>
        <v>0</v>
      </c>
      <c r="L37" s="59">
        <f t="shared" si="41"/>
        <v>0</v>
      </c>
      <c r="M37" s="12">
        <f t="shared" si="27"/>
        <v>24870482.14</v>
      </c>
      <c r="N37" s="60">
        <v>7513982.142857143</v>
      </c>
      <c r="O37" s="61" t="s">
        <v>55</v>
      </c>
      <c r="P37" s="2"/>
      <c r="Q37" s="66">
        <f t="shared" ref="Q37:Y37" si="42">IF(D12&gt;0,1,0)</f>
        <v>1</v>
      </c>
      <c r="R37" s="2">
        <f t="shared" si="42"/>
        <v>1</v>
      </c>
      <c r="S37" s="2">
        <f t="shared" si="42"/>
        <v>1</v>
      </c>
      <c r="T37" s="2">
        <f t="shared" si="42"/>
        <v>0</v>
      </c>
      <c r="U37" s="2">
        <f t="shared" si="42"/>
        <v>0</v>
      </c>
      <c r="V37" s="2">
        <f t="shared" si="42"/>
        <v>1</v>
      </c>
      <c r="W37" s="2">
        <f t="shared" si="42"/>
        <v>1</v>
      </c>
      <c r="X37" s="2">
        <f t="shared" si="42"/>
        <v>0</v>
      </c>
      <c r="Y37" s="67">
        <f t="shared" si="42"/>
        <v>0</v>
      </c>
      <c r="Z37" s="2"/>
      <c r="AA37" s="2"/>
      <c r="AB37" s="2"/>
    </row>
    <row r="38" ht="15.75" customHeight="1">
      <c r="A38" s="2"/>
      <c r="B38" s="2"/>
      <c r="C38" s="65" t="s">
        <v>58</v>
      </c>
      <c r="D38" s="59">
        <f t="shared" ref="D38:L38" si="43">D13*D$28</f>
        <v>0</v>
      </c>
      <c r="E38" s="59">
        <f t="shared" si="43"/>
        <v>3600714.286</v>
      </c>
      <c r="F38" s="59">
        <f t="shared" si="43"/>
        <v>4730625</v>
      </c>
      <c r="G38" s="59">
        <f t="shared" si="43"/>
        <v>1470000</v>
      </c>
      <c r="H38" s="59">
        <f t="shared" si="43"/>
        <v>0</v>
      </c>
      <c r="I38" s="59">
        <f t="shared" si="43"/>
        <v>0</v>
      </c>
      <c r="J38" s="59">
        <f t="shared" si="43"/>
        <v>0</v>
      </c>
      <c r="K38" s="59">
        <f t="shared" si="43"/>
        <v>1200500</v>
      </c>
      <c r="L38" s="59">
        <f t="shared" si="43"/>
        <v>0</v>
      </c>
      <c r="M38" s="12">
        <f t="shared" si="27"/>
        <v>11001839.29</v>
      </c>
      <c r="N38" s="60">
        <v>1.1001839285714285E7</v>
      </c>
      <c r="O38" s="61" t="s">
        <v>58</v>
      </c>
      <c r="P38" s="2"/>
      <c r="Q38" s="66">
        <f t="shared" ref="Q38:Y38" si="44">IF(D13&gt;0,1,0)</f>
        <v>0</v>
      </c>
      <c r="R38" s="2">
        <f t="shared" si="44"/>
        <v>1</v>
      </c>
      <c r="S38" s="2">
        <f t="shared" si="44"/>
        <v>1</v>
      </c>
      <c r="T38" s="2">
        <f t="shared" si="44"/>
        <v>1</v>
      </c>
      <c r="U38" s="2">
        <f t="shared" si="44"/>
        <v>0</v>
      </c>
      <c r="V38" s="2">
        <f t="shared" si="44"/>
        <v>0</v>
      </c>
      <c r="W38" s="2">
        <f t="shared" si="44"/>
        <v>0</v>
      </c>
      <c r="X38" s="2">
        <f t="shared" si="44"/>
        <v>1</v>
      </c>
      <c r="Y38" s="67">
        <f t="shared" si="44"/>
        <v>0</v>
      </c>
      <c r="Z38" s="2"/>
      <c r="AA38" s="2"/>
      <c r="AB38" s="2"/>
    </row>
    <row r="39" ht="15.75" customHeight="1">
      <c r="A39" s="2"/>
      <c r="B39" s="2"/>
      <c r="C39" s="65" t="s">
        <v>68</v>
      </c>
      <c r="D39" s="59">
        <f t="shared" ref="D39:L39" si="45">D14*D$28</f>
        <v>2178000</v>
      </c>
      <c r="E39" s="59">
        <f t="shared" si="45"/>
        <v>0</v>
      </c>
      <c r="F39" s="59">
        <f t="shared" si="45"/>
        <v>0</v>
      </c>
      <c r="G39" s="59">
        <f t="shared" si="45"/>
        <v>2205000</v>
      </c>
      <c r="H39" s="59">
        <f t="shared" si="45"/>
        <v>0</v>
      </c>
      <c r="I39" s="59">
        <f t="shared" si="45"/>
        <v>0</v>
      </c>
      <c r="J39" s="59">
        <f t="shared" si="45"/>
        <v>1521000</v>
      </c>
      <c r="K39" s="59">
        <f t="shared" si="45"/>
        <v>0</v>
      </c>
      <c r="L39" s="59">
        <f t="shared" si="45"/>
        <v>0</v>
      </c>
      <c r="M39" s="12">
        <f t="shared" si="27"/>
        <v>5904000</v>
      </c>
      <c r="N39" s="60">
        <v>1.146242857142857E7</v>
      </c>
      <c r="O39" s="61" t="s">
        <v>68</v>
      </c>
      <c r="P39" s="2"/>
      <c r="Q39" s="66">
        <f t="shared" ref="Q39:Y39" si="46">IF(D14&gt;0,1,0)</f>
        <v>1</v>
      </c>
      <c r="R39" s="2">
        <f t="shared" si="46"/>
        <v>0</v>
      </c>
      <c r="S39" s="2">
        <f t="shared" si="46"/>
        <v>0</v>
      </c>
      <c r="T39" s="2">
        <f t="shared" si="46"/>
        <v>1</v>
      </c>
      <c r="U39" s="2">
        <f t="shared" si="46"/>
        <v>0</v>
      </c>
      <c r="V39" s="2">
        <f t="shared" si="46"/>
        <v>0</v>
      </c>
      <c r="W39" s="2">
        <f t="shared" si="46"/>
        <v>1</v>
      </c>
      <c r="X39" s="2">
        <f t="shared" si="46"/>
        <v>0</v>
      </c>
      <c r="Y39" s="67">
        <f t="shared" si="46"/>
        <v>0</v>
      </c>
      <c r="Z39" s="2"/>
      <c r="AA39" s="2"/>
      <c r="AB39" s="2"/>
    </row>
    <row r="40" ht="15.75" customHeight="1">
      <c r="A40" s="2"/>
      <c r="B40" s="2"/>
      <c r="C40" s="65" t="s">
        <v>61</v>
      </c>
      <c r="D40" s="59">
        <f t="shared" ref="D40:L40" si="47">D15*D$28</f>
        <v>0</v>
      </c>
      <c r="E40" s="59">
        <f t="shared" si="47"/>
        <v>1800357.143</v>
      </c>
      <c r="F40" s="59">
        <f t="shared" si="47"/>
        <v>0</v>
      </c>
      <c r="G40" s="59">
        <f t="shared" si="47"/>
        <v>0</v>
      </c>
      <c r="H40" s="59">
        <f t="shared" si="47"/>
        <v>3967500</v>
      </c>
      <c r="I40" s="59">
        <f t="shared" si="47"/>
        <v>0</v>
      </c>
      <c r="J40" s="59">
        <f t="shared" si="47"/>
        <v>0</v>
      </c>
      <c r="K40" s="59">
        <f t="shared" si="47"/>
        <v>1200500</v>
      </c>
      <c r="L40" s="59">
        <f t="shared" si="47"/>
        <v>0</v>
      </c>
      <c r="M40" s="12">
        <f t="shared" si="27"/>
        <v>6968357.143</v>
      </c>
      <c r="N40" s="60">
        <v>1.3388357142857144E7</v>
      </c>
      <c r="O40" s="61" t="s">
        <v>61</v>
      </c>
      <c r="P40" s="2"/>
      <c r="Q40" s="66">
        <f t="shared" ref="Q40:Y40" si="48">IF(D15&gt;0,1,0)</f>
        <v>0</v>
      </c>
      <c r="R40" s="2">
        <f t="shared" si="48"/>
        <v>1</v>
      </c>
      <c r="S40" s="2">
        <f t="shared" si="48"/>
        <v>0</v>
      </c>
      <c r="T40" s="2">
        <f t="shared" si="48"/>
        <v>0</v>
      </c>
      <c r="U40" s="2">
        <f t="shared" si="48"/>
        <v>1</v>
      </c>
      <c r="V40" s="2">
        <f t="shared" si="48"/>
        <v>0</v>
      </c>
      <c r="W40" s="2">
        <f t="shared" si="48"/>
        <v>0</v>
      </c>
      <c r="X40" s="2">
        <f t="shared" si="48"/>
        <v>1</v>
      </c>
      <c r="Y40" s="67">
        <f t="shared" si="48"/>
        <v>0</v>
      </c>
      <c r="Z40" s="2"/>
      <c r="AA40" s="2"/>
      <c r="AB40" s="2"/>
    </row>
    <row r="41" ht="15.75" customHeight="1">
      <c r="A41" s="2"/>
      <c r="B41" s="2"/>
      <c r="C41" s="65" t="s">
        <v>56</v>
      </c>
      <c r="D41" s="59">
        <f t="shared" ref="D41:L41" si="49">D16*D$28</f>
        <v>0</v>
      </c>
      <c r="E41" s="59">
        <f t="shared" si="49"/>
        <v>0</v>
      </c>
      <c r="F41" s="59">
        <f t="shared" si="49"/>
        <v>0</v>
      </c>
      <c r="G41" s="59">
        <f t="shared" si="49"/>
        <v>0</v>
      </c>
      <c r="H41" s="59">
        <f t="shared" si="49"/>
        <v>1322500</v>
      </c>
      <c r="I41" s="59">
        <f t="shared" si="49"/>
        <v>11045000</v>
      </c>
      <c r="J41" s="59">
        <f t="shared" si="49"/>
        <v>760500</v>
      </c>
      <c r="K41" s="59">
        <f t="shared" si="49"/>
        <v>0</v>
      </c>
      <c r="L41" s="59">
        <f t="shared" si="49"/>
        <v>260357.1429</v>
      </c>
      <c r="M41" s="12">
        <f t="shared" si="27"/>
        <v>13388357.14</v>
      </c>
      <c r="N41" s="60">
        <v>1.42065E7</v>
      </c>
      <c r="O41" s="61" t="s">
        <v>56</v>
      </c>
      <c r="P41" s="2"/>
      <c r="Q41" s="66">
        <f t="shared" ref="Q41:Y41" si="50">IF(D16&gt;0,1,0)</f>
        <v>0</v>
      </c>
      <c r="R41" s="2">
        <f t="shared" si="50"/>
        <v>0</v>
      </c>
      <c r="S41" s="2">
        <f t="shared" si="50"/>
        <v>0</v>
      </c>
      <c r="T41" s="2">
        <f t="shared" si="50"/>
        <v>0</v>
      </c>
      <c r="U41" s="2">
        <f t="shared" si="50"/>
        <v>1</v>
      </c>
      <c r="V41" s="2">
        <f t="shared" si="50"/>
        <v>1</v>
      </c>
      <c r="W41" s="2">
        <f t="shared" si="50"/>
        <v>1</v>
      </c>
      <c r="X41" s="2">
        <f t="shared" si="50"/>
        <v>0</v>
      </c>
      <c r="Y41" s="67">
        <f t="shared" si="50"/>
        <v>1</v>
      </c>
      <c r="Z41" s="2"/>
      <c r="AA41" s="2"/>
      <c r="AB41" s="2"/>
    </row>
    <row r="42" ht="15.75" customHeight="1">
      <c r="A42" s="2"/>
      <c r="B42" s="2"/>
      <c r="C42" s="65" t="s">
        <v>52</v>
      </c>
      <c r="D42" s="59">
        <f t="shared" ref="D42:L42" si="51">D17*D$28</f>
        <v>0</v>
      </c>
      <c r="E42" s="59">
        <f t="shared" si="51"/>
        <v>3600714.286</v>
      </c>
      <c r="F42" s="59">
        <f t="shared" si="51"/>
        <v>0</v>
      </c>
      <c r="G42" s="59">
        <f t="shared" si="51"/>
        <v>0</v>
      </c>
      <c r="H42" s="59">
        <f t="shared" si="51"/>
        <v>2645000</v>
      </c>
      <c r="I42" s="59">
        <f t="shared" si="51"/>
        <v>0</v>
      </c>
      <c r="J42" s="59">
        <f t="shared" si="51"/>
        <v>0</v>
      </c>
      <c r="K42" s="59">
        <f t="shared" si="51"/>
        <v>0</v>
      </c>
      <c r="L42" s="59">
        <f t="shared" si="51"/>
        <v>260357.1429</v>
      </c>
      <c r="M42" s="12">
        <f t="shared" si="27"/>
        <v>6506071.429</v>
      </c>
      <c r="N42" s="60">
        <v>1.5919E7</v>
      </c>
      <c r="O42" s="61" t="s">
        <v>52</v>
      </c>
      <c r="P42" s="2"/>
      <c r="Q42" s="66">
        <f t="shared" ref="Q42:Y42" si="52">IF(D17&gt;0,1,0)</f>
        <v>0</v>
      </c>
      <c r="R42" s="2">
        <f t="shared" si="52"/>
        <v>1</v>
      </c>
      <c r="S42" s="2">
        <f t="shared" si="52"/>
        <v>0</v>
      </c>
      <c r="T42" s="2">
        <f t="shared" si="52"/>
        <v>0</v>
      </c>
      <c r="U42" s="2">
        <f t="shared" si="52"/>
        <v>1</v>
      </c>
      <c r="V42" s="2">
        <f t="shared" si="52"/>
        <v>0</v>
      </c>
      <c r="W42" s="2">
        <f t="shared" si="52"/>
        <v>0</v>
      </c>
      <c r="X42" s="2">
        <f t="shared" si="52"/>
        <v>0</v>
      </c>
      <c r="Y42" s="67">
        <f t="shared" si="52"/>
        <v>1</v>
      </c>
      <c r="Z42" s="2"/>
      <c r="AA42" s="2"/>
      <c r="AB42" s="2"/>
    </row>
    <row r="43" ht="15.75" customHeight="1">
      <c r="A43" s="2"/>
      <c r="B43" s="2"/>
      <c r="C43" s="65" t="s">
        <v>65</v>
      </c>
      <c r="D43" s="59">
        <f t="shared" ref="D43:L43" si="53">D18*D$28</f>
        <v>2178000</v>
      </c>
      <c r="E43" s="59">
        <f t="shared" si="53"/>
        <v>0</v>
      </c>
      <c r="F43" s="59">
        <f t="shared" si="53"/>
        <v>0</v>
      </c>
      <c r="G43" s="59">
        <f t="shared" si="53"/>
        <v>2940000</v>
      </c>
      <c r="H43" s="59">
        <f t="shared" si="53"/>
        <v>0</v>
      </c>
      <c r="I43" s="59">
        <f t="shared" si="53"/>
        <v>0</v>
      </c>
      <c r="J43" s="59">
        <f t="shared" si="53"/>
        <v>0</v>
      </c>
      <c r="K43" s="59">
        <f t="shared" si="53"/>
        <v>1200500</v>
      </c>
      <c r="L43" s="59">
        <f t="shared" si="53"/>
        <v>0</v>
      </c>
      <c r="M43" s="12">
        <f t="shared" si="27"/>
        <v>6318500</v>
      </c>
      <c r="N43" s="60">
        <v>1.6152875E7</v>
      </c>
      <c r="O43" s="61" t="s">
        <v>65</v>
      </c>
      <c r="P43" s="2"/>
      <c r="Q43" s="66">
        <f t="shared" ref="Q43:Y43" si="54">IF(D18&gt;0,1,0)</f>
        <v>1</v>
      </c>
      <c r="R43" s="2">
        <f t="shared" si="54"/>
        <v>0</v>
      </c>
      <c r="S43" s="2">
        <f t="shared" si="54"/>
        <v>0</v>
      </c>
      <c r="T43" s="2">
        <f t="shared" si="54"/>
        <v>1</v>
      </c>
      <c r="U43" s="2">
        <f t="shared" si="54"/>
        <v>0</v>
      </c>
      <c r="V43" s="2">
        <f t="shared" si="54"/>
        <v>0</v>
      </c>
      <c r="W43" s="2">
        <f t="shared" si="54"/>
        <v>0</v>
      </c>
      <c r="X43" s="2">
        <f t="shared" si="54"/>
        <v>1</v>
      </c>
      <c r="Y43" s="67">
        <f t="shared" si="54"/>
        <v>0</v>
      </c>
      <c r="Z43" s="2"/>
      <c r="AA43" s="2"/>
      <c r="AB43" s="2"/>
    </row>
    <row r="44" ht="15.75" customHeight="1">
      <c r="A44" s="2"/>
      <c r="B44" s="2"/>
      <c r="C44" s="65" t="s">
        <v>49</v>
      </c>
      <c r="D44" s="59">
        <f t="shared" ref="D44:L44" si="55">D19*D$28</f>
        <v>0</v>
      </c>
      <c r="E44" s="59">
        <f t="shared" si="55"/>
        <v>3600714.286</v>
      </c>
      <c r="F44" s="59">
        <f t="shared" si="55"/>
        <v>4730625</v>
      </c>
      <c r="G44" s="59">
        <f t="shared" si="55"/>
        <v>0</v>
      </c>
      <c r="H44" s="59">
        <f t="shared" si="55"/>
        <v>0</v>
      </c>
      <c r="I44" s="59">
        <f t="shared" si="55"/>
        <v>22090000</v>
      </c>
      <c r="J44" s="59">
        <f t="shared" si="55"/>
        <v>760500</v>
      </c>
      <c r="K44" s="59">
        <f t="shared" si="55"/>
        <v>0</v>
      </c>
      <c r="L44" s="59">
        <f t="shared" si="55"/>
        <v>0</v>
      </c>
      <c r="M44" s="12">
        <f t="shared" si="27"/>
        <v>31181839.29</v>
      </c>
      <c r="N44" s="60">
        <v>1.88065E7</v>
      </c>
      <c r="O44" s="61" t="s">
        <v>49</v>
      </c>
      <c r="P44" s="2"/>
      <c r="Q44" s="66">
        <f t="shared" ref="Q44:Y44" si="56">IF(D19&gt;0,1,0)</f>
        <v>0</v>
      </c>
      <c r="R44" s="2">
        <f t="shared" si="56"/>
        <v>1</v>
      </c>
      <c r="S44" s="2">
        <f t="shared" si="56"/>
        <v>1</v>
      </c>
      <c r="T44" s="2">
        <f t="shared" si="56"/>
        <v>0</v>
      </c>
      <c r="U44" s="2">
        <f t="shared" si="56"/>
        <v>0</v>
      </c>
      <c r="V44" s="2">
        <f t="shared" si="56"/>
        <v>1</v>
      </c>
      <c r="W44" s="2">
        <f t="shared" si="56"/>
        <v>1</v>
      </c>
      <c r="X44" s="2">
        <f t="shared" si="56"/>
        <v>0</v>
      </c>
      <c r="Y44" s="67">
        <f t="shared" si="56"/>
        <v>0</v>
      </c>
      <c r="Z44" s="2"/>
      <c r="AA44" s="2"/>
      <c r="AB44" s="2"/>
    </row>
    <row r="45" ht="15.75" customHeight="1">
      <c r="A45" s="2"/>
      <c r="B45" s="2"/>
      <c r="C45" s="65" t="s">
        <v>53</v>
      </c>
      <c r="D45" s="59">
        <f t="shared" ref="D45:L45" si="57">D20*D$28</f>
        <v>0</v>
      </c>
      <c r="E45" s="59">
        <f t="shared" si="57"/>
        <v>0</v>
      </c>
      <c r="F45" s="59">
        <f t="shared" si="57"/>
        <v>14191875</v>
      </c>
      <c r="G45" s="59">
        <f t="shared" si="57"/>
        <v>0</v>
      </c>
      <c r="H45" s="59">
        <f t="shared" si="57"/>
        <v>0</v>
      </c>
      <c r="I45" s="59">
        <f t="shared" si="57"/>
        <v>0</v>
      </c>
      <c r="J45" s="59">
        <f t="shared" si="57"/>
        <v>760500</v>
      </c>
      <c r="K45" s="59">
        <f t="shared" si="57"/>
        <v>1200500</v>
      </c>
      <c r="L45" s="59">
        <f t="shared" si="57"/>
        <v>0</v>
      </c>
      <c r="M45" s="12">
        <f t="shared" si="27"/>
        <v>16152875</v>
      </c>
      <c r="N45" s="60">
        <v>2.367285714285714E7</v>
      </c>
      <c r="O45" s="61" t="s">
        <v>53</v>
      </c>
      <c r="P45" s="2"/>
      <c r="Q45" s="66">
        <f t="shared" ref="Q45:Y45" si="58">IF(D20&gt;0,1,0)</f>
        <v>0</v>
      </c>
      <c r="R45" s="2">
        <f t="shared" si="58"/>
        <v>0</v>
      </c>
      <c r="S45" s="2">
        <f t="shared" si="58"/>
        <v>1</v>
      </c>
      <c r="T45" s="2">
        <f t="shared" si="58"/>
        <v>0</v>
      </c>
      <c r="U45" s="2">
        <f t="shared" si="58"/>
        <v>0</v>
      </c>
      <c r="V45" s="2">
        <f t="shared" si="58"/>
        <v>0</v>
      </c>
      <c r="W45" s="2">
        <f t="shared" si="58"/>
        <v>1</v>
      </c>
      <c r="X45" s="2">
        <f t="shared" si="58"/>
        <v>1</v>
      </c>
      <c r="Y45" s="67">
        <f t="shared" si="58"/>
        <v>0</v>
      </c>
      <c r="Z45" s="2"/>
      <c r="AA45" s="2"/>
      <c r="AB45" s="2"/>
    </row>
    <row r="46" ht="15.75" customHeight="1">
      <c r="A46" s="2"/>
      <c r="B46" s="2"/>
      <c r="C46" s="65" t="s">
        <v>57</v>
      </c>
      <c r="D46" s="59">
        <f t="shared" ref="D46:L46" si="59">D21*D$28</f>
        <v>0</v>
      </c>
      <c r="E46" s="59">
        <f t="shared" si="59"/>
        <v>0</v>
      </c>
      <c r="F46" s="59">
        <f t="shared" si="59"/>
        <v>0</v>
      </c>
      <c r="G46" s="59">
        <f t="shared" si="59"/>
        <v>0</v>
      </c>
      <c r="H46" s="59">
        <f t="shared" si="59"/>
        <v>0</v>
      </c>
      <c r="I46" s="59">
        <f t="shared" si="59"/>
        <v>0</v>
      </c>
      <c r="J46" s="59">
        <f t="shared" si="59"/>
        <v>2281500</v>
      </c>
      <c r="K46" s="59">
        <f t="shared" si="59"/>
        <v>0</v>
      </c>
      <c r="L46" s="59">
        <f t="shared" si="59"/>
        <v>260357.1429</v>
      </c>
      <c r="M46" s="12">
        <f t="shared" si="27"/>
        <v>2541857.143</v>
      </c>
      <c r="N46" s="60">
        <v>2.487048214285714E7</v>
      </c>
      <c r="O46" s="61" t="s">
        <v>57</v>
      </c>
      <c r="P46" s="2"/>
      <c r="Q46" s="66">
        <f t="shared" ref="Q46:Y46" si="60">IF(D21&gt;0,1,0)</f>
        <v>0</v>
      </c>
      <c r="R46" s="2">
        <f t="shared" si="60"/>
        <v>0</v>
      </c>
      <c r="S46" s="2">
        <f t="shared" si="60"/>
        <v>0</v>
      </c>
      <c r="T46" s="2">
        <f t="shared" si="60"/>
        <v>0</v>
      </c>
      <c r="U46" s="2">
        <f t="shared" si="60"/>
        <v>0</v>
      </c>
      <c r="V46" s="2">
        <f t="shared" si="60"/>
        <v>0</v>
      </c>
      <c r="W46" s="2">
        <f t="shared" si="60"/>
        <v>1</v>
      </c>
      <c r="X46" s="2">
        <f t="shared" si="60"/>
        <v>0</v>
      </c>
      <c r="Y46" s="67">
        <f t="shared" si="60"/>
        <v>1</v>
      </c>
      <c r="Z46" s="2"/>
      <c r="AA46" s="2"/>
      <c r="AB46" s="2"/>
    </row>
    <row r="47" ht="15.75" customHeight="1">
      <c r="A47" s="2"/>
      <c r="B47" s="2"/>
      <c r="C47" s="65" t="s">
        <v>67</v>
      </c>
      <c r="D47" s="59">
        <f t="shared" ref="D47:L47" si="61">D22*D$28</f>
        <v>10890000</v>
      </c>
      <c r="E47" s="59">
        <f t="shared" si="61"/>
        <v>3600714.286</v>
      </c>
      <c r="F47" s="59">
        <f t="shared" si="61"/>
        <v>0</v>
      </c>
      <c r="G47" s="59">
        <f t="shared" si="61"/>
        <v>0</v>
      </c>
      <c r="H47" s="59">
        <f t="shared" si="61"/>
        <v>0</v>
      </c>
      <c r="I47" s="59">
        <f t="shared" si="61"/>
        <v>11045000</v>
      </c>
      <c r="J47" s="59">
        <f t="shared" si="61"/>
        <v>0</v>
      </c>
      <c r="K47" s="59">
        <f t="shared" si="61"/>
        <v>0</v>
      </c>
      <c r="L47" s="59">
        <f t="shared" si="61"/>
        <v>0</v>
      </c>
      <c r="M47" s="12">
        <f t="shared" si="27"/>
        <v>25535714.29</v>
      </c>
      <c r="N47" s="60">
        <v>2.5535714285714284E7</v>
      </c>
      <c r="O47" s="61" t="s">
        <v>67</v>
      </c>
      <c r="P47" s="2"/>
      <c r="Q47" s="66">
        <f t="shared" ref="Q47:Y47" si="62">IF(D22&gt;0,1,0)</f>
        <v>1</v>
      </c>
      <c r="R47" s="2">
        <f t="shared" si="62"/>
        <v>1</v>
      </c>
      <c r="S47" s="2">
        <f t="shared" si="62"/>
        <v>0</v>
      </c>
      <c r="T47" s="2">
        <f t="shared" si="62"/>
        <v>0</v>
      </c>
      <c r="U47" s="2">
        <f t="shared" si="62"/>
        <v>0</v>
      </c>
      <c r="V47" s="2">
        <f t="shared" si="62"/>
        <v>1</v>
      </c>
      <c r="W47" s="2">
        <f t="shared" si="62"/>
        <v>0</v>
      </c>
      <c r="X47" s="2">
        <f t="shared" si="62"/>
        <v>0</v>
      </c>
      <c r="Y47" s="67">
        <f t="shared" si="62"/>
        <v>0</v>
      </c>
      <c r="Z47" s="2"/>
      <c r="AA47" s="2"/>
      <c r="AB47" s="2"/>
    </row>
    <row r="48" ht="15.75" customHeight="1">
      <c r="A48" s="2"/>
      <c r="B48" s="2"/>
      <c r="C48" s="65" t="s">
        <v>50</v>
      </c>
      <c r="D48" s="59">
        <f t="shared" ref="D48:L48" si="63">D23*D$28</f>
        <v>2178000</v>
      </c>
      <c r="E48" s="59">
        <f t="shared" si="63"/>
        <v>7201428.571</v>
      </c>
      <c r="F48" s="59">
        <f t="shared" si="63"/>
        <v>0</v>
      </c>
      <c r="G48" s="59">
        <f t="shared" si="63"/>
        <v>0</v>
      </c>
      <c r="H48" s="59">
        <f t="shared" si="63"/>
        <v>1322500</v>
      </c>
      <c r="I48" s="59">
        <f t="shared" si="63"/>
        <v>0</v>
      </c>
      <c r="J48" s="59">
        <f t="shared" si="63"/>
        <v>760500</v>
      </c>
      <c r="K48" s="59">
        <f t="shared" si="63"/>
        <v>0</v>
      </c>
      <c r="L48" s="59">
        <f t="shared" si="63"/>
        <v>0</v>
      </c>
      <c r="M48" s="12">
        <f t="shared" si="27"/>
        <v>11462428.57</v>
      </c>
      <c r="N48" s="60">
        <v>3.1181839285714284E7</v>
      </c>
      <c r="O48" s="61" t="s">
        <v>50</v>
      </c>
      <c r="P48" s="2"/>
      <c r="Q48" s="66">
        <f t="shared" ref="Q48:Y48" si="64">IF(D23&gt;0,1,0)</f>
        <v>1</v>
      </c>
      <c r="R48" s="2">
        <f t="shared" si="64"/>
        <v>1</v>
      </c>
      <c r="S48" s="2">
        <f t="shared" si="64"/>
        <v>0</v>
      </c>
      <c r="T48" s="2">
        <f t="shared" si="64"/>
        <v>0</v>
      </c>
      <c r="U48" s="2">
        <f t="shared" si="64"/>
        <v>1</v>
      </c>
      <c r="V48" s="2">
        <f t="shared" si="64"/>
        <v>0</v>
      </c>
      <c r="W48" s="2">
        <f t="shared" si="64"/>
        <v>1</v>
      </c>
      <c r="X48" s="2">
        <f t="shared" si="64"/>
        <v>0</v>
      </c>
      <c r="Y48" s="67">
        <f t="shared" si="64"/>
        <v>0</v>
      </c>
      <c r="Z48" s="2"/>
      <c r="AA48" s="2"/>
      <c r="AB48" s="2"/>
    </row>
    <row r="49" ht="15.75" customHeight="1">
      <c r="A49" s="2"/>
      <c r="B49" s="2"/>
      <c r="C49" s="68" t="s">
        <v>64</v>
      </c>
      <c r="D49" s="59">
        <f t="shared" ref="D49:L49" si="65">D24*D$28</f>
        <v>0</v>
      </c>
      <c r="E49" s="59">
        <f t="shared" si="65"/>
        <v>1800357.143</v>
      </c>
      <c r="F49" s="59">
        <f t="shared" si="65"/>
        <v>0</v>
      </c>
      <c r="G49" s="59">
        <f t="shared" si="65"/>
        <v>735000</v>
      </c>
      <c r="H49" s="59">
        <f t="shared" si="65"/>
        <v>0</v>
      </c>
      <c r="I49" s="59">
        <f t="shared" si="65"/>
        <v>0</v>
      </c>
      <c r="J49" s="59">
        <f t="shared" si="65"/>
        <v>0</v>
      </c>
      <c r="K49" s="59">
        <f t="shared" si="65"/>
        <v>0</v>
      </c>
      <c r="L49" s="59">
        <f t="shared" si="65"/>
        <v>520714.2857</v>
      </c>
      <c r="M49" s="12">
        <f t="shared" si="27"/>
        <v>3056071.429</v>
      </c>
      <c r="N49" s="60">
        <v>3.1181839285714284E7</v>
      </c>
      <c r="O49" s="61" t="s">
        <v>64</v>
      </c>
      <c r="P49" s="2"/>
      <c r="Q49" s="36">
        <f t="shared" ref="Q49:Y49" si="66">IF(D24&gt;0,1,0)</f>
        <v>0</v>
      </c>
      <c r="R49" s="69">
        <f t="shared" si="66"/>
        <v>1</v>
      </c>
      <c r="S49" s="69">
        <f t="shared" si="66"/>
        <v>0</v>
      </c>
      <c r="T49" s="69">
        <f t="shared" si="66"/>
        <v>1</v>
      </c>
      <c r="U49" s="69">
        <f t="shared" si="66"/>
        <v>0</v>
      </c>
      <c r="V49" s="69">
        <f t="shared" si="66"/>
        <v>0</v>
      </c>
      <c r="W49" s="69">
        <f t="shared" si="66"/>
        <v>0</v>
      </c>
      <c r="X49" s="69">
        <f t="shared" si="66"/>
        <v>0</v>
      </c>
      <c r="Y49" s="70">
        <f t="shared" si="66"/>
        <v>1</v>
      </c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34">
        <v>2.0</v>
      </c>
      <c r="E53" s="40">
        <v>0.0</v>
      </c>
      <c r="F53" s="40">
        <v>0.0</v>
      </c>
      <c r="G53" s="40">
        <v>1.0</v>
      </c>
      <c r="H53" s="40">
        <v>0.0</v>
      </c>
      <c r="I53" s="40">
        <v>0.0</v>
      </c>
      <c r="J53" s="40">
        <v>0.0</v>
      </c>
      <c r="K53" s="40">
        <v>0.0</v>
      </c>
      <c r="L53" s="40">
        <v>3.0</v>
      </c>
      <c r="M53" s="40">
        <v>0.0</v>
      </c>
      <c r="N53" s="40">
        <v>1.0</v>
      </c>
      <c r="O53" s="40">
        <v>0.0</v>
      </c>
      <c r="P53" s="40">
        <v>0.0</v>
      </c>
      <c r="Q53" s="40">
        <v>0.0</v>
      </c>
      <c r="R53" s="40">
        <v>1.0</v>
      </c>
      <c r="S53" s="40">
        <v>0.0</v>
      </c>
      <c r="T53" s="40">
        <v>0.0</v>
      </c>
      <c r="U53" s="40">
        <v>0.0</v>
      </c>
      <c r="V53" s="40">
        <v>5.0</v>
      </c>
      <c r="W53" s="40">
        <v>1.0</v>
      </c>
      <c r="X53" s="45">
        <v>0.0</v>
      </c>
      <c r="Y53" s="2"/>
      <c r="Z53" s="2"/>
      <c r="AA53" s="2"/>
      <c r="AB53" s="2"/>
    </row>
    <row r="54" ht="15.75" customHeight="1">
      <c r="A54" s="2"/>
      <c r="B54" s="2"/>
      <c r="C54" s="2"/>
      <c r="D54" s="35">
        <v>0.0</v>
      </c>
      <c r="E54" s="41">
        <v>2.0</v>
      </c>
      <c r="F54" s="41">
        <v>0.0</v>
      </c>
      <c r="G54" s="41">
        <v>0.0</v>
      </c>
      <c r="H54" s="41">
        <v>0.0</v>
      </c>
      <c r="I54" s="41">
        <v>1.0</v>
      </c>
      <c r="J54" s="41">
        <v>0.0</v>
      </c>
      <c r="K54" s="41">
        <v>0.0</v>
      </c>
      <c r="L54" s="41">
        <v>1.0</v>
      </c>
      <c r="M54" s="41">
        <v>2.0</v>
      </c>
      <c r="N54" s="41">
        <v>0.0</v>
      </c>
      <c r="O54" s="41">
        <v>1.0</v>
      </c>
      <c r="P54" s="41">
        <v>0.0</v>
      </c>
      <c r="Q54" s="41">
        <v>2.0</v>
      </c>
      <c r="R54" s="41">
        <v>0.0</v>
      </c>
      <c r="S54" s="41">
        <v>2.0</v>
      </c>
      <c r="T54" s="41">
        <v>0.0</v>
      </c>
      <c r="U54" s="41">
        <v>0.0</v>
      </c>
      <c r="V54" s="41">
        <v>2.0</v>
      </c>
      <c r="W54" s="41">
        <v>4.0</v>
      </c>
      <c r="X54" s="46">
        <v>1.0</v>
      </c>
      <c r="Y54" s="2"/>
      <c r="Z54" s="2"/>
      <c r="AA54" s="2"/>
      <c r="AB54" s="2"/>
    </row>
    <row r="55" ht="15.75" customHeight="1">
      <c r="A55" s="2"/>
      <c r="B55" s="2"/>
      <c r="C55" s="2"/>
      <c r="D55" s="35">
        <v>0.0</v>
      </c>
      <c r="E55" s="41">
        <v>1.0</v>
      </c>
      <c r="F55" s="41">
        <v>1.0</v>
      </c>
      <c r="G55" s="41">
        <v>0.0</v>
      </c>
      <c r="H55" s="41">
        <v>0.0</v>
      </c>
      <c r="I55" s="41">
        <v>0.0</v>
      </c>
      <c r="J55" s="41">
        <v>1.0</v>
      </c>
      <c r="K55" s="41">
        <v>0.0</v>
      </c>
      <c r="L55" s="41">
        <v>1.0</v>
      </c>
      <c r="M55" s="41">
        <v>1.0</v>
      </c>
      <c r="N55" s="41">
        <v>0.0</v>
      </c>
      <c r="O55" s="41">
        <v>0.0</v>
      </c>
      <c r="P55" s="41">
        <v>0.0</v>
      </c>
      <c r="Q55" s="41">
        <v>0.0</v>
      </c>
      <c r="R55" s="41">
        <v>0.0</v>
      </c>
      <c r="S55" s="41">
        <v>1.0</v>
      </c>
      <c r="T55" s="41">
        <v>3.0</v>
      </c>
      <c r="U55" s="41">
        <v>0.0</v>
      </c>
      <c r="V55" s="41">
        <v>0.0</v>
      </c>
      <c r="W55" s="41">
        <v>0.0</v>
      </c>
      <c r="X55" s="46">
        <v>0.0</v>
      </c>
      <c r="Y55" s="2"/>
      <c r="Z55" s="2"/>
      <c r="AA55" s="2"/>
      <c r="AB55" s="2"/>
    </row>
    <row r="56" ht="15.75" customHeight="1">
      <c r="A56" s="2"/>
      <c r="B56" s="2"/>
      <c r="C56" s="2"/>
      <c r="D56" s="35">
        <v>0.0</v>
      </c>
      <c r="E56" s="41">
        <v>0.0</v>
      </c>
      <c r="F56" s="41">
        <v>1.0</v>
      </c>
      <c r="G56" s="41">
        <v>1.0</v>
      </c>
      <c r="H56" s="41">
        <v>0.0</v>
      </c>
      <c r="I56" s="41">
        <v>1.0</v>
      </c>
      <c r="J56" s="41">
        <v>0.0</v>
      </c>
      <c r="K56" s="41">
        <v>0.0</v>
      </c>
      <c r="L56" s="41">
        <v>0.0</v>
      </c>
      <c r="M56" s="41">
        <v>2.0</v>
      </c>
      <c r="N56" s="41">
        <v>3.0</v>
      </c>
      <c r="O56" s="41">
        <v>0.0</v>
      </c>
      <c r="P56" s="41">
        <v>0.0</v>
      </c>
      <c r="Q56" s="41">
        <v>0.0</v>
      </c>
      <c r="R56" s="41">
        <v>4.0</v>
      </c>
      <c r="S56" s="41">
        <v>0.0</v>
      </c>
      <c r="T56" s="41">
        <v>0.0</v>
      </c>
      <c r="U56" s="41">
        <v>0.0</v>
      </c>
      <c r="V56" s="41">
        <v>0.0</v>
      </c>
      <c r="W56" s="41">
        <v>0.0</v>
      </c>
      <c r="X56" s="46">
        <v>1.0</v>
      </c>
      <c r="Y56" s="2"/>
      <c r="Z56" s="2"/>
      <c r="AA56" s="2"/>
      <c r="AB56" s="2"/>
    </row>
    <row r="57" ht="15.75" customHeight="1">
      <c r="A57" s="2"/>
      <c r="B57" s="2"/>
      <c r="C57" s="2"/>
      <c r="D57" s="35">
        <v>2.0</v>
      </c>
      <c r="E57" s="41">
        <v>0.0</v>
      </c>
      <c r="F57" s="41">
        <v>0.0</v>
      </c>
      <c r="G57" s="41">
        <v>0.0</v>
      </c>
      <c r="H57" s="41">
        <v>1.0</v>
      </c>
      <c r="I57" s="41">
        <v>0.0</v>
      </c>
      <c r="J57" s="41">
        <v>1.0</v>
      </c>
      <c r="K57" s="41">
        <v>0.0</v>
      </c>
      <c r="L57" s="41">
        <v>0.0</v>
      </c>
      <c r="M57" s="41">
        <v>0.0</v>
      </c>
      <c r="N57" s="41">
        <v>0.0</v>
      </c>
      <c r="O57" s="41">
        <v>3.0</v>
      </c>
      <c r="P57" s="41">
        <v>1.0</v>
      </c>
      <c r="Q57" s="41">
        <v>2.0</v>
      </c>
      <c r="R57" s="41">
        <v>0.0</v>
      </c>
      <c r="S57" s="41">
        <v>0.0</v>
      </c>
      <c r="T57" s="41">
        <v>0.0</v>
      </c>
      <c r="U57" s="41">
        <v>0.0</v>
      </c>
      <c r="V57" s="41">
        <v>0.0</v>
      </c>
      <c r="W57" s="41">
        <v>1.0</v>
      </c>
      <c r="X57" s="46">
        <v>0.0</v>
      </c>
      <c r="Y57" s="2"/>
      <c r="Z57" s="2"/>
      <c r="AA57" s="2"/>
      <c r="AB57" s="2"/>
    </row>
    <row r="58" ht="15.75" customHeight="1">
      <c r="A58" s="2"/>
      <c r="B58" s="2"/>
      <c r="C58" s="2"/>
      <c r="D58" s="35">
        <v>1.0</v>
      </c>
      <c r="E58" s="41">
        <v>2.0</v>
      </c>
      <c r="F58" s="41">
        <v>0.0</v>
      </c>
      <c r="G58" s="41">
        <v>1.0</v>
      </c>
      <c r="H58" s="41">
        <v>2.0</v>
      </c>
      <c r="I58" s="41">
        <v>0.0</v>
      </c>
      <c r="J58" s="41">
        <v>0.0</v>
      </c>
      <c r="K58" s="41">
        <v>1.0</v>
      </c>
      <c r="L58" s="41">
        <v>1.0</v>
      </c>
      <c r="M58" s="41">
        <v>0.0</v>
      </c>
      <c r="N58" s="41">
        <v>0.0</v>
      </c>
      <c r="O58" s="41">
        <v>0.0</v>
      </c>
      <c r="P58" s="41">
        <v>1.0</v>
      </c>
      <c r="Q58" s="41">
        <v>0.0</v>
      </c>
      <c r="R58" s="41">
        <v>0.0</v>
      </c>
      <c r="S58" s="41">
        <v>2.0</v>
      </c>
      <c r="T58" s="41">
        <v>0.0</v>
      </c>
      <c r="U58" s="41">
        <v>0.0</v>
      </c>
      <c r="V58" s="41">
        <v>1.0</v>
      </c>
      <c r="W58" s="41">
        <v>0.0</v>
      </c>
      <c r="X58" s="46">
        <v>0.0</v>
      </c>
      <c r="Y58" s="2"/>
      <c r="Z58" s="2"/>
      <c r="AA58" s="2"/>
      <c r="AB58" s="2"/>
    </row>
    <row r="59" ht="15.75" customHeight="1">
      <c r="A59" s="2"/>
      <c r="B59" s="2"/>
      <c r="C59" s="2"/>
      <c r="D59" s="35">
        <v>1.0</v>
      </c>
      <c r="E59" s="41">
        <v>1.0</v>
      </c>
      <c r="F59" s="41">
        <v>0.0</v>
      </c>
      <c r="G59" s="41">
        <v>1.0</v>
      </c>
      <c r="H59" s="41">
        <v>0.0</v>
      </c>
      <c r="I59" s="41">
        <v>0.0</v>
      </c>
      <c r="J59" s="41">
        <v>0.0</v>
      </c>
      <c r="K59" s="41">
        <v>1.0</v>
      </c>
      <c r="L59" s="41">
        <v>1.0</v>
      </c>
      <c r="M59" s="41">
        <v>0.0</v>
      </c>
      <c r="N59" s="41">
        <v>2.0</v>
      </c>
      <c r="O59" s="41">
        <v>0.0</v>
      </c>
      <c r="P59" s="41">
        <v>1.0</v>
      </c>
      <c r="Q59" s="41">
        <v>0.0</v>
      </c>
      <c r="R59" s="41">
        <v>0.0</v>
      </c>
      <c r="S59" s="41">
        <v>1.0</v>
      </c>
      <c r="T59" s="41">
        <v>1.0</v>
      </c>
      <c r="U59" s="41">
        <v>3.0</v>
      </c>
      <c r="V59" s="41">
        <v>0.0</v>
      </c>
      <c r="W59" s="41">
        <v>1.0</v>
      </c>
      <c r="X59" s="46">
        <v>0.0</v>
      </c>
      <c r="Y59" s="2"/>
      <c r="Z59" s="2"/>
      <c r="AA59" s="2"/>
      <c r="AB59" s="2"/>
    </row>
    <row r="60" ht="15.75" customHeight="1">
      <c r="A60" s="2"/>
      <c r="B60" s="2"/>
      <c r="C60" s="2"/>
      <c r="D60" s="35">
        <v>0.0</v>
      </c>
      <c r="E60" s="41">
        <v>0.0</v>
      </c>
      <c r="F60" s="41">
        <v>1.0</v>
      </c>
      <c r="G60" s="41">
        <v>1.0</v>
      </c>
      <c r="H60" s="41">
        <v>0.0</v>
      </c>
      <c r="I60" s="41">
        <v>1.0</v>
      </c>
      <c r="J60" s="41">
        <v>1.0</v>
      </c>
      <c r="K60" s="41">
        <v>2.0</v>
      </c>
      <c r="L60" s="41">
        <v>0.0</v>
      </c>
      <c r="M60" s="41">
        <v>1.0</v>
      </c>
      <c r="N60" s="41">
        <v>0.0</v>
      </c>
      <c r="O60" s="41">
        <v>1.0</v>
      </c>
      <c r="P60" s="41">
        <v>0.0</v>
      </c>
      <c r="Q60" s="41">
        <v>0.0</v>
      </c>
      <c r="R60" s="41">
        <v>1.0</v>
      </c>
      <c r="S60" s="41">
        <v>0.0</v>
      </c>
      <c r="T60" s="41">
        <v>1.0</v>
      </c>
      <c r="U60" s="41">
        <v>0.0</v>
      </c>
      <c r="V60" s="41">
        <v>0.0</v>
      </c>
      <c r="W60" s="41">
        <v>0.0</v>
      </c>
      <c r="X60" s="46">
        <v>0.0</v>
      </c>
      <c r="Y60" s="2"/>
      <c r="Z60" s="2"/>
      <c r="AA60" s="2"/>
      <c r="AB60" s="2"/>
    </row>
    <row r="61" ht="15.75" customHeight="1">
      <c r="A61" s="2"/>
      <c r="B61" s="2"/>
      <c r="C61" s="2"/>
      <c r="D61" s="36">
        <v>0.0</v>
      </c>
      <c r="E61" s="42">
        <v>0.0</v>
      </c>
      <c r="F61" s="42">
        <v>1.0</v>
      </c>
      <c r="G61" s="42">
        <v>0.0</v>
      </c>
      <c r="H61" s="42">
        <v>1.0</v>
      </c>
      <c r="I61" s="42">
        <v>1.0</v>
      </c>
      <c r="J61" s="42">
        <v>1.0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1.0</v>
      </c>
      <c r="Q61" s="42">
        <v>1.0</v>
      </c>
      <c r="R61" s="42">
        <v>0.0</v>
      </c>
      <c r="S61" s="42">
        <v>0.0</v>
      </c>
      <c r="T61" s="42">
        <v>0.0</v>
      </c>
      <c r="U61" s="42">
        <v>1.0</v>
      </c>
      <c r="V61" s="42">
        <v>0.0</v>
      </c>
      <c r="W61" s="42">
        <v>0.0</v>
      </c>
      <c r="X61" s="47">
        <v>2.0</v>
      </c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71" t="s">
        <v>74</v>
      </c>
      <c r="D63" s="28"/>
      <c r="E63" s="28"/>
      <c r="F63" s="28"/>
      <c r="G63" s="28"/>
      <c r="H63" s="28"/>
      <c r="I63" s="28"/>
      <c r="J63" s="28"/>
      <c r="K63" s="28"/>
      <c r="L63" s="29"/>
      <c r="M63" s="72" t="s">
        <v>75</v>
      </c>
      <c r="N63" s="73" t="s">
        <v>75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58" t="s">
        <v>49</v>
      </c>
      <c r="D64" s="62">
        <f t="shared" ref="D64:L64" si="67">Q$2*D4</f>
        <v>1620</v>
      </c>
      <c r="E64" s="63">
        <f t="shared" si="67"/>
        <v>0</v>
      </c>
      <c r="F64" s="63">
        <f t="shared" si="67"/>
        <v>0</v>
      </c>
      <c r="G64" s="63">
        <f t="shared" si="67"/>
        <v>0</v>
      </c>
      <c r="H64" s="63">
        <f t="shared" si="67"/>
        <v>960</v>
      </c>
      <c r="I64" s="63">
        <f t="shared" si="67"/>
        <v>870</v>
      </c>
      <c r="J64" s="63">
        <f t="shared" si="67"/>
        <v>780</v>
      </c>
      <c r="K64" s="63">
        <f t="shared" si="67"/>
        <v>0</v>
      </c>
      <c r="L64" s="64">
        <f t="shared" si="67"/>
        <v>0</v>
      </c>
      <c r="M64" s="2">
        <f t="shared" ref="M64:M84" si="69">SUM(C64:L64)</f>
        <v>4230</v>
      </c>
      <c r="N64" s="2">
        <v>2500.0</v>
      </c>
      <c r="O64" s="58" t="s">
        <v>55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65" t="s">
        <v>50</v>
      </c>
      <c r="D65" s="66">
        <f t="shared" ref="D65:L65" si="68">Q$2*D5</f>
        <v>0</v>
      </c>
      <c r="E65" s="2">
        <f t="shared" si="68"/>
        <v>2040</v>
      </c>
      <c r="F65" s="2">
        <f t="shared" si="68"/>
        <v>510</v>
      </c>
      <c r="G65" s="2">
        <f t="shared" si="68"/>
        <v>0</v>
      </c>
      <c r="H65" s="2">
        <f t="shared" si="68"/>
        <v>0</v>
      </c>
      <c r="I65" s="2">
        <f t="shared" si="68"/>
        <v>1740</v>
      </c>
      <c r="J65" s="2">
        <f t="shared" si="68"/>
        <v>780</v>
      </c>
      <c r="K65" s="2">
        <f t="shared" si="68"/>
        <v>0</v>
      </c>
      <c r="L65" s="67">
        <f t="shared" si="68"/>
        <v>0</v>
      </c>
      <c r="M65" s="2">
        <f t="shared" si="69"/>
        <v>5070</v>
      </c>
      <c r="N65" s="2">
        <v>2590.0</v>
      </c>
      <c r="O65" s="65" t="s">
        <v>61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65" t="s">
        <v>51</v>
      </c>
      <c r="D66" s="66">
        <f t="shared" ref="D66:L66" si="70">Q$2*D6</f>
        <v>0</v>
      </c>
      <c r="E66" s="2">
        <f t="shared" si="70"/>
        <v>0</v>
      </c>
      <c r="F66" s="2">
        <f t="shared" si="70"/>
        <v>510</v>
      </c>
      <c r="G66" s="2">
        <f t="shared" si="70"/>
        <v>890</v>
      </c>
      <c r="H66" s="2">
        <f t="shared" si="70"/>
        <v>0</v>
      </c>
      <c r="I66" s="2">
        <f t="shared" si="70"/>
        <v>0</v>
      </c>
      <c r="J66" s="2">
        <f t="shared" si="70"/>
        <v>0</v>
      </c>
      <c r="K66" s="2">
        <f t="shared" si="70"/>
        <v>1050</v>
      </c>
      <c r="L66" s="67">
        <f t="shared" si="70"/>
        <v>460</v>
      </c>
      <c r="M66" s="2">
        <f t="shared" si="69"/>
        <v>2910</v>
      </c>
      <c r="N66" s="2">
        <v>2680.0</v>
      </c>
      <c r="O66" s="65" t="s">
        <v>53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65" t="s">
        <v>52</v>
      </c>
      <c r="D67" s="66">
        <f t="shared" ref="D67:L67" si="71">Q$2*D7</f>
        <v>810</v>
      </c>
      <c r="E67" s="2">
        <f t="shared" si="71"/>
        <v>0</v>
      </c>
      <c r="F67" s="2">
        <f t="shared" si="71"/>
        <v>0</v>
      </c>
      <c r="G67" s="2">
        <f t="shared" si="71"/>
        <v>890</v>
      </c>
      <c r="H67" s="2">
        <f t="shared" si="71"/>
        <v>0</v>
      </c>
      <c r="I67" s="2">
        <f t="shared" si="71"/>
        <v>870</v>
      </c>
      <c r="J67" s="2">
        <f t="shared" si="71"/>
        <v>780</v>
      </c>
      <c r="K67" s="2">
        <f t="shared" si="71"/>
        <v>1050</v>
      </c>
      <c r="L67" s="67">
        <f t="shared" si="71"/>
        <v>0</v>
      </c>
      <c r="M67" s="2">
        <f t="shared" si="69"/>
        <v>4400</v>
      </c>
      <c r="N67" s="2">
        <v>2800.0</v>
      </c>
      <c r="O67" s="65" t="s">
        <v>66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65" t="s">
        <v>53</v>
      </c>
      <c r="D68" s="66">
        <f t="shared" ref="D68:L68" si="72">Q$2*D8</f>
        <v>0</v>
      </c>
      <c r="E68" s="2">
        <f t="shared" si="72"/>
        <v>0</v>
      </c>
      <c r="F68" s="2">
        <f t="shared" si="72"/>
        <v>0</v>
      </c>
      <c r="G68" s="2">
        <f t="shared" si="72"/>
        <v>0</v>
      </c>
      <c r="H68" s="2">
        <f t="shared" si="72"/>
        <v>480</v>
      </c>
      <c r="I68" s="2">
        <f t="shared" si="72"/>
        <v>1740</v>
      </c>
      <c r="J68" s="2">
        <f t="shared" si="72"/>
        <v>0</v>
      </c>
      <c r="K68" s="2">
        <f t="shared" si="72"/>
        <v>0</v>
      </c>
      <c r="L68" s="67">
        <f t="shared" si="72"/>
        <v>460</v>
      </c>
      <c r="M68" s="2">
        <f t="shared" si="69"/>
        <v>2680</v>
      </c>
      <c r="N68" s="2">
        <v>2830.0</v>
      </c>
      <c r="O68" s="65" t="s">
        <v>69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65" t="s">
        <v>54</v>
      </c>
      <c r="D69" s="66">
        <f t="shared" ref="D69:L69" si="73">Q$2*D9</f>
        <v>0</v>
      </c>
      <c r="E69" s="2">
        <f t="shared" si="73"/>
        <v>1020</v>
      </c>
      <c r="F69" s="2">
        <f t="shared" si="73"/>
        <v>0</v>
      </c>
      <c r="G69" s="2">
        <f t="shared" si="73"/>
        <v>890</v>
      </c>
      <c r="H69" s="2">
        <f t="shared" si="73"/>
        <v>0</v>
      </c>
      <c r="I69" s="2">
        <f t="shared" si="73"/>
        <v>0</v>
      </c>
      <c r="J69" s="2">
        <f t="shared" si="73"/>
        <v>0</v>
      </c>
      <c r="K69" s="2">
        <f t="shared" si="73"/>
        <v>1050</v>
      </c>
      <c r="L69" s="67">
        <f t="shared" si="73"/>
        <v>460</v>
      </c>
      <c r="M69" s="2">
        <f t="shared" si="69"/>
        <v>3420</v>
      </c>
      <c r="N69" s="2">
        <v>2910.0</v>
      </c>
      <c r="O69" s="65" t="s">
        <v>51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65" t="s">
        <v>55</v>
      </c>
      <c r="D70" s="66">
        <f t="shared" ref="D70:L70" si="74">Q$2*D10</f>
        <v>0</v>
      </c>
      <c r="E70" s="2">
        <f t="shared" si="74"/>
        <v>0</v>
      </c>
      <c r="F70" s="2">
        <f t="shared" si="74"/>
        <v>510</v>
      </c>
      <c r="G70" s="2">
        <f t="shared" si="74"/>
        <v>0</v>
      </c>
      <c r="H70" s="2">
        <f t="shared" si="74"/>
        <v>480</v>
      </c>
      <c r="I70" s="2">
        <f t="shared" si="74"/>
        <v>0</v>
      </c>
      <c r="J70" s="2">
        <f t="shared" si="74"/>
        <v>0</v>
      </c>
      <c r="K70" s="2">
        <f t="shared" si="74"/>
        <v>1050</v>
      </c>
      <c r="L70" s="67">
        <f t="shared" si="74"/>
        <v>460</v>
      </c>
      <c r="M70" s="2">
        <f t="shared" si="69"/>
        <v>2500</v>
      </c>
      <c r="N70" s="2">
        <v>3360.0</v>
      </c>
      <c r="O70" s="65" t="s">
        <v>65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65" t="s">
        <v>56</v>
      </c>
      <c r="D71" s="66">
        <f t="shared" ref="D71:L71" si="75">Q$2*D11</f>
        <v>0</v>
      </c>
      <c r="E71" s="2">
        <f t="shared" si="75"/>
        <v>0</v>
      </c>
      <c r="F71" s="2">
        <f t="shared" si="75"/>
        <v>0</v>
      </c>
      <c r="G71" s="2">
        <f t="shared" si="75"/>
        <v>0</v>
      </c>
      <c r="H71" s="2">
        <f t="shared" si="75"/>
        <v>0</v>
      </c>
      <c r="I71" s="2">
        <f t="shared" si="75"/>
        <v>870</v>
      </c>
      <c r="J71" s="2">
        <f t="shared" si="75"/>
        <v>780</v>
      </c>
      <c r="K71" s="2">
        <f t="shared" si="75"/>
        <v>2100</v>
      </c>
      <c r="L71" s="67">
        <f t="shared" si="75"/>
        <v>0</v>
      </c>
      <c r="M71" s="2">
        <f t="shared" si="69"/>
        <v>3750</v>
      </c>
      <c r="N71" s="2">
        <v>3420.0</v>
      </c>
      <c r="O71" s="65" t="s">
        <v>54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65" t="s">
        <v>57</v>
      </c>
      <c r="D72" s="66">
        <f t="shared" ref="D72:L72" si="76">Q$2*D12</f>
        <v>2430</v>
      </c>
      <c r="E72" s="2">
        <f t="shared" si="76"/>
        <v>1020</v>
      </c>
      <c r="F72" s="2">
        <f t="shared" si="76"/>
        <v>510</v>
      </c>
      <c r="G72" s="2">
        <f t="shared" si="76"/>
        <v>0</v>
      </c>
      <c r="H72" s="2">
        <f t="shared" si="76"/>
        <v>0</v>
      </c>
      <c r="I72" s="2">
        <f t="shared" si="76"/>
        <v>870</v>
      </c>
      <c r="J72" s="2">
        <f t="shared" si="76"/>
        <v>780</v>
      </c>
      <c r="K72" s="2">
        <f t="shared" si="76"/>
        <v>0</v>
      </c>
      <c r="L72" s="67">
        <f t="shared" si="76"/>
        <v>0</v>
      </c>
      <c r="M72" s="2">
        <f t="shared" si="69"/>
        <v>5610</v>
      </c>
      <c r="N72" s="2">
        <v>3460.0</v>
      </c>
      <c r="O72" s="65" t="s">
        <v>62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65" t="s">
        <v>58</v>
      </c>
      <c r="D73" s="66">
        <f t="shared" ref="D73:L73" si="77">Q$2*D13</f>
        <v>0</v>
      </c>
      <c r="E73" s="2">
        <f t="shared" si="77"/>
        <v>2040</v>
      </c>
      <c r="F73" s="2">
        <f t="shared" si="77"/>
        <v>510</v>
      </c>
      <c r="G73" s="2">
        <f t="shared" si="77"/>
        <v>1780</v>
      </c>
      <c r="H73" s="2">
        <f t="shared" si="77"/>
        <v>0</v>
      </c>
      <c r="I73" s="2">
        <f t="shared" si="77"/>
        <v>0</v>
      </c>
      <c r="J73" s="2">
        <f t="shared" si="77"/>
        <v>0</v>
      </c>
      <c r="K73" s="2">
        <f t="shared" si="77"/>
        <v>1050</v>
      </c>
      <c r="L73" s="67">
        <f t="shared" si="77"/>
        <v>0</v>
      </c>
      <c r="M73" s="2">
        <f t="shared" si="69"/>
        <v>5380</v>
      </c>
      <c r="N73" s="2">
        <v>3510.0</v>
      </c>
      <c r="O73" s="65" t="s">
        <v>60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65" t="s">
        <v>59</v>
      </c>
      <c r="D74" s="66">
        <f t="shared" ref="D74:L74" si="78">Q$2*D14</f>
        <v>810</v>
      </c>
      <c r="E74" s="2">
        <f t="shared" si="78"/>
        <v>0</v>
      </c>
      <c r="F74" s="2">
        <f t="shared" si="78"/>
        <v>0</v>
      </c>
      <c r="G74" s="2">
        <f t="shared" si="78"/>
        <v>2670</v>
      </c>
      <c r="H74" s="2">
        <f t="shared" si="78"/>
        <v>0</v>
      </c>
      <c r="I74" s="2">
        <f t="shared" si="78"/>
        <v>0</v>
      </c>
      <c r="J74" s="2">
        <f t="shared" si="78"/>
        <v>1560</v>
      </c>
      <c r="K74" s="2">
        <f t="shared" si="78"/>
        <v>0</v>
      </c>
      <c r="L74" s="67">
        <f t="shared" si="78"/>
        <v>0</v>
      </c>
      <c r="M74" s="2">
        <f t="shared" si="69"/>
        <v>5040</v>
      </c>
      <c r="N74" s="2">
        <v>3750.0</v>
      </c>
      <c r="O74" s="65" t="s">
        <v>56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65" t="s">
        <v>60</v>
      </c>
      <c r="D75" s="66">
        <f t="shared" ref="D75:L75" si="79">Q$2*D15</f>
        <v>0</v>
      </c>
      <c r="E75" s="2">
        <f t="shared" si="79"/>
        <v>1020</v>
      </c>
      <c r="F75" s="2">
        <f t="shared" si="79"/>
        <v>0</v>
      </c>
      <c r="G75" s="2">
        <f t="shared" si="79"/>
        <v>0</v>
      </c>
      <c r="H75" s="2">
        <f t="shared" si="79"/>
        <v>1440</v>
      </c>
      <c r="I75" s="2">
        <f t="shared" si="79"/>
        <v>0</v>
      </c>
      <c r="J75" s="2">
        <f t="shared" si="79"/>
        <v>0</v>
      </c>
      <c r="K75" s="2">
        <f t="shared" si="79"/>
        <v>1050</v>
      </c>
      <c r="L75" s="67">
        <f t="shared" si="79"/>
        <v>0</v>
      </c>
      <c r="M75" s="2">
        <f t="shared" si="69"/>
        <v>3510</v>
      </c>
      <c r="N75" s="2">
        <v>4230.0</v>
      </c>
      <c r="O75" s="65" t="s">
        <v>49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65" t="s">
        <v>61</v>
      </c>
      <c r="D76" s="66">
        <f t="shared" ref="D76:L76" si="80">Q$2*D16</f>
        <v>0</v>
      </c>
      <c r="E76" s="2">
        <f t="shared" si="80"/>
        <v>0</v>
      </c>
      <c r="F76" s="2">
        <f t="shared" si="80"/>
        <v>0</v>
      </c>
      <c r="G76" s="2">
        <f t="shared" si="80"/>
        <v>0</v>
      </c>
      <c r="H76" s="2">
        <f t="shared" si="80"/>
        <v>480</v>
      </c>
      <c r="I76" s="2">
        <f t="shared" si="80"/>
        <v>870</v>
      </c>
      <c r="J76" s="2">
        <f t="shared" si="80"/>
        <v>780</v>
      </c>
      <c r="K76" s="2">
        <f t="shared" si="80"/>
        <v>0</v>
      </c>
      <c r="L76" s="67">
        <f t="shared" si="80"/>
        <v>460</v>
      </c>
      <c r="M76" s="2">
        <f t="shared" si="69"/>
        <v>2590</v>
      </c>
      <c r="N76" s="2">
        <v>4400.0</v>
      </c>
      <c r="O76" s="65" t="s">
        <v>52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65" t="s">
        <v>62</v>
      </c>
      <c r="D77" s="66">
        <f t="shared" ref="D77:L77" si="81">Q$2*D17</f>
        <v>0</v>
      </c>
      <c r="E77" s="2">
        <f t="shared" si="81"/>
        <v>2040</v>
      </c>
      <c r="F77" s="2">
        <f t="shared" si="81"/>
        <v>0</v>
      </c>
      <c r="G77" s="2">
        <f t="shared" si="81"/>
        <v>0</v>
      </c>
      <c r="H77" s="2">
        <f t="shared" si="81"/>
        <v>960</v>
      </c>
      <c r="I77" s="2">
        <f t="shared" si="81"/>
        <v>0</v>
      </c>
      <c r="J77" s="2">
        <f t="shared" si="81"/>
        <v>0</v>
      </c>
      <c r="K77" s="2">
        <f t="shared" si="81"/>
        <v>0</v>
      </c>
      <c r="L77" s="67">
        <f t="shared" si="81"/>
        <v>460</v>
      </c>
      <c r="M77" s="2">
        <f t="shared" si="69"/>
        <v>3460</v>
      </c>
      <c r="N77" s="2">
        <v>5040.0</v>
      </c>
      <c r="O77" s="65" t="s">
        <v>59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65" t="s">
        <v>63</v>
      </c>
      <c r="D78" s="66">
        <f t="shared" ref="D78:L78" si="82">Q$2*D18</f>
        <v>810</v>
      </c>
      <c r="E78" s="2">
        <f t="shared" si="82"/>
        <v>0</v>
      </c>
      <c r="F78" s="2">
        <f t="shared" si="82"/>
        <v>0</v>
      </c>
      <c r="G78" s="2">
        <f t="shared" si="82"/>
        <v>3560</v>
      </c>
      <c r="H78" s="2">
        <f t="shared" si="82"/>
        <v>0</v>
      </c>
      <c r="I78" s="2">
        <f t="shared" si="82"/>
        <v>0</v>
      </c>
      <c r="J78" s="2">
        <f t="shared" si="82"/>
        <v>0</v>
      </c>
      <c r="K78" s="2">
        <f t="shared" si="82"/>
        <v>1050</v>
      </c>
      <c r="L78" s="67">
        <f t="shared" si="82"/>
        <v>0</v>
      </c>
      <c r="M78" s="2">
        <f t="shared" si="69"/>
        <v>5420</v>
      </c>
      <c r="N78" s="2">
        <v>5070.0</v>
      </c>
      <c r="O78" s="65" t="s">
        <v>50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65" t="s">
        <v>64</v>
      </c>
      <c r="D79" s="66">
        <f t="shared" ref="D79:L79" si="83">Q$2*D19</f>
        <v>0</v>
      </c>
      <c r="E79" s="2">
        <f t="shared" si="83"/>
        <v>2040</v>
      </c>
      <c r="F79" s="2">
        <f t="shared" si="83"/>
        <v>510</v>
      </c>
      <c r="G79" s="2">
        <f t="shared" si="83"/>
        <v>0</v>
      </c>
      <c r="H79" s="2">
        <f t="shared" si="83"/>
        <v>0</v>
      </c>
      <c r="I79" s="2">
        <f t="shared" si="83"/>
        <v>1740</v>
      </c>
      <c r="J79" s="2">
        <f t="shared" si="83"/>
        <v>780</v>
      </c>
      <c r="K79" s="2">
        <f t="shared" si="83"/>
        <v>0</v>
      </c>
      <c r="L79" s="67">
        <f t="shared" si="83"/>
        <v>0</v>
      </c>
      <c r="M79" s="2">
        <f t="shared" si="69"/>
        <v>5070</v>
      </c>
      <c r="N79" s="2">
        <v>5070.0</v>
      </c>
      <c r="O79" s="65" t="s">
        <v>64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65" t="s">
        <v>65</v>
      </c>
      <c r="D80" s="66">
        <f t="shared" ref="D80:L80" si="84">Q$2*D20</f>
        <v>0</v>
      </c>
      <c r="E80" s="2">
        <f t="shared" si="84"/>
        <v>0</v>
      </c>
      <c r="F80" s="2">
        <f t="shared" si="84"/>
        <v>1530</v>
      </c>
      <c r="G80" s="2">
        <f t="shared" si="84"/>
        <v>0</v>
      </c>
      <c r="H80" s="2">
        <f t="shared" si="84"/>
        <v>0</v>
      </c>
      <c r="I80" s="2">
        <f t="shared" si="84"/>
        <v>0</v>
      </c>
      <c r="J80" s="2">
        <f t="shared" si="84"/>
        <v>780</v>
      </c>
      <c r="K80" s="2">
        <f t="shared" si="84"/>
        <v>1050</v>
      </c>
      <c r="L80" s="67">
        <f t="shared" si="84"/>
        <v>0</v>
      </c>
      <c r="M80" s="2">
        <f t="shared" si="69"/>
        <v>3360</v>
      </c>
      <c r="N80" s="2">
        <v>5380.0</v>
      </c>
      <c r="O80" s="65" t="s">
        <v>58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65" t="s">
        <v>66</v>
      </c>
      <c r="D81" s="66">
        <f t="shared" ref="D81:L81" si="85">Q$2*D21</f>
        <v>0</v>
      </c>
      <c r="E81" s="2">
        <f t="shared" si="85"/>
        <v>0</v>
      </c>
      <c r="F81" s="2">
        <f t="shared" si="85"/>
        <v>0</v>
      </c>
      <c r="G81" s="2">
        <f t="shared" si="85"/>
        <v>0</v>
      </c>
      <c r="H81" s="2">
        <f t="shared" si="85"/>
        <v>0</v>
      </c>
      <c r="I81" s="2">
        <f t="shared" si="85"/>
        <v>0</v>
      </c>
      <c r="J81" s="2">
        <f t="shared" si="85"/>
        <v>2340</v>
      </c>
      <c r="K81" s="2">
        <f t="shared" si="85"/>
        <v>0</v>
      </c>
      <c r="L81" s="67">
        <f t="shared" si="85"/>
        <v>460</v>
      </c>
      <c r="M81" s="2">
        <f t="shared" si="69"/>
        <v>2800</v>
      </c>
      <c r="N81" s="2">
        <v>5420.0</v>
      </c>
      <c r="O81" s="65" t="s">
        <v>63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65" t="s">
        <v>67</v>
      </c>
      <c r="D82" s="66">
        <f t="shared" ref="D82:L82" si="86">Q$2*D22</f>
        <v>4050</v>
      </c>
      <c r="E82" s="2">
        <f t="shared" si="86"/>
        <v>2040</v>
      </c>
      <c r="F82" s="2">
        <f t="shared" si="86"/>
        <v>0</v>
      </c>
      <c r="G82" s="2">
        <f t="shared" si="86"/>
        <v>0</v>
      </c>
      <c r="H82" s="2">
        <f t="shared" si="86"/>
        <v>0</v>
      </c>
      <c r="I82" s="2">
        <f t="shared" si="86"/>
        <v>870</v>
      </c>
      <c r="J82" s="2">
        <f t="shared" si="86"/>
        <v>0</v>
      </c>
      <c r="K82" s="2">
        <f t="shared" si="86"/>
        <v>0</v>
      </c>
      <c r="L82" s="67">
        <f t="shared" si="86"/>
        <v>0</v>
      </c>
      <c r="M82" s="2">
        <f t="shared" si="69"/>
        <v>6960</v>
      </c>
      <c r="N82" s="2">
        <v>5610.0</v>
      </c>
      <c r="O82" s="65" t="s">
        <v>57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65" t="s">
        <v>68</v>
      </c>
      <c r="D83" s="66">
        <f t="shared" ref="D83:L83" si="87">Q$2*D23</f>
        <v>810</v>
      </c>
      <c r="E83" s="2">
        <f t="shared" si="87"/>
        <v>4080</v>
      </c>
      <c r="F83" s="2">
        <f t="shared" si="87"/>
        <v>0</v>
      </c>
      <c r="G83" s="2">
        <f t="shared" si="87"/>
        <v>0</v>
      </c>
      <c r="H83" s="2">
        <f t="shared" si="87"/>
        <v>480</v>
      </c>
      <c r="I83" s="2">
        <f t="shared" si="87"/>
        <v>0</v>
      </c>
      <c r="J83" s="2">
        <f t="shared" si="87"/>
        <v>780</v>
      </c>
      <c r="K83" s="2">
        <f t="shared" si="87"/>
        <v>0</v>
      </c>
      <c r="L83" s="67">
        <f t="shared" si="87"/>
        <v>0</v>
      </c>
      <c r="M83" s="2">
        <f t="shared" si="69"/>
        <v>6150</v>
      </c>
      <c r="N83" s="2">
        <v>6150.0</v>
      </c>
      <c r="O83" s="65" t="s">
        <v>68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68" t="s">
        <v>69</v>
      </c>
      <c r="D84" s="36">
        <f t="shared" ref="D84:L84" si="88">Q$2*D24</f>
        <v>0</v>
      </c>
      <c r="E84" s="69">
        <f t="shared" si="88"/>
        <v>1020</v>
      </c>
      <c r="F84" s="69">
        <f t="shared" si="88"/>
        <v>0</v>
      </c>
      <c r="G84" s="69">
        <f t="shared" si="88"/>
        <v>890</v>
      </c>
      <c r="H84" s="69">
        <f t="shared" si="88"/>
        <v>0</v>
      </c>
      <c r="I84" s="69">
        <f t="shared" si="88"/>
        <v>0</v>
      </c>
      <c r="J84" s="69">
        <f t="shared" si="88"/>
        <v>0</v>
      </c>
      <c r="K84" s="69">
        <f t="shared" si="88"/>
        <v>0</v>
      </c>
      <c r="L84" s="70">
        <f t="shared" si="88"/>
        <v>920</v>
      </c>
      <c r="M84" s="2">
        <f t="shared" si="69"/>
        <v>2830</v>
      </c>
      <c r="N84" s="2">
        <v>6960.0</v>
      </c>
      <c r="O84" s="68" t="s">
        <v>67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autoFilter ref="$N$63:$O$84">
    <sortState ref="N63:O84">
      <sortCondition ref="N63:N84"/>
    </sortState>
  </autoFilter>
  <customSheetViews>
    <customSheetView guid="{1A3EC58B-8AA1-4457-989B-7725876E2442}" filter="1" showAutoFilter="1">
      <autoFilter ref="$C$28:$M$49"/>
    </customSheetView>
    <customSheetView guid="{823C5C0B-F9CE-4436-A6FC-694AA7E279CB}" filter="1" showAutoFilter="1">
      <autoFilter ref="$M$64:$M$84"/>
    </customSheetView>
    <customSheetView guid="{FFF2F1FB-FA7F-40FA-95F4-68B64D7E0E0A}" filter="1" showAutoFilter="1">
      <autoFilter ref="$M$29:$M$48"/>
    </customSheetView>
  </customSheetViews>
  <mergeCells count="5">
    <mergeCell ref="D2:L2"/>
    <mergeCell ref="Q26:Y26"/>
    <mergeCell ref="N28:O28"/>
    <mergeCell ref="Q28:Y28"/>
    <mergeCell ref="C63:L6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0.57"/>
    <col customWidth="1" min="3" max="7" width="10.71"/>
    <col customWidth="1" min="8" max="8" width="19.43"/>
    <col customWidth="1" min="9" max="10" width="10.71"/>
    <col customWidth="1" min="11" max="11" width="12.14"/>
    <col customWidth="1" min="12" max="26" width="10.71"/>
  </cols>
  <sheetData>
    <row r="2">
      <c r="B2" s="74" t="s">
        <v>76</v>
      </c>
      <c r="C2" s="75">
        <v>11200.0</v>
      </c>
    </row>
    <row r="4">
      <c r="B4" s="74" t="s">
        <v>77</v>
      </c>
      <c r="C4" s="75">
        <v>13250.0</v>
      </c>
    </row>
    <row r="7">
      <c r="E7" s="7" t="s">
        <v>78</v>
      </c>
      <c r="F7" s="7" t="s">
        <v>79</v>
      </c>
      <c r="G7" s="7" t="s">
        <v>80</v>
      </c>
      <c r="H7" s="7" t="s">
        <v>81</v>
      </c>
      <c r="I7" s="7" t="s">
        <v>82</v>
      </c>
    </row>
    <row r="8">
      <c r="C8" s="10">
        <v>7.0</v>
      </c>
      <c r="D8" s="11">
        <v>810.0</v>
      </c>
      <c r="E8">
        <f t="shared" ref="E8:E16" si="1">$C$2*C8</f>
        <v>78400</v>
      </c>
      <c r="F8">
        <f t="shared" ref="F8:F16" si="2">$C$4*C8</f>
        <v>92750</v>
      </c>
      <c r="G8">
        <f t="shared" ref="G8:G16" si="3">D8*6</f>
        <v>4860</v>
      </c>
      <c r="H8">
        <f t="shared" ref="H8:H16" si="4">E8+G8</f>
        <v>83260</v>
      </c>
      <c r="I8">
        <f t="shared" ref="I8:I16" si="5">F8-H8</f>
        <v>9490</v>
      </c>
    </row>
    <row r="9">
      <c r="C9" s="17">
        <v>9.0</v>
      </c>
      <c r="D9" s="18">
        <v>1020.0</v>
      </c>
      <c r="E9">
        <f t="shared" si="1"/>
        <v>100800</v>
      </c>
      <c r="F9">
        <f t="shared" si="2"/>
        <v>119250</v>
      </c>
      <c r="G9">
        <f t="shared" si="3"/>
        <v>6120</v>
      </c>
      <c r="H9">
        <f t="shared" si="4"/>
        <v>106920</v>
      </c>
      <c r="I9">
        <f t="shared" si="5"/>
        <v>12330</v>
      </c>
    </row>
    <row r="10">
      <c r="C10" s="17">
        <v>10.0</v>
      </c>
      <c r="D10" s="18">
        <v>510.0</v>
      </c>
      <c r="E10">
        <f t="shared" si="1"/>
        <v>112000</v>
      </c>
      <c r="F10">
        <f t="shared" si="2"/>
        <v>132500</v>
      </c>
      <c r="G10">
        <f t="shared" si="3"/>
        <v>3060</v>
      </c>
      <c r="H10">
        <f t="shared" si="4"/>
        <v>115060</v>
      </c>
      <c r="I10">
        <f t="shared" si="5"/>
        <v>17440</v>
      </c>
    </row>
    <row r="11">
      <c r="C11" s="17">
        <v>11.0</v>
      </c>
      <c r="D11" s="18">
        <v>890.0</v>
      </c>
      <c r="E11">
        <f t="shared" si="1"/>
        <v>123200</v>
      </c>
      <c r="F11">
        <f t="shared" si="2"/>
        <v>145750</v>
      </c>
      <c r="G11">
        <f t="shared" si="3"/>
        <v>5340</v>
      </c>
      <c r="H11">
        <f t="shared" si="4"/>
        <v>128540</v>
      </c>
      <c r="I11">
        <f t="shared" si="5"/>
        <v>17210</v>
      </c>
    </row>
    <row r="12">
      <c r="C12" s="17">
        <v>12.0</v>
      </c>
      <c r="D12" s="18">
        <v>480.0</v>
      </c>
      <c r="E12">
        <f t="shared" si="1"/>
        <v>134400</v>
      </c>
      <c r="F12">
        <f t="shared" si="2"/>
        <v>159000</v>
      </c>
      <c r="G12">
        <f t="shared" si="3"/>
        <v>2880</v>
      </c>
      <c r="H12">
        <f t="shared" si="4"/>
        <v>137280</v>
      </c>
      <c r="I12">
        <f t="shared" si="5"/>
        <v>21720</v>
      </c>
    </row>
    <row r="13">
      <c r="C13" s="17">
        <v>14.0</v>
      </c>
      <c r="D13" s="18">
        <v>870.0</v>
      </c>
      <c r="E13">
        <f t="shared" si="1"/>
        <v>156800</v>
      </c>
      <c r="F13">
        <f t="shared" si="2"/>
        <v>185500</v>
      </c>
      <c r="G13">
        <f t="shared" si="3"/>
        <v>5220</v>
      </c>
      <c r="H13">
        <f t="shared" si="4"/>
        <v>162020</v>
      </c>
      <c r="I13">
        <f t="shared" si="5"/>
        <v>23480</v>
      </c>
      <c r="K13" s="20">
        <f>I13*13</f>
        <v>305240</v>
      </c>
    </row>
    <row r="14">
      <c r="C14" s="17">
        <v>15.0</v>
      </c>
      <c r="D14" s="18">
        <v>780.0</v>
      </c>
      <c r="E14">
        <f t="shared" si="1"/>
        <v>168000</v>
      </c>
      <c r="F14">
        <f t="shared" si="2"/>
        <v>198750</v>
      </c>
      <c r="G14">
        <f t="shared" si="3"/>
        <v>4680</v>
      </c>
      <c r="H14">
        <f t="shared" si="4"/>
        <v>172680</v>
      </c>
      <c r="I14">
        <f t="shared" si="5"/>
        <v>26070</v>
      </c>
    </row>
    <row r="15">
      <c r="C15" s="17">
        <v>20.0</v>
      </c>
      <c r="D15" s="18">
        <v>1050.0</v>
      </c>
      <c r="E15">
        <f t="shared" si="1"/>
        <v>224000</v>
      </c>
      <c r="F15">
        <f t="shared" si="2"/>
        <v>265000</v>
      </c>
      <c r="G15">
        <f t="shared" si="3"/>
        <v>6300</v>
      </c>
      <c r="H15">
        <f t="shared" si="4"/>
        <v>230300</v>
      </c>
      <c r="I15">
        <f t="shared" si="5"/>
        <v>34700</v>
      </c>
    </row>
    <row r="16">
      <c r="C16" s="22">
        <v>25.0</v>
      </c>
      <c r="D16" s="23">
        <v>460.0</v>
      </c>
      <c r="E16">
        <f t="shared" si="1"/>
        <v>280000</v>
      </c>
      <c r="F16">
        <f t="shared" si="2"/>
        <v>331250</v>
      </c>
      <c r="G16">
        <f t="shared" si="3"/>
        <v>2760</v>
      </c>
      <c r="H16">
        <f t="shared" si="4"/>
        <v>282760</v>
      </c>
      <c r="I16">
        <f t="shared" si="5"/>
        <v>48490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6"/>
      <c r="B1" s="76" t="s">
        <v>83</v>
      </c>
      <c r="C1" s="76" t="s">
        <v>84</v>
      </c>
      <c r="D1" s="76" t="s">
        <v>85</v>
      </c>
      <c r="E1" s="76" t="s">
        <v>86</v>
      </c>
      <c r="F1" s="77"/>
      <c r="G1" s="76" t="s">
        <v>83</v>
      </c>
      <c r="H1" s="76" t="s">
        <v>84</v>
      </c>
      <c r="I1" s="76" t="s">
        <v>85</v>
      </c>
      <c r="J1" s="76" t="s">
        <v>86</v>
      </c>
      <c r="K1" s="77"/>
      <c r="L1" s="76" t="s">
        <v>83</v>
      </c>
      <c r="M1" s="76" t="s">
        <v>84</v>
      </c>
      <c r="N1" s="76" t="s">
        <v>85</v>
      </c>
      <c r="O1" s="76" t="s">
        <v>86</v>
      </c>
      <c r="P1" s="77"/>
      <c r="Q1" s="76" t="s">
        <v>83</v>
      </c>
      <c r="R1" s="76" t="s">
        <v>84</v>
      </c>
      <c r="S1" s="76" t="s">
        <v>85</v>
      </c>
      <c r="T1" s="76" t="s">
        <v>86</v>
      </c>
      <c r="U1" s="77"/>
      <c r="V1" s="76" t="s">
        <v>83</v>
      </c>
      <c r="W1" s="76" t="s">
        <v>84</v>
      </c>
      <c r="X1" s="76" t="s">
        <v>85</v>
      </c>
      <c r="Y1" s="76" t="s">
        <v>86</v>
      </c>
      <c r="Z1" s="77"/>
      <c r="AA1" s="76" t="s">
        <v>83</v>
      </c>
      <c r="AB1" s="76" t="s">
        <v>84</v>
      </c>
      <c r="AC1" s="76" t="s">
        <v>85</v>
      </c>
      <c r="AD1" s="76" t="s">
        <v>86</v>
      </c>
      <c r="AE1" s="77"/>
      <c r="AF1" s="76" t="s">
        <v>83</v>
      </c>
      <c r="AG1" s="76" t="s">
        <v>84</v>
      </c>
      <c r="AH1" s="76" t="s">
        <v>85</v>
      </c>
      <c r="AI1" s="76" t="s">
        <v>86</v>
      </c>
      <c r="AJ1" s="77"/>
      <c r="AK1" s="76" t="s">
        <v>83</v>
      </c>
      <c r="AL1" s="76" t="s">
        <v>84</v>
      </c>
      <c r="AM1" s="76" t="s">
        <v>85</v>
      </c>
      <c r="AN1" s="76" t="s">
        <v>86</v>
      </c>
      <c r="AO1" s="77"/>
      <c r="AP1" s="76" t="s">
        <v>83</v>
      </c>
      <c r="AQ1" s="76" t="s">
        <v>84</v>
      </c>
      <c r="AR1" s="76" t="s">
        <v>85</v>
      </c>
      <c r="AS1" s="76" t="s">
        <v>86</v>
      </c>
    </row>
    <row r="2">
      <c r="A2" s="78"/>
      <c r="B2" s="78" t="s">
        <v>87</v>
      </c>
      <c r="F2" s="77"/>
      <c r="G2" s="78" t="s">
        <v>88</v>
      </c>
      <c r="K2" s="77"/>
      <c r="L2" s="78" t="s">
        <v>89</v>
      </c>
      <c r="P2" s="77"/>
      <c r="Q2" s="78" t="s">
        <v>90</v>
      </c>
      <c r="U2" s="77"/>
      <c r="V2" s="78" t="s">
        <v>91</v>
      </c>
      <c r="Z2" s="77"/>
      <c r="AA2" s="78" t="s">
        <v>92</v>
      </c>
      <c r="AE2" s="77"/>
      <c r="AF2" s="78" t="s">
        <v>93</v>
      </c>
      <c r="AJ2" s="77"/>
      <c r="AK2" s="78" t="s">
        <v>94</v>
      </c>
      <c r="AO2" s="77"/>
      <c r="AP2" s="78" t="s">
        <v>95</v>
      </c>
    </row>
    <row r="3">
      <c r="A3" s="79"/>
      <c r="B3" s="79">
        <v>0.0</v>
      </c>
      <c r="C3" s="79">
        <v>0.0</v>
      </c>
      <c r="D3" s="79">
        <v>0.0</v>
      </c>
      <c r="E3" s="79">
        <v>0.0</v>
      </c>
      <c r="F3" s="77"/>
      <c r="G3" s="79">
        <v>0.0</v>
      </c>
      <c r="H3" s="79">
        <v>0.0</v>
      </c>
      <c r="I3" s="79">
        <v>0.0</v>
      </c>
      <c r="J3" s="79">
        <v>0.0</v>
      </c>
      <c r="K3" s="77"/>
      <c r="L3" s="79">
        <v>0.0</v>
      </c>
      <c r="M3" s="79">
        <v>0.0</v>
      </c>
      <c r="N3" s="79">
        <v>0.0</v>
      </c>
      <c r="O3" s="79">
        <v>0.0</v>
      </c>
      <c r="P3" s="77"/>
      <c r="Q3" s="79">
        <v>0.0</v>
      </c>
      <c r="R3" s="79">
        <v>0.0</v>
      </c>
      <c r="S3" s="79">
        <v>0.0</v>
      </c>
      <c r="T3" s="79">
        <v>0.0</v>
      </c>
      <c r="U3" s="77"/>
      <c r="V3" s="79">
        <v>0.0</v>
      </c>
      <c r="W3" s="79">
        <v>0.0</v>
      </c>
      <c r="X3" s="79">
        <v>0.0</v>
      </c>
      <c r="Y3" s="79">
        <v>0.0</v>
      </c>
      <c r="Z3" s="77"/>
      <c r="AA3" s="79">
        <v>0.0</v>
      </c>
      <c r="AB3" s="79">
        <v>0.0</v>
      </c>
      <c r="AC3" s="79">
        <v>0.0</v>
      </c>
      <c r="AD3" s="79">
        <v>0.0</v>
      </c>
      <c r="AE3" s="77"/>
      <c r="AF3" s="79">
        <v>0.0</v>
      </c>
      <c r="AG3" s="79">
        <v>0.0</v>
      </c>
      <c r="AH3" s="79">
        <v>0.0</v>
      </c>
      <c r="AI3" s="79">
        <v>0.0</v>
      </c>
      <c r="AJ3" s="77"/>
      <c r="AK3" s="79">
        <v>0.0</v>
      </c>
      <c r="AL3" s="79">
        <v>0.0</v>
      </c>
      <c r="AM3" s="79">
        <v>0.0</v>
      </c>
      <c r="AN3" s="79">
        <v>0.0</v>
      </c>
      <c r="AO3" s="77"/>
      <c r="AP3" s="79">
        <v>0.0</v>
      </c>
      <c r="AQ3" s="79">
        <v>0.0</v>
      </c>
      <c r="AR3" s="79">
        <v>0.0</v>
      </c>
      <c r="AS3" s="79">
        <v>0.0</v>
      </c>
    </row>
    <row r="4">
      <c r="A4" s="79"/>
      <c r="B4" s="79">
        <v>1.0</v>
      </c>
      <c r="C4" s="79">
        <v>130000.0</v>
      </c>
      <c r="D4" s="79">
        <v>14913.0</v>
      </c>
      <c r="E4" s="79">
        <v>115087.0</v>
      </c>
      <c r="F4" s="77"/>
      <c r="G4" s="79">
        <v>1.0</v>
      </c>
      <c r="H4" s="79">
        <v>100000.0</v>
      </c>
      <c r="I4" s="79">
        <v>17195.0</v>
      </c>
      <c r="J4" s="79">
        <v>82805.0</v>
      </c>
      <c r="K4" s="77"/>
      <c r="L4" s="79">
        <v>1.0</v>
      </c>
      <c r="M4" s="79">
        <v>215000.0</v>
      </c>
      <c r="N4" s="79">
        <v>17785.0</v>
      </c>
      <c r="O4" s="79">
        <v>197215.0</v>
      </c>
      <c r="P4" s="77"/>
      <c r="Q4" s="79">
        <v>1.0</v>
      </c>
      <c r="R4" s="79">
        <v>68333.33333</v>
      </c>
      <c r="S4" s="79">
        <v>17956.0</v>
      </c>
      <c r="T4" s="79">
        <v>50377.33333</v>
      </c>
      <c r="U4" s="77"/>
      <c r="V4" s="79">
        <v>1.0</v>
      </c>
      <c r="W4" s="79">
        <v>75555.55556</v>
      </c>
      <c r="X4" s="79">
        <v>19473.0</v>
      </c>
      <c r="Y4" s="79">
        <v>56082.55556</v>
      </c>
      <c r="Z4" s="77"/>
      <c r="AA4" s="79">
        <v>1.0</v>
      </c>
      <c r="AB4" s="79">
        <v>465000.0</v>
      </c>
      <c r="AC4" s="79">
        <v>25546.0</v>
      </c>
      <c r="AD4" s="79">
        <v>439454.0</v>
      </c>
      <c r="AE4" s="77"/>
      <c r="AF4" s="79">
        <v>1.0</v>
      </c>
      <c r="AG4" s="79">
        <v>76000.0</v>
      </c>
      <c r="AH4" s="79">
        <v>26890.0</v>
      </c>
      <c r="AI4" s="79">
        <v>49110.0</v>
      </c>
      <c r="AJ4" s="77"/>
      <c r="AK4" s="79">
        <v>1.0</v>
      </c>
      <c r="AL4" s="79">
        <v>96000.0</v>
      </c>
      <c r="AM4" s="79">
        <v>30997.0</v>
      </c>
      <c r="AN4" s="79">
        <v>65003.0</v>
      </c>
      <c r="AO4" s="77"/>
      <c r="AP4" s="79">
        <v>1.0</v>
      </c>
      <c r="AQ4" s="79">
        <v>37142.85714</v>
      </c>
      <c r="AR4" s="79">
        <v>33096.0</v>
      </c>
      <c r="AS4" s="79">
        <v>4046.857143</v>
      </c>
    </row>
    <row r="5">
      <c r="A5" s="79"/>
      <c r="B5" s="79">
        <v>2.0</v>
      </c>
      <c r="C5" s="79">
        <v>256000.0</v>
      </c>
      <c r="D5" s="79">
        <v>29826.0</v>
      </c>
      <c r="E5" s="79">
        <v>226174.0</v>
      </c>
      <c r="F5" s="77"/>
      <c r="G5" s="79">
        <v>2.0</v>
      </c>
      <c r="H5" s="79">
        <v>197142.8571</v>
      </c>
      <c r="I5" s="79">
        <v>34390.0</v>
      </c>
      <c r="J5" s="79">
        <v>162752.8571</v>
      </c>
      <c r="K5" s="77"/>
      <c r="L5" s="79">
        <v>2.0</v>
      </c>
      <c r="M5" s="79">
        <v>425000.0</v>
      </c>
      <c r="N5" s="79">
        <v>35570.0</v>
      </c>
      <c r="O5" s="79">
        <v>389430.0</v>
      </c>
      <c r="P5" s="77"/>
      <c r="Q5" s="79">
        <v>2.0</v>
      </c>
      <c r="R5" s="79">
        <v>133333.3333</v>
      </c>
      <c r="S5" s="79">
        <v>35912.0</v>
      </c>
      <c r="T5" s="79">
        <v>97421.33333</v>
      </c>
      <c r="U5" s="77"/>
      <c r="V5" s="79">
        <v>2.0</v>
      </c>
      <c r="W5" s="79">
        <v>148888.8889</v>
      </c>
      <c r="X5" s="79">
        <v>38946.0</v>
      </c>
      <c r="Y5" s="79">
        <v>109942.8889</v>
      </c>
      <c r="Z5" s="77"/>
      <c r="AA5" s="79">
        <v>2.0</v>
      </c>
      <c r="AB5" s="79">
        <v>920000.0</v>
      </c>
      <c r="AC5" s="79">
        <v>51092.0</v>
      </c>
      <c r="AD5" s="79">
        <v>868908.0</v>
      </c>
      <c r="AE5" s="77"/>
      <c r="AF5" s="79">
        <v>2.0</v>
      </c>
      <c r="AG5" s="79">
        <v>148000.0</v>
      </c>
      <c r="AH5" s="79">
        <v>53780.0</v>
      </c>
      <c r="AI5" s="79">
        <v>94220.0</v>
      </c>
      <c r="AJ5" s="77"/>
      <c r="AK5" s="79">
        <v>2.0</v>
      </c>
      <c r="AL5" s="79">
        <v>188000.0</v>
      </c>
      <c r="AM5" s="79">
        <v>61994.0</v>
      </c>
      <c r="AN5" s="79">
        <v>126006.0</v>
      </c>
      <c r="AO5" s="77"/>
      <c r="AP5" s="80">
        <v>2.0</v>
      </c>
      <c r="AQ5" s="80">
        <v>71428.57143</v>
      </c>
      <c r="AR5" s="80">
        <v>66192.0</v>
      </c>
      <c r="AS5" s="80">
        <v>5236.571429</v>
      </c>
    </row>
    <row r="6">
      <c r="A6" s="79"/>
      <c r="B6" s="79">
        <v>3.0</v>
      </c>
      <c r="C6" s="79">
        <v>378000.0</v>
      </c>
      <c r="D6" s="79">
        <v>44739.0</v>
      </c>
      <c r="E6" s="79">
        <v>333261.0</v>
      </c>
      <c r="F6" s="77"/>
      <c r="G6" s="79">
        <v>3.0</v>
      </c>
      <c r="H6" s="79">
        <v>291428.5714</v>
      </c>
      <c r="I6" s="79">
        <v>51585.0</v>
      </c>
      <c r="J6" s="79">
        <v>239843.5714</v>
      </c>
      <c r="K6" s="77"/>
      <c r="L6" s="79">
        <v>3.0</v>
      </c>
      <c r="M6" s="79">
        <v>630000.0</v>
      </c>
      <c r="N6" s="79">
        <v>53355.0</v>
      </c>
      <c r="O6" s="79">
        <v>576645.0</v>
      </c>
      <c r="P6" s="77"/>
      <c r="Q6" s="79">
        <v>3.0</v>
      </c>
      <c r="R6" s="79">
        <v>195000.0</v>
      </c>
      <c r="S6" s="79">
        <v>53868.0</v>
      </c>
      <c r="T6" s="79">
        <v>141132.0</v>
      </c>
      <c r="U6" s="77"/>
      <c r="V6" s="79">
        <v>3.0</v>
      </c>
      <c r="W6" s="79">
        <v>220000.0</v>
      </c>
      <c r="X6" s="79">
        <v>58419.0</v>
      </c>
      <c r="Y6" s="79">
        <v>161581.0</v>
      </c>
      <c r="Z6" s="77"/>
      <c r="AA6" s="79">
        <v>3.0</v>
      </c>
      <c r="AB6" s="79">
        <v>1365000.0</v>
      </c>
      <c r="AC6" s="79">
        <v>76638.0</v>
      </c>
      <c r="AD6" s="79">
        <v>1288362.0</v>
      </c>
      <c r="AE6" s="77"/>
      <c r="AF6" s="79">
        <v>3.0</v>
      </c>
      <c r="AG6" s="79">
        <v>216000.0</v>
      </c>
      <c r="AH6" s="79">
        <v>80670.0</v>
      </c>
      <c r="AI6" s="79">
        <v>135330.0</v>
      </c>
      <c r="AJ6" s="77"/>
      <c r="AK6" s="79">
        <v>3.0</v>
      </c>
      <c r="AL6" s="79">
        <v>276000.0</v>
      </c>
      <c r="AM6" s="79">
        <v>92991.0</v>
      </c>
      <c r="AN6" s="79">
        <v>183009.0</v>
      </c>
      <c r="AO6" s="77"/>
      <c r="AP6" s="81">
        <v>3.0</v>
      </c>
      <c r="AQ6" s="81">
        <v>102857.1429</v>
      </c>
      <c r="AR6" s="81">
        <v>99288.0</v>
      </c>
      <c r="AS6" s="81">
        <v>3569.142857</v>
      </c>
    </row>
    <row r="7">
      <c r="A7" s="79"/>
      <c r="B7" s="79">
        <v>4.0</v>
      </c>
      <c r="C7" s="79">
        <v>496000.0</v>
      </c>
      <c r="D7" s="79">
        <v>59652.0</v>
      </c>
      <c r="E7" s="79">
        <v>436348.0</v>
      </c>
      <c r="F7" s="77"/>
      <c r="G7" s="79">
        <v>4.0</v>
      </c>
      <c r="H7" s="79">
        <v>382857.1429</v>
      </c>
      <c r="I7" s="79">
        <v>68780.0</v>
      </c>
      <c r="J7" s="79">
        <v>314077.1429</v>
      </c>
      <c r="K7" s="77"/>
      <c r="L7" s="79">
        <v>4.0</v>
      </c>
      <c r="M7" s="79">
        <v>830000.0</v>
      </c>
      <c r="N7" s="79">
        <v>71140.0</v>
      </c>
      <c r="O7" s="79">
        <v>758860.0</v>
      </c>
      <c r="P7" s="77"/>
      <c r="Q7" s="79">
        <v>4.0</v>
      </c>
      <c r="R7" s="79">
        <v>253333.3333</v>
      </c>
      <c r="S7" s="79">
        <v>71824.0</v>
      </c>
      <c r="T7" s="79">
        <v>181509.3333</v>
      </c>
      <c r="U7" s="77"/>
      <c r="V7" s="79">
        <v>4.0</v>
      </c>
      <c r="W7" s="79">
        <v>288888.8889</v>
      </c>
      <c r="X7" s="79">
        <v>77892.0</v>
      </c>
      <c r="Y7" s="79">
        <v>210996.8889</v>
      </c>
      <c r="Z7" s="77"/>
      <c r="AA7" s="79">
        <v>4.0</v>
      </c>
      <c r="AB7" s="79">
        <v>1800000.0</v>
      </c>
      <c r="AC7" s="79">
        <v>102184.0</v>
      </c>
      <c r="AD7" s="79">
        <v>1697816.0</v>
      </c>
      <c r="AE7" s="77"/>
      <c r="AF7" s="79">
        <v>4.0</v>
      </c>
      <c r="AG7" s="79">
        <v>280000.0</v>
      </c>
      <c r="AH7" s="79">
        <v>107560.0</v>
      </c>
      <c r="AI7" s="79">
        <v>172440.0</v>
      </c>
      <c r="AJ7" s="77"/>
      <c r="AK7" s="79">
        <v>4.0</v>
      </c>
      <c r="AL7" s="79">
        <v>360000.0</v>
      </c>
      <c r="AM7" s="79">
        <v>123988.0</v>
      </c>
      <c r="AN7" s="79">
        <v>236012.0</v>
      </c>
      <c r="AO7" s="77"/>
      <c r="AP7" s="79">
        <v>4.0</v>
      </c>
      <c r="AQ7" s="79">
        <v>131428.5714</v>
      </c>
      <c r="AR7" s="79">
        <v>132384.0</v>
      </c>
      <c r="AS7" s="79">
        <v>-955.4285714</v>
      </c>
    </row>
    <row r="8">
      <c r="A8" s="79"/>
      <c r="B8" s="79">
        <v>5.0</v>
      </c>
      <c r="C8" s="79">
        <v>610000.0</v>
      </c>
      <c r="D8" s="79">
        <v>74565.0</v>
      </c>
      <c r="E8" s="79">
        <v>535435.0</v>
      </c>
      <c r="F8" s="77"/>
      <c r="G8" s="79">
        <v>5.0</v>
      </c>
      <c r="H8" s="79">
        <v>471428.5714</v>
      </c>
      <c r="I8" s="79">
        <v>85975.0</v>
      </c>
      <c r="J8" s="79">
        <v>385453.5714</v>
      </c>
      <c r="K8" s="77"/>
      <c r="L8" s="79">
        <v>5.0</v>
      </c>
      <c r="M8" s="79">
        <v>1025000.0</v>
      </c>
      <c r="N8" s="79">
        <v>88925.0</v>
      </c>
      <c r="O8" s="79">
        <v>936075.0</v>
      </c>
      <c r="P8" s="77"/>
      <c r="Q8" s="79">
        <v>5.0</v>
      </c>
      <c r="R8" s="79">
        <v>308333.3333</v>
      </c>
      <c r="S8" s="79">
        <v>89780.0</v>
      </c>
      <c r="T8" s="79">
        <v>218553.3333</v>
      </c>
      <c r="U8" s="77"/>
      <c r="V8" s="79">
        <v>5.0</v>
      </c>
      <c r="W8" s="79">
        <v>355555.5556</v>
      </c>
      <c r="X8" s="79">
        <v>97365.0</v>
      </c>
      <c r="Y8" s="79">
        <v>258190.5556</v>
      </c>
      <c r="Z8" s="77"/>
      <c r="AA8" s="79">
        <v>5.0</v>
      </c>
      <c r="AB8" s="79">
        <v>2225000.0</v>
      </c>
      <c r="AC8" s="79">
        <v>127730.0</v>
      </c>
      <c r="AD8" s="79">
        <v>2097270.0</v>
      </c>
      <c r="AE8" s="77"/>
      <c r="AF8" s="79">
        <v>5.0</v>
      </c>
      <c r="AG8" s="79">
        <v>340000.0</v>
      </c>
      <c r="AH8" s="79">
        <v>134450.0</v>
      </c>
      <c r="AI8" s="79">
        <v>205550.0</v>
      </c>
      <c r="AJ8" s="77"/>
      <c r="AK8" s="79">
        <v>5.0</v>
      </c>
      <c r="AL8" s="79">
        <v>440000.0</v>
      </c>
      <c r="AM8" s="79">
        <v>154985.0</v>
      </c>
      <c r="AN8" s="79">
        <v>285015.0</v>
      </c>
      <c r="AO8" s="77"/>
      <c r="AP8" s="79">
        <v>5.0</v>
      </c>
      <c r="AQ8" s="79">
        <v>157142.8571</v>
      </c>
      <c r="AR8" s="79">
        <v>165480.0</v>
      </c>
      <c r="AS8" s="79">
        <v>-8337.142857</v>
      </c>
    </row>
    <row r="9">
      <c r="A9" s="79"/>
      <c r="B9" s="79">
        <v>6.0</v>
      </c>
      <c r="C9" s="79">
        <v>720000.0</v>
      </c>
      <c r="D9" s="79">
        <v>89478.0</v>
      </c>
      <c r="E9" s="79">
        <v>630522.0</v>
      </c>
      <c r="F9" s="77"/>
      <c r="G9" s="79">
        <v>6.0</v>
      </c>
      <c r="H9" s="79">
        <v>557142.8571</v>
      </c>
      <c r="I9" s="79">
        <v>103170.0</v>
      </c>
      <c r="J9" s="79">
        <v>453972.8571</v>
      </c>
      <c r="K9" s="77"/>
      <c r="L9" s="79">
        <v>6.0</v>
      </c>
      <c r="M9" s="79">
        <v>1215000.0</v>
      </c>
      <c r="N9" s="79">
        <v>106710.0</v>
      </c>
      <c r="O9" s="79">
        <v>1108290.0</v>
      </c>
      <c r="P9" s="77"/>
      <c r="Q9" s="79">
        <v>6.0</v>
      </c>
      <c r="R9" s="79">
        <v>360000.0</v>
      </c>
      <c r="S9" s="79">
        <v>107736.0</v>
      </c>
      <c r="T9" s="79">
        <v>252264.0</v>
      </c>
      <c r="U9" s="77"/>
      <c r="V9" s="79">
        <v>6.0</v>
      </c>
      <c r="W9" s="79">
        <v>420000.0</v>
      </c>
      <c r="X9" s="79">
        <v>116838.0</v>
      </c>
      <c r="Y9" s="79">
        <v>303162.0</v>
      </c>
      <c r="Z9" s="77"/>
      <c r="AA9" s="79">
        <v>6.0</v>
      </c>
      <c r="AB9" s="79">
        <v>2640000.0</v>
      </c>
      <c r="AC9" s="79">
        <v>153276.0</v>
      </c>
      <c r="AD9" s="79">
        <v>2486724.0</v>
      </c>
      <c r="AE9" s="77"/>
      <c r="AF9" s="79">
        <v>6.0</v>
      </c>
      <c r="AG9" s="79">
        <v>396000.0</v>
      </c>
      <c r="AH9" s="79">
        <v>161340.0</v>
      </c>
      <c r="AI9" s="79">
        <v>234660.0</v>
      </c>
      <c r="AJ9" s="77"/>
      <c r="AK9" s="79">
        <v>6.0</v>
      </c>
      <c r="AL9" s="79">
        <v>516000.0</v>
      </c>
      <c r="AM9" s="79">
        <v>185982.0</v>
      </c>
      <c r="AN9" s="79">
        <v>330018.0</v>
      </c>
      <c r="AO9" s="77"/>
      <c r="AP9" s="79">
        <v>6.0</v>
      </c>
      <c r="AQ9" s="79">
        <v>180000.0</v>
      </c>
      <c r="AR9" s="79">
        <v>198576.0</v>
      </c>
      <c r="AS9" s="79">
        <v>-18576.0</v>
      </c>
    </row>
    <row r="10">
      <c r="A10" s="79"/>
      <c r="B10" s="79">
        <v>7.0</v>
      </c>
      <c r="C10" s="79">
        <v>826000.0</v>
      </c>
      <c r="D10" s="79">
        <v>104391.0</v>
      </c>
      <c r="E10" s="79">
        <v>721609.0</v>
      </c>
      <c r="F10" s="77"/>
      <c r="G10" s="79">
        <v>7.0</v>
      </c>
      <c r="H10" s="79">
        <v>640000.0</v>
      </c>
      <c r="I10" s="79">
        <v>120365.0</v>
      </c>
      <c r="J10" s="79">
        <v>519635.0</v>
      </c>
      <c r="K10" s="77"/>
      <c r="L10" s="79">
        <v>7.0</v>
      </c>
      <c r="M10" s="79">
        <v>1400000.0</v>
      </c>
      <c r="N10" s="79">
        <v>124495.0</v>
      </c>
      <c r="O10" s="79">
        <v>1275505.0</v>
      </c>
      <c r="P10" s="77"/>
      <c r="Q10" s="79">
        <v>7.0</v>
      </c>
      <c r="R10" s="79">
        <v>408333.3333</v>
      </c>
      <c r="S10" s="79">
        <v>125692.0</v>
      </c>
      <c r="T10" s="79">
        <v>282641.3333</v>
      </c>
      <c r="U10" s="77"/>
      <c r="V10" s="79">
        <v>7.0</v>
      </c>
      <c r="W10" s="79">
        <v>482222.2222</v>
      </c>
      <c r="X10" s="79">
        <v>136311.0</v>
      </c>
      <c r="Y10" s="79">
        <v>345911.2222</v>
      </c>
      <c r="Z10" s="77"/>
      <c r="AA10" s="79">
        <v>7.0</v>
      </c>
      <c r="AB10" s="79">
        <v>3045000.0</v>
      </c>
      <c r="AC10" s="79">
        <v>178822.0</v>
      </c>
      <c r="AD10" s="79">
        <v>2866178.0</v>
      </c>
      <c r="AE10" s="77"/>
      <c r="AF10" s="79">
        <v>7.0</v>
      </c>
      <c r="AG10" s="79">
        <v>448000.0</v>
      </c>
      <c r="AH10" s="79">
        <v>188230.0</v>
      </c>
      <c r="AI10" s="79">
        <v>259770.0</v>
      </c>
      <c r="AJ10" s="77"/>
      <c r="AK10" s="79">
        <v>7.0</v>
      </c>
      <c r="AL10" s="79">
        <v>588000.0</v>
      </c>
      <c r="AM10" s="79">
        <v>216979.0</v>
      </c>
      <c r="AN10" s="79">
        <v>371021.0</v>
      </c>
      <c r="AO10" s="77"/>
      <c r="AP10" s="79">
        <v>7.0</v>
      </c>
      <c r="AQ10" s="79">
        <v>200000.0</v>
      </c>
      <c r="AR10" s="79">
        <v>231672.0</v>
      </c>
      <c r="AS10" s="79">
        <v>-31672.0</v>
      </c>
    </row>
    <row r="11">
      <c r="A11" s="79"/>
      <c r="B11" s="79">
        <v>8.0</v>
      </c>
      <c r="C11" s="79">
        <v>928000.0</v>
      </c>
      <c r="D11" s="79">
        <v>119304.0</v>
      </c>
      <c r="E11" s="79">
        <v>808696.0</v>
      </c>
      <c r="F11" s="77"/>
      <c r="G11" s="79">
        <v>8.0</v>
      </c>
      <c r="H11" s="79">
        <v>720000.0</v>
      </c>
      <c r="I11" s="79">
        <v>137560.0</v>
      </c>
      <c r="J11" s="79">
        <v>582440.0</v>
      </c>
      <c r="K11" s="77"/>
      <c r="L11" s="79">
        <v>8.0</v>
      </c>
      <c r="M11" s="79">
        <v>1580000.0</v>
      </c>
      <c r="N11" s="79">
        <v>142280.0</v>
      </c>
      <c r="O11" s="79">
        <v>1437720.0</v>
      </c>
      <c r="P11" s="77"/>
      <c r="Q11" s="79">
        <v>8.0</v>
      </c>
      <c r="R11" s="79">
        <v>453333.3333</v>
      </c>
      <c r="S11" s="79">
        <v>143648.0</v>
      </c>
      <c r="T11" s="79">
        <v>309685.3333</v>
      </c>
      <c r="U11" s="77"/>
      <c r="V11" s="79">
        <v>8.0</v>
      </c>
      <c r="W11" s="79">
        <v>542222.2222</v>
      </c>
      <c r="X11" s="79">
        <v>155784.0</v>
      </c>
      <c r="Y11" s="79">
        <v>386438.2222</v>
      </c>
      <c r="Z11" s="77"/>
      <c r="AA11" s="79">
        <v>8.0</v>
      </c>
      <c r="AB11" s="79">
        <v>3440000.0</v>
      </c>
      <c r="AC11" s="79">
        <v>204368.0</v>
      </c>
      <c r="AD11" s="79">
        <v>3235632.0</v>
      </c>
      <c r="AE11" s="77"/>
      <c r="AF11" s="79">
        <v>8.0</v>
      </c>
      <c r="AG11" s="79">
        <v>496000.0</v>
      </c>
      <c r="AH11" s="79">
        <v>215120.0</v>
      </c>
      <c r="AI11" s="79">
        <v>280880.0</v>
      </c>
      <c r="AJ11" s="77"/>
      <c r="AK11" s="79">
        <v>8.0</v>
      </c>
      <c r="AL11" s="79">
        <v>656000.0</v>
      </c>
      <c r="AM11" s="79">
        <v>247976.0</v>
      </c>
      <c r="AN11" s="79">
        <v>408024.0</v>
      </c>
      <c r="AO11" s="77"/>
      <c r="AP11" s="79">
        <v>8.0</v>
      </c>
      <c r="AQ11" s="79">
        <v>217142.8571</v>
      </c>
      <c r="AR11" s="79">
        <v>264768.0</v>
      </c>
      <c r="AS11" s="79">
        <v>-47625.14286</v>
      </c>
    </row>
    <row r="12">
      <c r="A12" s="79"/>
      <c r="B12" s="79">
        <v>9.0</v>
      </c>
      <c r="C12" s="79">
        <v>1026000.0</v>
      </c>
      <c r="D12" s="79">
        <v>134217.0</v>
      </c>
      <c r="E12" s="79">
        <v>891783.0</v>
      </c>
      <c r="F12" s="77"/>
      <c r="G12" s="79">
        <v>9.0</v>
      </c>
      <c r="H12" s="79">
        <v>797142.8571</v>
      </c>
      <c r="I12" s="79">
        <v>154755.0</v>
      </c>
      <c r="J12" s="79">
        <v>642387.8571</v>
      </c>
      <c r="K12" s="77"/>
      <c r="L12" s="79">
        <v>9.0</v>
      </c>
      <c r="M12" s="79">
        <v>1755000.0</v>
      </c>
      <c r="N12" s="79">
        <v>160065.0</v>
      </c>
      <c r="O12" s="79">
        <v>1594935.0</v>
      </c>
      <c r="P12" s="77"/>
      <c r="Q12" s="79">
        <v>9.0</v>
      </c>
      <c r="R12" s="79">
        <v>495000.0</v>
      </c>
      <c r="S12" s="79">
        <v>161604.0</v>
      </c>
      <c r="T12" s="79">
        <v>333396.0</v>
      </c>
      <c r="U12" s="77"/>
      <c r="V12" s="79">
        <v>9.0</v>
      </c>
      <c r="W12" s="79">
        <v>600000.0</v>
      </c>
      <c r="X12" s="79">
        <v>175257.0</v>
      </c>
      <c r="Y12" s="79">
        <v>424743.0</v>
      </c>
      <c r="Z12" s="77"/>
      <c r="AA12" s="79">
        <v>9.0</v>
      </c>
      <c r="AB12" s="79">
        <v>3825000.0</v>
      </c>
      <c r="AC12" s="79">
        <v>229914.0</v>
      </c>
      <c r="AD12" s="79">
        <v>3595086.0</v>
      </c>
      <c r="AE12" s="77"/>
      <c r="AF12" s="79">
        <v>9.0</v>
      </c>
      <c r="AG12" s="79">
        <v>540000.0</v>
      </c>
      <c r="AH12" s="79">
        <v>242010.0</v>
      </c>
      <c r="AI12" s="79">
        <v>297990.0</v>
      </c>
      <c r="AJ12" s="77"/>
      <c r="AK12" s="79">
        <v>9.0</v>
      </c>
      <c r="AL12" s="79">
        <v>720000.0</v>
      </c>
      <c r="AM12" s="79">
        <v>278973.0</v>
      </c>
      <c r="AN12" s="79">
        <v>441027.0</v>
      </c>
      <c r="AO12" s="77"/>
      <c r="AP12" s="79">
        <v>9.0</v>
      </c>
      <c r="AQ12" s="79">
        <v>231428.5714</v>
      </c>
      <c r="AR12" s="79">
        <v>297864.0</v>
      </c>
      <c r="AS12" s="79">
        <v>-66435.42857</v>
      </c>
    </row>
    <row r="13">
      <c r="A13" s="79"/>
      <c r="B13" s="79">
        <v>10.0</v>
      </c>
      <c r="C13" s="79">
        <v>1120000.0</v>
      </c>
      <c r="D13" s="79">
        <v>149130.0</v>
      </c>
      <c r="E13" s="79">
        <v>970870.0</v>
      </c>
      <c r="F13" s="77"/>
      <c r="G13" s="79">
        <v>10.0</v>
      </c>
      <c r="H13" s="79">
        <v>871428.5714</v>
      </c>
      <c r="I13" s="79">
        <v>171950.0</v>
      </c>
      <c r="J13" s="79">
        <v>699478.5714</v>
      </c>
      <c r="K13" s="77"/>
      <c r="L13" s="79">
        <v>10.0</v>
      </c>
      <c r="M13" s="79">
        <v>1925000.0</v>
      </c>
      <c r="N13" s="79">
        <v>177850.0</v>
      </c>
      <c r="O13" s="79">
        <v>1747150.0</v>
      </c>
      <c r="P13" s="77"/>
      <c r="Q13" s="79">
        <v>10.0</v>
      </c>
      <c r="R13" s="79">
        <v>533333.3333</v>
      </c>
      <c r="S13" s="79">
        <v>179560.0</v>
      </c>
      <c r="T13" s="79">
        <v>353773.3333</v>
      </c>
      <c r="U13" s="77"/>
      <c r="V13" s="79">
        <v>10.0</v>
      </c>
      <c r="W13" s="79">
        <v>655555.5556</v>
      </c>
      <c r="X13" s="79">
        <v>194730.0</v>
      </c>
      <c r="Y13" s="79">
        <v>460825.5556</v>
      </c>
      <c r="Z13" s="77"/>
      <c r="AA13" s="79">
        <v>10.0</v>
      </c>
      <c r="AB13" s="79">
        <v>4200000.0</v>
      </c>
      <c r="AC13" s="79">
        <v>255460.0</v>
      </c>
      <c r="AD13" s="79">
        <v>3944540.0</v>
      </c>
      <c r="AE13" s="77"/>
      <c r="AF13" s="79">
        <v>10.0</v>
      </c>
      <c r="AG13" s="79">
        <v>580000.0</v>
      </c>
      <c r="AH13" s="79">
        <v>268900.0</v>
      </c>
      <c r="AI13" s="79">
        <v>311100.0</v>
      </c>
      <c r="AJ13" s="77"/>
      <c r="AK13" s="79">
        <v>10.0</v>
      </c>
      <c r="AL13" s="79">
        <v>780000.0</v>
      </c>
      <c r="AM13" s="79">
        <v>309970.0</v>
      </c>
      <c r="AN13" s="79">
        <v>470030.0</v>
      </c>
      <c r="AO13" s="77"/>
      <c r="AP13" s="79">
        <v>10.0</v>
      </c>
      <c r="AQ13" s="79">
        <v>242857.1429</v>
      </c>
      <c r="AR13" s="79">
        <v>330960.0</v>
      </c>
      <c r="AS13" s="79">
        <v>-88102.85714</v>
      </c>
    </row>
    <row r="14">
      <c r="A14" s="79"/>
      <c r="B14" s="79">
        <v>11.0</v>
      </c>
      <c r="C14" s="79">
        <v>1210000.0</v>
      </c>
      <c r="D14" s="79">
        <v>164043.0</v>
      </c>
      <c r="E14" s="79">
        <v>1045957.0</v>
      </c>
      <c r="F14" s="77"/>
      <c r="G14" s="79">
        <v>11.0</v>
      </c>
      <c r="H14" s="79">
        <v>942857.1429</v>
      </c>
      <c r="I14" s="79">
        <v>189145.0</v>
      </c>
      <c r="J14" s="79">
        <v>753712.1429</v>
      </c>
      <c r="K14" s="77"/>
      <c r="L14" s="79">
        <v>11.0</v>
      </c>
      <c r="M14" s="79">
        <v>2090000.0</v>
      </c>
      <c r="N14" s="79">
        <v>195635.0</v>
      </c>
      <c r="O14" s="79">
        <v>1894365.0</v>
      </c>
      <c r="P14" s="77"/>
      <c r="Q14" s="79">
        <v>11.0</v>
      </c>
      <c r="R14" s="79">
        <v>568333.3333</v>
      </c>
      <c r="S14" s="79">
        <v>197516.0</v>
      </c>
      <c r="T14" s="79">
        <v>370817.3333</v>
      </c>
      <c r="U14" s="77"/>
      <c r="V14" s="79">
        <v>11.0</v>
      </c>
      <c r="W14" s="79">
        <v>708888.8889</v>
      </c>
      <c r="X14" s="79">
        <v>214203.0</v>
      </c>
      <c r="Y14" s="79">
        <v>494685.8889</v>
      </c>
      <c r="Z14" s="77"/>
      <c r="AA14" s="79">
        <v>11.0</v>
      </c>
      <c r="AB14" s="79">
        <v>4565000.0</v>
      </c>
      <c r="AC14" s="79">
        <v>281006.0</v>
      </c>
      <c r="AD14" s="79">
        <v>4283994.0</v>
      </c>
      <c r="AE14" s="77"/>
      <c r="AF14" s="79">
        <v>11.0</v>
      </c>
      <c r="AG14" s="79">
        <v>616000.0</v>
      </c>
      <c r="AH14" s="79">
        <v>295790.0</v>
      </c>
      <c r="AI14" s="79">
        <v>320210.0</v>
      </c>
      <c r="AJ14" s="77"/>
      <c r="AK14" s="79">
        <v>11.0</v>
      </c>
      <c r="AL14" s="79">
        <v>836000.0</v>
      </c>
      <c r="AM14" s="79">
        <v>340967.0</v>
      </c>
      <c r="AN14" s="79">
        <v>495033.0</v>
      </c>
      <c r="AO14" s="77"/>
      <c r="AP14" s="79">
        <v>11.0</v>
      </c>
      <c r="AQ14" s="79">
        <v>251428.5714</v>
      </c>
      <c r="AR14" s="79">
        <v>364056.0</v>
      </c>
      <c r="AS14" s="79">
        <v>-112627.4286</v>
      </c>
    </row>
    <row r="15">
      <c r="A15" s="79"/>
      <c r="B15" s="79">
        <v>12.0</v>
      </c>
      <c r="C15" s="79">
        <v>1296000.0</v>
      </c>
      <c r="D15" s="79">
        <v>178956.0</v>
      </c>
      <c r="E15" s="79">
        <v>1117044.0</v>
      </c>
      <c r="F15" s="77"/>
      <c r="G15" s="79">
        <v>12.0</v>
      </c>
      <c r="H15" s="79">
        <v>1011428.571</v>
      </c>
      <c r="I15" s="79">
        <v>206340.0</v>
      </c>
      <c r="J15" s="79">
        <v>805088.5714</v>
      </c>
      <c r="K15" s="77"/>
      <c r="L15" s="79">
        <v>12.0</v>
      </c>
      <c r="M15" s="79">
        <v>2250000.0</v>
      </c>
      <c r="N15" s="79">
        <v>213420.0</v>
      </c>
      <c r="O15" s="79">
        <v>2036580.0</v>
      </c>
      <c r="P15" s="77"/>
      <c r="Q15" s="79">
        <v>12.0</v>
      </c>
      <c r="R15" s="79">
        <v>600000.0</v>
      </c>
      <c r="S15" s="79">
        <v>215472.0</v>
      </c>
      <c r="T15" s="79">
        <v>384528.0</v>
      </c>
      <c r="U15" s="77"/>
      <c r="V15" s="79">
        <v>12.0</v>
      </c>
      <c r="W15" s="79">
        <v>760000.0</v>
      </c>
      <c r="X15" s="79">
        <v>233676.0</v>
      </c>
      <c r="Y15" s="79">
        <v>526324.0</v>
      </c>
      <c r="Z15" s="77"/>
      <c r="AA15" s="79">
        <v>12.0</v>
      </c>
      <c r="AB15" s="79">
        <v>4920000.0</v>
      </c>
      <c r="AC15" s="79">
        <v>306552.0</v>
      </c>
      <c r="AD15" s="79">
        <v>4613448.0</v>
      </c>
      <c r="AE15" s="77"/>
      <c r="AF15" s="79">
        <v>12.0</v>
      </c>
      <c r="AG15" s="79">
        <v>648000.0</v>
      </c>
      <c r="AH15" s="79">
        <v>322680.0</v>
      </c>
      <c r="AI15" s="79">
        <v>325320.0</v>
      </c>
      <c r="AJ15" s="77"/>
      <c r="AK15" s="79">
        <v>12.0</v>
      </c>
      <c r="AL15" s="79">
        <v>888000.0</v>
      </c>
      <c r="AM15" s="79">
        <v>371964.0</v>
      </c>
      <c r="AN15" s="79">
        <v>516036.0</v>
      </c>
      <c r="AO15" s="77"/>
      <c r="AP15" s="79">
        <v>12.0</v>
      </c>
      <c r="AQ15" s="79">
        <v>257142.8571</v>
      </c>
      <c r="AR15" s="79">
        <v>397152.0</v>
      </c>
      <c r="AS15" s="79">
        <v>-140009.1429</v>
      </c>
    </row>
    <row r="16">
      <c r="A16" s="79"/>
      <c r="B16" s="79">
        <v>13.0</v>
      </c>
      <c r="C16" s="79">
        <v>1378000.0</v>
      </c>
      <c r="D16" s="79">
        <v>193869.0</v>
      </c>
      <c r="E16" s="79">
        <v>1184131.0</v>
      </c>
      <c r="F16" s="77"/>
      <c r="G16" s="79">
        <v>13.0</v>
      </c>
      <c r="H16" s="79">
        <v>1077142.857</v>
      </c>
      <c r="I16" s="79">
        <v>223535.0</v>
      </c>
      <c r="J16" s="79">
        <v>853607.8571</v>
      </c>
      <c r="K16" s="77"/>
      <c r="L16" s="79">
        <v>13.0</v>
      </c>
      <c r="M16" s="79">
        <v>2405000.0</v>
      </c>
      <c r="N16" s="79">
        <v>231205.0</v>
      </c>
      <c r="O16" s="79">
        <v>2173795.0</v>
      </c>
      <c r="P16" s="77"/>
      <c r="Q16" s="79">
        <v>13.0</v>
      </c>
      <c r="R16" s="79">
        <v>628333.3333</v>
      </c>
      <c r="S16" s="79">
        <v>233428.0</v>
      </c>
      <c r="T16" s="79">
        <v>394905.3333</v>
      </c>
      <c r="U16" s="77"/>
      <c r="V16" s="79">
        <v>13.0</v>
      </c>
      <c r="W16" s="79">
        <v>808888.8889</v>
      </c>
      <c r="X16" s="79">
        <v>253149.0</v>
      </c>
      <c r="Y16" s="79">
        <v>555739.8889</v>
      </c>
      <c r="Z16" s="77"/>
      <c r="AA16" s="79">
        <v>13.0</v>
      </c>
      <c r="AB16" s="79">
        <v>5265000.0</v>
      </c>
      <c r="AC16" s="79">
        <v>332098.0</v>
      </c>
      <c r="AD16" s="79">
        <v>4932902.0</v>
      </c>
      <c r="AE16" s="77"/>
      <c r="AF16" s="80">
        <v>13.0</v>
      </c>
      <c r="AG16" s="80">
        <v>676000.0</v>
      </c>
      <c r="AH16" s="80">
        <v>349570.0</v>
      </c>
      <c r="AI16" s="80">
        <v>326430.0</v>
      </c>
      <c r="AJ16" s="77"/>
      <c r="AK16" s="79">
        <v>13.0</v>
      </c>
      <c r="AL16" s="79">
        <v>936000.0</v>
      </c>
      <c r="AM16" s="79">
        <v>402961.0</v>
      </c>
      <c r="AN16" s="79">
        <v>533039.0</v>
      </c>
      <c r="AO16" s="77"/>
      <c r="AP16" s="79">
        <v>13.0</v>
      </c>
      <c r="AQ16" s="79">
        <v>260000.0</v>
      </c>
      <c r="AR16" s="79">
        <v>430248.0</v>
      </c>
      <c r="AS16" s="79">
        <v>-170248.0</v>
      </c>
    </row>
    <row r="17">
      <c r="A17" s="79"/>
      <c r="B17" s="79">
        <v>14.0</v>
      </c>
      <c r="C17" s="79">
        <v>1456000.0</v>
      </c>
      <c r="D17" s="79">
        <v>208782.0</v>
      </c>
      <c r="E17" s="79">
        <v>1247218.0</v>
      </c>
      <c r="G17" s="79">
        <v>14.0</v>
      </c>
      <c r="H17" s="79">
        <v>1140000.0</v>
      </c>
      <c r="I17" s="79">
        <v>240730.0</v>
      </c>
      <c r="J17" s="79">
        <v>899270.0</v>
      </c>
      <c r="K17" s="77"/>
      <c r="L17" s="79">
        <v>14.0</v>
      </c>
      <c r="M17" s="79">
        <v>2555000.0</v>
      </c>
      <c r="N17" s="79">
        <v>248990.0</v>
      </c>
      <c r="O17" s="79">
        <v>2306010.0</v>
      </c>
      <c r="P17" s="77"/>
      <c r="Q17" s="79">
        <v>14.0</v>
      </c>
      <c r="R17" s="79">
        <v>653333.3333</v>
      </c>
      <c r="S17" s="79">
        <v>251384.0</v>
      </c>
      <c r="T17" s="79">
        <v>401949.3333</v>
      </c>
      <c r="U17" s="77"/>
      <c r="V17" s="79">
        <v>14.0</v>
      </c>
      <c r="W17" s="79">
        <v>855555.5556</v>
      </c>
      <c r="X17" s="79">
        <v>272622.0</v>
      </c>
      <c r="Y17" s="79">
        <v>582933.5556</v>
      </c>
      <c r="Z17" s="77"/>
      <c r="AA17" s="79">
        <v>14.0</v>
      </c>
      <c r="AB17" s="79">
        <v>5600000.0</v>
      </c>
      <c r="AC17" s="79">
        <v>357644.0</v>
      </c>
      <c r="AD17" s="79">
        <v>5242356.0</v>
      </c>
      <c r="AE17" s="77"/>
      <c r="AF17" s="79">
        <v>14.0</v>
      </c>
      <c r="AG17" s="79">
        <v>700000.0</v>
      </c>
      <c r="AH17" s="79">
        <v>376460.0</v>
      </c>
      <c r="AI17" s="79">
        <v>323540.0</v>
      </c>
      <c r="AJ17" s="77"/>
      <c r="AK17" s="79">
        <v>14.0</v>
      </c>
      <c r="AL17" s="79">
        <v>980000.0</v>
      </c>
      <c r="AM17" s="79">
        <v>433958.0</v>
      </c>
      <c r="AN17" s="79">
        <v>546042.0</v>
      </c>
      <c r="AO17" s="77"/>
      <c r="AP17" s="79">
        <v>14.0</v>
      </c>
      <c r="AQ17" s="79">
        <v>260000.0</v>
      </c>
      <c r="AR17" s="79">
        <v>463344.0</v>
      </c>
      <c r="AS17" s="79">
        <v>-203344.0</v>
      </c>
    </row>
    <row r="18">
      <c r="A18" s="79"/>
      <c r="B18" s="79">
        <v>15.0</v>
      </c>
      <c r="C18" s="79">
        <v>1530000.0</v>
      </c>
      <c r="D18" s="79">
        <v>223695.0</v>
      </c>
      <c r="E18" s="79">
        <v>1306305.0</v>
      </c>
      <c r="F18" s="77"/>
      <c r="G18" s="79">
        <v>15.0</v>
      </c>
      <c r="H18" s="79">
        <v>1200000.0</v>
      </c>
      <c r="I18" s="79">
        <v>257925.0</v>
      </c>
      <c r="J18" s="79">
        <v>942075.0</v>
      </c>
      <c r="K18" s="77"/>
      <c r="L18" s="79">
        <v>15.0</v>
      </c>
      <c r="M18" s="79">
        <v>2700000.0</v>
      </c>
      <c r="N18" s="79">
        <v>266775.0</v>
      </c>
      <c r="O18" s="79">
        <v>2433225.0</v>
      </c>
      <c r="P18" s="77"/>
      <c r="Q18" s="79">
        <v>15.0</v>
      </c>
      <c r="R18" s="79">
        <v>675000.0</v>
      </c>
      <c r="S18" s="79">
        <v>269340.0</v>
      </c>
      <c r="T18" s="79">
        <v>405660.0</v>
      </c>
      <c r="U18" s="77"/>
      <c r="V18" s="79">
        <v>15.0</v>
      </c>
      <c r="W18" s="79">
        <v>900000.0</v>
      </c>
      <c r="X18" s="79">
        <v>292095.0</v>
      </c>
      <c r="Y18" s="79">
        <v>607905.0</v>
      </c>
      <c r="Z18" s="77"/>
      <c r="AA18" s="79">
        <v>15.0</v>
      </c>
      <c r="AB18" s="79">
        <v>5925000.0</v>
      </c>
      <c r="AC18" s="79">
        <v>383190.0</v>
      </c>
      <c r="AD18" s="79">
        <v>5541810.0</v>
      </c>
      <c r="AE18" s="77"/>
      <c r="AF18" s="79">
        <v>15.0</v>
      </c>
      <c r="AG18" s="79">
        <v>720000.0</v>
      </c>
      <c r="AH18" s="79">
        <v>403350.0</v>
      </c>
      <c r="AI18" s="79">
        <v>316650.0</v>
      </c>
      <c r="AJ18" s="77"/>
      <c r="AK18" s="79">
        <v>15.0</v>
      </c>
      <c r="AL18" s="79">
        <v>1020000.0</v>
      </c>
      <c r="AM18" s="79">
        <v>464955.0</v>
      </c>
      <c r="AN18" s="79">
        <v>555045.0</v>
      </c>
      <c r="AO18" s="77"/>
      <c r="AP18" s="79">
        <v>15.0</v>
      </c>
      <c r="AQ18" s="79">
        <v>257142.8571</v>
      </c>
      <c r="AR18" s="79">
        <v>496440.0</v>
      </c>
      <c r="AS18" s="79">
        <v>-239297.1429</v>
      </c>
    </row>
    <row r="19">
      <c r="A19" s="79"/>
      <c r="B19" s="79">
        <v>16.0</v>
      </c>
      <c r="C19" s="79">
        <v>1600000.0</v>
      </c>
      <c r="D19" s="79">
        <v>238608.0</v>
      </c>
      <c r="E19" s="79">
        <v>1361392.0</v>
      </c>
      <c r="F19" s="77"/>
      <c r="G19" s="79">
        <v>16.0</v>
      </c>
      <c r="H19" s="79">
        <v>1257142.857</v>
      </c>
      <c r="I19" s="79">
        <v>275120.0</v>
      </c>
      <c r="J19" s="79">
        <v>982022.8571</v>
      </c>
      <c r="K19" s="77"/>
      <c r="L19" s="79">
        <v>16.0</v>
      </c>
      <c r="M19" s="79">
        <v>2840000.0</v>
      </c>
      <c r="N19" s="79">
        <v>284560.0</v>
      </c>
      <c r="O19" s="79">
        <v>2555440.0</v>
      </c>
      <c r="P19" s="77"/>
      <c r="Q19" s="80">
        <v>16.0</v>
      </c>
      <c r="R19" s="80">
        <v>693333.3333</v>
      </c>
      <c r="S19" s="80">
        <v>287296.0</v>
      </c>
      <c r="T19" s="80">
        <v>406037.3333</v>
      </c>
      <c r="U19" s="77"/>
      <c r="V19" s="79">
        <v>16.0</v>
      </c>
      <c r="W19" s="79">
        <v>942222.2222</v>
      </c>
      <c r="X19" s="79">
        <v>311568.0</v>
      </c>
      <c r="Y19" s="79">
        <v>630654.2222</v>
      </c>
      <c r="Z19" s="77"/>
      <c r="AA19" s="79">
        <v>16.0</v>
      </c>
      <c r="AB19" s="79">
        <v>6240000.0</v>
      </c>
      <c r="AC19" s="79">
        <v>408736.0</v>
      </c>
      <c r="AD19" s="79">
        <v>5831264.0</v>
      </c>
      <c r="AE19" s="77"/>
      <c r="AF19" s="79">
        <v>16.0</v>
      </c>
      <c r="AG19" s="79">
        <v>736000.0</v>
      </c>
      <c r="AH19" s="79">
        <v>430240.0</v>
      </c>
      <c r="AI19" s="79">
        <v>305760.0</v>
      </c>
      <c r="AJ19" s="77"/>
      <c r="AK19" s="79">
        <v>16.0</v>
      </c>
      <c r="AL19" s="79">
        <v>1056000.0</v>
      </c>
      <c r="AM19" s="79">
        <v>495952.0</v>
      </c>
      <c r="AN19" s="79">
        <v>560048.0</v>
      </c>
      <c r="AO19" s="77"/>
      <c r="AP19" s="79">
        <v>16.0</v>
      </c>
      <c r="AQ19" s="79">
        <v>251428.5714</v>
      </c>
      <c r="AR19" s="79">
        <v>529536.0</v>
      </c>
      <c r="AS19" s="79">
        <v>-278107.4286</v>
      </c>
    </row>
    <row r="20">
      <c r="A20" s="79"/>
      <c r="B20" s="79">
        <v>17.0</v>
      </c>
      <c r="C20" s="79">
        <v>1666000.0</v>
      </c>
      <c r="D20" s="79">
        <v>253521.0</v>
      </c>
      <c r="E20" s="79">
        <v>1412479.0</v>
      </c>
      <c r="F20" s="77"/>
      <c r="G20" s="79">
        <v>17.0</v>
      </c>
      <c r="H20" s="79">
        <v>1311428.571</v>
      </c>
      <c r="I20" s="79">
        <v>292315.0</v>
      </c>
      <c r="J20" s="79">
        <v>1019113.571</v>
      </c>
      <c r="K20" s="77"/>
      <c r="L20" s="79">
        <v>17.0</v>
      </c>
      <c r="M20" s="79">
        <v>2975000.0</v>
      </c>
      <c r="N20" s="79">
        <v>302345.0</v>
      </c>
      <c r="O20" s="79">
        <v>2672655.0</v>
      </c>
      <c r="P20" s="77"/>
      <c r="Q20" s="79">
        <v>17.0</v>
      </c>
      <c r="R20" s="79">
        <v>708333.3333</v>
      </c>
      <c r="S20" s="79">
        <v>305252.0</v>
      </c>
      <c r="T20" s="79">
        <v>403081.3333</v>
      </c>
      <c r="U20" s="77"/>
      <c r="V20" s="79">
        <v>17.0</v>
      </c>
      <c r="W20" s="79">
        <v>982222.2222</v>
      </c>
      <c r="X20" s="79">
        <v>331041.0</v>
      </c>
      <c r="Y20" s="79">
        <v>651181.2222</v>
      </c>
      <c r="Z20" s="77"/>
      <c r="AA20" s="79">
        <v>17.0</v>
      </c>
      <c r="AB20" s="79">
        <v>6545000.0</v>
      </c>
      <c r="AC20" s="79">
        <v>434282.0</v>
      </c>
      <c r="AD20" s="79">
        <v>6110718.0</v>
      </c>
      <c r="AE20" s="77"/>
      <c r="AF20" s="79">
        <v>17.0</v>
      </c>
      <c r="AG20" s="79">
        <v>748000.0</v>
      </c>
      <c r="AH20" s="79">
        <v>457130.0</v>
      </c>
      <c r="AI20" s="79">
        <v>290870.0</v>
      </c>
      <c r="AJ20" s="77"/>
      <c r="AK20" s="80">
        <v>17.0</v>
      </c>
      <c r="AL20" s="80">
        <v>1088000.0</v>
      </c>
      <c r="AM20" s="80">
        <v>526949.0</v>
      </c>
      <c r="AN20" s="80">
        <v>561051.0</v>
      </c>
      <c r="AO20" s="77"/>
      <c r="AP20" s="79">
        <v>17.0</v>
      </c>
      <c r="AQ20" s="79">
        <v>242857.1429</v>
      </c>
      <c r="AR20" s="79">
        <v>562632.0</v>
      </c>
      <c r="AS20" s="79">
        <v>-319774.8571</v>
      </c>
    </row>
    <row r="21">
      <c r="A21" s="79"/>
      <c r="B21" s="79">
        <v>18.0</v>
      </c>
      <c r="C21" s="79">
        <v>1728000.0</v>
      </c>
      <c r="D21" s="79">
        <v>268434.0</v>
      </c>
      <c r="E21" s="79">
        <v>1459566.0</v>
      </c>
      <c r="F21" s="77"/>
      <c r="G21" s="79">
        <v>18.0</v>
      </c>
      <c r="H21" s="79">
        <v>1362857.143</v>
      </c>
      <c r="I21" s="79">
        <v>309510.0</v>
      </c>
      <c r="J21" s="79">
        <v>1053347.143</v>
      </c>
      <c r="K21" s="77"/>
      <c r="L21" s="79">
        <v>18.0</v>
      </c>
      <c r="M21" s="79">
        <v>3105000.0</v>
      </c>
      <c r="N21" s="79">
        <v>320130.0</v>
      </c>
      <c r="O21" s="79">
        <v>2784870.0</v>
      </c>
      <c r="P21" s="77"/>
      <c r="Q21" s="79">
        <v>18.0</v>
      </c>
      <c r="R21" s="79">
        <v>720000.0</v>
      </c>
      <c r="S21" s="79">
        <v>323208.0</v>
      </c>
      <c r="T21" s="79">
        <v>396792.0</v>
      </c>
      <c r="U21" s="77"/>
      <c r="V21" s="79">
        <v>18.0</v>
      </c>
      <c r="W21" s="79">
        <v>1020000.0</v>
      </c>
      <c r="X21" s="79">
        <v>350514.0</v>
      </c>
      <c r="Y21" s="79">
        <v>669486.0</v>
      </c>
      <c r="Z21" s="77"/>
      <c r="AA21" s="79">
        <v>18.0</v>
      </c>
      <c r="AB21" s="79">
        <v>6840000.0</v>
      </c>
      <c r="AC21" s="79">
        <v>459828.0</v>
      </c>
      <c r="AD21" s="79">
        <v>6380172.0</v>
      </c>
      <c r="AE21" s="77"/>
      <c r="AF21" s="79">
        <v>18.0</v>
      </c>
      <c r="AG21" s="79">
        <v>756000.0</v>
      </c>
      <c r="AH21" s="79">
        <v>484020.0</v>
      </c>
      <c r="AI21" s="79">
        <v>271980.0</v>
      </c>
      <c r="AJ21" s="77"/>
      <c r="AK21" s="79">
        <v>18.0</v>
      </c>
      <c r="AL21" s="79">
        <v>1116000.0</v>
      </c>
      <c r="AM21" s="79">
        <v>557946.0</v>
      </c>
      <c r="AN21" s="79">
        <v>558054.0</v>
      </c>
      <c r="AO21" s="77"/>
      <c r="AP21" s="79">
        <v>18.0</v>
      </c>
      <c r="AQ21" s="79">
        <v>231428.5714</v>
      </c>
      <c r="AR21" s="79">
        <v>595728.0</v>
      </c>
      <c r="AS21" s="79">
        <v>-364299.4286</v>
      </c>
    </row>
    <row r="22">
      <c r="A22" s="79"/>
      <c r="B22" s="79">
        <v>19.0</v>
      </c>
      <c r="C22" s="79">
        <v>1786000.0</v>
      </c>
      <c r="D22" s="79">
        <v>283347.0</v>
      </c>
      <c r="E22" s="79">
        <v>1502653.0</v>
      </c>
      <c r="F22" s="77"/>
      <c r="G22" s="79">
        <v>19.0</v>
      </c>
      <c r="H22" s="79">
        <v>1411428.571</v>
      </c>
      <c r="I22" s="79">
        <v>326705.0</v>
      </c>
      <c r="J22" s="79">
        <v>1084723.571</v>
      </c>
      <c r="K22" s="77"/>
      <c r="L22" s="79">
        <v>19.0</v>
      </c>
      <c r="M22" s="79">
        <v>3230000.0</v>
      </c>
      <c r="N22" s="79">
        <v>337915.0</v>
      </c>
      <c r="O22" s="79">
        <v>2892085.0</v>
      </c>
      <c r="P22" s="77"/>
      <c r="Q22" s="79">
        <v>19.0</v>
      </c>
      <c r="R22" s="79">
        <v>728333.3333</v>
      </c>
      <c r="S22" s="79">
        <v>341164.0</v>
      </c>
      <c r="T22" s="79">
        <v>387169.3333</v>
      </c>
      <c r="U22" s="77"/>
      <c r="V22" s="79">
        <v>19.0</v>
      </c>
      <c r="W22" s="79">
        <v>1055555.556</v>
      </c>
      <c r="X22" s="79">
        <v>369987.0</v>
      </c>
      <c r="Y22" s="79">
        <v>685568.5556</v>
      </c>
      <c r="Z22" s="77"/>
      <c r="AA22" s="79">
        <v>19.0</v>
      </c>
      <c r="AB22" s="79">
        <v>7125000.0</v>
      </c>
      <c r="AC22" s="79">
        <v>485374.0</v>
      </c>
      <c r="AD22" s="79">
        <v>6639626.0</v>
      </c>
      <c r="AE22" s="77"/>
      <c r="AF22" s="79">
        <v>19.0</v>
      </c>
      <c r="AG22" s="79">
        <v>760000.0</v>
      </c>
      <c r="AH22" s="79">
        <v>510910.0</v>
      </c>
      <c r="AI22" s="79">
        <v>249090.0</v>
      </c>
      <c r="AJ22" s="77"/>
      <c r="AK22" s="79">
        <v>19.0</v>
      </c>
      <c r="AL22" s="79">
        <v>1140000.0</v>
      </c>
      <c r="AM22" s="79">
        <v>588943.0</v>
      </c>
      <c r="AN22" s="79">
        <v>551057.0</v>
      </c>
      <c r="AO22" s="77"/>
      <c r="AP22" s="79">
        <v>19.0</v>
      </c>
      <c r="AQ22" s="79">
        <v>217142.8571</v>
      </c>
      <c r="AR22" s="79">
        <v>628824.0</v>
      </c>
      <c r="AS22" s="79">
        <v>-411681.1429</v>
      </c>
    </row>
    <row r="23">
      <c r="A23" s="79"/>
      <c r="B23" s="79">
        <v>20.0</v>
      </c>
      <c r="C23" s="79">
        <v>1840000.0</v>
      </c>
      <c r="D23" s="79">
        <v>298260.0</v>
      </c>
      <c r="E23" s="79">
        <v>1541740.0</v>
      </c>
      <c r="F23" s="77"/>
      <c r="G23" s="79">
        <v>20.0</v>
      </c>
      <c r="H23" s="79">
        <v>1457142.857</v>
      </c>
      <c r="I23" s="79">
        <v>343900.0</v>
      </c>
      <c r="J23" s="79">
        <v>1113242.857</v>
      </c>
      <c r="K23" s="77"/>
      <c r="L23" s="79">
        <v>20.0</v>
      </c>
      <c r="M23" s="79">
        <v>3350000.0</v>
      </c>
      <c r="N23" s="79">
        <v>355700.0</v>
      </c>
      <c r="O23" s="79">
        <v>2994300.0</v>
      </c>
      <c r="P23" s="77"/>
      <c r="Q23" s="79">
        <v>20.0</v>
      </c>
      <c r="R23" s="79">
        <v>733333.3333</v>
      </c>
      <c r="S23" s="79">
        <v>359120.0</v>
      </c>
      <c r="T23" s="79">
        <v>374213.3333</v>
      </c>
      <c r="U23" s="77"/>
      <c r="V23" s="79">
        <v>20.0</v>
      </c>
      <c r="W23" s="79">
        <v>1088888.889</v>
      </c>
      <c r="X23" s="79">
        <v>389460.0</v>
      </c>
      <c r="Y23" s="79">
        <v>699428.8889</v>
      </c>
      <c r="Z23" s="77"/>
      <c r="AA23" s="79">
        <v>20.0</v>
      </c>
      <c r="AB23" s="79">
        <v>7400000.0</v>
      </c>
      <c r="AC23" s="79">
        <v>510920.0</v>
      </c>
      <c r="AD23" s="79">
        <v>6889080.0</v>
      </c>
      <c r="AE23" s="77"/>
      <c r="AF23" s="79">
        <v>20.0</v>
      </c>
      <c r="AG23" s="79">
        <v>760000.0</v>
      </c>
      <c r="AH23" s="79">
        <v>537800.0</v>
      </c>
      <c r="AI23" s="79">
        <v>222200.0</v>
      </c>
      <c r="AJ23" s="77"/>
      <c r="AK23" s="79">
        <v>20.0</v>
      </c>
      <c r="AL23" s="79">
        <v>1160000.0</v>
      </c>
      <c r="AM23" s="79">
        <v>619940.0</v>
      </c>
      <c r="AN23" s="79">
        <v>540060.0</v>
      </c>
      <c r="AO23" s="77"/>
      <c r="AP23" s="79">
        <v>20.0</v>
      </c>
      <c r="AQ23" s="79">
        <v>200000.0</v>
      </c>
      <c r="AR23" s="79">
        <v>661920.0</v>
      </c>
      <c r="AS23" s="79">
        <v>-461920.0</v>
      </c>
    </row>
    <row r="24">
      <c r="A24" s="79"/>
      <c r="B24" s="79">
        <v>21.0</v>
      </c>
      <c r="C24" s="79">
        <v>1890000.0</v>
      </c>
      <c r="D24" s="79">
        <v>313173.0</v>
      </c>
      <c r="E24" s="79">
        <v>1576827.0</v>
      </c>
      <c r="F24" s="77"/>
      <c r="G24" s="79">
        <v>21.0</v>
      </c>
      <c r="H24" s="79">
        <v>1500000.0</v>
      </c>
      <c r="I24" s="79">
        <v>361095.0</v>
      </c>
      <c r="J24" s="79">
        <v>1138905.0</v>
      </c>
      <c r="K24" s="77"/>
      <c r="L24" s="79">
        <v>21.0</v>
      </c>
      <c r="M24" s="79">
        <v>3465000.0</v>
      </c>
      <c r="N24" s="79">
        <v>373485.0</v>
      </c>
      <c r="O24" s="79">
        <v>3091515.0</v>
      </c>
      <c r="P24" s="77"/>
      <c r="Q24" s="79">
        <v>21.0</v>
      </c>
      <c r="R24" s="79">
        <v>735000.0</v>
      </c>
      <c r="S24" s="79">
        <v>377076.0</v>
      </c>
      <c r="T24" s="79">
        <v>357924.0</v>
      </c>
      <c r="U24" s="77"/>
      <c r="V24" s="79">
        <v>21.0</v>
      </c>
      <c r="W24" s="79">
        <v>1120000.0</v>
      </c>
      <c r="X24" s="79">
        <v>408933.0</v>
      </c>
      <c r="Y24" s="79">
        <v>711067.0</v>
      </c>
      <c r="Z24" s="77"/>
      <c r="AA24" s="79">
        <v>21.0</v>
      </c>
      <c r="AB24" s="79">
        <v>7665000.0</v>
      </c>
      <c r="AC24" s="79">
        <v>536466.0</v>
      </c>
      <c r="AD24" s="79">
        <v>7128534.0</v>
      </c>
      <c r="AE24" s="77"/>
      <c r="AF24" s="79">
        <v>21.0</v>
      </c>
      <c r="AG24" s="79">
        <v>756000.0</v>
      </c>
      <c r="AH24" s="79">
        <v>564690.0</v>
      </c>
      <c r="AI24" s="79">
        <v>191310.0</v>
      </c>
      <c r="AJ24" s="77"/>
      <c r="AK24" s="79">
        <v>21.0</v>
      </c>
      <c r="AL24" s="79">
        <v>1176000.0</v>
      </c>
      <c r="AM24" s="79">
        <v>650937.0</v>
      </c>
      <c r="AN24" s="79">
        <v>525063.0</v>
      </c>
      <c r="AO24" s="77"/>
      <c r="AP24" s="79">
        <v>21.0</v>
      </c>
      <c r="AQ24" s="79">
        <v>180000.0</v>
      </c>
      <c r="AR24" s="79">
        <v>695016.0</v>
      </c>
      <c r="AS24" s="79">
        <v>-515016.0</v>
      </c>
    </row>
    <row r="25">
      <c r="A25" s="79"/>
      <c r="B25" s="79">
        <v>22.0</v>
      </c>
      <c r="C25" s="79">
        <v>1936000.0</v>
      </c>
      <c r="D25" s="79">
        <v>328086.0</v>
      </c>
      <c r="E25" s="79">
        <v>1607914.0</v>
      </c>
      <c r="F25" s="77"/>
      <c r="G25" s="79">
        <v>22.0</v>
      </c>
      <c r="H25" s="79">
        <v>1540000.0</v>
      </c>
      <c r="I25" s="79">
        <v>378290.0</v>
      </c>
      <c r="J25" s="79">
        <v>1161710.0</v>
      </c>
      <c r="K25" s="77"/>
      <c r="L25" s="79">
        <v>22.0</v>
      </c>
      <c r="M25" s="79">
        <v>3575000.0</v>
      </c>
      <c r="N25" s="79">
        <v>391270.0</v>
      </c>
      <c r="O25" s="79">
        <v>3183730.0</v>
      </c>
      <c r="P25" s="77"/>
      <c r="Q25" s="79">
        <v>22.0</v>
      </c>
      <c r="R25" s="79">
        <v>733333.3333</v>
      </c>
      <c r="S25" s="79">
        <v>395032.0</v>
      </c>
      <c r="T25" s="79">
        <v>338301.3333</v>
      </c>
      <c r="U25" s="77"/>
      <c r="V25" s="79">
        <v>22.0</v>
      </c>
      <c r="W25" s="79">
        <v>1148888.889</v>
      </c>
      <c r="X25" s="79">
        <v>428406.0</v>
      </c>
      <c r="Y25" s="79">
        <v>720482.8889</v>
      </c>
      <c r="Z25" s="77"/>
      <c r="AA25" s="79">
        <v>22.0</v>
      </c>
      <c r="AB25" s="79">
        <v>7920000.0</v>
      </c>
      <c r="AC25" s="79">
        <v>562012.0</v>
      </c>
      <c r="AD25" s="79">
        <v>7357988.0</v>
      </c>
      <c r="AE25" s="77"/>
      <c r="AF25" s="79">
        <v>22.0</v>
      </c>
      <c r="AG25" s="79">
        <v>748000.0</v>
      </c>
      <c r="AH25" s="79">
        <v>591580.0</v>
      </c>
      <c r="AI25" s="79">
        <v>156420.0</v>
      </c>
      <c r="AJ25" s="77"/>
      <c r="AK25" s="79">
        <v>22.0</v>
      </c>
      <c r="AL25" s="79">
        <v>1188000.0</v>
      </c>
      <c r="AM25" s="79">
        <v>681934.0</v>
      </c>
      <c r="AN25" s="79">
        <v>506066.0</v>
      </c>
      <c r="AO25" s="77"/>
      <c r="AP25" s="79">
        <v>22.0</v>
      </c>
      <c r="AQ25" s="79">
        <v>157142.8571</v>
      </c>
      <c r="AR25" s="79">
        <v>728112.0</v>
      </c>
      <c r="AS25" s="79">
        <v>-570969.1429</v>
      </c>
    </row>
    <row r="26">
      <c r="A26" s="79"/>
      <c r="B26" s="79">
        <v>23.0</v>
      </c>
      <c r="C26" s="79">
        <v>1978000.0</v>
      </c>
      <c r="D26" s="79">
        <v>342999.0</v>
      </c>
      <c r="E26" s="79">
        <v>1635001.0</v>
      </c>
      <c r="F26" s="77"/>
      <c r="G26" s="79">
        <v>23.0</v>
      </c>
      <c r="H26" s="79">
        <v>1577142.857</v>
      </c>
      <c r="I26" s="79">
        <v>395485.0</v>
      </c>
      <c r="J26" s="79">
        <v>1181657.857</v>
      </c>
      <c r="K26" s="77"/>
      <c r="L26" s="79">
        <v>23.0</v>
      </c>
      <c r="M26" s="79">
        <v>3680000.0</v>
      </c>
      <c r="N26" s="79">
        <v>409055.0</v>
      </c>
      <c r="O26" s="79">
        <v>3270945.0</v>
      </c>
      <c r="P26" s="77"/>
      <c r="Q26" s="79">
        <v>23.0</v>
      </c>
      <c r="R26" s="79">
        <v>728333.3333</v>
      </c>
      <c r="S26" s="79">
        <v>412988.0</v>
      </c>
      <c r="T26" s="79">
        <v>315345.3333</v>
      </c>
      <c r="U26" s="77"/>
      <c r="V26" s="79">
        <v>23.0</v>
      </c>
      <c r="W26" s="79">
        <v>1175555.556</v>
      </c>
      <c r="X26" s="79">
        <v>447879.0</v>
      </c>
      <c r="Y26" s="79">
        <v>727676.5556</v>
      </c>
      <c r="Z26" s="77"/>
      <c r="AA26" s="79">
        <v>23.0</v>
      </c>
      <c r="AB26" s="79">
        <v>8165000.0</v>
      </c>
      <c r="AC26" s="79">
        <v>587558.0</v>
      </c>
      <c r="AD26" s="79">
        <v>7577442.0</v>
      </c>
      <c r="AE26" s="77"/>
      <c r="AF26" s="79">
        <v>23.0</v>
      </c>
      <c r="AG26" s="79">
        <v>736000.0</v>
      </c>
      <c r="AH26" s="79">
        <v>618470.0</v>
      </c>
      <c r="AI26" s="79">
        <v>117530.0</v>
      </c>
      <c r="AJ26" s="77"/>
      <c r="AK26" s="79">
        <v>23.0</v>
      </c>
      <c r="AL26" s="79">
        <v>1196000.0</v>
      </c>
      <c r="AM26" s="79">
        <v>712931.0</v>
      </c>
      <c r="AN26" s="79">
        <v>483069.0</v>
      </c>
      <c r="AO26" s="77"/>
      <c r="AP26" s="79">
        <v>23.0</v>
      </c>
      <c r="AQ26" s="79">
        <v>131428.5714</v>
      </c>
      <c r="AR26" s="79">
        <v>761208.0</v>
      </c>
      <c r="AS26" s="79">
        <v>-629779.4286</v>
      </c>
    </row>
    <row r="27">
      <c r="A27" s="79"/>
      <c r="B27" s="79">
        <v>24.0</v>
      </c>
      <c r="C27" s="79">
        <v>2016000.0</v>
      </c>
      <c r="D27" s="79">
        <v>357912.0</v>
      </c>
      <c r="E27" s="79">
        <v>1658088.0</v>
      </c>
      <c r="F27" s="77"/>
      <c r="G27" s="79">
        <v>24.0</v>
      </c>
      <c r="H27" s="79">
        <v>1611428.571</v>
      </c>
      <c r="I27" s="79">
        <v>412680.0</v>
      </c>
      <c r="J27" s="79">
        <v>1198748.571</v>
      </c>
      <c r="K27" s="77"/>
      <c r="L27" s="79">
        <v>24.0</v>
      </c>
      <c r="M27" s="79">
        <v>3780000.0</v>
      </c>
      <c r="N27" s="79">
        <v>426840.0</v>
      </c>
      <c r="O27" s="79">
        <v>3353160.0</v>
      </c>
      <c r="P27" s="77"/>
      <c r="Q27" s="79">
        <v>24.0</v>
      </c>
      <c r="R27" s="79">
        <v>720000.0</v>
      </c>
      <c r="S27" s="79">
        <v>430944.0</v>
      </c>
      <c r="T27" s="79">
        <v>289056.0</v>
      </c>
      <c r="U27" s="77"/>
      <c r="V27" s="79">
        <v>24.0</v>
      </c>
      <c r="W27" s="79">
        <v>1200000.0</v>
      </c>
      <c r="X27" s="79">
        <v>467352.0</v>
      </c>
      <c r="Y27" s="79">
        <v>732648.0</v>
      </c>
      <c r="Z27" s="77"/>
      <c r="AA27" s="79">
        <v>24.0</v>
      </c>
      <c r="AB27" s="79">
        <v>8400000.0</v>
      </c>
      <c r="AC27" s="79">
        <v>613104.0</v>
      </c>
      <c r="AD27" s="79">
        <v>7786896.0</v>
      </c>
      <c r="AE27" s="77"/>
      <c r="AF27" s="79">
        <v>24.0</v>
      </c>
      <c r="AG27" s="79">
        <v>720000.0</v>
      </c>
      <c r="AH27" s="79">
        <v>645360.0</v>
      </c>
      <c r="AI27" s="79">
        <v>74640.0</v>
      </c>
      <c r="AJ27" s="77"/>
      <c r="AK27" s="79">
        <v>24.0</v>
      </c>
      <c r="AL27" s="79">
        <v>1200000.0</v>
      </c>
      <c r="AM27" s="79">
        <v>743928.0</v>
      </c>
      <c r="AN27" s="79">
        <v>456072.0</v>
      </c>
      <c r="AO27" s="77"/>
      <c r="AP27" s="79">
        <v>24.0</v>
      </c>
      <c r="AQ27" s="79">
        <v>102857.1429</v>
      </c>
      <c r="AR27" s="79">
        <v>794304.0</v>
      </c>
      <c r="AS27" s="79">
        <v>-691446.8571</v>
      </c>
    </row>
    <row r="28">
      <c r="A28" s="79"/>
      <c r="B28" s="79">
        <v>25.0</v>
      </c>
      <c r="C28" s="79">
        <v>2050000.0</v>
      </c>
      <c r="D28" s="79">
        <v>372825.0</v>
      </c>
      <c r="E28" s="79">
        <v>1677175.0</v>
      </c>
      <c r="F28" s="77"/>
      <c r="G28" s="79">
        <v>25.0</v>
      </c>
      <c r="H28" s="79">
        <v>1642857.143</v>
      </c>
      <c r="I28" s="79">
        <v>429875.0</v>
      </c>
      <c r="J28" s="79">
        <v>1212982.143</v>
      </c>
      <c r="K28" s="77"/>
      <c r="L28" s="79">
        <v>25.0</v>
      </c>
      <c r="M28" s="79">
        <v>3875000.0</v>
      </c>
      <c r="N28" s="79">
        <v>444625.0</v>
      </c>
      <c r="O28" s="79">
        <v>3430375.0</v>
      </c>
      <c r="P28" s="77"/>
      <c r="Q28" s="79">
        <v>25.0</v>
      </c>
      <c r="R28" s="79">
        <v>708333.3333</v>
      </c>
      <c r="S28" s="79">
        <v>448900.0</v>
      </c>
      <c r="T28" s="79">
        <v>259433.3333</v>
      </c>
      <c r="U28" s="77"/>
      <c r="V28" s="79">
        <v>25.0</v>
      </c>
      <c r="W28" s="79">
        <v>1222222.222</v>
      </c>
      <c r="X28" s="79">
        <v>486825.0</v>
      </c>
      <c r="Y28" s="79">
        <v>735397.2222</v>
      </c>
      <c r="Z28" s="77"/>
      <c r="AA28" s="79">
        <v>25.0</v>
      </c>
      <c r="AB28" s="79">
        <v>8625000.0</v>
      </c>
      <c r="AC28" s="79">
        <v>638650.0</v>
      </c>
      <c r="AD28" s="79">
        <v>7986350.0</v>
      </c>
      <c r="AE28" s="77"/>
      <c r="AF28" s="81">
        <v>25.0</v>
      </c>
      <c r="AG28" s="81">
        <v>700000.0</v>
      </c>
      <c r="AH28" s="81">
        <v>672250.0</v>
      </c>
      <c r="AI28" s="81">
        <v>27750.0</v>
      </c>
      <c r="AJ28" s="77"/>
      <c r="AK28" s="79">
        <v>25.0</v>
      </c>
      <c r="AL28" s="79">
        <v>1200000.0</v>
      </c>
      <c r="AM28" s="79">
        <v>774925.0</v>
      </c>
      <c r="AN28" s="79">
        <v>425075.0</v>
      </c>
      <c r="AO28" s="77"/>
      <c r="AP28" s="79">
        <v>25.0</v>
      </c>
      <c r="AQ28" s="79">
        <v>71428.57143</v>
      </c>
      <c r="AR28" s="79">
        <v>827400.0</v>
      </c>
      <c r="AS28" s="79">
        <v>-755971.4286</v>
      </c>
    </row>
    <row r="29">
      <c r="A29" s="79"/>
      <c r="B29" s="79">
        <v>26.0</v>
      </c>
      <c r="C29" s="79">
        <v>2080000.0</v>
      </c>
      <c r="D29" s="79">
        <v>387738.0</v>
      </c>
      <c r="E29" s="79">
        <v>1692262.0</v>
      </c>
      <c r="F29" s="77"/>
      <c r="G29" s="79">
        <v>26.0</v>
      </c>
      <c r="H29" s="79">
        <v>1671428.571</v>
      </c>
      <c r="I29" s="79">
        <v>447070.0</v>
      </c>
      <c r="J29" s="79">
        <v>1224358.571</v>
      </c>
      <c r="K29" s="77"/>
      <c r="L29" s="79">
        <v>26.0</v>
      </c>
      <c r="M29" s="79">
        <v>3965000.0</v>
      </c>
      <c r="N29" s="79">
        <v>462410.0</v>
      </c>
      <c r="O29" s="79">
        <v>3502590.0</v>
      </c>
      <c r="P29" s="77"/>
      <c r="Q29" s="79">
        <v>26.0</v>
      </c>
      <c r="R29" s="79">
        <v>693333.3333</v>
      </c>
      <c r="S29" s="79">
        <v>466856.0</v>
      </c>
      <c r="T29" s="79">
        <v>226477.3333</v>
      </c>
      <c r="U29" s="77"/>
      <c r="V29" s="80">
        <v>26.0</v>
      </c>
      <c r="W29" s="80">
        <v>1242222.222</v>
      </c>
      <c r="X29" s="80">
        <v>506298.0</v>
      </c>
      <c r="Y29" s="80">
        <v>735924.2222</v>
      </c>
      <c r="Z29" s="77"/>
      <c r="AA29" s="79">
        <v>26.0</v>
      </c>
      <c r="AB29" s="79">
        <v>8840000.0</v>
      </c>
      <c r="AC29" s="79">
        <v>664196.0</v>
      </c>
      <c r="AD29" s="79">
        <v>8175804.0</v>
      </c>
      <c r="AE29" s="77"/>
      <c r="AF29" s="79">
        <v>26.0</v>
      </c>
      <c r="AG29" s="79">
        <v>676000.0</v>
      </c>
      <c r="AH29" s="79">
        <v>699140.0</v>
      </c>
      <c r="AI29" s="79">
        <v>-23140.0</v>
      </c>
      <c r="AJ29" s="77"/>
      <c r="AK29" s="79">
        <v>26.0</v>
      </c>
      <c r="AL29" s="79">
        <v>1196000.0</v>
      </c>
      <c r="AM29" s="79">
        <v>805922.0</v>
      </c>
      <c r="AN29" s="79">
        <v>390078.0</v>
      </c>
      <c r="AO29" s="77"/>
      <c r="AP29" s="79">
        <v>26.0</v>
      </c>
      <c r="AQ29" s="79">
        <v>37142.85714</v>
      </c>
      <c r="AR29" s="79">
        <v>860496.0</v>
      </c>
      <c r="AS29" s="79">
        <v>-823353.1429</v>
      </c>
    </row>
    <row r="30">
      <c r="A30" s="79"/>
      <c r="B30" s="79">
        <v>27.0</v>
      </c>
      <c r="C30" s="79">
        <v>2106000.0</v>
      </c>
      <c r="D30" s="79">
        <v>402651.0</v>
      </c>
      <c r="E30" s="79">
        <v>1703349.0</v>
      </c>
      <c r="F30" s="77"/>
      <c r="G30" s="79">
        <v>27.0</v>
      </c>
      <c r="H30" s="79">
        <v>1697142.857</v>
      </c>
      <c r="I30" s="79">
        <v>464265.0</v>
      </c>
      <c r="J30" s="79">
        <v>1232877.857</v>
      </c>
      <c r="K30" s="77"/>
      <c r="L30" s="79">
        <v>27.0</v>
      </c>
      <c r="M30" s="79">
        <v>4050000.0</v>
      </c>
      <c r="N30" s="79">
        <v>480195.0</v>
      </c>
      <c r="O30" s="79">
        <v>3569805.0</v>
      </c>
      <c r="P30" s="77"/>
      <c r="Q30" s="79">
        <v>27.0</v>
      </c>
      <c r="R30" s="79">
        <v>675000.0</v>
      </c>
      <c r="S30" s="79">
        <v>484812.0</v>
      </c>
      <c r="T30" s="79">
        <v>190188.0</v>
      </c>
      <c r="U30" s="77"/>
      <c r="V30" s="79">
        <v>27.0</v>
      </c>
      <c r="W30" s="79">
        <v>1260000.0</v>
      </c>
      <c r="X30" s="79">
        <v>525771.0</v>
      </c>
      <c r="Y30" s="79">
        <v>734229.0</v>
      </c>
      <c r="Z30" s="77"/>
      <c r="AA30" s="79">
        <v>27.0</v>
      </c>
      <c r="AB30" s="79">
        <v>9045000.0</v>
      </c>
      <c r="AC30" s="79">
        <v>689742.0</v>
      </c>
      <c r="AD30" s="79">
        <v>8355258.0</v>
      </c>
      <c r="AE30" s="77"/>
      <c r="AF30" s="79">
        <v>27.0</v>
      </c>
      <c r="AG30" s="79">
        <v>648000.0</v>
      </c>
      <c r="AH30" s="79">
        <v>726030.0</v>
      </c>
      <c r="AI30" s="79">
        <v>-78030.0</v>
      </c>
      <c r="AJ30" s="77"/>
      <c r="AK30" s="79">
        <v>27.0</v>
      </c>
      <c r="AL30" s="79">
        <v>1188000.0</v>
      </c>
      <c r="AM30" s="79">
        <v>836919.0</v>
      </c>
      <c r="AN30" s="79">
        <v>351081.0</v>
      </c>
      <c r="AO30" s="77"/>
      <c r="AP30" s="79">
        <v>27.0</v>
      </c>
      <c r="AQ30" s="79">
        <v>0.0</v>
      </c>
      <c r="AR30" s="79">
        <v>893592.0</v>
      </c>
      <c r="AS30" s="79">
        <v>-893592.0</v>
      </c>
    </row>
    <row r="31">
      <c r="A31" s="79"/>
      <c r="B31" s="79">
        <v>28.0</v>
      </c>
      <c r="C31" s="79">
        <v>2128000.0</v>
      </c>
      <c r="D31" s="79">
        <v>417564.0</v>
      </c>
      <c r="E31" s="79">
        <v>1710436.0</v>
      </c>
      <c r="F31" s="77"/>
      <c r="G31" s="79">
        <v>28.0</v>
      </c>
      <c r="H31" s="79">
        <v>1720000.0</v>
      </c>
      <c r="I31" s="79">
        <v>481460.0</v>
      </c>
      <c r="J31" s="79">
        <v>1238540.0</v>
      </c>
      <c r="K31" s="77"/>
      <c r="L31" s="79">
        <v>28.0</v>
      </c>
      <c r="M31" s="79">
        <v>4130000.0</v>
      </c>
      <c r="N31" s="79">
        <v>497980.0</v>
      </c>
      <c r="O31" s="79">
        <v>3632020.0</v>
      </c>
      <c r="P31" s="77"/>
      <c r="Q31" s="79">
        <v>28.0</v>
      </c>
      <c r="R31" s="79">
        <v>653333.3333</v>
      </c>
      <c r="S31" s="79">
        <v>502768.0</v>
      </c>
      <c r="T31" s="79">
        <v>150565.3333</v>
      </c>
      <c r="U31" s="77"/>
      <c r="V31" s="79">
        <v>28.0</v>
      </c>
      <c r="W31" s="79">
        <v>1275555.556</v>
      </c>
      <c r="X31" s="79">
        <v>545244.0</v>
      </c>
      <c r="Y31" s="79">
        <v>730311.5556</v>
      </c>
      <c r="Z31" s="77"/>
      <c r="AA31" s="79">
        <v>28.0</v>
      </c>
      <c r="AB31" s="79">
        <v>9240000.0</v>
      </c>
      <c r="AC31" s="79">
        <v>715288.0</v>
      </c>
      <c r="AD31" s="79">
        <v>8524712.0</v>
      </c>
      <c r="AE31" s="77"/>
      <c r="AF31" s="79">
        <v>28.0</v>
      </c>
      <c r="AG31" s="79">
        <v>616000.0</v>
      </c>
      <c r="AH31" s="79">
        <v>752920.0</v>
      </c>
      <c r="AI31" s="79">
        <v>-136920.0</v>
      </c>
      <c r="AJ31" s="77"/>
      <c r="AK31" s="79">
        <v>28.0</v>
      </c>
      <c r="AL31" s="79">
        <v>1176000.0</v>
      </c>
      <c r="AM31" s="79">
        <v>867916.0</v>
      </c>
      <c r="AN31" s="79">
        <v>308084.0</v>
      </c>
      <c r="AO31" s="77"/>
      <c r="AP31" s="77"/>
      <c r="AQ31" s="77"/>
      <c r="AR31" s="77"/>
      <c r="AS31" s="77"/>
    </row>
    <row r="32">
      <c r="A32" s="80"/>
      <c r="B32" s="80">
        <v>29.0</v>
      </c>
      <c r="C32" s="80">
        <v>2146000.0</v>
      </c>
      <c r="D32" s="80">
        <v>432477.0</v>
      </c>
      <c r="E32" s="80">
        <v>1713523.0</v>
      </c>
      <c r="F32" s="77"/>
      <c r="G32" s="80">
        <v>29.0</v>
      </c>
      <c r="H32" s="80">
        <v>1740000.0</v>
      </c>
      <c r="I32" s="80">
        <v>498655.0</v>
      </c>
      <c r="J32" s="80">
        <v>1241345.0</v>
      </c>
      <c r="K32" s="77"/>
      <c r="L32" s="79">
        <v>29.0</v>
      </c>
      <c r="M32" s="79">
        <v>4205000.0</v>
      </c>
      <c r="N32" s="79">
        <v>515765.0</v>
      </c>
      <c r="O32" s="79">
        <v>3689235.0</v>
      </c>
      <c r="P32" s="77"/>
      <c r="Q32" s="79">
        <v>29.0</v>
      </c>
      <c r="R32" s="79">
        <v>628333.3333</v>
      </c>
      <c r="S32" s="79">
        <v>520724.0</v>
      </c>
      <c r="T32" s="79">
        <v>107609.3333</v>
      </c>
      <c r="U32" s="77"/>
      <c r="V32" s="79">
        <v>29.0</v>
      </c>
      <c r="W32" s="79">
        <v>1288888.889</v>
      </c>
      <c r="X32" s="79">
        <v>564717.0</v>
      </c>
      <c r="Y32" s="79">
        <v>724171.8889</v>
      </c>
      <c r="Z32" s="77"/>
      <c r="AA32" s="79">
        <v>29.0</v>
      </c>
      <c r="AB32" s="79">
        <v>9425000.0</v>
      </c>
      <c r="AC32" s="79">
        <v>740834.0</v>
      </c>
      <c r="AD32" s="79">
        <v>8684166.0</v>
      </c>
      <c r="AE32" s="77"/>
      <c r="AF32" s="79">
        <v>29.0</v>
      </c>
      <c r="AG32" s="79">
        <v>580000.0</v>
      </c>
      <c r="AH32" s="79">
        <v>779810.0</v>
      </c>
      <c r="AI32" s="79">
        <v>-199810.0</v>
      </c>
      <c r="AJ32" s="77"/>
      <c r="AK32" s="79">
        <v>29.0</v>
      </c>
      <c r="AL32" s="79">
        <v>1160000.0</v>
      </c>
      <c r="AM32" s="79">
        <v>898913.0</v>
      </c>
      <c r="AN32" s="79">
        <v>261087.0</v>
      </c>
      <c r="AO32" s="77"/>
      <c r="AP32" s="77"/>
      <c r="AQ32" s="77"/>
      <c r="AR32" s="77"/>
      <c r="AS32" s="79">
        <v>5236.571429</v>
      </c>
    </row>
    <row r="33">
      <c r="A33" s="79"/>
      <c r="B33" s="79">
        <v>30.0</v>
      </c>
      <c r="C33" s="79">
        <v>2160000.0</v>
      </c>
      <c r="D33" s="79">
        <v>447390.0</v>
      </c>
      <c r="E33" s="79">
        <v>1712610.0</v>
      </c>
      <c r="F33" s="77"/>
      <c r="G33" s="79">
        <v>30.0</v>
      </c>
      <c r="H33" s="79">
        <v>1757142.857</v>
      </c>
      <c r="I33" s="79">
        <v>515850.0</v>
      </c>
      <c r="J33" s="79">
        <v>1241292.857</v>
      </c>
      <c r="K33" s="77"/>
      <c r="L33" s="79">
        <v>30.0</v>
      </c>
      <c r="M33" s="79">
        <v>4275000.0</v>
      </c>
      <c r="N33" s="79">
        <v>533550.0</v>
      </c>
      <c r="O33" s="79">
        <v>3741450.0</v>
      </c>
      <c r="P33" s="77"/>
      <c r="Q33" s="79">
        <v>30.0</v>
      </c>
      <c r="R33" s="79">
        <v>600000.0</v>
      </c>
      <c r="S33" s="79">
        <v>538680.0</v>
      </c>
      <c r="T33" s="79">
        <v>61320.0</v>
      </c>
      <c r="U33" s="77"/>
      <c r="V33" s="79">
        <v>30.0</v>
      </c>
      <c r="W33" s="79">
        <v>1300000.0</v>
      </c>
      <c r="X33" s="79">
        <v>584190.0</v>
      </c>
      <c r="Y33" s="79">
        <v>715810.0</v>
      </c>
      <c r="Z33" s="77"/>
      <c r="AA33" s="79">
        <v>30.0</v>
      </c>
      <c r="AB33" s="79">
        <v>9600000.0</v>
      </c>
      <c r="AC33" s="79">
        <v>766380.0</v>
      </c>
      <c r="AD33" s="79">
        <v>8833620.0</v>
      </c>
      <c r="AE33" s="77"/>
      <c r="AF33" s="79">
        <v>30.0</v>
      </c>
      <c r="AG33" s="79">
        <v>540000.0</v>
      </c>
      <c r="AH33" s="79">
        <v>806700.0</v>
      </c>
      <c r="AI33" s="79">
        <v>-266700.0</v>
      </c>
      <c r="AJ33" s="77"/>
      <c r="AK33" s="79">
        <v>30.0</v>
      </c>
      <c r="AL33" s="79">
        <v>1140000.0</v>
      </c>
      <c r="AM33" s="79">
        <v>929910.0</v>
      </c>
      <c r="AN33" s="79">
        <v>210090.0</v>
      </c>
      <c r="AO33" s="77"/>
      <c r="AP33" s="77"/>
      <c r="AQ33" s="77"/>
      <c r="AR33" s="77"/>
      <c r="AS33" s="77"/>
    </row>
    <row r="34">
      <c r="A34" s="79"/>
      <c r="B34" s="79">
        <v>31.0</v>
      </c>
      <c r="C34" s="79">
        <v>2170000.0</v>
      </c>
      <c r="D34" s="79">
        <v>462303.0</v>
      </c>
      <c r="E34" s="79">
        <v>1707697.0</v>
      </c>
      <c r="F34" s="77"/>
      <c r="G34" s="79">
        <v>31.0</v>
      </c>
      <c r="H34" s="79">
        <v>1771428.571</v>
      </c>
      <c r="I34" s="79">
        <v>533045.0</v>
      </c>
      <c r="J34" s="79">
        <v>1238383.571</v>
      </c>
      <c r="K34" s="77"/>
      <c r="L34" s="79">
        <v>31.0</v>
      </c>
      <c r="M34" s="79">
        <v>4340000.0</v>
      </c>
      <c r="N34" s="79">
        <v>551335.0</v>
      </c>
      <c r="O34" s="79">
        <v>3788665.0</v>
      </c>
      <c r="P34" s="77"/>
      <c r="Q34" s="81">
        <v>31.0</v>
      </c>
      <c r="R34" s="81">
        <v>568333.3333</v>
      </c>
      <c r="S34" s="81">
        <v>556636.0</v>
      </c>
      <c r="T34" s="81">
        <v>11697.33333</v>
      </c>
      <c r="U34" s="77"/>
      <c r="V34" s="79">
        <v>31.0</v>
      </c>
      <c r="W34" s="79">
        <v>1308888.889</v>
      </c>
      <c r="X34" s="79">
        <v>603663.0</v>
      </c>
      <c r="Y34" s="79">
        <v>705225.8889</v>
      </c>
      <c r="Z34" s="77"/>
      <c r="AA34" s="79">
        <v>31.0</v>
      </c>
      <c r="AB34" s="79">
        <v>9765000.0</v>
      </c>
      <c r="AC34" s="79">
        <v>791926.0</v>
      </c>
      <c r="AD34" s="79">
        <v>8973074.0</v>
      </c>
      <c r="AE34" s="77"/>
      <c r="AF34" s="79">
        <v>31.0</v>
      </c>
      <c r="AG34" s="79">
        <v>496000.0</v>
      </c>
      <c r="AH34" s="79">
        <v>833590.0</v>
      </c>
      <c r="AI34" s="79">
        <v>-337590.0</v>
      </c>
      <c r="AJ34" s="77"/>
      <c r="AK34" s="79">
        <v>31.0</v>
      </c>
      <c r="AL34" s="79">
        <v>1116000.0</v>
      </c>
      <c r="AM34" s="79">
        <v>960907.0</v>
      </c>
      <c r="AN34" s="79">
        <v>155093.0</v>
      </c>
      <c r="AO34" s="77"/>
      <c r="AP34" s="77"/>
      <c r="AQ34" s="77"/>
      <c r="AR34" s="77"/>
      <c r="AS34" s="77"/>
    </row>
    <row r="35">
      <c r="A35" s="79"/>
      <c r="B35" s="79">
        <v>32.0</v>
      </c>
      <c r="C35" s="79">
        <v>2176000.0</v>
      </c>
      <c r="D35" s="79">
        <v>477216.0</v>
      </c>
      <c r="E35" s="79">
        <v>1698784.0</v>
      </c>
      <c r="F35" s="77"/>
      <c r="G35" s="79">
        <v>32.0</v>
      </c>
      <c r="H35" s="79">
        <v>1782857.143</v>
      </c>
      <c r="I35" s="79">
        <v>550240.0</v>
      </c>
      <c r="J35" s="79">
        <v>1232617.143</v>
      </c>
      <c r="K35" s="77"/>
      <c r="L35" s="79">
        <v>32.0</v>
      </c>
      <c r="M35" s="79">
        <v>4400000.0</v>
      </c>
      <c r="N35" s="79">
        <v>569120.0</v>
      </c>
      <c r="O35" s="79">
        <v>3830880.0</v>
      </c>
      <c r="P35" s="77"/>
      <c r="Q35" s="79">
        <v>32.0</v>
      </c>
      <c r="R35" s="79">
        <v>533333.3333</v>
      </c>
      <c r="S35" s="79">
        <v>574592.0</v>
      </c>
      <c r="T35" s="79">
        <v>-41258.66667</v>
      </c>
      <c r="U35" s="77"/>
      <c r="V35" s="79">
        <v>32.0</v>
      </c>
      <c r="W35" s="79">
        <v>1315555.556</v>
      </c>
      <c r="X35" s="79">
        <v>623136.0</v>
      </c>
      <c r="Y35" s="79">
        <v>692419.5556</v>
      </c>
      <c r="Z35" s="77"/>
      <c r="AA35" s="79">
        <v>32.0</v>
      </c>
      <c r="AB35" s="79">
        <v>9920000.0</v>
      </c>
      <c r="AC35" s="79">
        <v>817472.0</v>
      </c>
      <c r="AD35" s="79">
        <v>9102528.0</v>
      </c>
      <c r="AE35" s="77"/>
      <c r="AF35" s="79">
        <v>32.0</v>
      </c>
      <c r="AG35" s="79">
        <v>448000.0</v>
      </c>
      <c r="AH35" s="79">
        <v>860480.0</v>
      </c>
      <c r="AI35" s="79">
        <v>-412480.0</v>
      </c>
      <c r="AJ35" s="77"/>
      <c r="AK35" s="79">
        <v>32.0</v>
      </c>
      <c r="AL35" s="79">
        <v>1088000.0</v>
      </c>
      <c r="AM35" s="79">
        <v>991904.0</v>
      </c>
      <c r="AN35" s="79">
        <v>96096.0</v>
      </c>
      <c r="AO35" s="77"/>
      <c r="AP35" s="77"/>
      <c r="AQ35" s="77"/>
      <c r="AR35" s="77"/>
      <c r="AS35" s="77"/>
    </row>
    <row r="36">
      <c r="A36" s="79"/>
      <c r="B36" s="79">
        <v>33.0</v>
      </c>
      <c r="C36" s="79">
        <v>2178000.0</v>
      </c>
      <c r="D36" s="79">
        <v>492129.0</v>
      </c>
      <c r="E36" s="79">
        <v>1685871.0</v>
      </c>
      <c r="F36" s="77"/>
      <c r="G36" s="79">
        <v>33.0</v>
      </c>
      <c r="H36" s="79">
        <v>1791428.571</v>
      </c>
      <c r="I36" s="79">
        <v>567435.0</v>
      </c>
      <c r="J36" s="79">
        <v>1223993.571</v>
      </c>
      <c r="K36" s="77"/>
      <c r="L36" s="79">
        <v>33.0</v>
      </c>
      <c r="M36" s="79">
        <v>4455000.0</v>
      </c>
      <c r="N36" s="79">
        <v>586905.0</v>
      </c>
      <c r="O36" s="79">
        <v>3868095.0</v>
      </c>
      <c r="P36" s="77"/>
      <c r="Q36" s="79">
        <v>33.0</v>
      </c>
      <c r="R36" s="79">
        <v>495000.0</v>
      </c>
      <c r="S36" s="79">
        <v>592548.0</v>
      </c>
      <c r="T36" s="79">
        <v>-97548.0</v>
      </c>
      <c r="U36" s="77"/>
      <c r="V36" s="79">
        <v>33.0</v>
      </c>
      <c r="W36" s="79">
        <v>1320000.0</v>
      </c>
      <c r="X36" s="79">
        <v>642609.0</v>
      </c>
      <c r="Y36" s="79">
        <v>677391.0</v>
      </c>
      <c r="Z36" s="77"/>
      <c r="AA36" s="79">
        <v>33.0</v>
      </c>
      <c r="AB36" s="79">
        <v>1.0065E7</v>
      </c>
      <c r="AC36" s="79">
        <v>843018.0</v>
      </c>
      <c r="AD36" s="79">
        <v>9221982.0</v>
      </c>
      <c r="AE36" s="77"/>
      <c r="AF36" s="79">
        <v>33.0</v>
      </c>
      <c r="AG36" s="79">
        <v>396000.0</v>
      </c>
      <c r="AH36" s="79">
        <v>887370.0</v>
      </c>
      <c r="AI36" s="79">
        <v>-491370.0</v>
      </c>
      <c r="AJ36" s="77"/>
      <c r="AK36" s="81">
        <v>33.0</v>
      </c>
      <c r="AL36" s="81">
        <v>1056000.0</v>
      </c>
      <c r="AM36" s="81">
        <v>1022901.0</v>
      </c>
      <c r="AN36" s="81">
        <v>33099.0</v>
      </c>
      <c r="AO36" s="77"/>
      <c r="AP36" s="77"/>
      <c r="AQ36" s="77"/>
      <c r="AR36" s="77"/>
      <c r="AS36" s="77"/>
    </row>
    <row r="37">
      <c r="A37" s="79"/>
      <c r="B37" s="79">
        <v>34.0</v>
      </c>
      <c r="C37" s="79">
        <v>2176000.0</v>
      </c>
      <c r="D37" s="79">
        <v>507042.0</v>
      </c>
      <c r="E37" s="79">
        <v>1668958.0</v>
      </c>
      <c r="F37" s="77"/>
      <c r="G37" s="79">
        <v>34.0</v>
      </c>
      <c r="H37" s="79">
        <v>1797142.857</v>
      </c>
      <c r="I37" s="79">
        <v>584630.0</v>
      </c>
      <c r="J37" s="79">
        <v>1212512.857</v>
      </c>
      <c r="K37" s="77"/>
      <c r="L37" s="79">
        <v>34.0</v>
      </c>
      <c r="M37" s="79">
        <v>4505000.0</v>
      </c>
      <c r="N37" s="79">
        <v>604690.0</v>
      </c>
      <c r="O37" s="79">
        <v>3900310.0</v>
      </c>
      <c r="P37" s="77"/>
      <c r="Q37" s="79">
        <v>34.0</v>
      </c>
      <c r="R37" s="79">
        <v>453333.3333</v>
      </c>
      <c r="S37" s="79">
        <v>610504.0</v>
      </c>
      <c r="T37" s="79">
        <v>-157170.6667</v>
      </c>
      <c r="U37" s="77"/>
      <c r="V37" s="79">
        <v>34.0</v>
      </c>
      <c r="W37" s="79">
        <v>1322222.222</v>
      </c>
      <c r="X37" s="79">
        <v>662082.0</v>
      </c>
      <c r="Y37" s="79">
        <v>660140.2222</v>
      </c>
      <c r="Z37" s="77"/>
      <c r="AA37" s="79">
        <v>34.0</v>
      </c>
      <c r="AB37" s="79">
        <v>1.02E7</v>
      </c>
      <c r="AC37" s="79">
        <v>868564.0</v>
      </c>
      <c r="AD37" s="79">
        <v>9331436.0</v>
      </c>
      <c r="AE37" s="77"/>
      <c r="AF37" s="79">
        <v>34.0</v>
      </c>
      <c r="AG37" s="79">
        <v>340000.0</v>
      </c>
      <c r="AH37" s="79">
        <v>914260.0</v>
      </c>
      <c r="AI37" s="79">
        <v>-574260.0</v>
      </c>
      <c r="AJ37" s="77"/>
      <c r="AK37" s="79">
        <v>34.0</v>
      </c>
      <c r="AL37" s="79">
        <v>1020000.0</v>
      </c>
      <c r="AM37" s="79">
        <v>1053898.0</v>
      </c>
      <c r="AN37" s="79">
        <v>-33898.0</v>
      </c>
      <c r="AO37" s="77"/>
      <c r="AP37" s="77"/>
      <c r="AQ37" s="77"/>
      <c r="AR37" s="77"/>
      <c r="AS37" s="77"/>
    </row>
    <row r="38">
      <c r="A38" s="79"/>
      <c r="B38" s="79">
        <v>35.0</v>
      </c>
      <c r="C38" s="79">
        <v>2170000.0</v>
      </c>
      <c r="D38" s="79">
        <v>521955.0</v>
      </c>
      <c r="E38" s="79">
        <v>1648045.0</v>
      </c>
      <c r="F38" s="77"/>
      <c r="G38" s="79">
        <v>35.0</v>
      </c>
      <c r="H38" s="79">
        <v>1800000.0</v>
      </c>
      <c r="I38" s="79">
        <v>601825.0</v>
      </c>
      <c r="J38" s="79">
        <v>1198175.0</v>
      </c>
      <c r="K38" s="77"/>
      <c r="L38" s="79">
        <v>35.0</v>
      </c>
      <c r="M38" s="79">
        <v>4550000.0</v>
      </c>
      <c r="N38" s="79">
        <v>622475.0</v>
      </c>
      <c r="O38" s="79">
        <v>3927525.0</v>
      </c>
      <c r="P38" s="77"/>
      <c r="Q38" s="79">
        <v>35.0</v>
      </c>
      <c r="R38" s="79">
        <v>408333.3333</v>
      </c>
      <c r="S38" s="79">
        <v>628460.0</v>
      </c>
      <c r="T38" s="79">
        <v>-220126.6667</v>
      </c>
      <c r="U38" s="77"/>
      <c r="V38" s="79">
        <v>35.0</v>
      </c>
      <c r="W38" s="79">
        <v>1322222.222</v>
      </c>
      <c r="X38" s="79">
        <v>681555.0</v>
      </c>
      <c r="Y38" s="79">
        <v>640667.2222</v>
      </c>
      <c r="Z38" s="77"/>
      <c r="AA38" s="79">
        <v>35.0</v>
      </c>
      <c r="AB38" s="79">
        <v>1.0325E7</v>
      </c>
      <c r="AC38" s="79">
        <v>894110.0</v>
      </c>
      <c r="AD38" s="79">
        <v>9430890.0</v>
      </c>
      <c r="AE38" s="77"/>
      <c r="AF38" s="79">
        <v>35.0</v>
      </c>
      <c r="AG38" s="79">
        <v>280000.0</v>
      </c>
      <c r="AH38" s="79">
        <v>941150.0</v>
      </c>
      <c r="AI38" s="79">
        <v>-661150.0</v>
      </c>
      <c r="AJ38" s="77"/>
      <c r="AK38" s="79">
        <v>35.0</v>
      </c>
      <c r="AL38" s="79">
        <v>980000.0</v>
      </c>
      <c r="AM38" s="79">
        <v>1084895.0</v>
      </c>
      <c r="AN38" s="79">
        <v>-104895.0</v>
      </c>
      <c r="AO38" s="77"/>
      <c r="AP38" s="77"/>
      <c r="AQ38" s="77"/>
      <c r="AR38" s="77"/>
      <c r="AS38" s="77"/>
    </row>
    <row r="39">
      <c r="A39" s="79"/>
      <c r="B39" s="79">
        <v>36.0</v>
      </c>
      <c r="C39" s="79">
        <v>2160000.0</v>
      </c>
      <c r="D39" s="79">
        <v>536868.0</v>
      </c>
      <c r="E39" s="79">
        <v>1623132.0</v>
      </c>
      <c r="F39" s="77"/>
      <c r="G39" s="79">
        <v>36.0</v>
      </c>
      <c r="H39" s="79">
        <v>1800000.0</v>
      </c>
      <c r="I39" s="79">
        <v>619020.0</v>
      </c>
      <c r="J39" s="79">
        <v>1180980.0</v>
      </c>
      <c r="K39" s="77"/>
      <c r="L39" s="79">
        <v>36.0</v>
      </c>
      <c r="M39" s="79">
        <v>4590000.0</v>
      </c>
      <c r="N39" s="79">
        <v>640260.0</v>
      </c>
      <c r="O39" s="79">
        <v>3949740.0</v>
      </c>
      <c r="P39" s="77"/>
      <c r="Q39" s="79">
        <v>36.0</v>
      </c>
      <c r="R39" s="79">
        <v>360000.0</v>
      </c>
      <c r="S39" s="79">
        <v>646416.0</v>
      </c>
      <c r="T39" s="79">
        <v>-286416.0</v>
      </c>
      <c r="U39" s="77"/>
      <c r="V39" s="79">
        <v>36.0</v>
      </c>
      <c r="W39" s="79">
        <v>1320000.0</v>
      </c>
      <c r="X39" s="79">
        <v>701028.0</v>
      </c>
      <c r="Y39" s="79">
        <v>618972.0</v>
      </c>
      <c r="Z39" s="77"/>
      <c r="AA39" s="79">
        <v>36.0</v>
      </c>
      <c r="AB39" s="79">
        <v>1.044E7</v>
      </c>
      <c r="AC39" s="79">
        <v>919656.0</v>
      </c>
      <c r="AD39" s="79">
        <v>9520344.0</v>
      </c>
      <c r="AE39" s="77"/>
      <c r="AF39" s="79">
        <v>36.0</v>
      </c>
      <c r="AG39" s="79">
        <v>216000.0</v>
      </c>
      <c r="AH39" s="79">
        <v>968040.0</v>
      </c>
      <c r="AI39" s="79">
        <v>-752040.0</v>
      </c>
      <c r="AJ39" s="77"/>
      <c r="AK39" s="79">
        <v>36.0</v>
      </c>
      <c r="AL39" s="79">
        <v>936000.0</v>
      </c>
      <c r="AM39" s="79">
        <v>1115892.0</v>
      </c>
      <c r="AN39" s="79">
        <v>-179892.0</v>
      </c>
      <c r="AO39" s="77"/>
      <c r="AP39" s="77"/>
      <c r="AQ39" s="77"/>
      <c r="AR39" s="77"/>
      <c r="AS39" s="77"/>
    </row>
    <row r="40">
      <c r="A40" s="79"/>
      <c r="B40" s="79">
        <v>37.0</v>
      </c>
      <c r="C40" s="79">
        <v>2146000.0</v>
      </c>
      <c r="D40" s="79">
        <v>551781.0</v>
      </c>
      <c r="E40" s="79">
        <v>1594219.0</v>
      </c>
      <c r="F40" s="77"/>
      <c r="G40" s="79">
        <v>37.0</v>
      </c>
      <c r="H40" s="79">
        <v>1797142.857</v>
      </c>
      <c r="I40" s="79">
        <v>636215.0</v>
      </c>
      <c r="J40" s="79">
        <v>1160927.857</v>
      </c>
      <c r="K40" s="77"/>
      <c r="L40" s="79">
        <v>37.0</v>
      </c>
      <c r="M40" s="79">
        <v>4625000.0</v>
      </c>
      <c r="N40" s="79">
        <v>658045.0</v>
      </c>
      <c r="O40" s="79">
        <v>3966955.0</v>
      </c>
      <c r="P40" s="77"/>
      <c r="Q40" s="79">
        <v>37.0</v>
      </c>
      <c r="R40" s="79">
        <v>308333.3333</v>
      </c>
      <c r="S40" s="79">
        <v>664372.0</v>
      </c>
      <c r="T40" s="79">
        <v>-356038.6667</v>
      </c>
      <c r="U40" s="77"/>
      <c r="V40" s="79">
        <v>37.0</v>
      </c>
      <c r="W40" s="79">
        <v>1315555.556</v>
      </c>
      <c r="X40" s="79">
        <v>720501.0</v>
      </c>
      <c r="Y40" s="79">
        <v>595054.5556</v>
      </c>
      <c r="Z40" s="77"/>
      <c r="AA40" s="79">
        <v>37.0</v>
      </c>
      <c r="AB40" s="79">
        <v>1.0545E7</v>
      </c>
      <c r="AC40" s="79">
        <v>945202.0</v>
      </c>
      <c r="AD40" s="79">
        <v>9599798.0</v>
      </c>
      <c r="AE40" s="77"/>
      <c r="AF40" s="79">
        <v>37.0</v>
      </c>
      <c r="AG40" s="79">
        <v>148000.0</v>
      </c>
      <c r="AH40" s="79">
        <v>994930.0</v>
      </c>
      <c r="AI40" s="79">
        <v>-846930.0</v>
      </c>
      <c r="AJ40" s="77"/>
      <c r="AK40" s="79">
        <v>37.0</v>
      </c>
      <c r="AL40" s="79">
        <v>888000.0</v>
      </c>
      <c r="AM40" s="79">
        <v>1146889.0</v>
      </c>
      <c r="AN40" s="79">
        <v>-258889.0</v>
      </c>
      <c r="AO40" s="77"/>
      <c r="AP40" s="77"/>
      <c r="AQ40" s="77"/>
      <c r="AR40" s="77"/>
      <c r="AS40" s="77"/>
    </row>
    <row r="41">
      <c r="A41" s="79"/>
      <c r="B41" s="79">
        <v>38.0</v>
      </c>
      <c r="C41" s="79">
        <v>2128000.0</v>
      </c>
      <c r="D41" s="79">
        <v>566694.0</v>
      </c>
      <c r="E41" s="79">
        <v>1561306.0</v>
      </c>
      <c r="F41" s="77"/>
      <c r="G41" s="79">
        <v>38.0</v>
      </c>
      <c r="H41" s="79">
        <v>1791428.571</v>
      </c>
      <c r="I41" s="79">
        <v>653410.0</v>
      </c>
      <c r="J41" s="79">
        <v>1138018.571</v>
      </c>
      <c r="K41" s="77"/>
      <c r="L41" s="79">
        <v>38.0</v>
      </c>
      <c r="M41" s="79">
        <v>4655000.0</v>
      </c>
      <c r="N41" s="79">
        <v>675830.0</v>
      </c>
      <c r="O41" s="79">
        <v>3979170.0</v>
      </c>
      <c r="P41" s="77"/>
      <c r="Q41" s="79">
        <v>38.0</v>
      </c>
      <c r="R41" s="79">
        <v>253333.3333</v>
      </c>
      <c r="S41" s="79">
        <v>682328.0</v>
      </c>
      <c r="T41" s="79">
        <v>-428994.6667</v>
      </c>
      <c r="U41" s="77"/>
      <c r="V41" s="79">
        <v>38.0</v>
      </c>
      <c r="W41" s="79">
        <v>1308888.889</v>
      </c>
      <c r="X41" s="79">
        <v>739974.0</v>
      </c>
      <c r="Y41" s="79">
        <v>568914.8889</v>
      </c>
      <c r="Z41" s="77"/>
      <c r="AA41" s="79">
        <v>38.0</v>
      </c>
      <c r="AB41" s="79">
        <v>1.064E7</v>
      </c>
      <c r="AC41" s="79">
        <v>970748.0</v>
      </c>
      <c r="AD41" s="79">
        <v>9669252.0</v>
      </c>
      <c r="AE41" s="77"/>
      <c r="AF41" s="79">
        <v>38.0</v>
      </c>
      <c r="AG41" s="79">
        <v>76000.0</v>
      </c>
      <c r="AH41" s="79">
        <v>1021820.0</v>
      </c>
      <c r="AI41" s="79">
        <v>-945820.0</v>
      </c>
      <c r="AJ41" s="77"/>
      <c r="AK41" s="79">
        <v>38.0</v>
      </c>
      <c r="AL41" s="79">
        <v>836000.0</v>
      </c>
      <c r="AM41" s="79">
        <v>1177886.0</v>
      </c>
      <c r="AN41" s="79">
        <v>-341886.0</v>
      </c>
      <c r="AO41" s="77"/>
      <c r="AP41" s="77"/>
      <c r="AQ41" s="77"/>
      <c r="AR41" s="77"/>
      <c r="AS41" s="77"/>
    </row>
    <row r="42">
      <c r="A42" s="79"/>
      <c r="B42" s="79">
        <v>39.0</v>
      </c>
      <c r="C42" s="79">
        <v>2106000.0</v>
      </c>
      <c r="D42" s="79">
        <v>581607.0</v>
      </c>
      <c r="E42" s="79">
        <v>1524393.0</v>
      </c>
      <c r="F42" s="77"/>
      <c r="G42" s="79">
        <v>39.0</v>
      </c>
      <c r="H42" s="79">
        <v>1782857.143</v>
      </c>
      <c r="I42" s="79">
        <v>670605.0</v>
      </c>
      <c r="J42" s="79">
        <v>1112252.143</v>
      </c>
      <c r="K42" s="77"/>
      <c r="L42" s="79">
        <v>39.0</v>
      </c>
      <c r="M42" s="79">
        <v>4680000.0</v>
      </c>
      <c r="N42" s="79">
        <v>693615.0</v>
      </c>
      <c r="O42" s="79">
        <v>3986385.0</v>
      </c>
      <c r="P42" s="77"/>
      <c r="Q42" s="79">
        <v>39.0</v>
      </c>
      <c r="R42" s="79">
        <v>195000.0</v>
      </c>
      <c r="S42" s="79">
        <v>700284.0</v>
      </c>
      <c r="T42" s="79">
        <v>-505284.0</v>
      </c>
      <c r="U42" s="77"/>
      <c r="V42" s="79">
        <v>39.0</v>
      </c>
      <c r="W42" s="79">
        <v>1300000.0</v>
      </c>
      <c r="X42" s="79">
        <v>759447.0</v>
      </c>
      <c r="Y42" s="79">
        <v>540553.0</v>
      </c>
      <c r="Z42" s="77"/>
      <c r="AA42" s="79">
        <v>39.0</v>
      </c>
      <c r="AB42" s="79">
        <v>1.0725E7</v>
      </c>
      <c r="AC42" s="79">
        <v>996294.0</v>
      </c>
      <c r="AD42" s="79">
        <v>9728706.0</v>
      </c>
      <c r="AE42" s="77"/>
      <c r="AF42" s="79">
        <v>39.0</v>
      </c>
      <c r="AG42" s="79">
        <v>0.0</v>
      </c>
      <c r="AH42" s="79">
        <v>1048710.0</v>
      </c>
      <c r="AI42" s="79">
        <v>-1048710.0</v>
      </c>
      <c r="AJ42" s="77"/>
      <c r="AK42" s="79">
        <v>39.0</v>
      </c>
      <c r="AL42" s="79">
        <v>780000.0</v>
      </c>
      <c r="AM42" s="79">
        <v>1208883.0</v>
      </c>
      <c r="AN42" s="79">
        <v>-428883.0</v>
      </c>
      <c r="AO42" s="77"/>
      <c r="AP42" s="77"/>
      <c r="AQ42" s="77"/>
      <c r="AR42" s="77"/>
      <c r="AS42" s="77"/>
    </row>
    <row r="43">
      <c r="A43" s="79"/>
      <c r="B43" s="79">
        <v>40.0</v>
      </c>
      <c r="C43" s="79">
        <v>2080000.0</v>
      </c>
      <c r="D43" s="79">
        <v>596520.0</v>
      </c>
      <c r="E43" s="79">
        <v>1483480.0</v>
      </c>
      <c r="F43" s="77"/>
      <c r="G43" s="79">
        <v>40.0</v>
      </c>
      <c r="H43" s="79">
        <v>1771428.571</v>
      </c>
      <c r="I43" s="79">
        <v>687800.0</v>
      </c>
      <c r="J43" s="79">
        <v>1083628.571</v>
      </c>
      <c r="K43" s="77"/>
      <c r="L43" s="80">
        <v>40.0</v>
      </c>
      <c r="M43" s="80">
        <v>4700000.0</v>
      </c>
      <c r="N43" s="80">
        <v>711400.0</v>
      </c>
      <c r="O43" s="80">
        <v>3988600.0</v>
      </c>
      <c r="P43" s="77"/>
      <c r="Q43" s="79">
        <v>40.0</v>
      </c>
      <c r="R43" s="79">
        <v>133333.3333</v>
      </c>
      <c r="S43" s="79">
        <v>718240.0</v>
      </c>
      <c r="T43" s="79">
        <v>-584906.6667</v>
      </c>
      <c r="U43" s="77"/>
      <c r="V43" s="79">
        <v>40.0</v>
      </c>
      <c r="W43" s="79">
        <v>1288888.889</v>
      </c>
      <c r="X43" s="79">
        <v>778920.0</v>
      </c>
      <c r="Y43" s="79">
        <v>509968.8889</v>
      </c>
      <c r="Z43" s="77"/>
      <c r="AA43" s="79">
        <v>40.0</v>
      </c>
      <c r="AB43" s="79">
        <v>1.08E7</v>
      </c>
      <c r="AC43" s="79">
        <v>1021840.0</v>
      </c>
      <c r="AD43" s="79">
        <v>9778160.0</v>
      </c>
      <c r="AE43" s="77"/>
      <c r="AF43" s="77"/>
      <c r="AG43" s="77"/>
      <c r="AH43" s="77"/>
      <c r="AI43" s="77"/>
      <c r="AJ43" s="77"/>
      <c r="AK43" s="79">
        <v>40.0</v>
      </c>
      <c r="AL43" s="79">
        <v>720000.0</v>
      </c>
      <c r="AM43" s="79">
        <v>1239880.0</v>
      </c>
      <c r="AN43" s="79">
        <v>-519880.0</v>
      </c>
      <c r="AO43" s="77"/>
      <c r="AP43" s="77"/>
      <c r="AQ43" s="77"/>
      <c r="AR43" s="77"/>
      <c r="AS43" s="77"/>
    </row>
    <row r="44">
      <c r="A44" s="79"/>
      <c r="B44" s="79">
        <v>41.0</v>
      </c>
      <c r="C44" s="79">
        <v>2050000.0</v>
      </c>
      <c r="D44" s="79">
        <v>611433.0</v>
      </c>
      <c r="E44" s="79">
        <v>1438567.0</v>
      </c>
      <c r="F44" s="77"/>
      <c r="G44" s="79">
        <v>41.0</v>
      </c>
      <c r="H44" s="79">
        <v>1757142.857</v>
      </c>
      <c r="I44" s="79">
        <v>704995.0</v>
      </c>
      <c r="J44" s="79">
        <v>1052147.857</v>
      </c>
      <c r="K44" s="77"/>
      <c r="L44" s="79">
        <v>41.0</v>
      </c>
      <c r="M44" s="79">
        <v>4715000.0</v>
      </c>
      <c r="N44" s="79">
        <v>729185.0</v>
      </c>
      <c r="O44" s="79">
        <v>3985815.0</v>
      </c>
      <c r="P44" s="77"/>
      <c r="Q44" s="79">
        <v>41.0</v>
      </c>
      <c r="R44" s="79">
        <v>68333.33333</v>
      </c>
      <c r="S44" s="79">
        <v>736196.0</v>
      </c>
      <c r="T44" s="79">
        <v>-667862.6667</v>
      </c>
      <c r="U44" s="77"/>
      <c r="V44" s="79">
        <v>41.0</v>
      </c>
      <c r="W44" s="79">
        <v>1275555.556</v>
      </c>
      <c r="X44" s="79">
        <v>798393.0</v>
      </c>
      <c r="Y44" s="79">
        <v>477162.5556</v>
      </c>
      <c r="Z44" s="77"/>
      <c r="AA44" s="79">
        <v>41.0</v>
      </c>
      <c r="AB44" s="79">
        <v>1.0865E7</v>
      </c>
      <c r="AC44" s="79">
        <v>1047386.0</v>
      </c>
      <c r="AD44" s="79">
        <v>9817614.0</v>
      </c>
      <c r="AE44" s="77"/>
      <c r="AF44" s="77"/>
      <c r="AG44" s="77"/>
      <c r="AH44" s="77"/>
      <c r="AI44" s="79">
        <v>326430.0</v>
      </c>
      <c r="AJ44" s="77"/>
      <c r="AK44" s="79">
        <v>41.0</v>
      </c>
      <c r="AL44" s="79">
        <v>656000.0</v>
      </c>
      <c r="AM44" s="79">
        <v>1270877.0</v>
      </c>
      <c r="AN44" s="79">
        <v>-614877.0</v>
      </c>
      <c r="AO44" s="77"/>
      <c r="AP44" s="77"/>
      <c r="AQ44" s="77"/>
      <c r="AR44" s="77"/>
      <c r="AS44" s="77"/>
    </row>
    <row r="45">
      <c r="A45" s="79"/>
      <c r="B45" s="79">
        <v>42.0</v>
      </c>
      <c r="C45" s="79">
        <v>2016000.0</v>
      </c>
      <c r="D45" s="79">
        <v>626346.0</v>
      </c>
      <c r="E45" s="79">
        <v>1389654.0</v>
      </c>
      <c r="F45" s="77"/>
      <c r="G45" s="79">
        <v>42.0</v>
      </c>
      <c r="H45" s="79">
        <v>1740000.0</v>
      </c>
      <c r="I45" s="79">
        <v>722190.0</v>
      </c>
      <c r="J45" s="79">
        <v>1017810.0</v>
      </c>
      <c r="K45" s="77"/>
      <c r="L45" s="79">
        <v>42.0</v>
      </c>
      <c r="M45" s="79">
        <v>4725000.0</v>
      </c>
      <c r="N45" s="79">
        <v>746970.0</v>
      </c>
      <c r="O45" s="79">
        <v>3978030.0</v>
      </c>
      <c r="P45" s="77"/>
      <c r="Q45" s="79">
        <v>42.0</v>
      </c>
      <c r="R45" s="79">
        <v>0.0</v>
      </c>
      <c r="S45" s="79">
        <v>754152.0</v>
      </c>
      <c r="T45" s="79">
        <v>-754152.0</v>
      </c>
      <c r="U45" s="77"/>
      <c r="V45" s="79">
        <v>42.0</v>
      </c>
      <c r="W45" s="79">
        <v>1260000.0</v>
      </c>
      <c r="X45" s="79">
        <v>817866.0</v>
      </c>
      <c r="Y45" s="79">
        <v>442134.0</v>
      </c>
      <c r="Z45" s="77"/>
      <c r="AA45" s="79">
        <v>42.0</v>
      </c>
      <c r="AB45" s="79">
        <v>1.092E7</v>
      </c>
      <c r="AC45" s="79">
        <v>1072932.0</v>
      </c>
      <c r="AD45" s="79">
        <v>9847068.0</v>
      </c>
      <c r="AE45" s="77"/>
      <c r="AF45" s="77"/>
      <c r="AG45" s="77"/>
      <c r="AH45" s="77"/>
      <c r="AI45" s="77"/>
      <c r="AJ45" s="77"/>
      <c r="AK45" s="79">
        <v>42.0</v>
      </c>
      <c r="AL45" s="79">
        <v>588000.0</v>
      </c>
      <c r="AM45" s="79">
        <v>1301874.0</v>
      </c>
      <c r="AN45" s="79">
        <v>-713874.0</v>
      </c>
      <c r="AO45" s="77"/>
      <c r="AP45" s="77"/>
      <c r="AQ45" s="77"/>
      <c r="AR45" s="77"/>
      <c r="AS45" s="77"/>
    </row>
    <row r="46">
      <c r="A46" s="79"/>
      <c r="B46" s="79">
        <v>43.0</v>
      </c>
      <c r="C46" s="79">
        <v>1978000.0</v>
      </c>
      <c r="D46" s="79">
        <v>641259.0</v>
      </c>
      <c r="E46" s="79">
        <v>1336741.0</v>
      </c>
      <c r="F46" s="77"/>
      <c r="G46" s="79">
        <v>43.0</v>
      </c>
      <c r="H46" s="79">
        <v>1720000.0</v>
      </c>
      <c r="I46" s="79">
        <v>739385.0</v>
      </c>
      <c r="J46" s="79">
        <v>980615.0</v>
      </c>
      <c r="K46" s="77"/>
      <c r="L46" s="79">
        <v>43.0</v>
      </c>
      <c r="M46" s="79">
        <v>4730000.0</v>
      </c>
      <c r="N46" s="79">
        <v>764755.0</v>
      </c>
      <c r="O46" s="79">
        <v>3965245.0</v>
      </c>
      <c r="P46" s="77"/>
      <c r="Q46" s="77"/>
      <c r="R46" s="77"/>
      <c r="S46" s="77"/>
      <c r="T46" s="77"/>
      <c r="U46" s="77"/>
      <c r="V46" s="79">
        <v>43.0</v>
      </c>
      <c r="W46" s="79">
        <v>1242222.222</v>
      </c>
      <c r="X46" s="79">
        <v>837339.0</v>
      </c>
      <c r="Y46" s="79">
        <v>404883.2222</v>
      </c>
      <c r="Z46" s="77"/>
      <c r="AA46" s="79">
        <v>43.0</v>
      </c>
      <c r="AB46" s="79">
        <v>1.0965E7</v>
      </c>
      <c r="AC46" s="79">
        <v>1098478.0</v>
      </c>
      <c r="AD46" s="79">
        <v>9866522.0</v>
      </c>
      <c r="AE46" s="77"/>
      <c r="AF46" s="77"/>
      <c r="AG46" s="77"/>
      <c r="AH46" s="77"/>
      <c r="AI46" s="77"/>
      <c r="AJ46" s="77"/>
      <c r="AK46" s="79">
        <v>43.0</v>
      </c>
      <c r="AL46" s="79">
        <v>516000.0</v>
      </c>
      <c r="AM46" s="79">
        <v>1332871.0</v>
      </c>
      <c r="AN46" s="79">
        <v>-816871.0</v>
      </c>
      <c r="AO46" s="77"/>
      <c r="AP46" s="77"/>
      <c r="AQ46" s="77"/>
      <c r="AR46" s="77"/>
      <c r="AS46" s="77"/>
    </row>
    <row r="47">
      <c r="A47" s="79"/>
      <c r="B47" s="79">
        <v>44.0</v>
      </c>
      <c r="C47" s="79">
        <v>1936000.0</v>
      </c>
      <c r="D47" s="79">
        <v>656172.0</v>
      </c>
      <c r="E47" s="79">
        <v>1279828.0</v>
      </c>
      <c r="F47" s="77"/>
      <c r="G47" s="79">
        <v>44.0</v>
      </c>
      <c r="H47" s="79">
        <v>1697142.857</v>
      </c>
      <c r="I47" s="79">
        <v>756580.0</v>
      </c>
      <c r="J47" s="79">
        <v>940562.8571</v>
      </c>
      <c r="K47" s="77"/>
      <c r="L47" s="79">
        <v>44.0</v>
      </c>
      <c r="M47" s="79">
        <v>4730000.0</v>
      </c>
      <c r="N47" s="79">
        <v>782540.0</v>
      </c>
      <c r="O47" s="79">
        <v>3947460.0</v>
      </c>
      <c r="P47" s="77"/>
      <c r="Q47" s="77"/>
      <c r="R47" s="77"/>
      <c r="S47" s="77"/>
      <c r="T47" s="79">
        <v>406037.3333</v>
      </c>
      <c r="U47" s="77"/>
      <c r="V47" s="79">
        <v>44.0</v>
      </c>
      <c r="W47" s="79">
        <v>1222222.222</v>
      </c>
      <c r="X47" s="79">
        <v>856812.0</v>
      </c>
      <c r="Y47" s="79">
        <v>365410.2222</v>
      </c>
      <c r="Z47" s="77"/>
      <c r="AA47" s="80">
        <v>44.0</v>
      </c>
      <c r="AB47" s="80">
        <v>1.1E7</v>
      </c>
      <c r="AC47" s="80">
        <v>1124024.0</v>
      </c>
      <c r="AD47" s="80">
        <v>9875976.0</v>
      </c>
      <c r="AE47" s="77"/>
      <c r="AF47" s="77"/>
      <c r="AG47" s="77"/>
      <c r="AH47" s="77"/>
      <c r="AI47" s="77"/>
      <c r="AJ47" s="77"/>
      <c r="AK47" s="79">
        <v>44.0</v>
      </c>
      <c r="AL47" s="79">
        <v>440000.0</v>
      </c>
      <c r="AM47" s="79">
        <v>1363868.0</v>
      </c>
      <c r="AN47" s="79">
        <v>-923868.0</v>
      </c>
      <c r="AO47" s="77"/>
      <c r="AP47" s="77"/>
      <c r="AQ47" s="77"/>
      <c r="AR47" s="77"/>
      <c r="AS47" s="77"/>
    </row>
    <row r="48">
      <c r="A48" s="79"/>
      <c r="B48" s="79">
        <v>45.0</v>
      </c>
      <c r="C48" s="79">
        <v>1890000.0</v>
      </c>
      <c r="D48" s="79">
        <v>671085.0</v>
      </c>
      <c r="E48" s="79">
        <v>1218915.0</v>
      </c>
      <c r="F48" s="77"/>
      <c r="G48" s="79">
        <v>45.0</v>
      </c>
      <c r="H48" s="79">
        <v>1671428.571</v>
      </c>
      <c r="I48" s="79">
        <v>773775.0</v>
      </c>
      <c r="J48" s="79">
        <v>897653.5714</v>
      </c>
      <c r="K48" s="77"/>
      <c r="L48" s="79">
        <v>45.0</v>
      </c>
      <c r="M48" s="79">
        <v>4725000.0</v>
      </c>
      <c r="N48" s="79">
        <v>800325.0</v>
      </c>
      <c r="O48" s="79">
        <v>3924675.0</v>
      </c>
      <c r="P48" s="77"/>
      <c r="Q48" s="77"/>
      <c r="R48" s="77"/>
      <c r="S48" s="77"/>
      <c r="T48" s="77"/>
      <c r="U48" s="77"/>
      <c r="V48" s="79">
        <v>45.0</v>
      </c>
      <c r="W48" s="79">
        <v>1200000.0</v>
      </c>
      <c r="X48" s="79">
        <v>876285.0</v>
      </c>
      <c r="Y48" s="79">
        <v>323715.0</v>
      </c>
      <c r="Z48" s="77"/>
      <c r="AA48" s="79">
        <v>45.0</v>
      </c>
      <c r="AB48" s="79">
        <v>1.1025E7</v>
      </c>
      <c r="AC48" s="79">
        <v>1149570.0</v>
      </c>
      <c r="AD48" s="79">
        <v>9875430.0</v>
      </c>
      <c r="AE48" s="77"/>
      <c r="AF48" s="77"/>
      <c r="AG48" s="77"/>
      <c r="AH48" s="77"/>
      <c r="AI48" s="77"/>
      <c r="AJ48" s="77"/>
      <c r="AK48" s="79">
        <v>45.0</v>
      </c>
      <c r="AL48" s="79">
        <v>360000.0</v>
      </c>
      <c r="AM48" s="79">
        <v>1394865.0</v>
      </c>
      <c r="AN48" s="79">
        <v>-1034865.0</v>
      </c>
      <c r="AO48" s="77"/>
      <c r="AP48" s="77"/>
      <c r="AQ48" s="77"/>
      <c r="AR48" s="77"/>
      <c r="AS48" s="77"/>
    </row>
    <row r="49">
      <c r="A49" s="79"/>
      <c r="B49" s="79">
        <v>46.0</v>
      </c>
      <c r="C49" s="79">
        <v>1840000.0</v>
      </c>
      <c r="D49" s="79">
        <v>685998.0</v>
      </c>
      <c r="E49" s="79">
        <v>1154002.0</v>
      </c>
      <c r="F49" s="77"/>
      <c r="G49" s="79">
        <v>46.0</v>
      </c>
      <c r="H49" s="79">
        <v>1642857.143</v>
      </c>
      <c r="I49" s="79">
        <v>790970.0</v>
      </c>
      <c r="J49" s="79">
        <v>851887.1429</v>
      </c>
      <c r="K49" s="77"/>
      <c r="L49" s="79">
        <v>46.0</v>
      </c>
      <c r="M49" s="79">
        <v>4715000.0</v>
      </c>
      <c r="N49" s="79">
        <v>818110.0</v>
      </c>
      <c r="O49" s="79">
        <v>3896890.0</v>
      </c>
      <c r="P49" s="77"/>
      <c r="Q49" s="77"/>
      <c r="R49" s="77"/>
      <c r="S49" s="77"/>
      <c r="T49" s="77"/>
      <c r="U49" s="77"/>
      <c r="V49" s="79">
        <v>46.0</v>
      </c>
      <c r="W49" s="79">
        <v>1175555.556</v>
      </c>
      <c r="X49" s="79">
        <v>895758.0</v>
      </c>
      <c r="Y49" s="79">
        <v>279797.5556</v>
      </c>
      <c r="Z49" s="77"/>
      <c r="AA49" s="79">
        <v>46.0</v>
      </c>
      <c r="AB49" s="79">
        <v>1.104E7</v>
      </c>
      <c r="AC49" s="79">
        <v>1175116.0</v>
      </c>
      <c r="AD49" s="79">
        <v>9864884.0</v>
      </c>
      <c r="AE49" s="77"/>
      <c r="AF49" s="77"/>
      <c r="AG49" s="77"/>
      <c r="AH49" s="77"/>
      <c r="AI49" s="77"/>
      <c r="AJ49" s="77"/>
      <c r="AK49" s="79">
        <v>46.0</v>
      </c>
      <c r="AL49" s="79">
        <v>276000.0</v>
      </c>
      <c r="AM49" s="79">
        <v>1425862.0</v>
      </c>
      <c r="AN49" s="79">
        <v>-1149862.0</v>
      </c>
      <c r="AO49" s="77"/>
      <c r="AP49" s="77"/>
      <c r="AQ49" s="77"/>
      <c r="AR49" s="77"/>
      <c r="AS49" s="77"/>
    </row>
    <row r="50">
      <c r="A50" s="79"/>
      <c r="B50" s="79">
        <v>47.0</v>
      </c>
      <c r="C50" s="79">
        <v>1786000.0</v>
      </c>
      <c r="D50" s="79">
        <v>700911.0</v>
      </c>
      <c r="E50" s="79">
        <v>1085089.0</v>
      </c>
      <c r="F50" s="77"/>
      <c r="G50" s="79">
        <v>47.0</v>
      </c>
      <c r="H50" s="79">
        <v>1611428.571</v>
      </c>
      <c r="I50" s="79">
        <v>808165.0</v>
      </c>
      <c r="J50" s="79">
        <v>803263.5714</v>
      </c>
      <c r="K50" s="77"/>
      <c r="L50" s="79">
        <v>47.0</v>
      </c>
      <c r="M50" s="79">
        <v>4700000.0</v>
      </c>
      <c r="N50" s="79">
        <v>835895.0</v>
      </c>
      <c r="O50" s="79">
        <v>3864105.0</v>
      </c>
      <c r="P50" s="77"/>
      <c r="Q50" s="77"/>
      <c r="R50" s="77"/>
      <c r="S50" s="77"/>
      <c r="T50" s="77"/>
      <c r="U50" s="77"/>
      <c r="V50" s="79">
        <v>47.0</v>
      </c>
      <c r="W50" s="79">
        <v>1148888.889</v>
      </c>
      <c r="X50" s="79">
        <v>915231.0</v>
      </c>
      <c r="Y50" s="79">
        <v>233657.8889</v>
      </c>
      <c r="Z50" s="77"/>
      <c r="AA50" s="79">
        <v>47.0</v>
      </c>
      <c r="AB50" s="79">
        <v>1.1045E7</v>
      </c>
      <c r="AC50" s="79">
        <v>1200662.0</v>
      </c>
      <c r="AD50" s="79">
        <v>9844338.0</v>
      </c>
      <c r="AE50" s="77"/>
      <c r="AF50" s="77"/>
      <c r="AG50" s="77"/>
      <c r="AH50" s="77"/>
      <c r="AI50" s="77"/>
      <c r="AJ50" s="77"/>
      <c r="AK50" s="79">
        <v>47.0</v>
      </c>
      <c r="AL50" s="79">
        <v>188000.0</v>
      </c>
      <c r="AM50" s="79">
        <v>1456859.0</v>
      </c>
      <c r="AN50" s="79">
        <v>-1268859.0</v>
      </c>
      <c r="AO50" s="77"/>
      <c r="AP50" s="77"/>
      <c r="AQ50" s="77"/>
      <c r="AR50" s="77"/>
      <c r="AS50" s="77"/>
    </row>
    <row r="51">
      <c r="A51" s="79"/>
      <c r="B51" s="79">
        <v>48.0</v>
      </c>
      <c r="C51" s="79">
        <v>1728000.0</v>
      </c>
      <c r="D51" s="79">
        <v>715824.0</v>
      </c>
      <c r="E51" s="79">
        <v>1012176.0</v>
      </c>
      <c r="F51" s="77"/>
      <c r="G51" s="79">
        <v>48.0</v>
      </c>
      <c r="H51" s="79">
        <v>1577142.857</v>
      </c>
      <c r="I51" s="79">
        <v>825360.0</v>
      </c>
      <c r="J51" s="79">
        <v>751782.8571</v>
      </c>
      <c r="K51" s="77"/>
      <c r="L51" s="79">
        <v>48.0</v>
      </c>
      <c r="M51" s="79">
        <v>4680000.0</v>
      </c>
      <c r="N51" s="79">
        <v>853680.0</v>
      </c>
      <c r="O51" s="79">
        <v>3826320.0</v>
      </c>
      <c r="P51" s="77"/>
      <c r="Q51" s="77"/>
      <c r="R51" s="77"/>
      <c r="S51" s="77"/>
      <c r="T51" s="77"/>
      <c r="U51" s="77"/>
      <c r="V51" s="79">
        <v>48.0</v>
      </c>
      <c r="W51" s="79">
        <v>1120000.0</v>
      </c>
      <c r="X51" s="79">
        <v>934704.0</v>
      </c>
      <c r="Y51" s="79">
        <v>185296.0</v>
      </c>
      <c r="Z51" s="77"/>
      <c r="AA51" s="79">
        <v>48.0</v>
      </c>
      <c r="AB51" s="79">
        <v>1.104E7</v>
      </c>
      <c r="AC51" s="79">
        <v>1226208.0</v>
      </c>
      <c r="AD51" s="79">
        <v>9813792.0</v>
      </c>
      <c r="AE51" s="77"/>
      <c r="AF51" s="77"/>
      <c r="AG51" s="77"/>
      <c r="AH51" s="77"/>
      <c r="AI51" s="77"/>
      <c r="AJ51" s="77"/>
      <c r="AK51" s="79">
        <v>48.0</v>
      </c>
      <c r="AL51" s="79">
        <v>96000.0</v>
      </c>
      <c r="AM51" s="79">
        <v>1487856.0</v>
      </c>
      <c r="AN51" s="79">
        <v>-1391856.0</v>
      </c>
      <c r="AO51" s="77"/>
      <c r="AP51" s="77"/>
      <c r="AQ51" s="77"/>
      <c r="AR51" s="77"/>
      <c r="AS51" s="77"/>
    </row>
    <row r="52">
      <c r="A52" s="79"/>
      <c r="B52" s="79">
        <v>49.0</v>
      </c>
      <c r="C52" s="79">
        <v>1666000.0</v>
      </c>
      <c r="D52" s="79">
        <v>730737.0</v>
      </c>
      <c r="E52" s="79">
        <v>935263.0</v>
      </c>
      <c r="F52" s="77"/>
      <c r="G52" s="79">
        <v>49.0</v>
      </c>
      <c r="H52" s="79">
        <v>1540000.0</v>
      </c>
      <c r="I52" s="79">
        <v>842555.0</v>
      </c>
      <c r="J52" s="79">
        <v>697445.0</v>
      </c>
      <c r="K52" s="77"/>
      <c r="L52" s="79">
        <v>49.0</v>
      </c>
      <c r="M52" s="79">
        <v>4655000.0</v>
      </c>
      <c r="N52" s="79">
        <v>871465.0</v>
      </c>
      <c r="O52" s="79">
        <v>3783535.0</v>
      </c>
      <c r="P52" s="77"/>
      <c r="Q52" s="77"/>
      <c r="R52" s="77"/>
      <c r="S52" s="77"/>
      <c r="T52" s="77"/>
      <c r="U52" s="77"/>
      <c r="V52" s="79">
        <v>49.0</v>
      </c>
      <c r="W52" s="79">
        <v>1088888.889</v>
      </c>
      <c r="X52" s="79">
        <v>954177.0</v>
      </c>
      <c r="Y52" s="79">
        <v>134711.8889</v>
      </c>
      <c r="Z52" s="77"/>
      <c r="AA52" s="79">
        <v>49.0</v>
      </c>
      <c r="AB52" s="79">
        <v>1.1025E7</v>
      </c>
      <c r="AC52" s="79">
        <v>1251754.0</v>
      </c>
      <c r="AD52" s="79">
        <v>9773246.0</v>
      </c>
      <c r="AE52" s="77"/>
      <c r="AF52" s="77"/>
      <c r="AG52" s="77"/>
      <c r="AH52" s="77"/>
      <c r="AI52" s="77"/>
      <c r="AJ52" s="77"/>
      <c r="AK52" s="79">
        <v>49.0</v>
      </c>
      <c r="AL52" s="79">
        <v>0.0</v>
      </c>
      <c r="AM52" s="79">
        <v>1518853.0</v>
      </c>
      <c r="AN52" s="79">
        <v>-1518853.0</v>
      </c>
      <c r="AO52" s="77"/>
      <c r="AP52" s="77"/>
      <c r="AQ52" s="77"/>
      <c r="AR52" s="77"/>
      <c r="AS52" s="77"/>
    </row>
    <row r="53">
      <c r="A53" s="79"/>
      <c r="B53" s="79">
        <v>50.0</v>
      </c>
      <c r="C53" s="79">
        <v>1600000.0</v>
      </c>
      <c r="D53" s="79">
        <v>745650.0</v>
      </c>
      <c r="E53" s="79">
        <v>854350.0</v>
      </c>
      <c r="F53" s="77"/>
      <c r="G53" s="79">
        <v>50.0</v>
      </c>
      <c r="H53" s="79">
        <v>1500000.0</v>
      </c>
      <c r="I53" s="79">
        <v>859750.0</v>
      </c>
      <c r="J53" s="79">
        <v>640250.0</v>
      </c>
      <c r="K53" s="77"/>
      <c r="L53" s="79">
        <v>50.0</v>
      </c>
      <c r="M53" s="79">
        <v>4625000.0</v>
      </c>
      <c r="N53" s="79">
        <v>889250.0</v>
      </c>
      <c r="O53" s="79">
        <v>3735750.0</v>
      </c>
      <c r="P53" s="77"/>
      <c r="Q53" s="77"/>
      <c r="R53" s="77"/>
      <c r="S53" s="77"/>
      <c r="T53" s="77"/>
      <c r="U53" s="77"/>
      <c r="V53" s="79">
        <v>50.0</v>
      </c>
      <c r="W53" s="79">
        <v>1055555.556</v>
      </c>
      <c r="X53" s="79">
        <v>973650.0</v>
      </c>
      <c r="Y53" s="79">
        <v>81905.55556</v>
      </c>
      <c r="Z53" s="77"/>
      <c r="AA53" s="79">
        <v>50.0</v>
      </c>
      <c r="AB53" s="79">
        <v>1.1E7</v>
      </c>
      <c r="AC53" s="79">
        <v>1277300.0</v>
      </c>
      <c r="AD53" s="79">
        <v>9722700.0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</row>
    <row r="54">
      <c r="A54" s="79"/>
      <c r="B54" s="79">
        <v>51.0</v>
      </c>
      <c r="C54" s="79">
        <v>1530000.0</v>
      </c>
      <c r="D54" s="79">
        <v>760563.0</v>
      </c>
      <c r="E54" s="79">
        <v>769437.0</v>
      </c>
      <c r="F54" s="77"/>
      <c r="G54" s="79">
        <v>51.0</v>
      </c>
      <c r="H54" s="79">
        <v>1457142.857</v>
      </c>
      <c r="I54" s="79">
        <v>876945.0</v>
      </c>
      <c r="J54" s="79">
        <v>580197.8571</v>
      </c>
      <c r="K54" s="77"/>
      <c r="L54" s="79">
        <v>51.0</v>
      </c>
      <c r="M54" s="79">
        <v>4590000.0</v>
      </c>
      <c r="N54" s="79">
        <v>907035.0</v>
      </c>
      <c r="O54" s="79">
        <v>3682965.0</v>
      </c>
      <c r="P54" s="77"/>
      <c r="Q54" s="77"/>
      <c r="R54" s="77"/>
      <c r="S54" s="77"/>
      <c r="T54" s="77"/>
      <c r="U54" s="77"/>
      <c r="V54" s="81">
        <v>51.0</v>
      </c>
      <c r="W54" s="81">
        <v>1020000.0</v>
      </c>
      <c r="X54" s="81">
        <v>993123.0</v>
      </c>
      <c r="Y54" s="81">
        <v>26877.0</v>
      </c>
      <c r="Z54" s="77"/>
      <c r="AA54" s="79">
        <v>51.0</v>
      </c>
      <c r="AB54" s="79">
        <v>1.0965E7</v>
      </c>
      <c r="AC54" s="79">
        <v>1302846.0</v>
      </c>
      <c r="AD54" s="79">
        <v>9662154.0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9">
        <v>561051.0</v>
      </c>
      <c r="AO54" s="77"/>
      <c r="AP54" s="77"/>
      <c r="AQ54" s="77"/>
      <c r="AR54" s="77"/>
      <c r="AS54" s="77"/>
    </row>
    <row r="55">
      <c r="A55" s="79"/>
      <c r="B55" s="79">
        <v>52.0</v>
      </c>
      <c r="C55" s="79">
        <v>1456000.0</v>
      </c>
      <c r="D55" s="79">
        <v>775476.0</v>
      </c>
      <c r="E55" s="79">
        <v>680524.0</v>
      </c>
      <c r="F55" s="77"/>
      <c r="G55" s="79">
        <v>52.0</v>
      </c>
      <c r="H55" s="79">
        <v>1411428.571</v>
      </c>
      <c r="I55" s="79">
        <v>894140.0</v>
      </c>
      <c r="J55" s="79">
        <v>517288.5714</v>
      </c>
      <c r="K55" s="77"/>
      <c r="L55" s="79">
        <v>52.0</v>
      </c>
      <c r="M55" s="79">
        <v>4550000.0</v>
      </c>
      <c r="N55" s="79">
        <v>924820.0</v>
      </c>
      <c r="O55" s="79">
        <v>3625180.0</v>
      </c>
      <c r="P55" s="77"/>
      <c r="Q55" s="77"/>
      <c r="R55" s="77"/>
      <c r="S55" s="77"/>
      <c r="T55" s="77"/>
      <c r="U55" s="77"/>
      <c r="V55" s="79">
        <v>52.0</v>
      </c>
      <c r="W55" s="79">
        <v>982222.2222</v>
      </c>
      <c r="X55" s="79">
        <v>1012596.0</v>
      </c>
      <c r="Y55" s="79">
        <v>-30373.77778</v>
      </c>
      <c r="Z55" s="77"/>
      <c r="AA55" s="79">
        <v>52.0</v>
      </c>
      <c r="AB55" s="79">
        <v>1.092E7</v>
      </c>
      <c r="AC55" s="79">
        <v>1328392.0</v>
      </c>
      <c r="AD55" s="79">
        <v>9591608.0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</row>
    <row r="56">
      <c r="A56" s="79"/>
      <c r="B56" s="79">
        <v>53.0</v>
      </c>
      <c r="C56" s="79">
        <v>1378000.0</v>
      </c>
      <c r="D56" s="79">
        <v>790389.0</v>
      </c>
      <c r="E56" s="79">
        <v>587611.0</v>
      </c>
      <c r="F56" s="77"/>
      <c r="G56" s="79">
        <v>53.0</v>
      </c>
      <c r="H56" s="79">
        <v>1362857.143</v>
      </c>
      <c r="I56" s="79">
        <v>911335.0</v>
      </c>
      <c r="J56" s="79">
        <v>451522.1429</v>
      </c>
      <c r="K56" s="77"/>
      <c r="L56" s="79">
        <v>53.0</v>
      </c>
      <c r="M56" s="79">
        <v>4505000.0</v>
      </c>
      <c r="N56" s="79">
        <v>942605.0</v>
      </c>
      <c r="O56" s="79">
        <v>3562395.0</v>
      </c>
      <c r="P56" s="77"/>
      <c r="Q56" s="77"/>
      <c r="R56" s="77"/>
      <c r="S56" s="77"/>
      <c r="T56" s="77"/>
      <c r="U56" s="77"/>
      <c r="V56" s="79">
        <v>53.0</v>
      </c>
      <c r="W56" s="79">
        <v>942222.2222</v>
      </c>
      <c r="X56" s="79">
        <v>1032069.0</v>
      </c>
      <c r="Y56" s="79">
        <v>-89846.77778</v>
      </c>
      <c r="Z56" s="77"/>
      <c r="AA56" s="79">
        <v>53.0</v>
      </c>
      <c r="AB56" s="79">
        <v>1.0865E7</v>
      </c>
      <c r="AC56" s="79">
        <v>1353938.0</v>
      </c>
      <c r="AD56" s="79">
        <v>9511062.0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</row>
    <row r="57">
      <c r="A57" s="79"/>
      <c r="B57" s="79">
        <v>54.0</v>
      </c>
      <c r="C57" s="79">
        <v>1296000.0</v>
      </c>
      <c r="D57" s="79">
        <v>805302.0</v>
      </c>
      <c r="E57" s="79">
        <v>490698.0</v>
      </c>
      <c r="F57" s="77"/>
      <c r="G57" s="79">
        <v>54.0</v>
      </c>
      <c r="H57" s="79">
        <v>1311428.571</v>
      </c>
      <c r="I57" s="79">
        <v>928530.0</v>
      </c>
      <c r="J57" s="79">
        <v>382898.5714</v>
      </c>
      <c r="K57" s="77"/>
      <c r="L57" s="79">
        <v>54.0</v>
      </c>
      <c r="M57" s="79">
        <v>4455000.0</v>
      </c>
      <c r="N57" s="79">
        <v>960390.0</v>
      </c>
      <c r="O57" s="79">
        <v>3494610.0</v>
      </c>
      <c r="P57" s="77"/>
      <c r="Q57" s="77"/>
      <c r="R57" s="77"/>
      <c r="S57" s="77"/>
      <c r="T57" s="77"/>
      <c r="U57" s="77"/>
      <c r="V57" s="79">
        <v>54.0</v>
      </c>
      <c r="W57" s="79">
        <v>900000.0</v>
      </c>
      <c r="X57" s="79">
        <v>1051542.0</v>
      </c>
      <c r="Y57" s="79">
        <v>-151542.0</v>
      </c>
      <c r="Z57" s="77"/>
      <c r="AA57" s="79">
        <v>54.0</v>
      </c>
      <c r="AB57" s="79">
        <v>1.08E7</v>
      </c>
      <c r="AC57" s="79">
        <v>1379484.0</v>
      </c>
      <c r="AD57" s="79">
        <v>9420516.0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</row>
    <row r="58">
      <c r="A58" s="79"/>
      <c r="B58" s="79">
        <v>55.0</v>
      </c>
      <c r="C58" s="79">
        <v>1210000.0</v>
      </c>
      <c r="D58" s="79">
        <v>820215.0</v>
      </c>
      <c r="E58" s="79">
        <v>389785.0</v>
      </c>
      <c r="F58" s="77"/>
      <c r="G58" s="79">
        <v>55.0</v>
      </c>
      <c r="H58" s="79">
        <v>1257142.857</v>
      </c>
      <c r="I58" s="79">
        <v>945725.0</v>
      </c>
      <c r="J58" s="79">
        <v>311417.8571</v>
      </c>
      <c r="K58" s="77"/>
      <c r="L58" s="79">
        <v>55.0</v>
      </c>
      <c r="M58" s="79">
        <v>4400000.0</v>
      </c>
      <c r="N58" s="79">
        <v>978175.0</v>
      </c>
      <c r="O58" s="79">
        <v>3421825.0</v>
      </c>
      <c r="P58" s="77"/>
      <c r="Q58" s="77"/>
      <c r="R58" s="77"/>
      <c r="S58" s="77"/>
      <c r="T58" s="77"/>
      <c r="U58" s="77"/>
      <c r="V58" s="79">
        <v>55.0</v>
      </c>
      <c r="W58" s="79">
        <v>855555.5556</v>
      </c>
      <c r="X58" s="79">
        <v>1071015.0</v>
      </c>
      <c r="Y58" s="79">
        <v>-215459.4444</v>
      </c>
      <c r="Z58" s="77"/>
      <c r="AA58" s="79">
        <v>55.0</v>
      </c>
      <c r="AB58" s="79">
        <v>1.0725E7</v>
      </c>
      <c r="AC58" s="79">
        <v>1405030.0</v>
      </c>
      <c r="AD58" s="79">
        <v>9319970.0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</row>
    <row r="59">
      <c r="A59" s="79"/>
      <c r="B59" s="79">
        <v>56.0</v>
      </c>
      <c r="C59" s="79">
        <v>1120000.0</v>
      </c>
      <c r="D59" s="79">
        <v>835128.0</v>
      </c>
      <c r="E59" s="79">
        <v>284872.0</v>
      </c>
      <c r="F59" s="77"/>
      <c r="G59" s="79">
        <v>56.0</v>
      </c>
      <c r="H59" s="79">
        <v>1200000.0</v>
      </c>
      <c r="I59" s="79">
        <v>962920.0</v>
      </c>
      <c r="J59" s="79">
        <v>237080.0</v>
      </c>
      <c r="K59" s="77"/>
      <c r="L59" s="79">
        <v>56.0</v>
      </c>
      <c r="M59" s="79">
        <v>4340000.0</v>
      </c>
      <c r="N59" s="79">
        <v>995960.0</v>
      </c>
      <c r="O59" s="79">
        <v>3344040.0</v>
      </c>
      <c r="P59" s="77"/>
      <c r="Q59" s="77"/>
      <c r="R59" s="77"/>
      <c r="S59" s="77"/>
      <c r="T59" s="77"/>
      <c r="U59" s="77"/>
      <c r="V59" s="79">
        <v>56.0</v>
      </c>
      <c r="W59" s="79">
        <v>808888.8889</v>
      </c>
      <c r="X59" s="79">
        <v>1090488.0</v>
      </c>
      <c r="Y59" s="79">
        <v>-281599.1111</v>
      </c>
      <c r="Z59" s="77"/>
      <c r="AA59" s="79">
        <v>56.0</v>
      </c>
      <c r="AB59" s="79">
        <v>1.064E7</v>
      </c>
      <c r="AC59" s="79">
        <v>1430576.0</v>
      </c>
      <c r="AD59" s="79">
        <v>9209424.0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</row>
    <row r="60">
      <c r="A60" s="79"/>
      <c r="B60" s="79">
        <v>57.0</v>
      </c>
      <c r="C60" s="79">
        <v>1026000.0</v>
      </c>
      <c r="D60" s="79">
        <v>850041.0</v>
      </c>
      <c r="E60" s="79">
        <v>175959.0</v>
      </c>
      <c r="F60" s="77"/>
      <c r="G60" s="79">
        <v>57.0</v>
      </c>
      <c r="H60" s="79">
        <v>1140000.0</v>
      </c>
      <c r="I60" s="79">
        <v>980115.0</v>
      </c>
      <c r="J60" s="79">
        <v>159885.0</v>
      </c>
      <c r="K60" s="77"/>
      <c r="L60" s="79">
        <v>57.0</v>
      </c>
      <c r="M60" s="79">
        <v>4275000.0</v>
      </c>
      <c r="N60" s="79">
        <v>1013745.0</v>
      </c>
      <c r="O60" s="79">
        <v>3261255.0</v>
      </c>
      <c r="P60" s="77"/>
      <c r="Q60" s="77"/>
      <c r="R60" s="77"/>
      <c r="S60" s="77"/>
      <c r="T60" s="77"/>
      <c r="U60" s="77"/>
      <c r="V60" s="79">
        <v>57.0</v>
      </c>
      <c r="W60" s="79">
        <v>760000.0</v>
      </c>
      <c r="X60" s="79">
        <v>1109961.0</v>
      </c>
      <c r="Y60" s="79">
        <v>-349961.0</v>
      </c>
      <c r="Z60" s="77"/>
      <c r="AA60" s="79">
        <v>57.0</v>
      </c>
      <c r="AB60" s="79">
        <v>1.0545E7</v>
      </c>
      <c r="AC60" s="79">
        <v>1456122.0</v>
      </c>
      <c r="AD60" s="79">
        <v>9088878.0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</row>
    <row r="61">
      <c r="A61" s="81"/>
      <c r="B61" s="81">
        <v>58.0</v>
      </c>
      <c r="C61" s="81">
        <v>928000.0</v>
      </c>
      <c r="D61" s="81">
        <v>864954.0</v>
      </c>
      <c r="E61" s="81">
        <v>63046.0</v>
      </c>
      <c r="F61" s="77"/>
      <c r="G61" s="81">
        <v>58.0</v>
      </c>
      <c r="H61" s="81">
        <v>1077142.857</v>
      </c>
      <c r="I61" s="81">
        <v>997310.0</v>
      </c>
      <c r="J61" s="81">
        <v>79832.85714</v>
      </c>
      <c r="K61" s="77"/>
      <c r="L61" s="79">
        <v>58.0</v>
      </c>
      <c r="M61" s="79">
        <v>4205000.0</v>
      </c>
      <c r="N61" s="79">
        <v>1031530.0</v>
      </c>
      <c r="O61" s="79">
        <v>3173470.0</v>
      </c>
      <c r="P61" s="77"/>
      <c r="Q61" s="77"/>
      <c r="R61" s="77"/>
      <c r="S61" s="77"/>
      <c r="T61" s="77"/>
      <c r="U61" s="77"/>
      <c r="V61" s="79">
        <v>58.0</v>
      </c>
      <c r="W61" s="79">
        <v>708888.8889</v>
      </c>
      <c r="X61" s="79">
        <v>1129434.0</v>
      </c>
      <c r="Y61" s="79">
        <v>-420545.1111</v>
      </c>
      <c r="Z61" s="77"/>
      <c r="AA61" s="79">
        <v>58.0</v>
      </c>
      <c r="AB61" s="79">
        <v>1.044E7</v>
      </c>
      <c r="AC61" s="79">
        <v>1481668.0</v>
      </c>
      <c r="AD61" s="79">
        <v>8958332.0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</row>
    <row r="62">
      <c r="A62" s="79"/>
      <c r="B62" s="79">
        <v>59.0</v>
      </c>
      <c r="C62" s="79">
        <v>826000.0</v>
      </c>
      <c r="D62" s="79">
        <v>879867.0</v>
      </c>
      <c r="E62" s="79">
        <v>-53867.0</v>
      </c>
      <c r="F62" s="77"/>
      <c r="G62" s="79">
        <v>59.0</v>
      </c>
      <c r="H62" s="79">
        <v>1011428.571</v>
      </c>
      <c r="I62" s="79">
        <v>1014505.0</v>
      </c>
      <c r="J62" s="79">
        <v>-3076.428571</v>
      </c>
      <c r="K62" s="77"/>
      <c r="L62" s="79">
        <v>59.0</v>
      </c>
      <c r="M62" s="79">
        <v>4130000.0</v>
      </c>
      <c r="N62" s="79">
        <v>1049315.0</v>
      </c>
      <c r="O62" s="79">
        <v>3080685.0</v>
      </c>
      <c r="P62" s="77"/>
      <c r="Q62" s="77"/>
      <c r="R62" s="77"/>
      <c r="S62" s="77"/>
      <c r="T62" s="77"/>
      <c r="U62" s="77"/>
      <c r="V62" s="79">
        <v>59.0</v>
      </c>
      <c r="W62" s="79">
        <v>655555.5556</v>
      </c>
      <c r="X62" s="79">
        <v>1148907.0</v>
      </c>
      <c r="Y62" s="79">
        <v>-493351.4444</v>
      </c>
      <c r="Z62" s="77"/>
      <c r="AA62" s="79">
        <v>59.0</v>
      </c>
      <c r="AB62" s="79">
        <v>1.0325E7</v>
      </c>
      <c r="AC62" s="79">
        <v>1507214.0</v>
      </c>
      <c r="AD62" s="79">
        <v>8817786.0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</row>
    <row r="63">
      <c r="A63" s="79"/>
      <c r="B63" s="79">
        <v>60.0</v>
      </c>
      <c r="C63" s="79">
        <v>720000.0</v>
      </c>
      <c r="D63" s="79">
        <v>894780.0</v>
      </c>
      <c r="E63" s="79">
        <v>-174780.0</v>
      </c>
      <c r="F63" s="77"/>
      <c r="G63" s="79">
        <v>60.0</v>
      </c>
      <c r="H63" s="79">
        <v>942857.1429</v>
      </c>
      <c r="I63" s="79">
        <v>1031700.0</v>
      </c>
      <c r="J63" s="79">
        <v>-88842.85714</v>
      </c>
      <c r="K63" s="77"/>
      <c r="L63" s="79">
        <v>60.0</v>
      </c>
      <c r="M63" s="79">
        <v>4050000.0</v>
      </c>
      <c r="N63" s="79">
        <v>1067100.0</v>
      </c>
      <c r="O63" s="79">
        <v>2982900.0</v>
      </c>
      <c r="P63" s="77"/>
      <c r="Q63" s="77"/>
      <c r="R63" s="77"/>
      <c r="S63" s="77"/>
      <c r="T63" s="77"/>
      <c r="U63" s="77"/>
      <c r="V63" s="79">
        <v>60.0</v>
      </c>
      <c r="W63" s="79">
        <v>600000.0</v>
      </c>
      <c r="X63" s="79">
        <v>1168380.0</v>
      </c>
      <c r="Y63" s="79">
        <v>-568380.0</v>
      </c>
      <c r="Z63" s="77"/>
      <c r="AA63" s="79">
        <v>60.0</v>
      </c>
      <c r="AB63" s="79">
        <v>1.02E7</v>
      </c>
      <c r="AC63" s="79">
        <v>1532760.0</v>
      </c>
      <c r="AD63" s="79">
        <v>8667240.0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</row>
    <row r="64">
      <c r="A64" s="79"/>
      <c r="B64" s="79">
        <v>61.0</v>
      </c>
      <c r="C64" s="79">
        <v>610000.0</v>
      </c>
      <c r="D64" s="79">
        <v>909693.0</v>
      </c>
      <c r="E64" s="79">
        <v>-299693.0</v>
      </c>
      <c r="F64" s="77"/>
      <c r="G64" s="79">
        <v>61.0</v>
      </c>
      <c r="H64" s="79">
        <v>871428.5714</v>
      </c>
      <c r="I64" s="79">
        <v>1048895.0</v>
      </c>
      <c r="J64" s="79">
        <v>-177466.4286</v>
      </c>
      <c r="K64" s="77"/>
      <c r="L64" s="79">
        <v>61.0</v>
      </c>
      <c r="M64" s="79">
        <v>3965000.0</v>
      </c>
      <c r="N64" s="79">
        <v>1084885.0</v>
      </c>
      <c r="O64" s="79">
        <v>2880115.0</v>
      </c>
      <c r="P64" s="77"/>
      <c r="Q64" s="77"/>
      <c r="R64" s="77"/>
      <c r="S64" s="77"/>
      <c r="T64" s="77"/>
      <c r="U64" s="77"/>
      <c r="V64" s="79">
        <v>61.0</v>
      </c>
      <c r="W64" s="79">
        <v>542222.2222</v>
      </c>
      <c r="X64" s="79">
        <v>1187853.0</v>
      </c>
      <c r="Y64" s="79">
        <v>-645630.7778</v>
      </c>
      <c r="Z64" s="77"/>
      <c r="AA64" s="79">
        <v>61.0</v>
      </c>
      <c r="AB64" s="79">
        <v>1.0065E7</v>
      </c>
      <c r="AC64" s="79">
        <v>1558306.0</v>
      </c>
      <c r="AD64" s="79">
        <v>8506694.0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</row>
    <row r="65">
      <c r="A65" s="79"/>
      <c r="B65" s="79">
        <v>62.0</v>
      </c>
      <c r="C65" s="79">
        <v>496000.0</v>
      </c>
      <c r="D65" s="79">
        <v>924606.0</v>
      </c>
      <c r="E65" s="79">
        <v>-428606.0</v>
      </c>
      <c r="F65" s="77"/>
      <c r="G65" s="79">
        <v>62.0</v>
      </c>
      <c r="H65" s="79">
        <v>797142.8571</v>
      </c>
      <c r="I65" s="79">
        <v>1066090.0</v>
      </c>
      <c r="J65" s="79">
        <v>-268947.1429</v>
      </c>
      <c r="K65" s="77"/>
      <c r="L65" s="79">
        <v>62.0</v>
      </c>
      <c r="M65" s="79">
        <v>3875000.0</v>
      </c>
      <c r="N65" s="79">
        <v>1102670.0</v>
      </c>
      <c r="O65" s="79">
        <v>2772330.0</v>
      </c>
      <c r="P65" s="77"/>
      <c r="Q65" s="77"/>
      <c r="R65" s="77"/>
      <c r="S65" s="77"/>
      <c r="T65" s="77"/>
      <c r="U65" s="77"/>
      <c r="V65" s="79">
        <v>62.0</v>
      </c>
      <c r="W65" s="79">
        <v>482222.2222</v>
      </c>
      <c r="X65" s="79">
        <v>1207326.0</v>
      </c>
      <c r="Y65" s="79">
        <v>-725103.7778</v>
      </c>
      <c r="Z65" s="77"/>
      <c r="AA65" s="79">
        <v>62.0</v>
      </c>
      <c r="AB65" s="79">
        <v>9920000.0</v>
      </c>
      <c r="AC65" s="79">
        <v>1583852.0</v>
      </c>
      <c r="AD65" s="79">
        <v>8336148.0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</row>
    <row r="66">
      <c r="A66" s="79"/>
      <c r="B66" s="79">
        <v>63.0</v>
      </c>
      <c r="C66" s="79">
        <v>378000.0</v>
      </c>
      <c r="D66" s="79">
        <v>939519.0</v>
      </c>
      <c r="E66" s="79">
        <v>-561519.0</v>
      </c>
      <c r="F66" s="77"/>
      <c r="G66" s="79">
        <v>63.0</v>
      </c>
      <c r="H66" s="79">
        <v>720000.0</v>
      </c>
      <c r="I66" s="79">
        <v>1083285.0</v>
      </c>
      <c r="J66" s="79">
        <v>-363285.0</v>
      </c>
      <c r="K66" s="77"/>
      <c r="L66" s="79">
        <v>63.0</v>
      </c>
      <c r="M66" s="79">
        <v>3780000.0</v>
      </c>
      <c r="N66" s="79">
        <v>1120455.0</v>
      </c>
      <c r="O66" s="79">
        <v>2659545.0</v>
      </c>
      <c r="P66" s="77"/>
      <c r="Q66" s="77"/>
      <c r="R66" s="77"/>
      <c r="S66" s="77"/>
      <c r="T66" s="77"/>
      <c r="U66" s="77"/>
      <c r="V66" s="79">
        <v>63.0</v>
      </c>
      <c r="W66" s="79">
        <v>420000.0</v>
      </c>
      <c r="X66" s="79">
        <v>1226799.0</v>
      </c>
      <c r="Y66" s="79">
        <v>-806799.0</v>
      </c>
      <c r="Z66" s="77"/>
      <c r="AA66" s="79">
        <v>63.0</v>
      </c>
      <c r="AB66" s="79">
        <v>9765000.0</v>
      </c>
      <c r="AC66" s="79">
        <v>1609398.0</v>
      </c>
      <c r="AD66" s="79">
        <v>8155602.0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</row>
    <row r="67">
      <c r="A67" s="79"/>
      <c r="B67" s="79">
        <v>64.0</v>
      </c>
      <c r="C67" s="79">
        <v>256000.0</v>
      </c>
      <c r="D67" s="79">
        <v>954432.0</v>
      </c>
      <c r="E67" s="79">
        <v>-698432.0</v>
      </c>
      <c r="F67" s="77"/>
      <c r="G67" s="79">
        <v>64.0</v>
      </c>
      <c r="H67" s="79">
        <v>640000.0</v>
      </c>
      <c r="I67" s="79">
        <v>1100480.0</v>
      </c>
      <c r="J67" s="79">
        <v>-460480.0</v>
      </c>
      <c r="K67" s="77"/>
      <c r="L67" s="79">
        <v>64.0</v>
      </c>
      <c r="M67" s="79">
        <v>3680000.0</v>
      </c>
      <c r="N67" s="79">
        <v>1138240.0</v>
      </c>
      <c r="O67" s="79">
        <v>2541760.0</v>
      </c>
      <c r="P67" s="77"/>
      <c r="Q67" s="77"/>
      <c r="R67" s="77"/>
      <c r="S67" s="77"/>
      <c r="T67" s="77"/>
      <c r="U67" s="77"/>
      <c r="V67" s="79">
        <v>64.0</v>
      </c>
      <c r="W67" s="79">
        <v>355555.5556</v>
      </c>
      <c r="X67" s="79">
        <v>1246272.0</v>
      </c>
      <c r="Y67" s="79">
        <v>-890716.4444</v>
      </c>
      <c r="Z67" s="77"/>
      <c r="AA67" s="79">
        <v>64.0</v>
      </c>
      <c r="AB67" s="79">
        <v>9600000.0</v>
      </c>
      <c r="AC67" s="79">
        <v>1634944.0</v>
      </c>
      <c r="AD67" s="79">
        <v>7965056.0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</row>
    <row r="68">
      <c r="A68" s="79"/>
      <c r="B68" s="79">
        <v>65.0</v>
      </c>
      <c r="C68" s="79">
        <v>130000.0</v>
      </c>
      <c r="D68" s="79">
        <v>969345.0</v>
      </c>
      <c r="E68" s="79">
        <v>-839345.0</v>
      </c>
      <c r="F68" s="77"/>
      <c r="G68" s="79">
        <v>65.0</v>
      </c>
      <c r="H68" s="79">
        <v>557142.8571</v>
      </c>
      <c r="I68" s="79">
        <v>1117675.0</v>
      </c>
      <c r="J68" s="79">
        <v>-560532.1429</v>
      </c>
      <c r="K68" s="77"/>
      <c r="L68" s="79">
        <v>65.0</v>
      </c>
      <c r="M68" s="79">
        <v>3575000.0</v>
      </c>
      <c r="N68" s="79">
        <v>1156025.0</v>
      </c>
      <c r="O68" s="79">
        <v>2418975.0</v>
      </c>
      <c r="P68" s="77"/>
      <c r="Q68" s="77"/>
      <c r="R68" s="77"/>
      <c r="S68" s="77"/>
      <c r="T68" s="77"/>
      <c r="U68" s="77"/>
      <c r="V68" s="79">
        <v>65.0</v>
      </c>
      <c r="W68" s="79">
        <v>288888.8889</v>
      </c>
      <c r="X68" s="79">
        <v>1265745.0</v>
      </c>
      <c r="Y68" s="79">
        <v>-976856.1111</v>
      </c>
      <c r="Z68" s="77"/>
      <c r="AA68" s="79">
        <v>65.0</v>
      </c>
      <c r="AB68" s="79">
        <v>9425000.0</v>
      </c>
      <c r="AC68" s="79">
        <v>1660490.0</v>
      </c>
      <c r="AD68" s="79">
        <v>7764510.0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</row>
    <row r="69">
      <c r="A69" s="79"/>
      <c r="B69" s="79">
        <v>66.0</v>
      </c>
      <c r="C69" s="79">
        <v>0.0</v>
      </c>
      <c r="D69" s="79">
        <v>984258.0</v>
      </c>
      <c r="E69" s="79">
        <v>-984258.0</v>
      </c>
      <c r="F69" s="77"/>
      <c r="G69" s="79">
        <v>66.0</v>
      </c>
      <c r="H69" s="79">
        <v>471428.5714</v>
      </c>
      <c r="I69" s="79">
        <v>1134870.0</v>
      </c>
      <c r="J69" s="79">
        <v>-663441.4286</v>
      </c>
      <c r="K69" s="77"/>
      <c r="L69" s="79">
        <v>66.0</v>
      </c>
      <c r="M69" s="79">
        <v>3465000.0</v>
      </c>
      <c r="N69" s="79">
        <v>1173810.0</v>
      </c>
      <c r="O69" s="79">
        <v>2291190.0</v>
      </c>
      <c r="P69" s="77"/>
      <c r="Q69" s="77"/>
      <c r="R69" s="77"/>
      <c r="S69" s="77"/>
      <c r="T69" s="77"/>
      <c r="U69" s="77"/>
      <c r="V69" s="79">
        <v>66.0</v>
      </c>
      <c r="W69" s="79">
        <v>220000.0</v>
      </c>
      <c r="X69" s="79">
        <v>1285218.0</v>
      </c>
      <c r="Y69" s="79">
        <v>-1065218.0</v>
      </c>
      <c r="Z69" s="77"/>
      <c r="AA69" s="79">
        <v>66.0</v>
      </c>
      <c r="AB69" s="79">
        <v>9240000.0</v>
      </c>
      <c r="AC69" s="79">
        <v>1686036.0</v>
      </c>
      <c r="AD69" s="79">
        <v>7553964.0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</row>
    <row r="70">
      <c r="A70" s="77"/>
      <c r="B70" s="77"/>
      <c r="C70" s="77"/>
      <c r="D70" s="77"/>
      <c r="E70" s="77"/>
      <c r="F70" s="77"/>
      <c r="G70" s="79">
        <v>67.0</v>
      </c>
      <c r="H70" s="79">
        <v>382857.1429</v>
      </c>
      <c r="I70" s="79">
        <v>1152065.0</v>
      </c>
      <c r="J70" s="79">
        <v>-769207.8571</v>
      </c>
      <c r="K70" s="77"/>
      <c r="L70" s="79">
        <v>67.0</v>
      </c>
      <c r="M70" s="79">
        <v>3350000.0</v>
      </c>
      <c r="N70" s="79">
        <v>1191595.0</v>
      </c>
      <c r="O70" s="79">
        <v>2158405.0</v>
      </c>
      <c r="P70" s="77"/>
      <c r="Q70" s="77"/>
      <c r="R70" s="77"/>
      <c r="S70" s="77"/>
      <c r="T70" s="77"/>
      <c r="U70" s="77"/>
      <c r="V70" s="79">
        <v>67.0</v>
      </c>
      <c r="W70" s="79">
        <v>148888.8889</v>
      </c>
      <c r="X70" s="79">
        <v>1304691.0</v>
      </c>
      <c r="Y70" s="79">
        <v>-1155802.111</v>
      </c>
      <c r="Z70" s="77"/>
      <c r="AA70" s="79">
        <v>67.0</v>
      </c>
      <c r="AB70" s="79">
        <v>9045000.0</v>
      </c>
      <c r="AC70" s="79">
        <v>1711582.0</v>
      </c>
      <c r="AD70" s="79">
        <v>7333418.0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</row>
    <row r="71">
      <c r="A71" s="77"/>
      <c r="B71" s="77"/>
      <c r="C71" s="77"/>
      <c r="D71" s="77"/>
      <c r="E71" s="79">
        <v>1713523.0</v>
      </c>
      <c r="F71" s="77"/>
      <c r="G71" s="79">
        <v>68.0</v>
      </c>
      <c r="H71" s="79">
        <v>291428.5714</v>
      </c>
      <c r="I71" s="79">
        <v>1169260.0</v>
      </c>
      <c r="J71" s="79">
        <v>-877831.4286</v>
      </c>
      <c r="K71" s="77"/>
      <c r="L71" s="79">
        <v>68.0</v>
      </c>
      <c r="M71" s="79">
        <v>3230000.0</v>
      </c>
      <c r="N71" s="79">
        <v>1209380.0</v>
      </c>
      <c r="O71" s="79">
        <v>2020620.0</v>
      </c>
      <c r="P71" s="77"/>
      <c r="Q71" s="77"/>
      <c r="R71" s="77"/>
      <c r="S71" s="77"/>
      <c r="T71" s="77"/>
      <c r="U71" s="77"/>
      <c r="V71" s="79">
        <v>68.0</v>
      </c>
      <c r="W71" s="79">
        <v>75555.55556</v>
      </c>
      <c r="X71" s="79">
        <v>1324164.0</v>
      </c>
      <c r="Y71" s="79">
        <v>-1248608.444</v>
      </c>
      <c r="Z71" s="77"/>
      <c r="AA71" s="79">
        <v>68.0</v>
      </c>
      <c r="AB71" s="79">
        <v>8840000.0</v>
      </c>
      <c r="AC71" s="79">
        <v>1737128.0</v>
      </c>
      <c r="AD71" s="79">
        <v>7102872.0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</row>
    <row r="72">
      <c r="A72" s="77"/>
      <c r="B72" s="77"/>
      <c r="C72" s="77"/>
      <c r="D72" s="77"/>
      <c r="E72" s="77"/>
      <c r="F72" s="77"/>
      <c r="G72" s="79">
        <v>69.0</v>
      </c>
      <c r="H72" s="79">
        <v>197142.8571</v>
      </c>
      <c r="I72" s="79">
        <v>1186455.0</v>
      </c>
      <c r="J72" s="79">
        <v>-989312.1429</v>
      </c>
      <c r="K72" s="77"/>
      <c r="L72" s="79">
        <v>69.0</v>
      </c>
      <c r="M72" s="79">
        <v>3105000.0</v>
      </c>
      <c r="N72" s="79">
        <v>1227165.0</v>
      </c>
      <c r="O72" s="79">
        <v>1877835.0</v>
      </c>
      <c r="P72" s="77"/>
      <c r="Q72" s="77"/>
      <c r="R72" s="77"/>
      <c r="S72" s="77"/>
      <c r="T72" s="77"/>
      <c r="U72" s="77"/>
      <c r="V72" s="79">
        <v>69.0</v>
      </c>
      <c r="W72" s="79">
        <v>0.0</v>
      </c>
      <c r="X72" s="79">
        <v>1343637.0</v>
      </c>
      <c r="Y72" s="79">
        <v>-1343637.0</v>
      </c>
      <c r="Z72" s="77"/>
      <c r="AA72" s="79">
        <v>69.0</v>
      </c>
      <c r="AB72" s="79">
        <v>8625000.0</v>
      </c>
      <c r="AC72" s="79">
        <v>1762674.0</v>
      </c>
      <c r="AD72" s="79">
        <v>6862326.0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</row>
    <row r="73">
      <c r="A73" s="77"/>
      <c r="B73" s="77"/>
      <c r="C73" s="77"/>
      <c r="D73" s="77"/>
      <c r="E73" s="77"/>
      <c r="F73" s="77"/>
      <c r="G73" s="79">
        <v>70.0</v>
      </c>
      <c r="H73" s="79">
        <v>100000.0</v>
      </c>
      <c r="I73" s="79">
        <v>1203650.0</v>
      </c>
      <c r="J73" s="79">
        <v>-1103650.0</v>
      </c>
      <c r="K73" s="77"/>
      <c r="L73" s="79">
        <v>70.0</v>
      </c>
      <c r="M73" s="79">
        <v>2975000.0</v>
      </c>
      <c r="N73" s="79">
        <v>1244950.0</v>
      </c>
      <c r="O73" s="79">
        <v>1730050.0</v>
      </c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9">
        <v>70.0</v>
      </c>
      <c r="AB73" s="79">
        <v>8400000.0</v>
      </c>
      <c r="AC73" s="79">
        <v>1788220.0</v>
      </c>
      <c r="AD73" s="79">
        <v>6611780.0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</row>
    <row r="74">
      <c r="A74" s="77"/>
      <c r="B74" s="77"/>
      <c r="C74" s="77"/>
      <c r="D74" s="77"/>
      <c r="E74" s="77"/>
      <c r="F74" s="77"/>
      <c r="G74" s="79">
        <v>71.0</v>
      </c>
      <c r="H74" s="79">
        <v>0.0</v>
      </c>
      <c r="I74" s="79">
        <v>1220845.0</v>
      </c>
      <c r="J74" s="79">
        <v>-1220845.0</v>
      </c>
      <c r="K74" s="77"/>
      <c r="L74" s="79">
        <v>71.0</v>
      </c>
      <c r="M74" s="79">
        <v>2840000.0</v>
      </c>
      <c r="N74" s="79">
        <v>1262735.0</v>
      </c>
      <c r="O74" s="79">
        <v>1577265.0</v>
      </c>
      <c r="P74" s="77"/>
      <c r="Q74" s="77"/>
      <c r="R74" s="77"/>
      <c r="S74" s="77"/>
      <c r="T74" s="77"/>
      <c r="U74" s="77"/>
      <c r="V74" s="77"/>
      <c r="W74" s="77"/>
      <c r="X74" s="77"/>
      <c r="Y74" s="79">
        <v>735924.2222</v>
      </c>
      <c r="Z74" s="77"/>
      <c r="AA74" s="79">
        <v>71.0</v>
      </c>
      <c r="AB74" s="79">
        <v>8165000.0</v>
      </c>
      <c r="AC74" s="79">
        <v>1813766.0</v>
      </c>
      <c r="AD74" s="79">
        <v>6351234.0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</row>
    <row r="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9">
        <v>72.0</v>
      </c>
      <c r="M75" s="79">
        <v>2700000.0</v>
      </c>
      <c r="N75" s="79">
        <v>1280520.0</v>
      </c>
      <c r="O75" s="79">
        <v>1419480.0</v>
      </c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9">
        <v>72.0</v>
      </c>
      <c r="AB75" s="79">
        <v>7920000.0</v>
      </c>
      <c r="AC75" s="79">
        <v>1839312.0</v>
      </c>
      <c r="AD75" s="79">
        <v>6080688.0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</row>
    <row r="76">
      <c r="A76" s="77"/>
      <c r="B76" s="77"/>
      <c r="C76" s="77"/>
      <c r="D76" s="77"/>
      <c r="E76" s="77"/>
      <c r="F76" s="77"/>
      <c r="G76" s="77"/>
      <c r="H76" s="77"/>
      <c r="I76" s="77"/>
      <c r="J76" s="79">
        <v>1241345.0</v>
      </c>
      <c r="K76" s="77"/>
      <c r="L76" s="79">
        <v>73.0</v>
      </c>
      <c r="M76" s="79">
        <v>2555000.0</v>
      </c>
      <c r="N76" s="79">
        <v>1298305.0</v>
      </c>
      <c r="O76" s="79">
        <v>1256695.0</v>
      </c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9">
        <v>73.0</v>
      </c>
      <c r="AB76" s="79">
        <v>7665000.0</v>
      </c>
      <c r="AC76" s="79">
        <v>1864858.0</v>
      </c>
      <c r="AD76" s="79">
        <v>5800142.0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</row>
    <row r="77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9">
        <v>74.0</v>
      </c>
      <c r="M77" s="79">
        <v>2405000.0</v>
      </c>
      <c r="N77" s="79">
        <v>1316090.0</v>
      </c>
      <c r="O77" s="79">
        <v>1088910.0</v>
      </c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9">
        <v>74.0</v>
      </c>
      <c r="AB77" s="79">
        <v>7400000.0</v>
      </c>
      <c r="AC77" s="79">
        <v>1890404.0</v>
      </c>
      <c r="AD77" s="79">
        <v>5509596.0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9">
        <v>75.0</v>
      </c>
      <c r="M78" s="79">
        <v>2250000.0</v>
      </c>
      <c r="N78" s="79">
        <v>1333875.0</v>
      </c>
      <c r="O78" s="79">
        <v>916125.0</v>
      </c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9">
        <v>75.0</v>
      </c>
      <c r="AB78" s="79">
        <v>7125000.0</v>
      </c>
      <c r="AC78" s="79">
        <v>1915950.0</v>
      </c>
      <c r="AD78" s="79">
        <v>5209050.0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</row>
    <row r="79">
      <c r="I79" s="77"/>
      <c r="J79" s="77"/>
      <c r="K79" s="77"/>
      <c r="L79" s="79">
        <v>76.0</v>
      </c>
      <c r="M79" s="79">
        <v>2090000.0</v>
      </c>
      <c r="N79" s="79">
        <v>1351660.0</v>
      </c>
      <c r="O79" s="79">
        <v>738340.0</v>
      </c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9">
        <v>76.0</v>
      </c>
      <c r="AB79" s="79">
        <v>6840000.0</v>
      </c>
      <c r="AC79" s="79">
        <v>1941496.0</v>
      </c>
      <c r="AD79" s="79">
        <v>4898504.0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</row>
    <row r="80">
      <c r="C80" s="82" t="s">
        <v>96</v>
      </c>
      <c r="D80" s="83" t="s">
        <v>97</v>
      </c>
      <c r="E80" s="29"/>
      <c r="F80" s="83" t="s">
        <v>98</v>
      </c>
      <c r="G80" s="29"/>
      <c r="H80" s="7" t="s">
        <v>99</v>
      </c>
      <c r="I80" s="76" t="s">
        <v>100</v>
      </c>
      <c r="J80" s="77"/>
      <c r="K80" s="77"/>
      <c r="L80" s="79">
        <v>77.0</v>
      </c>
      <c r="M80" s="79">
        <v>1925000.0</v>
      </c>
      <c r="N80" s="79">
        <v>1369445.0</v>
      </c>
      <c r="O80" s="79">
        <v>555555.0</v>
      </c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9">
        <v>77.0</v>
      </c>
      <c r="AB80" s="79">
        <v>6545000.0</v>
      </c>
      <c r="AC80" s="79">
        <v>1967042.0</v>
      </c>
      <c r="AD80" s="79">
        <v>4577958.0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</row>
    <row r="81">
      <c r="A81" s="7">
        <v>28.0</v>
      </c>
      <c r="B81" s="84">
        <v>28.0</v>
      </c>
      <c r="C81" s="85">
        <v>1.0</v>
      </c>
      <c r="D81" s="86">
        <v>29.0</v>
      </c>
      <c r="E81" s="87">
        <v>1713523.0</v>
      </c>
      <c r="F81" s="88">
        <v>58.0</v>
      </c>
      <c r="G81" s="87">
        <v>63046.0</v>
      </c>
      <c r="H81" s="12">
        <f>(Productos!D9-D81)/Productos!E9</f>
        <v>74000</v>
      </c>
      <c r="I81" s="12">
        <f>(Productos!D9-F81)/Productos!E9</f>
        <v>16000</v>
      </c>
      <c r="J81" s="77"/>
      <c r="K81" s="77"/>
      <c r="L81" s="79">
        <v>78.0</v>
      </c>
      <c r="M81" s="79">
        <v>1755000.0</v>
      </c>
      <c r="N81" s="79">
        <v>1387230.0</v>
      </c>
      <c r="O81" s="79">
        <v>367770.0</v>
      </c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9">
        <v>78.0</v>
      </c>
      <c r="AB81" s="79">
        <v>6240000.0</v>
      </c>
      <c r="AC81" s="79">
        <v>1992588.0</v>
      </c>
      <c r="AD81" s="79">
        <v>4247412.0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</row>
    <row r="82">
      <c r="A82" s="7">
        <v>28.0</v>
      </c>
      <c r="B82" s="84">
        <v>28.0</v>
      </c>
      <c r="C82" s="89">
        <v>2.0</v>
      </c>
      <c r="D82" s="90">
        <v>29.0</v>
      </c>
      <c r="E82" s="91">
        <v>1241345.0</v>
      </c>
      <c r="F82" s="92">
        <v>58.0</v>
      </c>
      <c r="G82" s="91">
        <v>79832.0</v>
      </c>
      <c r="H82" s="12">
        <f>(Productos!D10-D82)/Productos!E10</f>
        <v>60000</v>
      </c>
      <c r="I82" s="12">
        <f>(Productos!D10-F82)/Productos!E10</f>
        <v>18571.42857</v>
      </c>
      <c r="J82" s="77"/>
      <c r="K82" s="77"/>
      <c r="L82" s="81">
        <v>79.0</v>
      </c>
      <c r="M82" s="81">
        <v>1580000.0</v>
      </c>
      <c r="N82" s="81">
        <v>1405015.0</v>
      </c>
      <c r="O82" s="81">
        <v>174985.0</v>
      </c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9">
        <v>79.0</v>
      </c>
      <c r="AB82" s="79">
        <v>5925000.0</v>
      </c>
      <c r="AC82" s="79">
        <v>2018134.0</v>
      </c>
      <c r="AD82" s="79">
        <v>3906866.0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</row>
    <row r="83">
      <c r="A83" s="7">
        <v>40.0</v>
      </c>
      <c r="B83" s="84">
        <v>40.0</v>
      </c>
      <c r="C83" s="89">
        <v>3.0</v>
      </c>
      <c r="D83" s="90">
        <v>40.0</v>
      </c>
      <c r="E83" s="91">
        <v>3988600.0</v>
      </c>
      <c r="F83" s="92">
        <v>79.0</v>
      </c>
      <c r="G83" s="91">
        <v>174985.0</v>
      </c>
      <c r="H83" s="12">
        <f>(Productos!D11-D83)/Productos!E11</f>
        <v>117500</v>
      </c>
      <c r="I83" s="12">
        <f>(Productos!D11-F83)/Productos!E11</f>
        <v>20000</v>
      </c>
      <c r="J83" s="77"/>
      <c r="K83" s="77"/>
      <c r="L83" s="79">
        <v>80.0</v>
      </c>
      <c r="M83" s="79">
        <v>1400000.0</v>
      </c>
      <c r="N83" s="79">
        <v>1422800.0</v>
      </c>
      <c r="O83" s="79">
        <v>-22800.0</v>
      </c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9">
        <v>80.0</v>
      </c>
      <c r="AB83" s="79">
        <v>5600000.0</v>
      </c>
      <c r="AC83" s="79">
        <v>2043680.0</v>
      </c>
      <c r="AD83" s="79">
        <v>3556320.0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</row>
    <row r="84">
      <c r="A84" s="7">
        <v>13.0</v>
      </c>
      <c r="B84" s="84">
        <v>13.0</v>
      </c>
      <c r="C84" s="89">
        <v>4.0</v>
      </c>
      <c r="D84" s="90">
        <v>16.0</v>
      </c>
      <c r="E84" s="91">
        <v>406037.0</v>
      </c>
      <c r="F84" s="92">
        <v>31.0</v>
      </c>
      <c r="G84" s="91">
        <v>11697.0</v>
      </c>
      <c r="H84" s="12">
        <f>(Productos!D12-D84)/Productos!E12</f>
        <v>43333.33333</v>
      </c>
      <c r="I84" s="12">
        <f>(Productos!D12-F84)/Productos!E12</f>
        <v>18333.33333</v>
      </c>
      <c r="J84" s="77"/>
      <c r="K84" s="77"/>
      <c r="L84" s="79">
        <v>81.0</v>
      </c>
      <c r="M84" s="79">
        <v>1215000.0</v>
      </c>
      <c r="N84" s="79">
        <v>1440585.0</v>
      </c>
      <c r="O84" s="79">
        <v>-225585.0</v>
      </c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9">
        <v>81.0</v>
      </c>
      <c r="AB84" s="79">
        <v>5265000.0</v>
      </c>
      <c r="AC84" s="79">
        <v>2069226.0</v>
      </c>
      <c r="AD84" s="79">
        <v>3195774.0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</row>
    <row r="85">
      <c r="A85" s="7">
        <v>26.0</v>
      </c>
      <c r="B85" s="84">
        <v>26.0</v>
      </c>
      <c r="C85" s="89">
        <v>5.0</v>
      </c>
      <c r="D85" s="90">
        <v>26.0</v>
      </c>
      <c r="E85" s="91">
        <v>735924.0</v>
      </c>
      <c r="F85" s="92">
        <v>51.0</v>
      </c>
      <c r="G85" s="91">
        <v>26877.0</v>
      </c>
      <c r="H85" s="12">
        <f>(Productos!D13-D85)/Productos!E13</f>
        <v>47777.77778</v>
      </c>
      <c r="I85" s="12">
        <f>(Productos!D13-F85)/Productos!E13</f>
        <v>20000</v>
      </c>
      <c r="J85" s="77"/>
      <c r="K85" s="77"/>
      <c r="L85" s="79">
        <v>82.0</v>
      </c>
      <c r="M85" s="79">
        <v>1025000.0</v>
      </c>
      <c r="N85" s="79">
        <v>1458370.0</v>
      </c>
      <c r="O85" s="79">
        <v>-433370.0</v>
      </c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9">
        <v>82.0</v>
      </c>
      <c r="AB85" s="79">
        <v>4920000.0</v>
      </c>
      <c r="AC85" s="79">
        <v>2094772.0</v>
      </c>
      <c r="AD85" s="79">
        <v>2825228.0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</row>
    <row r="86">
      <c r="A86" s="7">
        <v>44.0</v>
      </c>
      <c r="B86" s="84">
        <v>44.0</v>
      </c>
      <c r="C86" s="89">
        <v>6.0</v>
      </c>
      <c r="D86" s="90">
        <v>44.0</v>
      </c>
      <c r="E86" s="91">
        <v>9875976.0</v>
      </c>
      <c r="F86" s="92">
        <v>88.0</v>
      </c>
      <c r="G86" s="91">
        <v>391952.0</v>
      </c>
      <c r="H86" s="12">
        <f>(Productos!D14-D86)/Productos!E14</f>
        <v>250000</v>
      </c>
      <c r="I86" s="12">
        <f>(Productos!D14-F86)/Productos!E14</f>
        <v>30000</v>
      </c>
      <c r="J86" s="77"/>
      <c r="K86" s="77"/>
      <c r="L86" s="79">
        <v>83.0</v>
      </c>
      <c r="M86" s="79">
        <v>830000.0</v>
      </c>
      <c r="N86" s="79">
        <v>1476155.0</v>
      </c>
      <c r="O86" s="79">
        <v>-646155.0</v>
      </c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9">
        <v>83.0</v>
      </c>
      <c r="AB86" s="79">
        <v>4565000.0</v>
      </c>
      <c r="AC86" s="79">
        <v>2120318.0</v>
      </c>
      <c r="AD86" s="79">
        <v>2444682.0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</row>
    <row r="87">
      <c r="A87" s="7">
        <v>17.0</v>
      </c>
      <c r="B87" s="84">
        <v>13.0</v>
      </c>
      <c r="C87" s="89">
        <v>7.0</v>
      </c>
      <c r="D87" s="90">
        <v>13.0</v>
      </c>
      <c r="E87" s="91">
        <v>326430.0</v>
      </c>
      <c r="F87" s="92">
        <v>25.0</v>
      </c>
      <c r="G87" s="91">
        <v>27750.0</v>
      </c>
      <c r="H87" s="12">
        <f>(Productos!D15-D87)/Productos!E15</f>
        <v>52000</v>
      </c>
      <c r="I87" s="12">
        <f>(Productos!D15-F87)/Productos!E15</f>
        <v>28000</v>
      </c>
      <c r="J87" s="77"/>
      <c r="K87" s="77"/>
      <c r="L87" s="79">
        <v>84.0</v>
      </c>
      <c r="M87" s="79">
        <v>630000.0</v>
      </c>
      <c r="N87" s="79">
        <v>1493940.0</v>
      </c>
      <c r="O87" s="79">
        <v>-863940.0</v>
      </c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9">
        <v>84.0</v>
      </c>
      <c r="AB87" s="79">
        <v>4200000.0</v>
      </c>
      <c r="AC87" s="79">
        <v>2145864.0</v>
      </c>
      <c r="AD87" s="79">
        <v>2054136.0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</row>
    <row r="88">
      <c r="A88" s="7">
        <v>20.0</v>
      </c>
      <c r="B88" s="84">
        <v>17.0</v>
      </c>
      <c r="C88" s="89">
        <v>8.0</v>
      </c>
      <c r="D88" s="90">
        <v>17.0</v>
      </c>
      <c r="E88" s="91">
        <v>561051.0</v>
      </c>
      <c r="F88" s="92">
        <v>33.0</v>
      </c>
      <c r="G88" s="91">
        <v>33099.0</v>
      </c>
      <c r="H88" s="12">
        <f>(Productos!D16-D88)/Productos!E16</f>
        <v>64000</v>
      </c>
      <c r="I88" s="12">
        <f>(Productos!D16-F88)/Productos!E16</f>
        <v>32000</v>
      </c>
      <c r="J88" s="77"/>
      <c r="K88" s="77"/>
      <c r="L88" s="79">
        <v>85.0</v>
      </c>
      <c r="M88" s="79">
        <v>425000.0</v>
      </c>
      <c r="N88" s="79">
        <v>1511725.0</v>
      </c>
      <c r="O88" s="79">
        <v>-1086725.0</v>
      </c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9">
        <v>85.0</v>
      </c>
      <c r="AB88" s="79">
        <v>3825000.0</v>
      </c>
      <c r="AC88" s="79">
        <v>2171410.0</v>
      </c>
      <c r="AD88" s="79">
        <v>1653590.0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</row>
    <row r="89">
      <c r="A89" s="76">
        <v>14.0</v>
      </c>
      <c r="B89" s="84">
        <v>0.0</v>
      </c>
      <c r="C89" s="89">
        <v>9.0</v>
      </c>
      <c r="D89" s="90">
        <v>2.0</v>
      </c>
      <c r="E89" s="91">
        <v>5236.0</v>
      </c>
      <c r="F89" s="92">
        <v>3.0</v>
      </c>
      <c r="G89" s="91">
        <v>3569.0</v>
      </c>
      <c r="H89" s="12">
        <f>(Productos!D17-D89)/Productos!E17</f>
        <v>35714.28571</v>
      </c>
      <c r="I89" s="12">
        <f>(Productos!D17-F89)/Productos!E17</f>
        <v>34285.71429</v>
      </c>
      <c r="J89" s="77"/>
      <c r="K89" s="77"/>
      <c r="L89" s="79">
        <v>86.0</v>
      </c>
      <c r="M89" s="79">
        <v>215000.0</v>
      </c>
      <c r="N89" s="79">
        <v>1529510.0</v>
      </c>
      <c r="O89" s="79">
        <v>-1314510.0</v>
      </c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9">
        <v>86.0</v>
      </c>
      <c r="AB89" s="79">
        <v>3440000.0</v>
      </c>
      <c r="AC89" s="79">
        <v>2196956.0</v>
      </c>
      <c r="AD89" s="79">
        <v>1243044.0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</row>
    <row r="90">
      <c r="A90" s="77"/>
      <c r="B90" s="77"/>
      <c r="E90" s="12">
        <f>SUM(E81:E89)</f>
        <v>18854122</v>
      </c>
      <c r="I90" s="77"/>
      <c r="J90" s="77"/>
      <c r="K90" s="77"/>
      <c r="L90" s="79">
        <v>87.0</v>
      </c>
      <c r="M90" s="79">
        <v>0.0</v>
      </c>
      <c r="N90" s="79">
        <v>1547295.0</v>
      </c>
      <c r="O90" s="79">
        <v>-1547295.0</v>
      </c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9">
        <v>87.0</v>
      </c>
      <c r="AB90" s="79">
        <v>3045000.0</v>
      </c>
      <c r="AC90" s="79">
        <v>2222502.0</v>
      </c>
      <c r="AD90" s="79">
        <v>822498.0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</row>
    <row r="91">
      <c r="A91" s="77"/>
      <c r="B91" s="77"/>
      <c r="D91" s="7" t="s">
        <v>101</v>
      </c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81">
        <v>88.0</v>
      </c>
      <c r="AB91" s="81">
        <v>2640000.0</v>
      </c>
      <c r="AC91" s="81">
        <v>2248048.0</v>
      </c>
      <c r="AD91" s="81">
        <v>391952.0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</row>
    <row r="92">
      <c r="A92" s="77"/>
      <c r="B92" s="77"/>
      <c r="I92" s="77"/>
      <c r="J92" s="77"/>
      <c r="K92" s="77"/>
      <c r="L92" s="77"/>
      <c r="M92" s="77"/>
      <c r="N92" s="77"/>
      <c r="O92" s="79">
        <v>3988600.0</v>
      </c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9">
        <v>89.0</v>
      </c>
      <c r="AB92" s="79">
        <v>2225000.0</v>
      </c>
      <c r="AC92" s="79">
        <v>2273594.0</v>
      </c>
      <c r="AD92" s="79">
        <v>-48594.0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</row>
    <row r="93">
      <c r="A93" s="77"/>
      <c r="B93" s="77"/>
      <c r="H93" s="12">
        <f>(Productos!D17)/Productos!E17</f>
        <v>38571.42857</v>
      </c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9">
        <v>90.0</v>
      </c>
      <c r="AB93" s="79">
        <v>1800000.0</v>
      </c>
      <c r="AC93" s="79">
        <v>2299140.0</v>
      </c>
      <c r="AD93" s="79">
        <v>-499140.0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</row>
    <row r="94">
      <c r="A94" s="77"/>
      <c r="B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9">
        <v>91.0</v>
      </c>
      <c r="AB94" s="79">
        <v>1365000.0</v>
      </c>
      <c r="AC94" s="79">
        <v>2324686.0</v>
      </c>
      <c r="AD94" s="79">
        <v>-959686.0</v>
      </c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</row>
    <row r="95">
      <c r="A95" s="77"/>
      <c r="B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9">
        <v>92.0</v>
      </c>
      <c r="AB95" s="79">
        <v>920000.0</v>
      </c>
      <c r="AC95" s="79">
        <v>2350232.0</v>
      </c>
      <c r="AD95" s="79">
        <v>-1430232.0</v>
      </c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</row>
    <row r="96">
      <c r="A96" s="77"/>
      <c r="B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9">
        <v>93.0</v>
      </c>
      <c r="AB96" s="79">
        <v>465000.0</v>
      </c>
      <c r="AC96" s="79">
        <v>2375778.0</v>
      </c>
      <c r="AD96" s="79">
        <v>-1910778.0</v>
      </c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</row>
    <row r="97">
      <c r="A97" s="77"/>
      <c r="B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9">
        <v>94.0</v>
      </c>
      <c r="AB97" s="79">
        <v>0.0</v>
      </c>
      <c r="AC97" s="79">
        <v>2401324.0</v>
      </c>
      <c r="AD97" s="79">
        <v>-2401324.0</v>
      </c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</row>
    <row r="98">
      <c r="A98" s="77"/>
      <c r="B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</row>
    <row r="99">
      <c r="A99" s="77"/>
      <c r="B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9">
        <v>9875976.0</v>
      </c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</row>
  </sheetData>
  <mergeCells count="11">
    <mergeCell ref="AA2:AD2"/>
    <mergeCell ref="AF2:AI2"/>
    <mergeCell ref="AK2:AN2"/>
    <mergeCell ref="AP2:AS2"/>
    <mergeCell ref="B2:E2"/>
    <mergeCell ref="G2:J2"/>
    <mergeCell ref="L2:O2"/>
    <mergeCell ref="Q2:T2"/>
    <mergeCell ref="V2:Y2"/>
    <mergeCell ref="D80:E80"/>
    <mergeCell ref="F80:G80"/>
  </mergeCells>
  <drawing r:id="rId1"/>
</worksheet>
</file>