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v\OneDrive\Documentos\ESTUDIOEXCEL\CURSO2 EXCEL\"/>
    </mc:Choice>
  </mc:AlternateContent>
  <xr:revisionPtr revIDLastSave="0" documentId="8_{1C92D6D2-9B56-4460-8DE7-CF21B2A539E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ALIFICACIONES" sheetId="1" r:id="rId1"/>
    <sheet name="TAR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2" l="1"/>
  <c r="J12" i="2"/>
  <c r="J16" i="2"/>
  <c r="J15" i="2"/>
  <c r="J14" i="2"/>
  <c r="J13" i="2"/>
  <c r="J11" i="2"/>
  <c r="J10" i="2"/>
  <c r="J9" i="2"/>
  <c r="J8" i="2"/>
  <c r="J7" i="2"/>
  <c r="J6" i="2"/>
  <c r="J5" i="2"/>
  <c r="J4" i="2"/>
  <c r="G7" i="1"/>
  <c r="H7" i="1" s="1"/>
  <c r="G8" i="1"/>
  <c r="H8" i="1" s="1"/>
  <c r="G9" i="1"/>
  <c r="H9" i="1" s="1"/>
  <c r="G10" i="1"/>
  <c r="H10" i="1" s="1"/>
  <c r="G11" i="1"/>
  <c r="G12" i="1"/>
  <c r="G13" i="1"/>
  <c r="G14" i="1"/>
  <c r="H14" i="1" s="1"/>
  <c r="G15" i="1"/>
  <c r="G16" i="1"/>
  <c r="G17" i="1"/>
  <c r="G18" i="1"/>
  <c r="G19" i="1"/>
  <c r="H19" i="1" s="1"/>
  <c r="G20" i="1"/>
  <c r="H20" i="1" s="1"/>
  <c r="G6" i="1"/>
  <c r="L8" i="1" s="1"/>
  <c r="L10" i="1"/>
  <c r="H11" i="1"/>
  <c r="H12" i="1"/>
  <c r="H13" i="1"/>
  <c r="H15" i="1"/>
  <c r="H16" i="1"/>
  <c r="H17" i="1"/>
  <c r="H18" i="1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L9" i="1" l="1"/>
  <c r="H6" i="1"/>
  <c r="L11" i="1"/>
  <c r="L13" i="1"/>
  <c r="L7" i="1"/>
  <c r="L6" i="1"/>
  <c r="L12" i="1" l="1"/>
  <c r="L16" i="1"/>
  <c r="L14" i="1"/>
  <c r="L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tc={53947016-C776-4975-A037-E0EB627DF893}</author>
  </authors>
  <commentList>
    <comment ref="I12" authorId="0" shapeId="0" xr:uid="{53947016-C776-4975-A037-E0EB627DF89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Promedio de "Total Sueldo"</t>
      </text>
    </comment>
  </commentList>
</comments>
</file>

<file path=xl/sharedStrings.xml><?xml version="1.0" encoding="utf-8"?>
<sst xmlns="http://schemas.openxmlformats.org/spreadsheetml/2006/main" count="143" uniqueCount="104">
  <si>
    <t>CONOCIMIENTO PARA TODOS</t>
  </si>
  <si>
    <t>FUNCIONES BÁSICAS</t>
  </si>
  <si>
    <t>NOMBRE</t>
  </si>
  <si>
    <t>APELLIDO</t>
  </si>
  <si>
    <t>MATRICULA</t>
  </si>
  <si>
    <t>EXCEL</t>
  </si>
  <si>
    <t>WORD</t>
  </si>
  <si>
    <t>ACCESS</t>
  </si>
  <si>
    <t>PROMEDIO</t>
  </si>
  <si>
    <t>NOTA FINAL</t>
  </si>
  <si>
    <t>DETALLES DE CALIFICACIONES</t>
  </si>
  <si>
    <t>Dostin</t>
  </si>
  <si>
    <t>Hurtado</t>
  </si>
  <si>
    <t>Nota mas Alta</t>
  </si>
  <si>
    <t>Sandy</t>
  </si>
  <si>
    <t>Olivera</t>
  </si>
  <si>
    <t>Nota mas Baja</t>
  </si>
  <si>
    <t>Polo</t>
  </si>
  <si>
    <t>Isaac</t>
  </si>
  <si>
    <t>Nota mas repetida</t>
  </si>
  <si>
    <t>Giovanny</t>
  </si>
  <si>
    <t>Rodriguez</t>
  </si>
  <si>
    <t>Promedio del Curso</t>
  </si>
  <si>
    <t>Armando</t>
  </si>
  <si>
    <t>Paredes</t>
  </si>
  <si>
    <t>Total de Alumnos</t>
  </si>
  <si>
    <t>Lola</t>
  </si>
  <si>
    <t>Mento</t>
  </si>
  <si>
    <t>Numero de Aprobados</t>
  </si>
  <si>
    <t>Kelyn</t>
  </si>
  <si>
    <t>Teresa</t>
  </si>
  <si>
    <t>Numero de Reprobados</t>
  </si>
  <si>
    <t>Zoyla</t>
  </si>
  <si>
    <t>Becerra</t>
  </si>
  <si>
    <t>Promedio de Aprobados</t>
  </si>
  <si>
    <t>Alex</t>
  </si>
  <si>
    <t>Plosivo</t>
  </si>
  <si>
    <t>Promedio de Reprobados</t>
  </si>
  <si>
    <t>Cindy</t>
  </si>
  <si>
    <t>Nero</t>
  </si>
  <si>
    <t>Matriculas Aprobados</t>
  </si>
  <si>
    <t>Eddy</t>
  </si>
  <si>
    <t>Ficio</t>
  </si>
  <si>
    <t>Matriculas Reprobados</t>
  </si>
  <si>
    <t>Elmer</t>
  </si>
  <si>
    <t>Kado</t>
  </si>
  <si>
    <t>Elsa</t>
  </si>
  <si>
    <t>Pito</t>
  </si>
  <si>
    <t>Lucila</t>
  </si>
  <si>
    <t>Tanga</t>
  </si>
  <si>
    <t>Yotoko</t>
  </si>
  <si>
    <t>Turaja</t>
  </si>
  <si>
    <t>BANCO ROBOBANK</t>
  </si>
  <si>
    <t>EMPLEADOS</t>
  </si>
  <si>
    <t>SEXO</t>
  </si>
  <si>
    <t>CIUDAD</t>
  </si>
  <si>
    <t>DEPARTAMENTO</t>
  </si>
  <si>
    <t>DIAS T.</t>
  </si>
  <si>
    <t>S. BÁSICO</t>
  </si>
  <si>
    <t>T. SUELDO</t>
  </si>
  <si>
    <t>FUNCIONES</t>
  </si>
  <si>
    <t>Jose</t>
  </si>
  <si>
    <t>M</t>
  </si>
  <si>
    <t>Bogotá</t>
  </si>
  <si>
    <t>Ventas</t>
  </si>
  <si>
    <t>Numero de Empleados</t>
  </si>
  <si>
    <t>Ruben</t>
  </si>
  <si>
    <t>Medellin</t>
  </si>
  <si>
    <t>Contabilidad</t>
  </si>
  <si>
    <t>Promedio S. Básico</t>
  </si>
  <si>
    <t>Paola</t>
  </si>
  <si>
    <t>F</t>
  </si>
  <si>
    <t>Cali</t>
  </si>
  <si>
    <t>Ingenieria</t>
  </si>
  <si>
    <t>Promedio T. Sueldo</t>
  </si>
  <si>
    <t>Carlos</t>
  </si>
  <si>
    <t>Sueldo Maximo</t>
  </si>
  <si>
    <t>Ernesto</t>
  </si>
  <si>
    <t>Sueldo Minimo</t>
  </si>
  <si>
    <t>Denis</t>
  </si>
  <si>
    <t>Empleados Hombres</t>
  </si>
  <si>
    <t>Camilo</t>
  </si>
  <si>
    <t>Empleados Mujeres</t>
  </si>
  <si>
    <t>Erica</t>
  </si>
  <si>
    <t>Días T. Más Común</t>
  </si>
  <si>
    <t>Gustavo</t>
  </si>
  <si>
    <t>Promedio Ingenieria</t>
  </si>
  <si>
    <t>Victoria</t>
  </si>
  <si>
    <t>Promedio Ventas</t>
  </si>
  <si>
    <t>Patricio</t>
  </si>
  <si>
    <t>Promedio Contabilidad</t>
  </si>
  <si>
    <t>Adriana</t>
  </si>
  <si>
    <t>Total Sueldo M</t>
  </si>
  <si>
    <t>Total Sueldo F</t>
  </si>
  <si>
    <t>Total Sueldo "Ventas"</t>
  </si>
  <si>
    <r>
      <t xml:space="preserve">Función </t>
    </r>
    <r>
      <rPr>
        <b/>
        <sz val="10"/>
        <color theme="0" tint="-0.249977111117893"/>
        <rFont val="Arial"/>
        <family val="2"/>
      </rPr>
      <t>Max</t>
    </r>
  </si>
  <si>
    <r>
      <t xml:space="preserve">Función </t>
    </r>
    <r>
      <rPr>
        <b/>
        <sz val="10"/>
        <color theme="0" tint="-0.249977111117893"/>
        <rFont val="Arial"/>
        <family val="2"/>
      </rPr>
      <t>Min</t>
    </r>
  </si>
  <si>
    <r>
      <t xml:space="preserve">Función </t>
    </r>
    <r>
      <rPr>
        <b/>
        <sz val="10"/>
        <color theme="0" tint="-0.249977111117893"/>
        <rFont val="Arial"/>
        <family val="2"/>
      </rPr>
      <t>Moda</t>
    </r>
  </si>
  <si>
    <r>
      <t xml:space="preserve">Función </t>
    </r>
    <r>
      <rPr>
        <b/>
        <sz val="10"/>
        <color theme="0" tint="-0.249977111117893"/>
        <rFont val="Arial"/>
        <family val="2"/>
      </rPr>
      <t>Promedio</t>
    </r>
  </si>
  <si>
    <r>
      <t xml:space="preserve">Función </t>
    </r>
    <r>
      <rPr>
        <b/>
        <sz val="10"/>
        <color theme="0" tint="-0.249977111117893"/>
        <rFont val="Arial"/>
        <family val="2"/>
      </rPr>
      <t>Contará</t>
    </r>
  </si>
  <si>
    <r>
      <t xml:space="preserve">Función </t>
    </r>
    <r>
      <rPr>
        <b/>
        <sz val="10"/>
        <color theme="0" tint="-0.249977111117893"/>
        <rFont val="Arial"/>
        <family val="2"/>
      </rPr>
      <t>Contar.Si</t>
    </r>
  </si>
  <si>
    <r>
      <t xml:space="preserve">Función </t>
    </r>
    <r>
      <rPr>
        <b/>
        <sz val="10"/>
        <color theme="0" tint="-0.249977111117893"/>
        <rFont val="Arial"/>
        <family val="2"/>
      </rPr>
      <t>Promedio.Si</t>
    </r>
  </si>
  <si>
    <r>
      <t xml:space="preserve">Función </t>
    </r>
    <r>
      <rPr>
        <b/>
        <sz val="10"/>
        <color theme="0" tint="-0.249977111117893"/>
        <rFont val="Arial"/>
        <family val="2"/>
      </rPr>
      <t>Sumar.Si</t>
    </r>
  </si>
  <si>
    <t>SI.ERROR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</si>
</sst>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#,##0.0"/>
    <numFmt numFmtId="166" formatCode="0.0"/>
  </numFmts>
  <fonts count="15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EEBF7"/>
        <bgColor rgb="FFDEEBF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/>
    <xf numFmtId="0" fontId="6" fillId="0" borderId="1" xfId="0" applyFont="1" applyBorder="1" applyAlignment="1">
      <alignment horizontal="left"/>
    </xf>
    <xf numFmtId="2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9" fillId="3" borderId="1" xfId="0" applyFont="1" applyFill="1" applyBorder="1" applyAlignment="1">
      <alignment horizontal="center"/>
    </xf>
    <xf numFmtId="164" fontId="7" fillId="0" borderId="1" xfId="0" applyNumberFormat="1" applyFont="1" applyBorder="1"/>
    <xf numFmtId="0" fontId="7" fillId="4" borderId="1" xfId="0" applyFont="1" applyFill="1" applyBorder="1"/>
    <xf numFmtId="164" fontId="7" fillId="4" borderId="1" xfId="0" applyNumberFormat="1" applyFont="1" applyFill="1" applyBorder="1"/>
    <xf numFmtId="3" fontId="7" fillId="4" borderId="1" xfId="0" applyNumberFormat="1" applyFont="1" applyFill="1" applyBorder="1"/>
    <xf numFmtId="0" fontId="7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166" fontId="2" fillId="0" borderId="1" xfId="0" applyNumberFormat="1" applyFont="1" applyBorder="1"/>
    <xf numFmtId="0" fontId="11" fillId="0" borderId="0" xfId="1" applyFont="1" applyAlignment="1"/>
    <xf numFmtId="166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/>
    </xf>
    <xf numFmtId="0" fontId="5" fillId="0" borderId="2" xfId="0" applyFont="1" applyBorder="1"/>
    <xf numFmtId="0" fontId="8" fillId="2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ARE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stin Hurtado" id="{A6706A5B-2386-4D58-9822-440823077967}" userId="6889aa31c0c563d9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2" dT="2022-03-17T02:42:28.03" personId="{A6706A5B-2386-4D58-9822-440823077967}" id="{53947016-C776-4975-A037-E0EB627DF893}">
    <text>Promedio de "Total Sueldo"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"/>
  <sheetViews>
    <sheetView showGridLines="0" topLeftCell="A3" zoomScale="85" zoomScaleNormal="85" workbookViewId="0">
      <selection activeCell="L12" sqref="L12"/>
    </sheetView>
  </sheetViews>
  <sheetFormatPr baseColWidth="10" defaultColWidth="14.42578125" defaultRowHeight="15.75" customHeight="1" x14ac:dyDescent="0.2"/>
  <cols>
    <col min="9" max="10" width="4.28515625" customWidth="1"/>
    <col min="11" max="11" width="33.85546875" customWidth="1"/>
  </cols>
  <sheetData>
    <row r="1" spans="1:14" ht="30" customHeight="1" x14ac:dyDescent="0.2">
      <c r="A1" s="24" t="s">
        <v>0</v>
      </c>
      <c r="B1" s="25"/>
      <c r="C1" s="25"/>
      <c r="D1" s="25"/>
      <c r="E1" s="25"/>
      <c r="F1" s="25"/>
      <c r="G1" s="25"/>
      <c r="H1" s="25"/>
    </row>
    <row r="2" spans="1:14" ht="15.75" customHeight="1" x14ac:dyDescent="0.25">
      <c r="A2" s="1"/>
      <c r="B2" s="1"/>
      <c r="C2" s="1"/>
      <c r="D2" s="1"/>
      <c r="E2" s="1"/>
      <c r="F2" s="1"/>
      <c r="G2" s="1"/>
    </row>
    <row r="3" spans="1:14" ht="15.75" customHeight="1" x14ac:dyDescent="0.25">
      <c r="A3" s="26" t="s">
        <v>1</v>
      </c>
      <c r="B3" s="27"/>
      <c r="C3" s="27"/>
      <c r="D3" s="27"/>
      <c r="E3" s="27"/>
      <c r="F3" s="27"/>
      <c r="G3" s="27"/>
      <c r="H3" s="27"/>
    </row>
    <row r="4" spans="1:14" ht="15.75" customHeight="1" x14ac:dyDescent="0.25">
      <c r="A4" s="1"/>
      <c r="B4" s="1"/>
      <c r="C4" s="1"/>
      <c r="D4" s="1"/>
      <c r="E4" s="1"/>
      <c r="F4" s="1"/>
      <c r="G4" s="1"/>
    </row>
    <row r="5" spans="1:14" ht="15.75" customHeight="1" x14ac:dyDescent="0.25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K5" s="28" t="s">
        <v>10</v>
      </c>
      <c r="L5" s="29"/>
    </row>
    <row r="6" spans="1:14" ht="15.75" customHeight="1" x14ac:dyDescent="0.25">
      <c r="A6" s="4" t="s">
        <v>11</v>
      </c>
      <c r="B6" s="4" t="s">
        <v>12</v>
      </c>
      <c r="C6" s="5">
        <v>80000</v>
      </c>
      <c r="D6" s="6">
        <v>10</v>
      </c>
      <c r="E6" s="6">
        <v>5</v>
      </c>
      <c r="F6" s="6">
        <v>3</v>
      </c>
      <c r="G6" s="21">
        <f xml:space="preserve"> ROUND( AVERAGE(D6:F6),1)</f>
        <v>6</v>
      </c>
      <c r="H6" s="7" t="str">
        <f xml:space="preserve"> IF(G6&gt;=6,"Aprobo","Perdio")</f>
        <v>Aprobo</v>
      </c>
      <c r="K6" s="8" t="s">
        <v>13</v>
      </c>
      <c r="L6" s="9">
        <f xml:space="preserve"> MAX(G6:G20)</f>
        <v>8.3000000000000007</v>
      </c>
      <c r="M6" s="20" t="s">
        <v>95</v>
      </c>
    </row>
    <row r="7" spans="1:14" ht="15.75" customHeight="1" x14ac:dyDescent="0.25">
      <c r="A7" s="4" t="s">
        <v>14</v>
      </c>
      <c r="B7" s="4" t="s">
        <v>15</v>
      </c>
      <c r="C7" s="5">
        <v>90000</v>
      </c>
      <c r="D7" s="6">
        <v>6</v>
      </c>
      <c r="E7" s="6">
        <v>6</v>
      </c>
      <c r="F7" s="6">
        <v>2</v>
      </c>
      <c r="G7" s="21">
        <f t="shared" ref="G7:G20" si="0" xml:space="preserve"> ROUND( AVERAGE(D7:F7),1)</f>
        <v>4.7</v>
      </c>
      <c r="H7" s="7" t="str">
        <f t="shared" ref="H7:H20" si="1" xml:space="preserve"> IF(G7&gt;=6,"Aprobo","Perdio")</f>
        <v>Perdio</v>
      </c>
      <c r="K7" s="8" t="s">
        <v>16</v>
      </c>
      <c r="L7" s="9">
        <f xml:space="preserve"> MIN(G6:G20)</f>
        <v>3</v>
      </c>
      <c r="M7" s="20" t="s">
        <v>96</v>
      </c>
    </row>
    <row r="8" spans="1:14" ht="15.75" customHeight="1" x14ac:dyDescent="0.25">
      <c r="A8" s="4" t="s">
        <v>17</v>
      </c>
      <c r="B8" s="4" t="s">
        <v>18</v>
      </c>
      <c r="C8" s="5">
        <v>70000</v>
      </c>
      <c r="D8" s="6">
        <v>7</v>
      </c>
      <c r="E8" s="6">
        <v>8</v>
      </c>
      <c r="F8" s="6">
        <v>4</v>
      </c>
      <c r="G8" s="21">
        <f t="shared" si="0"/>
        <v>6.3</v>
      </c>
      <c r="H8" s="7" t="str">
        <f t="shared" si="1"/>
        <v>Aprobo</v>
      </c>
      <c r="K8" s="8" t="s">
        <v>19</v>
      </c>
      <c r="L8" s="10">
        <f xml:space="preserve"> IFERROR(_xlfn.MODE.SNGL(G6:G20), "Ninguna")</f>
        <v>4.7</v>
      </c>
      <c r="M8" s="20" t="s">
        <v>97</v>
      </c>
      <c r="N8" t="s">
        <v>103</v>
      </c>
    </row>
    <row r="9" spans="1:14" ht="15.75" customHeight="1" x14ac:dyDescent="0.25">
      <c r="A9" s="4" t="s">
        <v>20</v>
      </c>
      <c r="B9" s="4" t="s">
        <v>21</v>
      </c>
      <c r="C9" s="5">
        <v>80000</v>
      </c>
      <c r="D9" s="6">
        <v>9</v>
      </c>
      <c r="E9" s="6">
        <v>9</v>
      </c>
      <c r="F9" s="6">
        <v>7</v>
      </c>
      <c r="G9" s="21">
        <f t="shared" si="0"/>
        <v>8.3000000000000007</v>
      </c>
      <c r="H9" s="7" t="str">
        <f t="shared" si="1"/>
        <v>Aprobo</v>
      </c>
      <c r="K9" s="8" t="s">
        <v>22</v>
      </c>
      <c r="L9" s="9">
        <f xml:space="preserve"> AVERAGE(G6:G20)</f>
        <v>5.58</v>
      </c>
      <c r="M9" s="20" t="s">
        <v>98</v>
      </c>
    </row>
    <row r="10" spans="1:14" ht="15.75" customHeight="1" x14ac:dyDescent="0.25">
      <c r="A10" s="4" t="s">
        <v>23</v>
      </c>
      <c r="B10" s="4" t="s">
        <v>24</v>
      </c>
      <c r="C10" s="5">
        <v>90000</v>
      </c>
      <c r="D10" s="4">
        <v>9</v>
      </c>
      <c r="E10" s="4">
        <v>2</v>
      </c>
      <c r="F10" s="4">
        <v>4</v>
      </c>
      <c r="G10" s="21">
        <f t="shared" si="0"/>
        <v>5</v>
      </c>
      <c r="H10" s="7" t="str">
        <f t="shared" si="1"/>
        <v>Perdio</v>
      </c>
      <c r="K10" s="8" t="s">
        <v>25</v>
      </c>
      <c r="L10" s="10">
        <f xml:space="preserve"> COUNTA(A6:A20)</f>
        <v>15</v>
      </c>
      <c r="M10" s="20" t="s">
        <v>99</v>
      </c>
    </row>
    <row r="11" spans="1:14" ht="15.75" customHeight="1" x14ac:dyDescent="0.25">
      <c r="A11" s="4" t="s">
        <v>26</v>
      </c>
      <c r="B11" s="4" t="s">
        <v>27</v>
      </c>
      <c r="C11" s="5">
        <v>70000</v>
      </c>
      <c r="D11" s="4">
        <v>9</v>
      </c>
      <c r="E11" s="4">
        <v>5</v>
      </c>
      <c r="F11" s="4">
        <v>6</v>
      </c>
      <c r="G11" s="21">
        <f t="shared" si="0"/>
        <v>6.7</v>
      </c>
      <c r="H11" s="7" t="str">
        <f t="shared" si="1"/>
        <v>Aprobo</v>
      </c>
      <c r="K11" s="8" t="s">
        <v>28</v>
      </c>
      <c r="L11" s="10">
        <f xml:space="preserve"> COUNTIF(H6:H20,"Aprobo")</f>
        <v>6</v>
      </c>
      <c r="M11" s="20" t="s">
        <v>100</v>
      </c>
    </row>
    <row r="12" spans="1:14" ht="15.75" customHeight="1" x14ac:dyDescent="0.25">
      <c r="A12" s="4" t="s">
        <v>29</v>
      </c>
      <c r="B12" s="4" t="s">
        <v>30</v>
      </c>
      <c r="C12" s="5">
        <v>80000</v>
      </c>
      <c r="D12" s="4">
        <v>7</v>
      </c>
      <c r="E12" s="4">
        <v>1</v>
      </c>
      <c r="F12" s="4">
        <v>1</v>
      </c>
      <c r="G12" s="21">
        <f t="shared" si="0"/>
        <v>3</v>
      </c>
      <c r="H12" s="7" t="str">
        <f t="shared" si="1"/>
        <v>Perdio</v>
      </c>
      <c r="K12" s="8" t="s">
        <v>31</v>
      </c>
      <c r="L12" s="10">
        <f xml:space="preserve"> COUNTIF(H6:H20, "Perdio")</f>
        <v>9</v>
      </c>
      <c r="M12" s="20" t="s">
        <v>100</v>
      </c>
    </row>
    <row r="13" spans="1:14" ht="15.75" customHeight="1" x14ac:dyDescent="0.25">
      <c r="A13" s="4" t="s">
        <v>32</v>
      </c>
      <c r="B13" s="4" t="s">
        <v>33</v>
      </c>
      <c r="C13" s="5">
        <v>90000</v>
      </c>
      <c r="D13" s="4">
        <v>5</v>
      </c>
      <c r="E13" s="4">
        <v>7</v>
      </c>
      <c r="F13" s="4">
        <v>1</v>
      </c>
      <c r="G13" s="21">
        <f t="shared" si="0"/>
        <v>4.3</v>
      </c>
      <c r="H13" s="7" t="str">
        <f t="shared" si="1"/>
        <v>Perdio</v>
      </c>
      <c r="K13" s="8" t="s">
        <v>34</v>
      </c>
      <c r="L13" s="9">
        <f xml:space="preserve"> AVERAGEIF(H6:H20, "Aprobo",G6:G20)</f>
        <v>7</v>
      </c>
      <c r="M13" s="20" t="s">
        <v>101</v>
      </c>
    </row>
    <row r="14" spans="1:14" ht="15.75" customHeight="1" x14ac:dyDescent="0.25">
      <c r="A14" s="4" t="s">
        <v>35</v>
      </c>
      <c r="B14" s="4" t="s">
        <v>36</v>
      </c>
      <c r="C14" s="5">
        <v>70000</v>
      </c>
      <c r="D14" s="4">
        <v>9</v>
      </c>
      <c r="E14" s="4">
        <v>8</v>
      </c>
      <c r="F14" s="4">
        <v>6</v>
      </c>
      <c r="G14" s="21">
        <f t="shared" si="0"/>
        <v>7.7</v>
      </c>
      <c r="H14" s="7" t="str">
        <f t="shared" si="1"/>
        <v>Aprobo</v>
      </c>
      <c r="K14" s="8" t="s">
        <v>37</v>
      </c>
      <c r="L14" s="11">
        <f xml:space="preserve"> AVERAGEIF(H6:H20, "=Perdio",G6:G20)</f>
        <v>4.6333333333333337</v>
      </c>
      <c r="M14" s="20" t="s">
        <v>101</v>
      </c>
    </row>
    <row r="15" spans="1:14" ht="15.75" customHeight="1" x14ac:dyDescent="0.25">
      <c r="A15" s="4" t="s">
        <v>38</v>
      </c>
      <c r="B15" s="4" t="s">
        <v>39</v>
      </c>
      <c r="C15" s="5">
        <v>80000</v>
      </c>
      <c r="D15" s="4">
        <v>6</v>
      </c>
      <c r="E15" s="4">
        <v>6</v>
      </c>
      <c r="F15" s="4">
        <v>4</v>
      </c>
      <c r="G15" s="21">
        <f t="shared" si="0"/>
        <v>5.3</v>
      </c>
      <c r="H15" s="7" t="str">
        <f t="shared" si="1"/>
        <v>Perdio</v>
      </c>
      <c r="K15" s="8" t="s">
        <v>40</v>
      </c>
      <c r="L15" s="12">
        <f xml:space="preserve"> SUMIF(H6:H20, "=Aprobo",C6:C20)</f>
        <v>450000</v>
      </c>
      <c r="M15" s="20" t="s">
        <v>102</v>
      </c>
    </row>
    <row r="16" spans="1:14" ht="15.75" customHeight="1" x14ac:dyDescent="0.25">
      <c r="A16" s="4" t="s">
        <v>41</v>
      </c>
      <c r="B16" s="4" t="s">
        <v>42</v>
      </c>
      <c r="C16" s="5">
        <v>90000</v>
      </c>
      <c r="D16" s="4">
        <v>8</v>
      </c>
      <c r="E16" s="4">
        <v>5</v>
      </c>
      <c r="F16" s="4">
        <v>4</v>
      </c>
      <c r="G16" s="21">
        <f t="shared" si="0"/>
        <v>5.7</v>
      </c>
      <c r="H16" s="7" t="str">
        <f t="shared" si="1"/>
        <v>Perdio</v>
      </c>
      <c r="K16" s="8" t="s">
        <v>43</v>
      </c>
      <c r="L16" s="12">
        <f xml:space="preserve"> SUMIF(H6:H20, "Perdio",C6:C20)</f>
        <v>750000</v>
      </c>
      <c r="M16" s="20" t="s">
        <v>102</v>
      </c>
    </row>
    <row r="17" spans="1:8" ht="15.75" customHeight="1" x14ac:dyDescent="0.25">
      <c r="A17" s="4" t="s">
        <v>44</v>
      </c>
      <c r="B17" s="4" t="s">
        <v>45</v>
      </c>
      <c r="C17" s="5">
        <v>70000</v>
      </c>
      <c r="D17" s="4">
        <v>5</v>
      </c>
      <c r="E17" s="4">
        <v>2</v>
      </c>
      <c r="F17" s="4">
        <v>10</v>
      </c>
      <c r="G17" s="21">
        <f t="shared" si="0"/>
        <v>5.7</v>
      </c>
      <c r="H17" s="7" t="str">
        <f t="shared" si="1"/>
        <v>Perdio</v>
      </c>
    </row>
    <row r="18" spans="1:8" ht="15.75" customHeight="1" x14ac:dyDescent="0.25">
      <c r="A18" s="4" t="s">
        <v>46</v>
      </c>
      <c r="B18" s="4" t="s">
        <v>47</v>
      </c>
      <c r="C18" s="5">
        <v>80000</v>
      </c>
      <c r="D18" s="4">
        <v>3</v>
      </c>
      <c r="E18" s="4">
        <v>9</v>
      </c>
      <c r="F18" s="4">
        <v>9</v>
      </c>
      <c r="G18" s="21">
        <f t="shared" si="0"/>
        <v>7</v>
      </c>
      <c r="H18" s="7" t="str">
        <f t="shared" si="1"/>
        <v>Aprobo</v>
      </c>
    </row>
    <row r="19" spans="1:8" ht="15.75" customHeight="1" x14ac:dyDescent="0.25">
      <c r="A19" s="4" t="s">
        <v>48</v>
      </c>
      <c r="B19" s="4" t="s">
        <v>49</v>
      </c>
      <c r="C19" s="5">
        <v>90000</v>
      </c>
      <c r="D19" s="4">
        <v>3</v>
      </c>
      <c r="E19" s="4">
        <v>6</v>
      </c>
      <c r="F19" s="4">
        <v>1</v>
      </c>
      <c r="G19" s="21">
        <f t="shared" si="0"/>
        <v>3.3</v>
      </c>
      <c r="H19" s="7" t="str">
        <f t="shared" si="1"/>
        <v>Perdio</v>
      </c>
    </row>
    <row r="20" spans="1:8" ht="15.75" customHeight="1" x14ac:dyDescent="0.25">
      <c r="A20" s="4" t="s">
        <v>50</v>
      </c>
      <c r="B20" s="4" t="s">
        <v>51</v>
      </c>
      <c r="C20" s="5">
        <v>70000</v>
      </c>
      <c r="D20" s="4">
        <v>6</v>
      </c>
      <c r="E20" s="4">
        <v>6</v>
      </c>
      <c r="F20" s="4">
        <v>2</v>
      </c>
      <c r="G20" s="21">
        <f t="shared" si="0"/>
        <v>4.7</v>
      </c>
      <c r="H20" s="7" t="str">
        <f t="shared" si="1"/>
        <v>Perdio</v>
      </c>
    </row>
    <row r="23" spans="1:8" ht="15.75" customHeight="1" x14ac:dyDescent="0.2">
      <c r="A23" s="18"/>
    </row>
  </sheetData>
  <mergeCells count="3">
    <mergeCell ref="A1:H1"/>
    <mergeCell ref="A3:H3"/>
    <mergeCell ref="K5:L5"/>
  </mergeCells>
  <pageMargins left="0.7" right="0.7" top="0.75" bottom="0.75" header="0.3" footer="0.3"/>
  <ignoredErrors>
    <ignoredError sqref="G6:G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9"/>
  <sheetViews>
    <sheetView showGridLines="0" tabSelected="1" workbookViewId="0">
      <selection activeCell="J18" sqref="J18"/>
    </sheetView>
  </sheetViews>
  <sheetFormatPr baseColWidth="10" defaultColWidth="14.42578125" defaultRowHeight="15.75" customHeight="1" x14ac:dyDescent="0.2"/>
  <cols>
    <col min="1" max="1" width="14.42578125" customWidth="1"/>
    <col min="2" max="2" width="8.7109375" customWidth="1"/>
    <col min="3" max="3" width="14.42578125" customWidth="1"/>
    <col min="4" max="4" width="16.7109375" customWidth="1"/>
    <col min="5" max="7" width="14.42578125" customWidth="1"/>
    <col min="8" max="8" width="5.140625" customWidth="1"/>
    <col min="9" max="9" width="20.5703125" customWidth="1"/>
    <col min="11" max="11" width="15.5703125" bestFit="1" customWidth="1"/>
  </cols>
  <sheetData>
    <row r="1" spans="1:11" ht="30" customHeight="1" x14ac:dyDescent="0.2">
      <c r="A1" s="30" t="s">
        <v>52</v>
      </c>
      <c r="B1" s="25"/>
      <c r="C1" s="25"/>
      <c r="D1" s="25"/>
      <c r="E1" s="25"/>
      <c r="F1" s="25"/>
      <c r="G1" s="25"/>
    </row>
    <row r="3" spans="1:11" ht="15.75" customHeight="1" x14ac:dyDescent="0.2">
      <c r="A3" s="13" t="s">
        <v>53</v>
      </c>
      <c r="B3" s="13" t="s">
        <v>54</v>
      </c>
      <c r="C3" s="13" t="s">
        <v>55</v>
      </c>
      <c r="D3" s="13" t="s">
        <v>56</v>
      </c>
      <c r="E3" s="13" t="s">
        <v>57</v>
      </c>
      <c r="F3" s="13" t="s">
        <v>58</v>
      </c>
      <c r="G3" s="13" t="s">
        <v>59</v>
      </c>
      <c r="I3" s="31" t="s">
        <v>60</v>
      </c>
      <c r="J3" s="29"/>
    </row>
    <row r="4" spans="1:11" ht="15.75" customHeight="1" x14ac:dyDescent="0.2">
      <c r="A4" s="4" t="s">
        <v>61</v>
      </c>
      <c r="B4" s="7" t="s">
        <v>62</v>
      </c>
      <c r="C4" s="7" t="s">
        <v>63</v>
      </c>
      <c r="D4" s="7" t="s">
        <v>68</v>
      </c>
      <c r="E4" s="7">
        <v>25</v>
      </c>
      <c r="F4" s="14">
        <v>1200000</v>
      </c>
      <c r="G4" s="14">
        <f t="shared" ref="G4:G17" si="0">(F4/30)*E4</f>
        <v>1000000</v>
      </c>
      <c r="I4" s="7" t="s">
        <v>65</v>
      </c>
      <c r="J4" s="15">
        <f xml:space="preserve"> COUNTA(A4:A17)</f>
        <v>14</v>
      </c>
    </row>
    <row r="5" spans="1:11" ht="15.75" customHeight="1" x14ac:dyDescent="0.2">
      <c r="A5" s="4" t="s">
        <v>66</v>
      </c>
      <c r="B5" s="7" t="s">
        <v>62</v>
      </c>
      <c r="C5" s="7" t="s">
        <v>67</v>
      </c>
      <c r="D5" s="7" t="s">
        <v>68</v>
      </c>
      <c r="E5" s="7">
        <v>18</v>
      </c>
      <c r="F5" s="14">
        <v>2300000</v>
      </c>
      <c r="G5" s="14">
        <f t="shared" si="0"/>
        <v>1380000</v>
      </c>
      <c r="I5" s="7" t="s">
        <v>69</v>
      </c>
      <c r="J5" s="16">
        <f xml:space="preserve"> ROUND(AVERAGE(F4:F17),1)</f>
        <v>2235714.2999999998</v>
      </c>
    </row>
    <row r="6" spans="1:11" ht="15.75" customHeight="1" x14ac:dyDescent="0.2">
      <c r="A6" s="4" t="s">
        <v>70</v>
      </c>
      <c r="B6" s="7" t="s">
        <v>71</v>
      </c>
      <c r="C6" s="7" t="s">
        <v>72</v>
      </c>
      <c r="D6" s="7" t="s">
        <v>73</v>
      </c>
      <c r="E6" s="7">
        <v>30</v>
      </c>
      <c r="F6" s="14">
        <v>3000000</v>
      </c>
      <c r="G6" s="14">
        <f t="shared" si="0"/>
        <v>3000000</v>
      </c>
      <c r="I6" s="7" t="s">
        <v>74</v>
      </c>
      <c r="J6" s="16">
        <f xml:space="preserve"> ROUND(AVERAGE(G4:G17),1)</f>
        <v>1765238.1</v>
      </c>
    </row>
    <row r="7" spans="1:11" ht="15.75" customHeight="1" x14ac:dyDescent="0.2">
      <c r="A7" s="4" t="s">
        <v>75</v>
      </c>
      <c r="B7" s="7" t="s">
        <v>62</v>
      </c>
      <c r="C7" s="7" t="s">
        <v>63</v>
      </c>
      <c r="D7" s="7" t="s">
        <v>64</v>
      </c>
      <c r="E7" s="7">
        <v>15</v>
      </c>
      <c r="F7" s="14">
        <v>1200000</v>
      </c>
      <c r="G7" s="14">
        <f t="shared" si="0"/>
        <v>600000</v>
      </c>
      <c r="I7" s="7" t="s">
        <v>76</v>
      </c>
      <c r="J7" s="16">
        <f xml:space="preserve"> MAX(G4:G17)</f>
        <v>3000000</v>
      </c>
    </row>
    <row r="8" spans="1:11" ht="15.75" customHeight="1" x14ac:dyDescent="0.2">
      <c r="A8" s="4" t="s">
        <v>77</v>
      </c>
      <c r="B8" s="7" t="s">
        <v>62</v>
      </c>
      <c r="C8" s="7" t="s">
        <v>67</v>
      </c>
      <c r="D8" s="7" t="s">
        <v>68</v>
      </c>
      <c r="E8" s="7">
        <v>25</v>
      </c>
      <c r="F8" s="14">
        <v>2300000</v>
      </c>
      <c r="G8" s="14">
        <f t="shared" si="0"/>
        <v>1916666.6666666667</v>
      </c>
      <c r="I8" s="7" t="s">
        <v>78</v>
      </c>
      <c r="J8" s="16">
        <f xml:space="preserve"> MIN(G4:G17)</f>
        <v>400000</v>
      </c>
    </row>
    <row r="9" spans="1:11" ht="15.75" customHeight="1" x14ac:dyDescent="0.2">
      <c r="A9" s="4" t="s">
        <v>79</v>
      </c>
      <c r="B9" s="7" t="s">
        <v>71</v>
      </c>
      <c r="C9" s="7" t="s">
        <v>72</v>
      </c>
      <c r="D9" s="7" t="s">
        <v>73</v>
      </c>
      <c r="E9" s="7">
        <v>20</v>
      </c>
      <c r="F9" s="14">
        <v>3000000</v>
      </c>
      <c r="G9" s="14">
        <f t="shared" si="0"/>
        <v>2000000</v>
      </c>
      <c r="I9" s="7" t="s">
        <v>80</v>
      </c>
      <c r="J9" s="15">
        <f xml:space="preserve"> COUNTIF(B4:B17,"M")</f>
        <v>7</v>
      </c>
    </row>
    <row r="10" spans="1:11" ht="15.75" customHeight="1" x14ac:dyDescent="0.2">
      <c r="A10" s="7" t="s">
        <v>81</v>
      </c>
      <c r="B10" s="7" t="s">
        <v>71</v>
      </c>
      <c r="C10" s="7" t="s">
        <v>63</v>
      </c>
      <c r="D10" s="7" t="s">
        <v>64</v>
      </c>
      <c r="E10" s="7">
        <v>28</v>
      </c>
      <c r="F10" s="14">
        <v>1200000</v>
      </c>
      <c r="G10" s="14">
        <f t="shared" si="0"/>
        <v>1120000</v>
      </c>
      <c r="I10" s="7" t="s">
        <v>82</v>
      </c>
      <c r="J10" s="15">
        <f xml:space="preserve"> COUNTIF(B4:B17,"F")</f>
        <v>7</v>
      </c>
    </row>
    <row r="11" spans="1:11" ht="15.75" customHeight="1" x14ac:dyDescent="0.2">
      <c r="A11" s="7" t="s">
        <v>83</v>
      </c>
      <c r="B11" s="7" t="s">
        <v>71</v>
      </c>
      <c r="C11" s="7" t="s">
        <v>67</v>
      </c>
      <c r="D11" s="7" t="s">
        <v>68</v>
      </c>
      <c r="E11" s="7">
        <v>18</v>
      </c>
      <c r="F11" s="14">
        <v>2300000</v>
      </c>
      <c r="G11" s="14">
        <f t="shared" si="0"/>
        <v>1380000</v>
      </c>
      <c r="I11" s="7" t="s">
        <v>84</v>
      </c>
      <c r="J11" s="15">
        <f xml:space="preserve"> IFERROR(_xlfn.MODE.SNGL(E4:E17),"No hay")</f>
        <v>30</v>
      </c>
      <c r="K11" s="23"/>
    </row>
    <row r="12" spans="1:11" ht="15.75" customHeight="1" x14ac:dyDescent="0.2">
      <c r="A12" s="7" t="s">
        <v>85</v>
      </c>
      <c r="B12" s="7" t="s">
        <v>62</v>
      </c>
      <c r="C12" s="7" t="s">
        <v>72</v>
      </c>
      <c r="D12" s="7" t="s">
        <v>73</v>
      </c>
      <c r="E12" s="7">
        <v>30</v>
      </c>
      <c r="F12" s="14">
        <v>3000000</v>
      </c>
      <c r="G12" s="14">
        <f t="shared" si="0"/>
        <v>3000000</v>
      </c>
      <c r="I12" s="7" t="s">
        <v>86</v>
      </c>
      <c r="J12" s="17">
        <f xml:space="preserve"> IFERROR(AVERAGEIF(D4:D17,"Ingenieria",G4:G17),0)</f>
        <v>2540000</v>
      </c>
    </row>
    <row r="13" spans="1:11" ht="15.75" customHeight="1" x14ac:dyDescent="0.2">
      <c r="A13" s="7" t="s">
        <v>87</v>
      </c>
      <c r="B13" s="7" t="s">
        <v>71</v>
      </c>
      <c r="C13" s="7" t="s">
        <v>63</v>
      </c>
      <c r="D13" s="7" t="s">
        <v>64</v>
      </c>
      <c r="E13" s="7">
        <v>10</v>
      </c>
      <c r="F13" s="14">
        <v>1200000</v>
      </c>
      <c r="G13" s="14">
        <f t="shared" si="0"/>
        <v>400000</v>
      </c>
      <c r="I13" s="7" t="s">
        <v>88</v>
      </c>
      <c r="J13" s="17">
        <f xml:space="preserve">  AVERAGEIF(D4:D17,"Ventas",G4:G17)</f>
        <v>706666.66666666663</v>
      </c>
    </row>
    <row r="14" spans="1:11" ht="15.75" customHeight="1" x14ac:dyDescent="0.2">
      <c r="A14" s="7" t="s">
        <v>89</v>
      </c>
      <c r="B14" s="7" t="s">
        <v>62</v>
      </c>
      <c r="C14" s="7" t="s">
        <v>67</v>
      </c>
      <c r="D14" s="7" t="s">
        <v>68</v>
      </c>
      <c r="E14" s="7">
        <v>25</v>
      </c>
      <c r="F14" s="14">
        <v>2300000</v>
      </c>
      <c r="G14" s="14">
        <f t="shared" si="0"/>
        <v>1916666.6666666667</v>
      </c>
      <c r="I14" s="7" t="s">
        <v>90</v>
      </c>
      <c r="J14" s="17">
        <f xml:space="preserve">  AVERAGEIF(D4:D17,"Contabilidad",G4:G17)</f>
        <v>1648888.888888889</v>
      </c>
    </row>
    <row r="15" spans="1:11" ht="15.75" customHeight="1" x14ac:dyDescent="0.2">
      <c r="A15" s="7" t="s">
        <v>91</v>
      </c>
      <c r="B15" s="7" t="s">
        <v>71</v>
      </c>
      <c r="C15" s="7" t="s">
        <v>72</v>
      </c>
      <c r="D15" s="7" t="s">
        <v>73</v>
      </c>
      <c r="E15" s="7">
        <v>17</v>
      </c>
      <c r="F15" s="14">
        <v>3000000</v>
      </c>
      <c r="G15" s="14">
        <f t="shared" si="0"/>
        <v>1700000</v>
      </c>
      <c r="I15" s="7" t="s">
        <v>92</v>
      </c>
      <c r="J15" s="16">
        <f xml:space="preserve"> SUMIF(B4:B17,"M",G4:G17)</f>
        <v>12813333.333333334</v>
      </c>
    </row>
    <row r="16" spans="1:11" ht="15.75" customHeight="1" x14ac:dyDescent="0.2">
      <c r="A16" s="7" t="s">
        <v>14</v>
      </c>
      <c r="B16" s="7" t="s">
        <v>71</v>
      </c>
      <c r="C16" s="7" t="s">
        <v>63</v>
      </c>
      <c r="D16" s="7" t="s">
        <v>68</v>
      </c>
      <c r="E16" s="7">
        <v>30</v>
      </c>
      <c r="F16" s="14">
        <v>2300000</v>
      </c>
      <c r="G16" s="14">
        <f t="shared" si="0"/>
        <v>2300000</v>
      </c>
      <c r="I16" s="15" t="s">
        <v>93</v>
      </c>
      <c r="J16" s="17">
        <f xml:space="preserve"> SUMIF(B4:B17,"F",G4:G17)</f>
        <v>11900000</v>
      </c>
    </row>
    <row r="17" spans="1:10" ht="15.75" customHeight="1" x14ac:dyDescent="0.2">
      <c r="A17" s="7" t="s">
        <v>11</v>
      </c>
      <c r="B17" s="7" t="s">
        <v>62</v>
      </c>
      <c r="C17" s="7" t="s">
        <v>67</v>
      </c>
      <c r="D17" s="7" t="s">
        <v>73</v>
      </c>
      <c r="E17" s="7">
        <v>30</v>
      </c>
      <c r="F17" s="14">
        <v>3000000</v>
      </c>
      <c r="G17" s="14">
        <f t="shared" si="0"/>
        <v>3000000</v>
      </c>
      <c r="I17" s="15" t="s">
        <v>94</v>
      </c>
      <c r="J17" s="17">
        <f xml:space="preserve"> SUMIF(D4:D17,"ventas",G4:G17)</f>
        <v>2120000</v>
      </c>
    </row>
    <row r="19" spans="1:10" ht="15.75" customHeight="1" x14ac:dyDescent="0.2">
      <c r="A19" s="19"/>
      <c r="B19" s="22"/>
      <c r="D19" s="18"/>
    </row>
  </sheetData>
  <mergeCells count="2">
    <mergeCell ref="A1:G1"/>
    <mergeCell ref="I3:J3"/>
  </mergeCells>
  <dataValidations disablePrompts="1" count="1">
    <dataValidation type="list" allowBlank="1" showInputMessage="1" showErrorMessage="1" sqref="D19" xr:uid="{8FDB1E0F-1697-461C-92B3-F0BB9590F116}">
      <formula1>"Ventas,Contabilidad,Ingenieria"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Dostin Hurtado</dc:creator>
  <cp:lastModifiedBy>Alexander Villada Berrio</cp:lastModifiedBy>
  <dcterms:created xsi:type="dcterms:W3CDTF">2022-02-25T05:32:12Z</dcterms:created>
  <dcterms:modified xsi:type="dcterms:W3CDTF">2024-12-12T22:27:28Z</dcterms:modified>
</cp:coreProperties>
</file>