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less\Desktop\EPICODE\EXCEL\ESERCIZI\SVOLTI\"/>
    </mc:Choice>
  </mc:AlternateContent>
  <xr:revisionPtr revIDLastSave="0" documentId="13_ncr:1_{09DC3DE4-6F4C-442D-AA47-9672D1FC24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16" i="3" l="1"/>
  <c r="I15" i="3"/>
  <c r="I14" i="3"/>
  <c r="I13" i="3"/>
  <c r="H13" i="3"/>
  <c r="I12" i="3"/>
  <c r="I11" i="3"/>
  <c r="I10" i="3"/>
  <c r="I2" i="3"/>
  <c r="I5" i="3"/>
  <c r="I4" i="3"/>
  <c r="I3" i="3"/>
  <c r="H2" i="3"/>
  <c r="H16" i="3"/>
  <c r="H15" i="3"/>
  <c r="H14" i="3"/>
  <c r="H10" i="3"/>
  <c r="H12" i="3"/>
  <c r="H11" i="3"/>
  <c r="H5" i="3"/>
  <c r="H4" i="3"/>
  <c r="H3" i="3"/>
  <c r="D3" i="2"/>
  <c r="D4" i="2"/>
  <c r="D5" i="2"/>
  <c r="D6" i="2"/>
  <c r="D7" i="2"/>
  <c r="D8" i="2"/>
  <c r="D2" i="2"/>
  <c r="C3" i="2"/>
  <c r="C4" i="2"/>
  <c r="C5" i="2"/>
  <c r="C6" i="2"/>
  <c r="C7" i="2"/>
  <c r="C8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</calcChain>
</file>

<file path=xl/sharedStrings.xml><?xml version="1.0" encoding="utf-8"?>
<sst xmlns="http://schemas.openxmlformats.org/spreadsheetml/2006/main" count="825" uniqueCount="587">
  <si>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</si>
  <si>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</si>
  <si>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</si>
  <si>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</si>
  <si>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</si>
  <si>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</si>
  <si>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</si>
  <si>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</si>
  <si>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</si>
  <si>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</si>
  <si>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</si>
  <si>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</si>
  <si>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</si>
  <si>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</si>
  <si>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</si>
  <si>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</si>
  <si>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</si>
  <si>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</si>
  <si>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</si>
  <si>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</si>
  <si>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</si>
  <si>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</si>
  <si>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</si>
  <si>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</si>
  <si>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</si>
  <si>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</si>
  <si>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</si>
  <si>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</si>
  <si>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</si>
  <si>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</si>
  <si>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</si>
  <si>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</si>
  <si>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</si>
  <si>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</si>
  <si>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</si>
  <si>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</si>
  <si>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</si>
  <si>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</si>
  <si>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</si>
  <si>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</si>
  <si>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</si>
  <si>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</si>
  <si>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</si>
  <si>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</si>
  <si>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</si>
  <si>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</si>
  <si>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</si>
  <si>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</si>
  <si>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</si>
  <si>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</si>
  <si>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</si>
  <si>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</si>
  <si>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</si>
  <si>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</si>
  <si>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</si>
  <si>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</si>
  <si>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</si>
  <si>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</si>
  <si>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</si>
  <si>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</si>
  <si>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</si>
  <si>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</si>
  <si>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</si>
  <si>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</si>
  <si>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</si>
  <si>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</si>
  <si>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</si>
  <si>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</si>
  <si>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</si>
  <si>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</si>
  <si>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</si>
  <si>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</si>
  <si>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</si>
  <si>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</si>
  <si>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</si>
  <si>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</si>
  <si>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</si>
  <si>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</si>
  <si>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</si>
  <si>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</si>
  <si>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</si>
  <si>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</si>
  <si>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</si>
  <si>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</si>
  <si>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</si>
  <si>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</si>
  <si>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</si>
  <si>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</si>
  <si>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</si>
  <si>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</si>
  <si>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</si>
  <si>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</si>
  <si>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</si>
  <si>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</si>
  <si>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</si>
  <si>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</si>
  <si>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</si>
  <si>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</si>
  <si>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</si>
  <si>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</si>
  <si>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</si>
  <si>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</si>
  <si>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</si>
  <si>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</si>
  <si>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</si>
  <si>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</si>
  <si>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</si>
  <si>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</si>
  <si>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</si>
  <si>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</si>
  <si>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</si>
  <si>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</si>
  <si>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</si>
  <si>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</si>
  <si>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</si>
  <si>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</si>
  <si>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</si>
  <si>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</si>
  <si>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</si>
  <si>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</si>
  <si>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</si>
  <si>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</si>
  <si>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</si>
  <si>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</si>
  <si>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</si>
  <si>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</si>
  <si>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</si>
  <si>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</si>
  <si>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</si>
  <si>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</si>
  <si>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</si>
  <si>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</si>
  <si>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</si>
  <si>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</si>
  <si>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</si>
  <si>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</si>
  <si>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</si>
  <si>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</si>
  <si>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</si>
  <si>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</si>
  <si>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</si>
  <si>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</si>
  <si>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</si>
  <si>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</si>
  <si>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</si>
  <si>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</si>
  <si>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</si>
  <si>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</si>
  <si>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</si>
  <si>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</si>
  <si>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</si>
  <si>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</si>
  <si>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</si>
  <si>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</si>
  <si>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</si>
  <si>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</si>
  <si>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</si>
  <si>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</si>
  <si>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</si>
  <si>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</si>
  <si>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</si>
  <si>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</si>
  <si>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</si>
  <si>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</si>
  <si>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</si>
  <si>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</si>
  <si>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</si>
  <si>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</si>
  <si>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</si>
  <si>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</si>
  <si>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</si>
  <si>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</si>
  <si>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</si>
  <si>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</si>
  <si>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</si>
  <si>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</si>
  <si>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</si>
  <si>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</si>
  <si>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</si>
  <si>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</si>
  <si>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</si>
  <si>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</si>
  <si>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</si>
  <si>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</si>
  <si>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</si>
  <si>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</si>
  <si>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</si>
  <si>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</si>
  <si>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</si>
  <si>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</si>
  <si>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</si>
  <si>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</si>
  <si>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</si>
  <si>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</si>
  <si>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</si>
  <si>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</si>
  <si>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</si>
  <si>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</si>
  <si>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</si>
  <si>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</si>
  <si>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</si>
  <si>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</si>
  <si>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</si>
  <si>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</si>
  <si>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</si>
  <si>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</si>
  <si>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</si>
  <si>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</si>
  <si>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</si>
  <si>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</si>
  <si>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</si>
  <si>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</si>
  <si>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</si>
  <si>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</si>
  <si>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</si>
  <si>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</si>
  <si>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</si>
  <si>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</si>
  <si>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</si>
  <si>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</si>
  <si>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</si>
  <si>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</si>
  <si>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</si>
  <si>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</si>
  <si>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</si>
  <si>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</si>
  <si>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</si>
  <si>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</si>
  <si>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</si>
  <si>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</si>
  <si>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</si>
  <si>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</si>
  <si>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</si>
  <si>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</si>
  <si>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</si>
  <si>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</si>
  <si>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</si>
  <si>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</si>
  <si>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</si>
  <si>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</si>
  <si>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</si>
  <si>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</si>
  <si>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</si>
  <si>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</si>
  <si>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</si>
  <si>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</si>
  <si>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</si>
  <si>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</si>
  <si>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</si>
  <si>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</si>
  <si>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</si>
  <si>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</si>
  <si>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</si>
  <si>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</si>
  <si>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</si>
  <si>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</si>
  <si>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</si>
  <si>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</si>
  <si>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</si>
  <si>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</si>
  <si>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</si>
  <si>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</si>
  <si>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</si>
  <si>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</si>
  <si>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</si>
  <si>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</si>
  <si>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</si>
  <si>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</si>
  <si>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</si>
  <si>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</si>
  <si>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</si>
  <si>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</si>
  <si>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</si>
  <si>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</si>
  <si>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</si>
  <si>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</si>
  <si>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</si>
  <si>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</si>
  <si>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</si>
  <si>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</si>
  <si>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</si>
  <si>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</si>
  <si>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</si>
  <si>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</si>
  <si>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</si>
  <si>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</si>
  <si>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</si>
  <si>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</si>
  <si>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</si>
  <si>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</si>
  <si>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</si>
  <si>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</si>
  <si>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</si>
  <si>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</si>
  <si>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</si>
  <si>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</si>
  <si>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</si>
  <si>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</si>
  <si>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</si>
  <si>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</si>
  <si>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</si>
  <si>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</si>
  <si>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</si>
  <si>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</si>
  <si>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</si>
  <si>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</si>
  <si>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</si>
  <si>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</si>
  <si>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</si>
  <si>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</si>
  <si>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</si>
  <si>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</si>
  <si>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</si>
  <si>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</si>
  <si>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</si>
  <si>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</si>
  <si>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</si>
  <si>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</si>
  <si>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</si>
  <si>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</si>
  <si>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</si>
  <si>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</si>
  <si>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</si>
  <si>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</si>
  <si>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</si>
  <si>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</si>
  <si>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</si>
  <si>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</si>
  <si>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</si>
  <si>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</si>
  <si>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</si>
  <si>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</si>
  <si>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</si>
  <si>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</si>
  <si>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</si>
  <si>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</si>
  <si>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</si>
  <si>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</si>
  <si>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</si>
  <si>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</si>
  <si>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</si>
  <si>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</si>
  <si>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</si>
  <si>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</si>
  <si>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</si>
  <si>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</si>
  <si>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</si>
  <si>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</si>
  <si>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</si>
  <si>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</si>
  <si>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</si>
  <si>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</si>
  <si>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</si>
  <si>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</si>
  <si>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</si>
  <si>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</si>
  <si>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</si>
  <si>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</si>
  <si>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</si>
  <si>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</si>
  <si>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</si>
  <si>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</si>
  <si>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</si>
  <si>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</si>
  <si>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</si>
  <si>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</si>
  <si>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</si>
  <si>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</si>
  <si>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</si>
  <si>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</si>
  <si>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</si>
  <si>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</si>
  <si>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</si>
  <si>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</si>
  <si>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</si>
  <si>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</si>
  <si>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</si>
  <si>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</si>
  <si>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</si>
  <si>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</si>
  <si>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</si>
  <si>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</si>
  <si>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</si>
  <si>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</si>
  <si>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</si>
  <si>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</si>
  <si>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</si>
  <si>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</si>
  <si>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</si>
  <si>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</si>
  <si>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</si>
  <si>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</si>
  <si>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</si>
  <si>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</si>
  <si>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</si>
  <si>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</si>
  <si>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</si>
  <si>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</si>
  <si>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</si>
  <si>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</si>
  <si>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</si>
  <si>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</si>
  <si>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</si>
  <si>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</si>
  <si>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</si>
  <si>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</si>
  <si>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</si>
  <si>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</si>
  <si>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</si>
  <si>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</si>
  <si>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</si>
  <si>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</si>
  <si>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</si>
  <si>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</si>
  <si>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</si>
  <si>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</si>
  <si>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</si>
  <si>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</si>
  <si>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</si>
  <si>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</si>
  <si>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</si>
  <si>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</si>
  <si>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</si>
  <si>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</si>
  <si>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</si>
  <si>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</si>
  <si>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</si>
  <si>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</si>
  <si>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</si>
  <si>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</si>
  <si>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</si>
  <si>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</si>
  <si>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</si>
  <si>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</si>
  <si>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</si>
  <si>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</si>
  <si>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</si>
  <si>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</si>
  <si>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</si>
  <si>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</si>
  <si>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</si>
  <si>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</si>
  <si>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</si>
  <si>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</si>
  <si>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</si>
  <si>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</si>
  <si>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</si>
  <si>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</si>
  <si>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</si>
  <si>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</si>
  <si>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</si>
  <si>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</si>
  <si>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</si>
  <si>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</si>
  <si>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</si>
  <si>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</si>
  <si>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</si>
  <si>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</si>
  <si>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</si>
  <si>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</si>
  <si>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</si>
  <si>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</si>
  <si>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</si>
  <si>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</si>
  <si>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</si>
  <si>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</si>
  <si>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</si>
  <si>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</si>
  <si>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</si>
  <si>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</si>
  <si>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</si>
  <si>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</si>
  <si>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</si>
  <si>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</si>
  <si>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</si>
  <si>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</si>
  <si>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</si>
  <si>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</si>
  <si>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</si>
  <si>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</si>
  <si>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</si>
  <si>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</si>
  <si>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</si>
  <si>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</si>
  <si>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</si>
  <si>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</si>
  <si>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</si>
  <si>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</si>
  <si>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</si>
  <si>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</si>
  <si>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</si>
  <si>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</si>
  <si>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</si>
  <si>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</si>
  <si>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</si>
  <si>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</si>
  <si>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</si>
  <si>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</si>
  <si>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</si>
  <si>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</si>
  <si>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</si>
  <si>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</si>
  <si>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</si>
  <si>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</si>
  <si>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</si>
  <si>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</si>
  <si>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</si>
  <si>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</si>
  <si>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</si>
  <si>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</si>
  <si>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</si>
  <si>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</si>
  <si>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</si>
  <si>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</si>
  <si>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</si>
  <si>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</si>
  <si>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</si>
  <si>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</si>
  <si>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</si>
  <si>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</si>
  <si>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</si>
  <si>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</si>
  <si>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</si>
  <si>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</si>
  <si>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</si>
  <si>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</si>
  <si>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</si>
  <si>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</si>
  <si>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</si>
  <si>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</si>
  <si>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</si>
  <si>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</si>
  <si>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</si>
  <si>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</si>
  <si>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</si>
  <si>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</si>
  <si>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</si>
  <si>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</si>
  <si>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</si>
  <si>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</si>
  <si>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</si>
  <si>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</si>
  <si>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</si>
  <si>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</si>
  <si>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</si>
  <si>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</si>
  <si>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</si>
  <si>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</si>
  <si>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</si>
  <si>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</si>
  <si>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</si>
  <si>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</si>
  <si>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</si>
  <si>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</si>
  <si>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</si>
  <si>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</si>
  <si>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</si>
  <si>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</si>
  <si>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</si>
  <si>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</si>
  <si>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</si>
  <si>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</si>
  <si>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</si>
  <si>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</si>
  <si>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</si>
  <si>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</si>
  <si>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</si>
  <si>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</si>
  <si>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</si>
  <si>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IMPORTO IVA</t>
  </si>
  <si>
    <t>VALORE IVA</t>
  </si>
  <si>
    <t>MONITOR E DESC</t>
  </si>
  <si>
    <t>Voto</t>
  </si>
  <si>
    <t>Valutazione</t>
  </si>
  <si>
    <t>respinto</t>
  </si>
  <si>
    <t>sufficiente</t>
  </si>
  <si>
    <t>discreto</t>
  </si>
  <si>
    <t>buono</t>
  </si>
  <si>
    <t>Esito fx SE</t>
  </si>
  <si>
    <t>Esito fx CERCA.VERT</t>
  </si>
  <si>
    <t>Client</t>
  </si>
  <si>
    <t>Fatture_client</t>
  </si>
  <si>
    <t>Fatture_cat</t>
  </si>
  <si>
    <t>Canon Usa</t>
  </si>
  <si>
    <t>Tot_fatturato_client</t>
  </si>
  <si>
    <t>Tot_fatturato_cat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</si>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</sst>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12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0" fillId="0" borderId="3" xfId="0" applyBorder="1"/>
    <xf numFmtId="164" fontId="1" fillId="4" borderId="5" xfId="0" applyNumberFormat="1" applyFont="1" applyFill="1" applyBorder="1"/>
    <xf numFmtId="164" fontId="2" fillId="4" borderId="5" xfId="0" applyNumberFormat="1" applyFont="1" applyFill="1" applyBorder="1"/>
    <xf numFmtId="164" fontId="2" fillId="0" borderId="5" xfId="0" applyNumberFormat="1" applyFont="1" applyBorder="1"/>
    <xf numFmtId="0" fontId="0" fillId="0" borderId="5" xfId="0" applyBorder="1"/>
    <xf numFmtId="0" fontId="1" fillId="4" borderId="2" xfId="0" applyFont="1" applyFill="1" applyBorder="1"/>
    <xf numFmtId="0" fontId="2" fillId="4" borderId="4" xfId="0" applyFont="1" applyFill="1" applyBorder="1"/>
    <xf numFmtId="0" fontId="1" fillId="4" borderId="3" xfId="0" applyFont="1" applyFill="1" applyBorder="1"/>
    <xf numFmtId="0" fontId="2" fillId="4" borderId="3" xfId="0" applyFont="1" applyFill="1" applyBorder="1"/>
    <xf numFmtId="0" fontId="2" fillId="0" borderId="3" xfId="0" applyFont="1" applyBorder="1"/>
    <xf numFmtId="0" fontId="6" fillId="4" borderId="6" xfId="0" applyFont="1" applyFill="1" applyBorder="1"/>
    <xf numFmtId="0" fontId="7" fillId="4" borderId="6" xfId="0" applyFont="1" applyFill="1" applyBorder="1"/>
    <xf numFmtId="0" fontId="0" fillId="4" borderId="6" xfId="0" applyFill="1" applyBorder="1"/>
    <xf numFmtId="44" fontId="0" fillId="4" borderId="6" xfId="1" applyFont="1" applyFill="1" applyBorder="1"/>
    <xf numFmtId="0" fontId="6" fillId="6" borderId="6" xfId="0" applyFont="1" applyFill="1" applyBorder="1"/>
    <xf numFmtId="0" fontId="0" fillId="6" borderId="6" xfId="0" applyFill="1" applyBorder="1"/>
    <xf numFmtId="44" fontId="0" fillId="6" borderId="6" xfId="1" applyFont="1" applyFill="1" applyBorder="1"/>
    <xf numFmtId="0" fontId="7" fillId="6" borderId="6" xfId="0" applyFont="1" applyFill="1" applyBorder="1"/>
    <xf numFmtId="0" fontId="10" fillId="6" borderId="6" xfId="0" applyFont="1" applyFill="1" applyBorder="1"/>
    <xf numFmtId="0" fontId="4" fillId="6" borderId="6" xfId="0" applyFont="1" applyFill="1" applyBorder="1"/>
    <xf numFmtId="0" fontId="9" fillId="6" borderId="6" xfId="0" applyFont="1" applyFill="1" applyBorder="1"/>
    <xf numFmtId="0" fontId="10" fillId="6" borderId="7" xfId="0" applyFont="1" applyFill="1" applyBorder="1"/>
    <xf numFmtId="0" fontId="4" fillId="6" borderId="7" xfId="0" applyFont="1" applyFill="1" applyBorder="1"/>
    <xf numFmtId="0" fontId="8" fillId="2" borderId="6" xfId="0" applyFont="1" applyFill="1" applyBorder="1"/>
    <xf numFmtId="0" fontId="4" fillId="5" borderId="6" xfId="0" applyFont="1" applyFill="1" applyBorder="1"/>
  </cellXfs>
  <cellStyles count="2">
    <cellStyle name="Normale" xfId="0" builtinId="0"/>
    <cellStyle name="Valuta" xfId="1" builtinId="4"/>
  </cellStyles>
  <dxfs count="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/>
  </tableColumns>
  <tableStyleInfo name="Giudiz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topLeftCell="B1" zoomScaleNormal="100" workbookViewId="0">
      <pane ySplit="1" topLeftCell="A2" activePane="bottomLeft" state="frozen"/>
      <selection pane="bottomLeft" activeCell="F8" sqref="F8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24.88671875" style="19" customWidth="1"/>
    <col min="5" max="5" width="88.5546875" style="15" customWidth="1"/>
    <col min="6" max="6" width="12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16" t="s">
        <v>569</v>
      </c>
      <c r="E1" s="22" t="s">
        <v>571</v>
      </c>
      <c r="F1" s="20" t="s">
        <v>570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17">
        <f>C2*$F$2</f>
        <v>5620000</v>
      </c>
      <c r="E2" s="23" t="str">
        <f>_xlfn.CONCAT(A2," ",B2)</f>
        <v>MON.SVGA 0,28 14" AOC 4VLR 1024 x 768, MPR II, N.I.,  Energy Star Digital</v>
      </c>
      <c r="F2" s="21">
        <v>20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17">
        <f t="shared" ref="D3:D66" si="0">C3*$F$2</f>
        <v>6460000</v>
      </c>
      <c r="E3" s="23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17">
        <f t="shared" si="0"/>
        <v>6880000</v>
      </c>
      <c r="E4" s="23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17">
        <f t="shared" si="0"/>
        <v>7220000</v>
      </c>
      <c r="E5" s="23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17">
        <f t="shared" si="0"/>
        <v>10420000</v>
      </c>
      <c r="E6" s="23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17">
        <f t="shared" si="0"/>
        <v>10540000</v>
      </c>
      <c r="E7" s="23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17">
        <f t="shared" si="0"/>
        <v>12520000</v>
      </c>
      <c r="E8" s="23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17">
        <f t="shared" si="0"/>
        <v>13120000</v>
      </c>
      <c r="E9" s="23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17">
        <f t="shared" si="0"/>
        <v>13320000</v>
      </c>
      <c r="E10" s="23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17">
        <f t="shared" si="0"/>
        <v>17640000</v>
      </c>
      <c r="E11" s="23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17">
        <f t="shared" si="0"/>
        <v>22160000</v>
      </c>
      <c r="E12" s="23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17">
        <f t="shared" si="0"/>
        <v>26320000</v>
      </c>
      <c r="E13" s="23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17">
        <f t="shared" si="0"/>
        <v>31880000</v>
      </c>
      <c r="E14" s="23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17">
        <f t="shared" si="0"/>
        <v>54380000</v>
      </c>
      <c r="E15" s="23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17">
        <f t="shared" si="0"/>
        <v>0</v>
      </c>
      <c r="E16" s="23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17">
        <f t="shared" si="0"/>
        <v>81840000</v>
      </c>
      <c r="E17" s="23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17">
        <f t="shared" si="0"/>
        <v>277180000</v>
      </c>
      <c r="E18" s="23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17">
        <f t="shared" si="0"/>
        <v>0</v>
      </c>
      <c r="E19" s="23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17">
        <f t="shared" si="0"/>
        <v>3340000</v>
      </c>
      <c r="E20" s="23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17">
        <f t="shared" si="0"/>
        <v>4040000</v>
      </c>
      <c r="E21" s="23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17">
        <f t="shared" si="0"/>
        <v>4060000</v>
      </c>
      <c r="E22" s="23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17">
        <f t="shared" si="0"/>
        <v>4680000</v>
      </c>
      <c r="E23" s="23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17">
        <f t="shared" si="0"/>
        <v>5040000</v>
      </c>
      <c r="E24" s="23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17">
        <f t="shared" si="0"/>
        <v>5180000</v>
      </c>
      <c r="E25" s="23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17">
        <f t="shared" si="0"/>
        <v>5380000</v>
      </c>
      <c r="E26" s="23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17">
        <f t="shared" si="0"/>
        <v>5420000</v>
      </c>
      <c r="E27" s="23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17">
        <f t="shared" si="0"/>
        <v>5840000</v>
      </c>
      <c r="E28" s="23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17">
        <f t="shared" si="0"/>
        <v>5860000</v>
      </c>
      <c r="E29" s="23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17">
        <f t="shared" si="0"/>
        <v>6140000</v>
      </c>
      <c r="E30" s="23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17">
        <f t="shared" si="0"/>
        <v>8800000</v>
      </c>
      <c r="E31" s="23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17">
        <f t="shared" si="0"/>
        <v>9740000</v>
      </c>
      <c r="E32" s="23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17">
        <f t="shared" si="0"/>
        <v>11320000</v>
      </c>
      <c r="E33" s="23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17">
        <f t="shared" si="0"/>
        <v>16040000</v>
      </c>
      <c r="E34" s="23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17">
        <f t="shared" si="0"/>
        <v>31580000</v>
      </c>
      <c r="E35" s="23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17">
        <f t="shared" si="0"/>
        <v>0</v>
      </c>
      <c r="E36" s="23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17">
        <f t="shared" si="0"/>
        <v>1400000</v>
      </c>
      <c r="E37" s="23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17">
        <f t="shared" si="0"/>
        <v>2080000</v>
      </c>
      <c r="E38" s="23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17">
        <f t="shared" si="0"/>
        <v>2540000</v>
      </c>
      <c r="E39" s="23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17">
        <f t="shared" si="0"/>
        <v>3240000</v>
      </c>
      <c r="E40" s="23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17">
        <f t="shared" si="0"/>
        <v>3580000</v>
      </c>
      <c r="E41" s="23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17">
        <f t="shared" si="0"/>
        <v>3720000</v>
      </c>
      <c r="E42" s="23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17">
        <f t="shared" si="0"/>
        <v>3720000</v>
      </c>
      <c r="E43" s="23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17">
        <f t="shared" si="0"/>
        <v>4060000</v>
      </c>
      <c r="E44" s="23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17">
        <f t="shared" si="0"/>
        <v>4240000</v>
      </c>
      <c r="E45" s="23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17">
        <f t="shared" si="0"/>
        <v>4440000</v>
      </c>
      <c r="E46" s="23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17">
        <f t="shared" si="0"/>
        <v>4900000</v>
      </c>
      <c r="E47" s="23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17">
        <f t="shared" si="0"/>
        <v>5020000</v>
      </c>
      <c r="E48" s="23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17">
        <f t="shared" si="0"/>
        <v>5140000</v>
      </c>
      <c r="E49" s="23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17">
        <f t="shared" si="0"/>
        <v>5380000</v>
      </c>
      <c r="E50" s="23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17">
        <f t="shared" si="0"/>
        <v>6280000</v>
      </c>
      <c r="E51" s="23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17">
        <f t="shared" si="0"/>
        <v>6500000</v>
      </c>
      <c r="E52" s="23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17">
        <f t="shared" si="0"/>
        <v>6940000</v>
      </c>
      <c r="E53" s="23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17">
        <f t="shared" si="0"/>
        <v>7380000</v>
      </c>
      <c r="E54" s="23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17">
        <f t="shared" si="0"/>
        <v>8040000</v>
      </c>
      <c r="E55" s="23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17">
        <f t="shared" si="0"/>
        <v>9420000</v>
      </c>
      <c r="E56" s="23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17">
        <f t="shared" si="0"/>
        <v>9520000</v>
      </c>
      <c r="E57" s="23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17">
        <f t="shared" si="0"/>
        <v>9840000</v>
      </c>
      <c r="E58" s="23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17">
        <f t="shared" si="0"/>
        <v>10620000</v>
      </c>
      <c r="E59" s="23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17">
        <f t="shared" si="0"/>
        <v>11040000</v>
      </c>
      <c r="E60" s="23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17">
        <f t="shared" si="0"/>
        <v>29740000</v>
      </c>
      <c r="E61" s="23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17">
        <f t="shared" si="0"/>
        <v>0</v>
      </c>
      <c r="E62" s="23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17">
        <f t="shared" si="0"/>
        <v>2020000</v>
      </c>
      <c r="E63" s="23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17">
        <f t="shared" si="0"/>
        <v>760000</v>
      </c>
      <c r="E64" s="23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17">
        <f t="shared" si="0"/>
        <v>2740000</v>
      </c>
      <c r="E65" s="23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17">
        <f t="shared" si="0"/>
        <v>4440000</v>
      </c>
      <c r="E66" s="23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17">
        <f t="shared" ref="D67:D130" si="2">C67*$F$2</f>
        <v>10020000</v>
      </c>
      <c r="E67" s="23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17">
        <f t="shared" si="2"/>
        <v>8560000</v>
      </c>
      <c r="E68" s="23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17">
        <f t="shared" si="2"/>
        <v>11220000</v>
      </c>
      <c r="E69" s="23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17">
        <f t="shared" si="2"/>
        <v>31560000</v>
      </c>
      <c r="E70" s="23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17">
        <f t="shared" si="2"/>
        <v>680000</v>
      </c>
      <c r="E71" s="23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17">
        <f t="shared" si="2"/>
        <v>400000</v>
      </c>
      <c r="E72" s="23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17">
        <f t="shared" si="2"/>
        <v>460000</v>
      </c>
      <c r="E73" s="23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17">
        <f t="shared" si="2"/>
        <v>1960000</v>
      </c>
      <c r="E74" s="23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17">
        <f t="shared" si="2"/>
        <v>5020000</v>
      </c>
      <c r="E75" s="23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17">
        <f t="shared" si="2"/>
        <v>300000</v>
      </c>
      <c r="E76" s="23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17">
        <f t="shared" si="2"/>
        <v>280000</v>
      </c>
      <c r="E77" s="23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17">
        <f t="shared" si="2"/>
        <v>0</v>
      </c>
      <c r="E78" s="23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17">
        <f t="shared" si="2"/>
        <v>7980000</v>
      </c>
      <c r="E79" s="23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17">
        <f t="shared" si="2"/>
        <v>5180000</v>
      </c>
      <c r="E80" s="23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17">
        <f t="shared" si="2"/>
        <v>6480000</v>
      </c>
      <c r="E81" s="23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17">
        <f t="shared" si="2"/>
        <v>7560000</v>
      </c>
      <c r="E82" s="23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17">
        <f t="shared" si="2"/>
        <v>9380000</v>
      </c>
      <c r="E83" s="23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17">
        <f t="shared" si="2"/>
        <v>11120000</v>
      </c>
      <c r="E84" s="23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17">
        <f t="shared" si="2"/>
        <v>9520000</v>
      </c>
      <c r="E85" s="23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17">
        <f t="shared" si="2"/>
        <v>9540000</v>
      </c>
      <c r="E86" s="23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17">
        <f t="shared" si="2"/>
        <v>11120000</v>
      </c>
      <c r="E87" s="23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17">
        <f t="shared" si="2"/>
        <v>13900000</v>
      </c>
      <c r="E88" s="23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17">
        <f t="shared" si="2"/>
        <v>25580000</v>
      </c>
      <c r="E89" s="23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17">
        <f t="shared" si="2"/>
        <v>700000</v>
      </c>
      <c r="E90" s="23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17">
        <f t="shared" si="2"/>
        <v>3500000</v>
      </c>
      <c r="E91" s="23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17">
        <f t="shared" si="2"/>
        <v>5440000</v>
      </c>
      <c r="E92" s="23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17">
        <f t="shared" si="2"/>
        <v>3960000</v>
      </c>
      <c r="E93" s="23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17">
        <f t="shared" si="2"/>
        <v>5800000</v>
      </c>
      <c r="E94" s="23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17">
        <f t="shared" si="2"/>
        <v>11780000</v>
      </c>
      <c r="E95" s="23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17">
        <f t="shared" si="2"/>
        <v>14860000</v>
      </c>
      <c r="E96" s="23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17">
        <f t="shared" si="2"/>
        <v>5420000</v>
      </c>
      <c r="E97" s="23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17">
        <f t="shared" si="2"/>
        <v>12640000</v>
      </c>
      <c r="E98" s="23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17">
        <f t="shared" si="2"/>
        <v>1800000</v>
      </c>
      <c r="E99" s="23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17">
        <f t="shared" si="2"/>
        <v>80000</v>
      </c>
      <c r="E100" s="23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17">
        <f t="shared" si="2"/>
        <v>100000</v>
      </c>
      <c r="E101" s="23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17">
        <f t="shared" si="2"/>
        <v>820000</v>
      </c>
      <c r="E102" s="23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17">
        <f t="shared" si="2"/>
        <v>0</v>
      </c>
      <c r="E103" s="23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17">
        <f t="shared" si="2"/>
        <v>14740000</v>
      </c>
      <c r="E104" s="23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17">
        <f t="shared" si="2"/>
        <v>18200000</v>
      </c>
      <c r="E105" s="23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17">
        <f t="shared" si="2"/>
        <v>4820000</v>
      </c>
      <c r="E106" s="23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17">
        <f t="shared" si="2"/>
        <v>0</v>
      </c>
      <c r="E107" s="23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17">
        <f t="shared" si="2"/>
        <v>2240000</v>
      </c>
      <c r="E108" s="23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17">
        <f t="shared" si="2"/>
        <v>2260000</v>
      </c>
      <c r="E109" s="23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17">
        <f t="shared" si="2"/>
        <v>2420000</v>
      </c>
      <c r="E110" s="23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17">
        <f t="shared" si="2"/>
        <v>3200000</v>
      </c>
      <c r="E111" s="23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17">
        <f t="shared" si="2"/>
        <v>3900000</v>
      </c>
      <c r="E112" s="23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17">
        <f t="shared" si="2"/>
        <v>4300000</v>
      </c>
      <c r="E113" s="23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17">
        <f t="shared" si="2"/>
        <v>6420000</v>
      </c>
      <c r="E114" s="23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17">
        <f t="shared" si="2"/>
        <v>12280000</v>
      </c>
      <c r="E115" s="23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17">
        <f t="shared" si="2"/>
        <v>0</v>
      </c>
      <c r="E116" s="23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17">
        <f t="shared" si="2"/>
        <v>600000</v>
      </c>
      <c r="E117" s="23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17">
        <f t="shared" si="2"/>
        <v>680000</v>
      </c>
      <c r="E118" s="23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17">
        <f t="shared" si="2"/>
        <v>700000</v>
      </c>
      <c r="E119" s="23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17">
        <f t="shared" si="2"/>
        <v>1540000</v>
      </c>
      <c r="E120" s="23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17">
        <f t="shared" si="2"/>
        <v>14460000</v>
      </c>
      <c r="E121" s="23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17">
        <f t="shared" si="2"/>
        <v>14840000</v>
      </c>
      <c r="E122" s="23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17">
        <f t="shared" si="2"/>
        <v>15560000</v>
      </c>
      <c r="E123" s="23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17">
        <f t="shared" si="2"/>
        <v>17560000</v>
      </c>
      <c r="E124" s="23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17">
        <f t="shared" si="2"/>
        <v>17660000</v>
      </c>
      <c r="E125" s="23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17">
        <f t="shared" si="2"/>
        <v>18260000</v>
      </c>
      <c r="E126" s="23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17">
        <f t="shared" si="2"/>
        <v>22500000</v>
      </c>
      <c r="E127" s="23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17">
        <f t="shared" si="2"/>
        <v>0</v>
      </c>
      <c r="E128" s="23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17">
        <f t="shared" si="2"/>
        <v>660000</v>
      </c>
      <c r="E129" s="23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17">
        <f t="shared" si="2"/>
        <v>1040000</v>
      </c>
      <c r="E130" s="23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17">
        <f t="shared" ref="D131:D194" si="4">C131*$F$2</f>
        <v>1940000</v>
      </c>
      <c r="E131" s="23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17">
        <f t="shared" si="4"/>
        <v>0</v>
      </c>
      <c r="E132" s="23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17">
        <f t="shared" si="4"/>
        <v>2620000</v>
      </c>
      <c r="E133" s="23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17">
        <f t="shared" si="4"/>
        <v>3380000</v>
      </c>
      <c r="E134" s="23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17">
        <f t="shared" si="4"/>
        <v>3800000</v>
      </c>
      <c r="E135" s="23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17">
        <f t="shared" si="4"/>
        <v>3820000</v>
      </c>
      <c r="E136" s="23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17">
        <f t="shared" si="4"/>
        <v>3940000</v>
      </c>
      <c r="E137" s="23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17">
        <f t="shared" si="4"/>
        <v>4020000</v>
      </c>
      <c r="E138" s="23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17">
        <f t="shared" si="4"/>
        <v>4400000</v>
      </c>
      <c r="E139" s="23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17">
        <f t="shared" si="4"/>
        <v>5000000</v>
      </c>
      <c r="E140" s="23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17">
        <f t="shared" si="4"/>
        <v>5140000</v>
      </c>
      <c r="E141" s="23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17">
        <f t="shared" si="4"/>
        <v>5560000</v>
      </c>
      <c r="E142" s="23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17">
        <f t="shared" si="4"/>
        <v>5600000</v>
      </c>
      <c r="E143" s="23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17">
        <f t="shared" si="4"/>
        <v>6000000</v>
      </c>
      <c r="E144" s="23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17">
        <f t="shared" si="4"/>
        <v>6100000</v>
      </c>
      <c r="E145" s="23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17">
        <f t="shared" si="4"/>
        <v>6700000</v>
      </c>
      <c r="E146" s="23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17">
        <f t="shared" si="4"/>
        <v>7200000</v>
      </c>
      <c r="E147" s="23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17">
        <f t="shared" si="4"/>
        <v>8580000</v>
      </c>
      <c r="E148" s="23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17">
        <f t="shared" si="4"/>
        <v>14020000</v>
      </c>
      <c r="E149" s="23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17">
        <f t="shared" si="4"/>
        <v>0</v>
      </c>
      <c r="E150" s="23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17">
        <f t="shared" si="4"/>
        <v>1800000</v>
      </c>
      <c r="E151" s="23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17">
        <f t="shared" si="4"/>
        <v>1380000</v>
      </c>
      <c r="E152" s="23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17">
        <f t="shared" si="4"/>
        <v>1780000</v>
      </c>
      <c r="E153" s="23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17">
        <f t="shared" si="4"/>
        <v>2760000</v>
      </c>
      <c r="E154" s="23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17">
        <f t="shared" si="4"/>
        <v>3920000</v>
      </c>
      <c r="E155" s="23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17">
        <f t="shared" si="4"/>
        <v>6580000</v>
      </c>
      <c r="E156" s="23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17">
        <f t="shared" si="4"/>
        <v>5900000</v>
      </c>
      <c r="E157" s="23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17">
        <f t="shared" si="4"/>
        <v>380000</v>
      </c>
      <c r="E158" s="23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17">
        <f t="shared" si="4"/>
        <v>520000</v>
      </c>
      <c r="E159" s="23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17">
        <f t="shared" si="4"/>
        <v>560000</v>
      </c>
      <c r="E160" s="23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17">
        <f t="shared" si="4"/>
        <v>1120000</v>
      </c>
      <c r="E161" s="23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17">
        <f t="shared" si="4"/>
        <v>0</v>
      </c>
      <c r="E162" s="23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17">
        <f t="shared" si="4"/>
        <v>4320000</v>
      </c>
      <c r="E163" s="23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17">
        <f t="shared" si="4"/>
        <v>5000000</v>
      </c>
      <c r="E164" s="23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17">
        <f t="shared" si="4"/>
        <v>7640000</v>
      </c>
      <c r="E165" s="23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17">
        <f t="shared" si="4"/>
        <v>10480000</v>
      </c>
      <c r="E166" s="23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17">
        <f t="shared" si="4"/>
        <v>15140000</v>
      </c>
      <c r="E167" s="23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17">
        <f t="shared" si="4"/>
        <v>20900000</v>
      </c>
      <c r="E168" s="23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17">
        <f t="shared" si="4"/>
        <v>31360000</v>
      </c>
      <c r="E169" s="23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17">
        <f t="shared" si="4"/>
        <v>2340000</v>
      </c>
      <c r="E170" s="23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17">
        <f t="shared" si="4"/>
        <v>3160000</v>
      </c>
      <c r="E171" s="23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17">
        <f t="shared" si="4"/>
        <v>5200000</v>
      </c>
      <c r="E172" s="23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17">
        <f t="shared" si="4"/>
        <v>3860000</v>
      </c>
      <c r="E173" s="23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17">
        <f t="shared" si="4"/>
        <v>5400000</v>
      </c>
      <c r="E174" s="23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17">
        <f t="shared" si="4"/>
        <v>6280000</v>
      </c>
      <c r="E175" s="23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17">
        <f t="shared" si="4"/>
        <v>17880000</v>
      </c>
      <c r="E176" s="23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17">
        <f t="shared" si="4"/>
        <v>20800000</v>
      </c>
      <c r="E177" s="23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17">
        <f t="shared" si="4"/>
        <v>160000</v>
      </c>
      <c r="E178" s="23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17">
        <f t="shared" si="4"/>
        <v>200000</v>
      </c>
      <c r="E179" s="23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17">
        <f t="shared" si="4"/>
        <v>480000</v>
      </c>
      <c r="E180" s="23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17">
        <f t="shared" si="4"/>
        <v>220000</v>
      </c>
      <c r="E181" s="23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17">
        <f t="shared" si="4"/>
        <v>200000</v>
      </c>
      <c r="E182" s="23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17">
        <f t="shared" si="4"/>
        <v>520000</v>
      </c>
      <c r="E183" s="23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17">
        <f t="shared" si="4"/>
        <v>0</v>
      </c>
      <c r="E184" s="23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17">
        <f t="shared" si="4"/>
        <v>440000</v>
      </c>
      <c r="E185" s="23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17">
        <f t="shared" si="4"/>
        <v>1260000</v>
      </c>
      <c r="E186" s="23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17">
        <f t="shared" si="4"/>
        <v>1260000</v>
      </c>
      <c r="E187" s="23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17">
        <f t="shared" si="4"/>
        <v>520000</v>
      </c>
      <c r="E188" s="23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17">
        <f t="shared" si="4"/>
        <v>500000</v>
      </c>
      <c r="E189" s="23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17">
        <f t="shared" si="4"/>
        <v>500000</v>
      </c>
      <c r="E190" s="23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17">
        <f t="shared" si="4"/>
        <v>920000</v>
      </c>
      <c r="E191" s="23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17">
        <f t="shared" si="4"/>
        <v>0</v>
      </c>
      <c r="E192" s="23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17">
        <f t="shared" si="4"/>
        <v>740000</v>
      </c>
      <c r="E193" s="23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17">
        <f t="shared" si="4"/>
        <v>740000</v>
      </c>
      <c r="E194" s="23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17">
        <f t="shared" ref="D195:D258" si="6">C195*$F$2</f>
        <v>220000</v>
      </c>
      <c r="E195" s="23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17">
        <f t="shared" si="6"/>
        <v>920000</v>
      </c>
      <c r="E196" s="23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17">
        <f t="shared" si="6"/>
        <v>380000</v>
      </c>
      <c r="E197" s="23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17">
        <f t="shared" si="6"/>
        <v>260000</v>
      </c>
      <c r="E198" s="23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17">
        <f t="shared" si="6"/>
        <v>520000</v>
      </c>
      <c r="E199" s="23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17">
        <f t="shared" si="6"/>
        <v>520000</v>
      </c>
      <c r="E200" s="23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17">
        <f t="shared" si="6"/>
        <v>400000</v>
      </c>
      <c r="E201" s="23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17">
        <f t="shared" si="6"/>
        <v>980000</v>
      </c>
      <c r="E202" s="23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17">
        <f t="shared" si="6"/>
        <v>660000</v>
      </c>
      <c r="E203" s="23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17">
        <f t="shared" si="6"/>
        <v>1360000</v>
      </c>
      <c r="E204" s="23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17">
        <f t="shared" si="6"/>
        <v>660000</v>
      </c>
      <c r="E205" s="23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17">
        <f t="shared" si="6"/>
        <v>2940000</v>
      </c>
      <c r="E206" s="23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17">
        <f t="shared" si="6"/>
        <v>3020000</v>
      </c>
      <c r="E207" s="23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17">
        <f t="shared" si="6"/>
        <v>3940000</v>
      </c>
      <c r="E208" s="23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17">
        <f t="shared" si="6"/>
        <v>6200000</v>
      </c>
      <c r="E209" s="23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17">
        <f t="shared" si="6"/>
        <v>5420000</v>
      </c>
      <c r="E210" s="23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17">
        <f t="shared" si="6"/>
        <v>9160000</v>
      </c>
      <c r="E211" s="23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17">
        <f t="shared" si="6"/>
        <v>8240000</v>
      </c>
      <c r="E212" s="23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17">
        <f t="shared" si="6"/>
        <v>16140000</v>
      </c>
      <c r="E213" s="23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17">
        <f t="shared" si="6"/>
        <v>80000</v>
      </c>
      <c r="E214" s="23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17">
        <f t="shared" si="6"/>
        <v>1620000</v>
      </c>
      <c r="E215" s="23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17">
        <f t="shared" si="6"/>
        <v>2500000</v>
      </c>
      <c r="E216" s="23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17">
        <f t="shared" si="6"/>
        <v>1960000</v>
      </c>
      <c r="E217" s="23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17">
        <f t="shared" si="6"/>
        <v>2800000</v>
      </c>
      <c r="E218" s="23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17">
        <f t="shared" si="6"/>
        <v>100000</v>
      </c>
      <c r="E219" s="23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17">
        <f t="shared" si="6"/>
        <v>120000</v>
      </c>
      <c r="E220" s="23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17">
        <f t="shared" si="6"/>
        <v>180000</v>
      </c>
      <c r="E221" s="23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17">
        <f t="shared" si="6"/>
        <v>160000</v>
      </c>
      <c r="E222" s="23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17">
        <f t="shared" si="6"/>
        <v>220000</v>
      </c>
      <c r="E223" s="23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17">
        <f t="shared" si="6"/>
        <v>420000</v>
      </c>
      <c r="E224" s="23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17">
        <f t="shared" si="6"/>
        <v>280000</v>
      </c>
      <c r="E225" s="23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17">
        <f t="shared" si="6"/>
        <v>460000</v>
      </c>
      <c r="E226" s="23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17">
        <f t="shared" si="6"/>
        <v>1020000</v>
      </c>
      <c r="E227" s="23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17">
        <f t="shared" si="6"/>
        <v>0</v>
      </c>
      <c r="E228" s="23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17">
        <f t="shared" si="6"/>
        <v>3960000</v>
      </c>
      <c r="E229" s="23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17">
        <f t="shared" si="6"/>
        <v>3340000</v>
      </c>
      <c r="E230" s="23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17">
        <f t="shared" si="6"/>
        <v>1900000</v>
      </c>
      <c r="E231" s="23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17">
        <f t="shared" si="6"/>
        <v>2820000</v>
      </c>
      <c r="E232" s="23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17">
        <f t="shared" si="6"/>
        <v>7020000</v>
      </c>
      <c r="E233" s="23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17">
        <f t="shared" si="6"/>
        <v>8280000</v>
      </c>
      <c r="E234" s="23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17">
        <f t="shared" si="6"/>
        <v>1220000</v>
      </c>
      <c r="E235" s="23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17">
        <f t="shared" si="6"/>
        <v>17860000</v>
      </c>
      <c r="E236" s="23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17">
        <f t="shared" si="6"/>
        <v>19700000</v>
      </c>
      <c r="E237" s="23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17">
        <f t="shared" si="6"/>
        <v>5920000</v>
      </c>
      <c r="E238" s="23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17">
        <f t="shared" si="6"/>
        <v>13700000</v>
      </c>
      <c r="E239" s="23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17">
        <f t="shared" si="6"/>
        <v>22760000</v>
      </c>
      <c r="E240" s="23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17">
        <f t="shared" si="6"/>
        <v>26680000</v>
      </c>
      <c r="E241" s="23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17">
        <f t="shared" si="6"/>
        <v>600000</v>
      </c>
      <c r="E242" s="23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17">
        <f t="shared" si="6"/>
        <v>600000</v>
      </c>
      <c r="E243" s="23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17">
        <f t="shared" si="6"/>
        <v>8120000</v>
      </c>
      <c r="E244" s="23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17">
        <f t="shared" si="6"/>
        <v>3940000</v>
      </c>
      <c r="E245" s="23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17">
        <f t="shared" si="6"/>
        <v>12900000</v>
      </c>
      <c r="E246" s="23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17">
        <f t="shared" si="6"/>
        <v>12900000</v>
      </c>
      <c r="E247" s="23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17">
        <f t="shared" si="6"/>
        <v>5180000</v>
      </c>
      <c r="E248" s="23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17">
        <f t="shared" si="6"/>
        <v>12920000</v>
      </c>
      <c r="E249" s="23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17">
        <f t="shared" si="6"/>
        <v>5180000</v>
      </c>
      <c r="E250" s="23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17">
        <f t="shared" si="6"/>
        <v>12900000</v>
      </c>
      <c r="E251" s="23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17">
        <f t="shared" si="6"/>
        <v>17580000</v>
      </c>
      <c r="E252" s="23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17">
        <f t="shared" si="6"/>
        <v>5180000</v>
      </c>
      <c r="E253" s="23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17">
        <f t="shared" si="6"/>
        <v>5480000</v>
      </c>
      <c r="E254" s="23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17">
        <f t="shared" si="6"/>
        <v>19500000</v>
      </c>
      <c r="E255" s="23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17">
        <f t="shared" si="6"/>
        <v>9600000</v>
      </c>
      <c r="E256" s="23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17">
        <f t="shared" si="6"/>
        <v>23740000</v>
      </c>
      <c r="E257" s="23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17">
        <f t="shared" si="6"/>
        <v>16640000</v>
      </c>
      <c r="E258" s="23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17">
        <f t="shared" ref="D259:D322" si="8">C259*$F$2</f>
        <v>4540000</v>
      </c>
      <c r="E259" s="23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17">
        <f t="shared" si="8"/>
        <v>1960000</v>
      </c>
      <c r="E260" s="23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17">
        <f t="shared" si="8"/>
        <v>23800000</v>
      </c>
      <c r="E261" s="23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17">
        <f t="shared" si="8"/>
        <v>6000000</v>
      </c>
      <c r="E262" s="23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17">
        <f t="shared" si="8"/>
        <v>48140000</v>
      </c>
      <c r="E263" s="23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17">
        <f t="shared" si="8"/>
        <v>20420000</v>
      </c>
      <c r="E264" s="23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17">
        <f t="shared" si="8"/>
        <v>12920000</v>
      </c>
      <c r="E265" s="23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17">
        <f t="shared" si="8"/>
        <v>5180000</v>
      </c>
      <c r="E266" s="23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17">
        <f t="shared" si="8"/>
        <v>3860000</v>
      </c>
      <c r="E267" s="23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17">
        <f t="shared" si="8"/>
        <v>1920000</v>
      </c>
      <c r="E268" s="23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17">
        <f t="shared" si="8"/>
        <v>11880000</v>
      </c>
      <c r="E269" s="23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17">
        <f t="shared" si="8"/>
        <v>5640000</v>
      </c>
      <c r="E270" s="23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17">
        <f t="shared" si="8"/>
        <v>36280000</v>
      </c>
      <c r="E271" s="23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17">
        <f t="shared" si="8"/>
        <v>3860000</v>
      </c>
      <c r="E272" s="23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17">
        <f t="shared" si="8"/>
        <v>13080000</v>
      </c>
      <c r="E273" s="23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17">
        <f t="shared" si="8"/>
        <v>14580000</v>
      </c>
      <c r="E274" s="23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17">
        <f t="shared" si="8"/>
        <v>12640000</v>
      </c>
      <c r="E275" s="23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17">
        <f t="shared" si="8"/>
        <v>4800000</v>
      </c>
      <c r="E276" s="23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17">
        <f t="shared" si="8"/>
        <v>19100000</v>
      </c>
      <c r="E277" s="23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17">
        <f t="shared" si="8"/>
        <v>22520000</v>
      </c>
      <c r="E278" s="23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17">
        <f t="shared" si="8"/>
        <v>0</v>
      </c>
      <c r="E279" s="23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17">
        <f t="shared" si="8"/>
        <v>5940000</v>
      </c>
      <c r="E280" s="23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17">
        <f t="shared" si="8"/>
        <v>12920000</v>
      </c>
      <c r="E281" s="23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17">
        <f t="shared" si="8"/>
        <v>14280000</v>
      </c>
      <c r="E282" s="23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17">
        <f t="shared" si="8"/>
        <v>16140000</v>
      </c>
      <c r="E283" s="23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17">
        <f t="shared" si="8"/>
        <v>11820000</v>
      </c>
      <c r="E284" s="23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17">
        <f t="shared" si="8"/>
        <v>18360000</v>
      </c>
      <c r="E285" s="23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17">
        <f t="shared" si="8"/>
        <v>25300000</v>
      </c>
      <c r="E286" s="23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17">
        <f t="shared" si="8"/>
        <v>5120000</v>
      </c>
      <c r="E287" s="23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17">
        <f t="shared" si="8"/>
        <v>7420000</v>
      </c>
      <c r="E288" s="23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17">
        <f t="shared" si="8"/>
        <v>9140000</v>
      </c>
      <c r="E289" s="23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17">
        <f t="shared" si="8"/>
        <v>12840000</v>
      </c>
      <c r="E290" s="23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17">
        <f t="shared" si="8"/>
        <v>31420000</v>
      </c>
      <c r="E291" s="23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17">
        <f t="shared" si="8"/>
        <v>15120000</v>
      </c>
      <c r="E292" s="23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17">
        <f t="shared" si="8"/>
        <v>31420000</v>
      </c>
      <c r="E293" s="23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17">
        <f t="shared" si="8"/>
        <v>54320000</v>
      </c>
      <c r="E294" s="23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17">
        <f t="shared" si="8"/>
        <v>12800000</v>
      </c>
      <c r="E295" s="23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17">
        <f t="shared" si="8"/>
        <v>5100000</v>
      </c>
      <c r="E296" s="23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17">
        <f t="shared" si="8"/>
        <v>8260000</v>
      </c>
      <c r="E297" s="23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17">
        <f t="shared" si="8"/>
        <v>7220000</v>
      </c>
      <c r="E298" s="23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17">
        <f t="shared" si="8"/>
        <v>10880000</v>
      </c>
      <c r="E299" s="23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17">
        <f t="shared" si="8"/>
        <v>13560000</v>
      </c>
      <c r="E300" s="23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17">
        <f t="shared" si="8"/>
        <v>21080000</v>
      </c>
      <c r="E301" s="23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17">
        <f t="shared" si="8"/>
        <v>9640000</v>
      </c>
      <c r="E302" s="23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17">
        <f t="shared" si="8"/>
        <v>14440000</v>
      </c>
      <c r="E303" s="23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17">
        <f t="shared" si="8"/>
        <v>5380000</v>
      </c>
      <c r="E304" s="23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17">
        <f t="shared" si="8"/>
        <v>7420000</v>
      </c>
      <c r="E305" s="23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17">
        <f t="shared" si="8"/>
        <v>9240000</v>
      </c>
      <c r="E306" s="23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17">
        <f t="shared" si="8"/>
        <v>10820000</v>
      </c>
      <c r="E307" s="23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17">
        <f t="shared" si="8"/>
        <v>12960000</v>
      </c>
      <c r="E308" s="23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17">
        <f t="shared" si="8"/>
        <v>12880000</v>
      </c>
      <c r="E309" s="23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17">
        <f t="shared" si="8"/>
        <v>18040000</v>
      </c>
      <c r="E310" s="23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17">
        <f t="shared" si="8"/>
        <v>14440000</v>
      </c>
      <c r="E311" s="23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17">
        <f t="shared" si="8"/>
        <v>29140000</v>
      </c>
      <c r="E312" s="23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17">
        <f t="shared" si="8"/>
        <v>35720000</v>
      </c>
      <c r="E313" s="23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17">
        <f t="shared" si="8"/>
        <v>0</v>
      </c>
      <c r="E314" s="23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17">
        <f t="shared" si="8"/>
        <v>1700000</v>
      </c>
      <c r="E315" s="23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17">
        <f t="shared" si="8"/>
        <v>1680000</v>
      </c>
      <c r="E316" s="23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17">
        <f t="shared" si="8"/>
        <v>2300000</v>
      </c>
      <c r="E317" s="23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17">
        <f t="shared" si="8"/>
        <v>3040000</v>
      </c>
      <c r="E318" s="23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17">
        <f t="shared" si="8"/>
        <v>1640000</v>
      </c>
      <c r="E319" s="23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17">
        <f t="shared" si="8"/>
        <v>1680000</v>
      </c>
      <c r="E320" s="23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17">
        <f t="shared" si="8"/>
        <v>2300000</v>
      </c>
      <c r="E321" s="23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17">
        <f t="shared" si="8"/>
        <v>3060000</v>
      </c>
      <c r="E322" s="23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17">
        <f t="shared" ref="D323:D337" si="10">C323*$F$2</f>
        <v>1600000</v>
      </c>
      <c r="E323" s="23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17">
        <f t="shared" si="10"/>
        <v>2040000</v>
      </c>
      <c r="E324" s="23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17">
        <f t="shared" si="10"/>
        <v>0</v>
      </c>
      <c r="E325" s="23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17">
        <f t="shared" si="10"/>
        <v>3960000</v>
      </c>
      <c r="E326" s="23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17">
        <f t="shared" si="10"/>
        <v>4660000</v>
      </c>
      <c r="E327" s="23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17">
        <f t="shared" si="10"/>
        <v>5580000</v>
      </c>
      <c r="E328" s="23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17">
        <f t="shared" si="10"/>
        <v>5960000</v>
      </c>
      <c r="E329" s="23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17">
        <f t="shared" si="10"/>
        <v>9560000</v>
      </c>
      <c r="E330" s="23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17">
        <f t="shared" si="10"/>
        <v>12520000</v>
      </c>
      <c r="E331" s="23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17">
        <f t="shared" si="10"/>
        <v>15140000</v>
      </c>
      <c r="E332" s="23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17">
        <f t="shared" si="10"/>
        <v>22560000</v>
      </c>
      <c r="E333" s="23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17">
        <f t="shared" si="10"/>
        <v>30540000</v>
      </c>
      <c r="E334" s="23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17">
        <f t="shared" si="10"/>
        <v>82680000</v>
      </c>
      <c r="E335" s="23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17">
        <f t="shared" si="10"/>
        <v>137000000</v>
      </c>
      <c r="E336" s="23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17">
        <f t="shared" si="10"/>
        <v>234240000</v>
      </c>
      <c r="E337" s="23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18"/>
      <c r="E338" s="2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18"/>
      <c r="E339" s="2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18"/>
      <c r="E340" s="2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18"/>
      <c r="E341" s="2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18"/>
      <c r="E342" s="2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18"/>
      <c r="E343" s="2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18"/>
      <c r="E344" s="2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18"/>
      <c r="E345" s="2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18"/>
      <c r="E346" s="2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18"/>
      <c r="E347" s="2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18"/>
      <c r="E348" s="2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18"/>
      <c r="E349" s="2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18"/>
      <c r="E350" s="2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18"/>
      <c r="E351" s="2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18"/>
      <c r="E352" s="2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18"/>
      <c r="E353" s="2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18"/>
      <c r="E354" s="2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18"/>
      <c r="E355" s="2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18"/>
      <c r="E356" s="2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18"/>
      <c r="E357" s="2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18"/>
      <c r="E358" s="2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18"/>
      <c r="E359" s="2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18"/>
      <c r="E360" s="2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18"/>
      <c r="E361" s="2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18"/>
      <c r="E362" s="2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18"/>
      <c r="E363" s="2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18"/>
      <c r="E364" s="2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18"/>
      <c r="E365" s="2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18"/>
      <c r="E366" s="2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18"/>
      <c r="E367" s="2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18"/>
      <c r="E368" s="2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18"/>
      <c r="E369" s="2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18"/>
      <c r="E370" s="2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18"/>
      <c r="E371" s="2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18"/>
      <c r="E372" s="2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18"/>
      <c r="E373" s="2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18"/>
      <c r="E374" s="2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18"/>
      <c r="E375" s="2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18"/>
      <c r="E376" s="2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18"/>
      <c r="E377" s="2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18"/>
      <c r="E378" s="2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18"/>
      <c r="E379" s="2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18"/>
      <c r="E380" s="2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18"/>
      <c r="E381" s="2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18"/>
      <c r="E382" s="2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18"/>
      <c r="E383" s="2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18"/>
      <c r="E384" s="2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18"/>
      <c r="E385" s="2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18"/>
      <c r="E386" s="2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18"/>
      <c r="E387" s="2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18"/>
      <c r="E388" s="2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18"/>
      <c r="E389" s="2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18"/>
      <c r="E390" s="2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18"/>
      <c r="E391" s="2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18"/>
      <c r="E392" s="2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18"/>
      <c r="E393" s="2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18"/>
      <c r="E394" s="2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18"/>
      <c r="E395" s="2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18"/>
      <c r="E396" s="2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18"/>
      <c r="E397" s="2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18"/>
      <c r="E398" s="2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18"/>
      <c r="E399" s="2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18"/>
      <c r="E400" s="2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18"/>
      <c r="E401" s="2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18"/>
      <c r="E402" s="2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18"/>
      <c r="E403" s="2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18"/>
      <c r="E404" s="2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18"/>
      <c r="E405" s="2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18"/>
      <c r="E406" s="2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18"/>
      <c r="E407" s="2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18"/>
      <c r="E408" s="2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18"/>
      <c r="E409" s="2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18"/>
      <c r="E410" s="2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18"/>
      <c r="E411" s="2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18"/>
      <c r="E412" s="2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18"/>
      <c r="E413" s="2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18"/>
      <c r="E414" s="2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18"/>
      <c r="E415" s="2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18"/>
      <c r="E416" s="2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18"/>
      <c r="E417" s="2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18"/>
      <c r="E418" s="2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18"/>
      <c r="E419" s="2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18"/>
      <c r="E420" s="2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18"/>
      <c r="E421" s="2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18"/>
      <c r="E422" s="2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18"/>
      <c r="E423" s="2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18"/>
      <c r="E424" s="2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18"/>
      <c r="E425" s="2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18"/>
      <c r="E426" s="2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18"/>
      <c r="E427" s="2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18"/>
      <c r="E428" s="2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18"/>
      <c r="E429" s="2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18"/>
      <c r="E430" s="2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18"/>
      <c r="E431" s="2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18"/>
      <c r="E432" s="2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18"/>
      <c r="E433" s="2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18"/>
      <c r="E434" s="2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18"/>
      <c r="E435" s="2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18"/>
      <c r="E436" s="2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18"/>
      <c r="E437" s="2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18"/>
      <c r="E438" s="2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18"/>
      <c r="E439" s="2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18"/>
      <c r="E440" s="2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18"/>
      <c r="E441" s="2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18"/>
      <c r="E442" s="2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18"/>
      <c r="E443" s="2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18"/>
      <c r="E444" s="2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18"/>
      <c r="E445" s="2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18"/>
      <c r="E446" s="2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18"/>
      <c r="E447" s="2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18"/>
      <c r="E448" s="2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18"/>
      <c r="E449" s="2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18"/>
      <c r="E450" s="2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18"/>
      <c r="E451" s="2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18"/>
      <c r="E452" s="2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18"/>
      <c r="E453" s="2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18"/>
      <c r="E454" s="2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18"/>
      <c r="E455" s="2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18"/>
      <c r="E456" s="2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18"/>
      <c r="E457" s="2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18"/>
      <c r="E458" s="2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18"/>
      <c r="E459" s="2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18"/>
      <c r="E460" s="2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18"/>
      <c r="E461" s="2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18"/>
      <c r="E462" s="2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18"/>
      <c r="E463" s="2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18"/>
      <c r="E464" s="2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18"/>
      <c r="E465" s="2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18"/>
      <c r="E466" s="2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18"/>
      <c r="E467" s="2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18"/>
      <c r="E468" s="2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18"/>
      <c r="E469" s="2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18"/>
      <c r="E470" s="2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18"/>
      <c r="E471" s="2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18"/>
      <c r="E472" s="2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18"/>
      <c r="E473" s="2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18"/>
      <c r="E474" s="2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18"/>
      <c r="E475" s="2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18"/>
      <c r="E476" s="2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18"/>
      <c r="E477" s="2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18"/>
      <c r="E478" s="2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18"/>
      <c r="E479" s="2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18"/>
      <c r="E480" s="2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18"/>
      <c r="E481" s="2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18"/>
      <c r="E482" s="2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18"/>
      <c r="E483" s="2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18"/>
      <c r="E484" s="2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18"/>
      <c r="E485" s="2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18"/>
      <c r="E486" s="2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18"/>
      <c r="E487" s="2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18"/>
      <c r="E488" s="2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18"/>
      <c r="E489" s="2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18"/>
      <c r="E490" s="2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18"/>
      <c r="E491" s="2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18"/>
      <c r="E492" s="2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18"/>
      <c r="E493" s="2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18"/>
      <c r="E494" s="2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18"/>
      <c r="E495" s="2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18"/>
      <c r="E496" s="2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18"/>
      <c r="E497" s="2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18"/>
      <c r="E498" s="2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18"/>
      <c r="E499" s="2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18"/>
      <c r="E500" s="2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18"/>
      <c r="E501" s="2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18"/>
      <c r="E502" s="2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18"/>
      <c r="E503" s="2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18"/>
      <c r="E504" s="2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18"/>
      <c r="E505" s="2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18"/>
      <c r="E506" s="2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18"/>
      <c r="E507" s="2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18"/>
      <c r="E508" s="2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18"/>
      <c r="E509" s="2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18"/>
      <c r="E510" s="2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18"/>
      <c r="E511" s="2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18"/>
      <c r="E512" s="2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18"/>
      <c r="E513" s="2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18"/>
      <c r="E514" s="2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18"/>
      <c r="E515" s="2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18"/>
      <c r="E516" s="2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18"/>
      <c r="E517" s="2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18"/>
      <c r="E518" s="2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18"/>
      <c r="E519" s="2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18"/>
      <c r="E520" s="2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18"/>
      <c r="E521" s="2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18"/>
      <c r="E522" s="2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18"/>
      <c r="E523" s="2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18"/>
      <c r="E524" s="2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18"/>
      <c r="E525" s="2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18"/>
      <c r="E526" s="2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18"/>
      <c r="E527" s="2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18"/>
      <c r="E528" s="2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18"/>
      <c r="E529" s="2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18"/>
      <c r="E530" s="2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18"/>
      <c r="E531" s="2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18"/>
      <c r="E532" s="2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18"/>
      <c r="E533" s="2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18"/>
      <c r="E534" s="2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18"/>
      <c r="E535" s="2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18"/>
      <c r="E536" s="2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18"/>
      <c r="E537" s="2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18"/>
      <c r="E538" s="2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18"/>
      <c r="E539" s="2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18"/>
      <c r="E540" s="2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18"/>
      <c r="E541" s="2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18"/>
      <c r="E542" s="2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18"/>
      <c r="E543" s="2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18"/>
      <c r="E544" s="2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18"/>
      <c r="E545" s="2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18"/>
      <c r="E546" s="2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18"/>
      <c r="E547" s="2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18"/>
      <c r="E548" s="2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18"/>
      <c r="E549" s="2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18"/>
      <c r="E550" s="2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18"/>
      <c r="E551" s="2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18"/>
      <c r="E552" s="2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18"/>
      <c r="E553" s="2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18"/>
      <c r="E554" s="2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18"/>
      <c r="E555" s="2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18"/>
      <c r="E556" s="2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18"/>
      <c r="E557" s="2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18"/>
      <c r="E558" s="2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18"/>
      <c r="E559" s="2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18"/>
      <c r="E560" s="2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18"/>
      <c r="E561" s="2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18"/>
      <c r="E562" s="2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18"/>
      <c r="E563" s="2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18"/>
      <c r="E564" s="2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18"/>
      <c r="E565" s="2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18"/>
      <c r="E566" s="2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18"/>
      <c r="E567" s="2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18"/>
      <c r="E568" s="2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18"/>
      <c r="E569" s="2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18"/>
      <c r="E570" s="2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18"/>
      <c r="E571" s="2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18"/>
      <c r="E572" s="2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18"/>
      <c r="E573" s="2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18"/>
      <c r="E574" s="2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18"/>
      <c r="E575" s="2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18"/>
      <c r="E576" s="2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18"/>
      <c r="E577" s="2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18"/>
      <c r="E578" s="2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18"/>
      <c r="E579" s="2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18"/>
      <c r="E580" s="2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18"/>
      <c r="E581" s="2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18"/>
      <c r="E582" s="2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18"/>
      <c r="E583" s="2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18"/>
      <c r="E584" s="2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18"/>
      <c r="E585" s="2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18"/>
      <c r="E586" s="2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18"/>
      <c r="E587" s="2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18"/>
      <c r="E588" s="2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18"/>
      <c r="E589" s="2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18"/>
      <c r="E590" s="2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18"/>
      <c r="E591" s="2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18"/>
      <c r="E592" s="2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18"/>
      <c r="E593" s="2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18"/>
      <c r="E594" s="2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18"/>
      <c r="E595" s="2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18"/>
      <c r="E596" s="2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18"/>
      <c r="E597" s="2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18"/>
      <c r="E598" s="2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18"/>
      <c r="E599" s="2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18"/>
      <c r="E600" s="2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18"/>
      <c r="E601" s="2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18"/>
      <c r="E602" s="2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18"/>
      <c r="E603" s="2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18"/>
      <c r="E604" s="2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18"/>
      <c r="E605" s="2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18"/>
      <c r="E606" s="2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18"/>
      <c r="E607" s="2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18"/>
      <c r="E608" s="2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18"/>
      <c r="E609" s="2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18"/>
      <c r="E610" s="2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18"/>
      <c r="E611" s="2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18"/>
      <c r="E612" s="2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18"/>
      <c r="E613" s="2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18"/>
      <c r="E614" s="2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18"/>
      <c r="E615" s="2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18"/>
      <c r="E616" s="2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18"/>
      <c r="E617" s="2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18"/>
      <c r="E618" s="2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18"/>
      <c r="E619" s="2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18"/>
      <c r="E620" s="2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18"/>
      <c r="E621" s="2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18"/>
      <c r="E622" s="2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18"/>
      <c r="E623" s="2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18"/>
      <c r="E624" s="2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18"/>
      <c r="E625" s="2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18"/>
      <c r="E626" s="2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18"/>
      <c r="E627" s="2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18"/>
      <c r="E628" s="2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18"/>
      <c r="E629" s="2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18"/>
      <c r="E630" s="2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18"/>
      <c r="E631" s="2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18"/>
      <c r="E632" s="2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18"/>
      <c r="E633" s="2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18"/>
      <c r="E634" s="2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18"/>
      <c r="E635" s="2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18"/>
      <c r="E636" s="2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18"/>
      <c r="E637" s="2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18"/>
      <c r="E638" s="2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18"/>
      <c r="E639" s="2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18"/>
      <c r="E640" s="2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18"/>
      <c r="E641" s="2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18"/>
      <c r="E642" s="2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18"/>
      <c r="E643" s="2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18"/>
      <c r="E644" s="2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18"/>
      <c r="E645" s="2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18"/>
      <c r="E646" s="2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18"/>
      <c r="E647" s="2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18"/>
      <c r="E648" s="2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18"/>
      <c r="E649" s="2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18"/>
      <c r="E650" s="2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18"/>
      <c r="E651" s="2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18"/>
      <c r="E652" s="2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18"/>
      <c r="E653" s="2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18"/>
      <c r="E654" s="2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18"/>
      <c r="E655" s="2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18"/>
      <c r="E656" s="2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18"/>
      <c r="E657" s="2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18"/>
      <c r="E658" s="2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18"/>
      <c r="E659" s="2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18"/>
      <c r="E660" s="2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18"/>
      <c r="E661" s="2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18"/>
      <c r="E662" s="2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18"/>
      <c r="E663" s="2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18"/>
      <c r="E664" s="2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18"/>
      <c r="E665" s="2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18"/>
      <c r="E666" s="2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18"/>
      <c r="E667" s="2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18"/>
      <c r="E668" s="2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18"/>
      <c r="E669" s="2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18"/>
      <c r="E670" s="2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18"/>
      <c r="E671" s="2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18"/>
      <c r="E672" s="2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18"/>
      <c r="E673" s="2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18"/>
      <c r="E674" s="2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18"/>
      <c r="E675" s="2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18"/>
      <c r="E676" s="2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18"/>
      <c r="E677" s="2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18"/>
      <c r="E678" s="2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18"/>
      <c r="E679" s="2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18"/>
      <c r="E680" s="2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18"/>
      <c r="E681" s="2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18"/>
      <c r="E682" s="2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18"/>
      <c r="E683" s="2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18"/>
      <c r="E684" s="2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18"/>
      <c r="E685" s="2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18"/>
      <c r="E686" s="2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18"/>
      <c r="E687" s="2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18"/>
      <c r="E688" s="2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18"/>
      <c r="E689" s="2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18"/>
      <c r="E690" s="2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18"/>
      <c r="E691" s="2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18"/>
      <c r="E692" s="2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18"/>
      <c r="E693" s="2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18"/>
      <c r="E694" s="2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18"/>
      <c r="E695" s="2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18"/>
      <c r="E696" s="2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18"/>
      <c r="E697" s="2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18"/>
      <c r="E698" s="2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18"/>
      <c r="E699" s="2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18"/>
      <c r="E700" s="2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18"/>
      <c r="E701" s="2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18"/>
      <c r="E702" s="2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18"/>
      <c r="E703" s="2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18"/>
      <c r="E704" s="2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18"/>
      <c r="E705" s="2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18"/>
      <c r="E706" s="2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18"/>
      <c r="E707" s="2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18"/>
      <c r="E708" s="2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18"/>
      <c r="E709" s="2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18"/>
      <c r="E710" s="2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18"/>
      <c r="E711" s="2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18"/>
      <c r="E712" s="2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18"/>
      <c r="E713" s="2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18"/>
      <c r="E714" s="2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18"/>
      <c r="E715" s="2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18"/>
      <c r="E716" s="2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18"/>
      <c r="E717" s="2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18"/>
      <c r="E718" s="2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18"/>
      <c r="E719" s="2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18"/>
      <c r="E720" s="2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18"/>
      <c r="E721" s="2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18"/>
      <c r="E722" s="2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18"/>
      <c r="E723" s="2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18"/>
      <c r="E724" s="2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18"/>
      <c r="E725" s="2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18"/>
      <c r="E726" s="2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18"/>
      <c r="E727" s="2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18"/>
      <c r="E728" s="2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18"/>
      <c r="E729" s="2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18"/>
      <c r="E730" s="2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18"/>
      <c r="E731" s="2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18"/>
      <c r="E732" s="2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18"/>
      <c r="E733" s="2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18"/>
      <c r="E734" s="2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18"/>
      <c r="E735" s="2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18"/>
      <c r="E736" s="2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18"/>
      <c r="E737" s="2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18"/>
      <c r="E738" s="2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18"/>
      <c r="E739" s="2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18"/>
      <c r="E740" s="2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18"/>
      <c r="E741" s="2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18"/>
      <c r="E742" s="2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18"/>
      <c r="E743" s="2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18"/>
      <c r="E744" s="2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18"/>
      <c r="E745" s="2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18"/>
      <c r="E746" s="2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18"/>
      <c r="E747" s="2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18"/>
      <c r="E748" s="2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18"/>
      <c r="E749" s="2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18"/>
      <c r="E750" s="2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18"/>
      <c r="E751" s="2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18"/>
      <c r="E752" s="2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18"/>
      <c r="E753" s="2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18"/>
      <c r="E754" s="2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18"/>
      <c r="E755" s="2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18"/>
      <c r="E756" s="2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18"/>
      <c r="E757" s="2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18"/>
      <c r="E758" s="2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18"/>
      <c r="E759" s="2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18"/>
      <c r="E760" s="2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18"/>
      <c r="E761" s="2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18"/>
      <c r="E762" s="2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18"/>
      <c r="E763" s="2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18"/>
      <c r="E764" s="2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18"/>
      <c r="E765" s="2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18"/>
      <c r="E766" s="2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18"/>
      <c r="E767" s="2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18"/>
      <c r="E768" s="2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18"/>
      <c r="E769" s="2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18"/>
      <c r="E770" s="2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18"/>
      <c r="E771" s="2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18"/>
      <c r="E772" s="2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18"/>
      <c r="E773" s="2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18"/>
      <c r="E774" s="2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18"/>
      <c r="E775" s="2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18"/>
      <c r="E776" s="2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18"/>
      <c r="E777" s="2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18"/>
      <c r="E778" s="2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18"/>
      <c r="E779" s="2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18"/>
      <c r="E780" s="2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18"/>
      <c r="E781" s="2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18"/>
      <c r="E782" s="2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18"/>
      <c r="E783" s="2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18"/>
      <c r="E784" s="2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18"/>
      <c r="E785" s="2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18"/>
      <c r="E786" s="2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18"/>
      <c r="E787" s="2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18"/>
      <c r="E788" s="2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18"/>
      <c r="E789" s="2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18"/>
      <c r="E790" s="2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18"/>
      <c r="E791" s="2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18"/>
      <c r="E792" s="2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18"/>
      <c r="E793" s="2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18"/>
      <c r="E794" s="2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18"/>
      <c r="E795" s="2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18"/>
      <c r="E796" s="2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18"/>
      <c r="E797" s="2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18"/>
      <c r="E798" s="2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18"/>
      <c r="E799" s="2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18"/>
      <c r="E800" s="2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18"/>
      <c r="E801" s="2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18"/>
      <c r="E802" s="2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18"/>
      <c r="E803" s="2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18"/>
      <c r="E804" s="2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18"/>
      <c r="E805" s="2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18"/>
      <c r="E806" s="2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18"/>
      <c r="E807" s="2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18"/>
      <c r="E808" s="2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18"/>
      <c r="E809" s="2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18"/>
      <c r="E810" s="2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18"/>
      <c r="E811" s="2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18"/>
      <c r="E812" s="2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18"/>
      <c r="E813" s="2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18"/>
      <c r="E814" s="2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18"/>
      <c r="E815" s="2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18"/>
      <c r="E816" s="2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18"/>
      <c r="E817" s="2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18"/>
      <c r="E818" s="2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18"/>
      <c r="E819" s="2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18"/>
      <c r="E820" s="2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18"/>
      <c r="E821" s="2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18"/>
      <c r="E822" s="2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18"/>
      <c r="E823" s="2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18"/>
      <c r="E824" s="2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18"/>
      <c r="E825" s="2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18"/>
      <c r="E826" s="2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18"/>
      <c r="E827" s="2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18"/>
      <c r="E828" s="2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18"/>
      <c r="E829" s="2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18"/>
      <c r="E830" s="2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18"/>
      <c r="E831" s="2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18"/>
      <c r="E832" s="2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18"/>
      <c r="E833" s="2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18"/>
      <c r="E834" s="2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18"/>
      <c r="E835" s="2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18"/>
      <c r="E836" s="2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18"/>
      <c r="E837" s="2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18"/>
      <c r="E838" s="2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18"/>
      <c r="E839" s="2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18"/>
      <c r="E840" s="2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18"/>
      <c r="E841" s="2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18"/>
      <c r="E842" s="2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18"/>
      <c r="E843" s="2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18"/>
      <c r="E844" s="2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18"/>
      <c r="E845" s="2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18"/>
      <c r="E846" s="2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18"/>
      <c r="E847" s="2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18"/>
      <c r="E848" s="2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18"/>
      <c r="E849" s="2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18"/>
      <c r="E850" s="2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18"/>
      <c r="E851" s="2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18"/>
      <c r="E852" s="2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18"/>
      <c r="E853" s="2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18"/>
      <c r="E854" s="2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18"/>
      <c r="E855" s="2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18"/>
      <c r="E856" s="2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18"/>
      <c r="E857" s="2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18"/>
      <c r="E858" s="2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18"/>
      <c r="E859" s="2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18"/>
      <c r="E860" s="2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18"/>
      <c r="E861" s="2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18"/>
      <c r="E862" s="2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18"/>
      <c r="E863" s="2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18"/>
      <c r="E864" s="2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18"/>
      <c r="E865" s="2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18"/>
      <c r="E866" s="2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18"/>
      <c r="E867" s="2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18"/>
      <c r="E868" s="2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18"/>
      <c r="E869" s="2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18"/>
      <c r="E870" s="2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18"/>
      <c r="E871" s="2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18"/>
      <c r="E872" s="2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18"/>
      <c r="E873" s="2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18"/>
      <c r="E874" s="2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18"/>
      <c r="E875" s="2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18"/>
      <c r="E876" s="2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18"/>
      <c r="E877" s="2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18"/>
      <c r="E878" s="2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18"/>
      <c r="E879" s="2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18"/>
      <c r="E880" s="2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18"/>
      <c r="E881" s="2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18"/>
      <c r="E882" s="2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18"/>
      <c r="E883" s="2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18"/>
      <c r="E884" s="2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18"/>
      <c r="E885" s="2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18"/>
      <c r="E886" s="2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18"/>
      <c r="E887" s="2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18"/>
      <c r="E888" s="2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18"/>
      <c r="E889" s="2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18"/>
      <c r="E890" s="2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18"/>
      <c r="E891" s="2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18"/>
      <c r="E892" s="2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18"/>
      <c r="E893" s="2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18"/>
      <c r="E894" s="2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18"/>
      <c r="E895" s="2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18"/>
      <c r="E896" s="2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18"/>
      <c r="E897" s="2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18"/>
      <c r="E898" s="2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18"/>
      <c r="E899" s="2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18"/>
      <c r="E900" s="2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18"/>
      <c r="E901" s="2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18"/>
      <c r="E902" s="2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18"/>
      <c r="E903" s="2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18"/>
      <c r="E904" s="2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18"/>
      <c r="E905" s="2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18"/>
      <c r="E906" s="2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18"/>
      <c r="E907" s="2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18"/>
      <c r="E908" s="2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18"/>
      <c r="E909" s="2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18"/>
      <c r="E910" s="2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18"/>
      <c r="E911" s="2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18"/>
      <c r="E912" s="2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18"/>
      <c r="E913" s="2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18"/>
      <c r="E914" s="2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18"/>
      <c r="E915" s="2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18"/>
      <c r="E916" s="2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18"/>
      <c r="E917" s="2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18"/>
      <c r="E918" s="2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18"/>
      <c r="E919" s="2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18"/>
      <c r="E920" s="2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18"/>
      <c r="E921" s="2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18"/>
      <c r="E922" s="2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18"/>
      <c r="E923" s="2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18"/>
      <c r="E924" s="2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18"/>
      <c r="E925" s="2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18"/>
      <c r="E926" s="2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18"/>
      <c r="E927" s="2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18"/>
      <c r="E928" s="2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18"/>
      <c r="E929" s="2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18"/>
      <c r="E930" s="2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18"/>
      <c r="E931" s="2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18"/>
      <c r="E932" s="2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18"/>
      <c r="E933" s="2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18"/>
      <c r="E934" s="2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18"/>
      <c r="E935" s="2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18"/>
      <c r="E936" s="2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18"/>
      <c r="E937" s="2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18"/>
      <c r="E938" s="2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18"/>
      <c r="E939" s="2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18"/>
      <c r="E940" s="2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18"/>
      <c r="E941" s="2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18"/>
      <c r="E942" s="2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18"/>
      <c r="E943" s="2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18"/>
      <c r="E944" s="2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18"/>
      <c r="E945" s="2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18"/>
      <c r="E946" s="2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18"/>
      <c r="E947" s="2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18"/>
      <c r="E948" s="2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18"/>
      <c r="E949" s="2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18"/>
      <c r="E950" s="2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18"/>
      <c r="E951" s="2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18"/>
      <c r="E952" s="2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18"/>
      <c r="E953" s="2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18"/>
      <c r="E954" s="2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18"/>
      <c r="E955" s="2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18"/>
      <c r="E956" s="2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18"/>
      <c r="E957" s="2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18"/>
      <c r="E958" s="2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18"/>
      <c r="E959" s="2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18"/>
      <c r="E960" s="2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18"/>
      <c r="E961" s="2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18"/>
      <c r="E962" s="2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18"/>
      <c r="E963" s="2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18"/>
      <c r="E964" s="2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18"/>
      <c r="E965" s="2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18"/>
      <c r="E966" s="2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18"/>
      <c r="E967" s="2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18"/>
      <c r="E968" s="2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18"/>
      <c r="E969" s="2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18"/>
      <c r="E970" s="2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18"/>
      <c r="E971" s="2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18"/>
      <c r="E972" s="2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18"/>
      <c r="E973" s="2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18"/>
      <c r="E974" s="2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18"/>
      <c r="E975" s="2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18"/>
      <c r="E976" s="2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18"/>
      <c r="E977" s="2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18"/>
      <c r="E978" s="2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18"/>
      <c r="E979" s="2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18"/>
      <c r="E980" s="2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18"/>
      <c r="E981" s="2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18"/>
      <c r="E982" s="2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18"/>
      <c r="E983" s="2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18"/>
      <c r="E984" s="2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18"/>
      <c r="E985" s="2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18"/>
      <c r="E986" s="2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18"/>
      <c r="E987" s="2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18"/>
      <c r="E988" s="2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18"/>
      <c r="E989" s="2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18"/>
      <c r="E990" s="2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18"/>
      <c r="E991" s="2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18"/>
      <c r="E992" s="2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18"/>
      <c r="E993" s="2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18"/>
      <c r="E994" s="2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18"/>
      <c r="E995" s="2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18"/>
      <c r="E996" s="2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18"/>
      <c r="E997" s="2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F18" sqref="F18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22.109375" bestFit="1" customWidth="1"/>
    <col min="5" max="5" width="9.33203125" customWidth="1"/>
    <col min="6" max="6" width="13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38" t="s">
        <v>578</v>
      </c>
      <c r="D1" s="38" t="s">
        <v>579</v>
      </c>
      <c r="E1" s="36" t="s">
        <v>572</v>
      </c>
      <c r="F1" s="33" t="s">
        <v>573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39" t="str">
        <f>IF(Table_1[[#This Row],[Column2]]=0,"respinto",IF(Table_1[[#This Row],[Column2]]=40,"sufficiente",IF(Table_1[[#This Row],[Column2]]=60,"discreto",IF(Table_1[[#This Row],[Column2]]=70,"buono"))))</f>
        <v>sufficiente</v>
      </c>
      <c r="D2" s="34" t="str">
        <f>VLOOKUP(Table_1[[#This Row],[Column2]],$E$2:$F$5,2)</f>
        <v>sufficiente</v>
      </c>
      <c r="E2" s="37">
        <v>0</v>
      </c>
      <c r="F2" s="35" t="s">
        <v>574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39" t="str">
        <f>IF(Table_1[[#This Row],[Column2]]=0,"respinto",IF(Table_1[[#This Row],[Column2]]=40,"sufficiente",IF(Table_1[[#This Row],[Column2]]=60,"discreto",IF(Table_1[[#This Row],[Column2]]=70,"buono"))))</f>
        <v>discreto</v>
      </c>
      <c r="D3" s="34" t="str">
        <f>VLOOKUP(Table_1[[#This Row],[Column2]],$E$2:$F$5,2)</f>
        <v>discreto</v>
      </c>
      <c r="E3" s="37">
        <v>40</v>
      </c>
      <c r="F3" s="35" t="s">
        <v>575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39" t="str">
        <f>IF(Table_1[[#This Row],[Column2]]=0,"respinto",IF(Table_1[[#This Row],[Column2]]=40,"sufficiente",IF(Table_1[[#This Row],[Column2]]=60,"discreto",IF(Table_1[[#This Row],[Column2]]=70,"buono"))))</f>
        <v>discreto</v>
      </c>
      <c r="D4" s="34" t="str">
        <f>VLOOKUP(Table_1[[#This Row],[Column2]],$E$2:$F$5,2)</f>
        <v>discreto</v>
      </c>
      <c r="E4" s="37">
        <v>60</v>
      </c>
      <c r="F4" s="35" t="s">
        <v>576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39" t="str">
        <f>IF(Table_1[[#This Row],[Column2]]=0,"respinto",IF(Table_1[[#This Row],[Column2]]=40,"sufficiente",IF(Table_1[[#This Row],[Column2]]=60,"discreto",IF(Table_1[[#This Row],[Column2]]=70,"buono"))))</f>
        <v>sufficiente</v>
      </c>
      <c r="D5" s="34" t="str">
        <f>VLOOKUP(Table_1[[#This Row],[Column2]],$E$2:$F$5,2)</f>
        <v>sufficiente</v>
      </c>
      <c r="E5" s="37">
        <v>70</v>
      </c>
      <c r="F5" s="35" t="s">
        <v>577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39" t="str">
        <f>IF(Table_1[[#This Row],[Column2]]=0,"respinto",IF(Table_1[[#This Row],[Column2]]=40,"sufficiente",IF(Table_1[[#This Row],[Column2]]=60,"discreto",IF(Table_1[[#This Row],[Column2]]=70,"buono"))))</f>
        <v>buono</v>
      </c>
      <c r="D6" s="34" t="str">
        <f>VLOOKUP(Table_1[[#This Row],[Column2]],$E$2:$F$5,2)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39" t="str">
        <f>IF(Table_1[[#This Row],[Column2]]=0,"respinto",IF(Table_1[[#This Row],[Column2]]=40,"sufficiente",IF(Table_1[[#This Row],[Column2]]=60,"discreto",IF(Table_1[[#This Row],[Column2]]=70,"buono"))))</f>
        <v>respinto</v>
      </c>
      <c r="D7" s="34" t="str">
        <f>VLOOKUP(Table_1[[#This Row],[Column2]],$E$2:$F$5,2)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39" t="str">
        <f>IF(Table_1[[#This Row],[Column2]]=0,"respinto",IF(Table_1[[#This Row],[Column2]]=40,"sufficiente",IF(Table_1[[#This Row],[Column2]]=60,"discreto",IF(Table_1[[#This Row],[Column2]]=70,"buono"))))</f>
        <v>respinto</v>
      </c>
      <c r="D8" s="34" t="str">
        <f>VLOOKUP(Table_1[[#This Row],[Column2]],$E$2:$F$5,2)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workbookViewId="0">
      <selection activeCell="M16" sqref="M16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12.33203125" bestFit="1" customWidth="1"/>
    <col min="8" max="8" width="15.5546875" bestFit="1" customWidth="1"/>
    <col min="9" max="9" width="22.109375" bestFit="1" customWidth="1"/>
    <col min="10" max="22" width="8.6640625" customWidth="1"/>
  </cols>
  <sheetData>
    <row r="1" spans="1:22" ht="13.5" customHeigh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25" t="s">
        <v>586</v>
      </c>
      <c r="H1" s="25" t="s">
        <v>582</v>
      </c>
      <c r="I1" s="25" t="s">
        <v>585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3.5" customHeight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26" t="s">
        <v>499</v>
      </c>
      <c r="H2" s="27">
        <f>COUNTIF($C$2:$C$80,"Abbigliamento")</f>
        <v>11</v>
      </c>
      <c r="I2" s="28">
        <f>SUMIF($C$2:$C$80,"Abbigliamento",$D$2:$D$80)</f>
        <v>611780</v>
      </c>
    </row>
    <row r="3" spans="1:22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26" t="s">
        <v>558</v>
      </c>
      <c r="H3" s="27">
        <f>COUNTIF($C$2:$C$80,"Alimentari")</f>
        <v>5</v>
      </c>
      <c r="I3" s="28">
        <f>SUMIF($C$2:$C$80,"Alimentari",$D$2:$D$80)</f>
        <v>30860</v>
      </c>
    </row>
    <row r="4" spans="1:22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26" t="s">
        <v>506</v>
      </c>
      <c r="H4" s="27">
        <f>COUNTIF($C$2:$C$80,"Personale")</f>
        <v>4</v>
      </c>
      <c r="I4" s="28">
        <f>SUMIF($C$2:$C$80,"Personale",$D$2:$D$80)</f>
        <v>54000</v>
      </c>
    </row>
    <row r="5" spans="1:22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26" t="s">
        <v>547</v>
      </c>
      <c r="H5" s="27">
        <f>COUNTIF($C$2:$C$80,"Hardware")</f>
        <v>4</v>
      </c>
      <c r="I5" s="28">
        <f>SUMIF($C$2:$C$80,"Hardware",$D$2:$D$80)</f>
        <v>6765600</v>
      </c>
    </row>
    <row r="6" spans="1:22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G6" s="13"/>
    </row>
    <row r="7" spans="1:22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13"/>
    </row>
    <row r="8" spans="1:22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3"/>
    </row>
    <row r="9" spans="1:22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29" t="s">
        <v>580</v>
      </c>
      <c r="H9" s="29" t="s">
        <v>581</v>
      </c>
      <c r="I9" s="29" t="s">
        <v>584</v>
      </c>
    </row>
    <row r="10" spans="1:22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30" t="s">
        <v>501</v>
      </c>
      <c r="H10" s="30">
        <f>COUNTIF($B$2:$B$80,"H&amp;B")</f>
        <v>2</v>
      </c>
      <c r="I10" s="31">
        <f>SUMIF($B$2:$B$80,"H&amp;B",$D$2:$D$80)</f>
        <v>73450</v>
      </c>
    </row>
    <row r="11" spans="1:22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32" t="s">
        <v>507</v>
      </c>
      <c r="H11" s="30">
        <f>COUNTIF($B$2:$B$80,"Allstate")</f>
        <v>1</v>
      </c>
      <c r="I11" s="31">
        <f>SUMIF($B$2:$B$80,"Allstate",$D$2:$D$80)</f>
        <v>50800</v>
      </c>
    </row>
    <row r="12" spans="1:22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32" t="s">
        <v>583</v>
      </c>
      <c r="H12" s="30">
        <f>COUNTIF($B$2:$B$80,"Canon USA")</f>
        <v>1</v>
      </c>
      <c r="I12" s="31">
        <f>SUMIF($B$2:$B$80,"Canon Usa",$D$2:$D$80)</f>
        <v>98450</v>
      </c>
    </row>
    <row r="13" spans="1:22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32" t="s">
        <v>511</v>
      </c>
      <c r="H13" s="30">
        <f>COUNTIF($B$2:$B$80,"America Online")</f>
        <v>1</v>
      </c>
      <c r="I13" s="31">
        <f>SUMIF($B$2:$B$80,"America Online",$D$2:$D$80)</f>
        <v>7950</v>
      </c>
    </row>
    <row r="14" spans="1:22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30" t="s">
        <v>525</v>
      </c>
      <c r="H14" s="30">
        <f>COUNTIF($B$2:$B$80,"Biobottoms")</f>
        <v>4</v>
      </c>
      <c r="I14" s="31">
        <f>SUMIF($B$2:$B$80,"Biobottoms",$D$2:$D$80)</f>
        <v>283000</v>
      </c>
    </row>
    <row r="15" spans="1:22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s="32" t="s">
        <v>528</v>
      </c>
      <c r="H15" s="30">
        <f>COUNTIF($B$2:$B$80,"Epcot Center")</f>
        <v>2</v>
      </c>
      <c r="I15" s="31">
        <f>SUMIF($B$2:$B$80,"Epcot Center",$D$2:$D$80)</f>
        <v>107700</v>
      </c>
    </row>
    <row r="16" spans="1:22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G16" s="30" t="s">
        <v>529</v>
      </c>
      <c r="H16" s="30">
        <f>COUNTIF($B$2:$B$80,"Biergarten")</f>
        <v>1</v>
      </c>
      <c r="I16" s="31">
        <f>SUMIF($B$2:$B$80,"Biergarten",$D$2:$D$80)</f>
        <v>27270</v>
      </c>
    </row>
    <row r="17" spans="1:7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G17" s="13"/>
    </row>
    <row r="18" spans="1:7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G18" s="13"/>
    </row>
    <row r="19" spans="1:7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G19" s="13"/>
    </row>
    <row r="20" spans="1:7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G20" s="13"/>
    </row>
    <row r="21" spans="1:7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G21" s="13"/>
    </row>
    <row r="22" spans="1:7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G22" s="13"/>
    </row>
    <row r="23" spans="1:7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G23" s="13"/>
    </row>
    <row r="24" spans="1:7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  <c r="G24" s="13"/>
    </row>
    <row r="25" spans="1:7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7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7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7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7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7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7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7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sortState xmlns:xlrd2="http://schemas.microsoft.com/office/spreadsheetml/2017/richdata2" ref="G2:G1000">
    <sortCondition ref="G1:G1000"/>
  </sortState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Ale Nicastro</cp:lastModifiedBy>
  <dcterms:created xsi:type="dcterms:W3CDTF">2005-04-12T12:35:30Z</dcterms:created>
  <dcterms:modified xsi:type="dcterms:W3CDTF">2025-04-18T16:34:46Z</dcterms:modified>
</cp:coreProperties>
</file>