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-clean\experiments\experiment-1-Usage\group-runs\"/>
    </mc:Choice>
  </mc:AlternateContent>
  <xr:revisionPtr revIDLastSave="0" documentId="13_ncr:1_{E797DAFC-1C02-4BA3-981A-0C592F4D93CB}" xr6:coauthVersionLast="44" xr6:coauthVersionMax="44" xr10:uidLastSave="{00000000-0000-0000-0000-000000000000}"/>
  <bookViews>
    <workbookView xWindow="-108" yWindow="-108" windowWidth="23256" windowHeight="12576" activeTab="10" xr2:uid="{00000000-000D-0000-FFFF-FFFF00000000}"/>
  </bookViews>
  <sheets>
    <sheet name="UpgradeTimes" sheetId="1" r:id="rId1"/>
    <sheet name="run-1" sheetId="9" r:id="rId2"/>
    <sheet name="run-2" sheetId="2" r:id="rId3"/>
    <sheet name="run-3" sheetId="3" r:id="rId4"/>
    <sheet name="run-4" sheetId="4" r:id="rId5"/>
    <sheet name="run-5" sheetId="5" r:id="rId6"/>
    <sheet name="run-6" sheetId="6" r:id="rId7"/>
    <sheet name="run-7" sheetId="10" r:id="rId8"/>
    <sheet name="run-9" sheetId="7" r:id="rId9"/>
    <sheet name="run-10" sheetId="11" r:id="rId10"/>
    <sheet name="AVG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B4" i="12"/>
  <c r="C4" i="12"/>
  <c r="D4" i="12"/>
  <c r="C2" i="12"/>
  <c r="D2" i="12"/>
  <c r="B2" i="12"/>
  <c r="J8" i="11"/>
  <c r="K8" i="11"/>
  <c r="I8" i="11"/>
  <c r="J7" i="11"/>
  <c r="K7" i="11"/>
  <c r="I7" i="11"/>
  <c r="I1" i="7"/>
  <c r="I2" i="7"/>
  <c r="I3" i="7"/>
  <c r="I4" i="7"/>
  <c r="K4" i="1"/>
  <c r="K6" i="1"/>
  <c r="K8" i="1" s="1"/>
  <c r="K7" i="1"/>
  <c r="K9" i="1" s="1"/>
  <c r="E3" i="12" l="1"/>
  <c r="E4" i="12"/>
  <c r="E5" i="12"/>
  <c r="E2" i="12"/>
  <c r="B7" i="12"/>
  <c r="C7" i="12"/>
  <c r="D7" i="12"/>
  <c r="K7" i="7"/>
  <c r="K8" i="7" s="1"/>
  <c r="J7" i="7"/>
  <c r="J8" i="7" s="1"/>
  <c r="I7" i="7"/>
  <c r="I10" i="7" s="1"/>
  <c r="I11" i="7" s="1"/>
  <c r="J7" i="10"/>
  <c r="I10" i="10" s="1"/>
  <c r="K7" i="10"/>
  <c r="I7" i="10"/>
  <c r="J7" i="6"/>
  <c r="K7" i="6"/>
  <c r="I7" i="6"/>
  <c r="J8" i="5"/>
  <c r="K8" i="5"/>
  <c r="I8" i="5"/>
  <c r="I7" i="4"/>
  <c r="K7" i="4"/>
  <c r="J7" i="4"/>
  <c r="I7" i="3"/>
  <c r="K7" i="3"/>
  <c r="J7" i="3"/>
  <c r="J7" i="2"/>
  <c r="K7" i="2"/>
  <c r="I7" i="2"/>
  <c r="I10" i="2" s="1"/>
  <c r="J7" i="9"/>
  <c r="I10" i="9" s="1"/>
  <c r="K7" i="9"/>
  <c r="I7" i="9"/>
  <c r="I10" i="3" l="1"/>
  <c r="I11" i="5"/>
  <c r="I10" i="4"/>
  <c r="B8" i="12"/>
  <c r="E6" i="12"/>
  <c r="I10" i="11"/>
  <c r="I10" i="6"/>
  <c r="I8" i="7"/>
  <c r="L6" i="1" l="1"/>
  <c r="D6" i="1"/>
  <c r="E6" i="1"/>
  <c r="F6" i="1"/>
  <c r="G6" i="1"/>
  <c r="H6" i="1"/>
  <c r="I6" i="1"/>
  <c r="C6" i="1"/>
  <c r="L7" i="1" l="1"/>
  <c r="I2" i="11" s="1"/>
  <c r="I1" i="11"/>
  <c r="I7" i="1"/>
  <c r="I2" i="10" s="1"/>
  <c r="I1" i="10"/>
  <c r="H7" i="1"/>
  <c r="I2" i="6" s="1"/>
  <c r="I1" i="6"/>
  <c r="G7" i="1"/>
  <c r="I2" i="5" s="1"/>
  <c r="I1" i="5"/>
  <c r="F7" i="1"/>
  <c r="I2" i="4" s="1"/>
  <c r="I1" i="4"/>
  <c r="E7" i="1"/>
  <c r="I2" i="3" s="1"/>
  <c r="I1" i="3"/>
  <c r="D7" i="1"/>
  <c r="I2" i="2" s="1"/>
  <c r="I1" i="2"/>
  <c r="C8" i="1"/>
  <c r="I3" i="9" s="1"/>
  <c r="I1" i="9"/>
  <c r="C7" i="1"/>
  <c r="I2" i="9" s="1"/>
  <c r="N6" i="1"/>
  <c r="H4" i="1"/>
  <c r="I4" i="1"/>
  <c r="L4" i="1"/>
  <c r="H8" i="1"/>
  <c r="I3" i="6" s="1"/>
  <c r="I11" i="6" s="1"/>
  <c r="G8" i="1"/>
  <c r="I3" i="5" s="1"/>
  <c r="I12" i="5" s="1"/>
  <c r="F9" i="1"/>
  <c r="I4" i="4" s="1"/>
  <c r="I11" i="4" s="1"/>
  <c r="E8" i="1"/>
  <c r="I3" i="3" s="1"/>
  <c r="D9" i="1"/>
  <c r="I4" i="2" s="1"/>
  <c r="I11" i="2" s="1"/>
  <c r="G4" i="1"/>
  <c r="F4" i="1"/>
  <c r="E4" i="1"/>
  <c r="D4" i="1"/>
  <c r="C4" i="1"/>
  <c r="L9" i="1" l="1"/>
  <c r="I4" i="11" s="1"/>
  <c r="K8" i="6"/>
  <c r="J8" i="6"/>
  <c r="I8" i="6"/>
  <c r="J9" i="5"/>
  <c r="I9" i="5"/>
  <c r="K9" i="5"/>
  <c r="J8" i="3"/>
  <c r="K8" i="3"/>
  <c r="I8" i="3"/>
  <c r="K8" i="9"/>
  <c r="I8" i="9"/>
  <c r="J8" i="9"/>
  <c r="I8" i="1"/>
  <c r="I3" i="10" s="1"/>
  <c r="M4" i="1"/>
  <c r="M6" i="1"/>
  <c r="L8" i="1"/>
  <c r="I3" i="11" s="1"/>
  <c r="I11" i="11" s="1"/>
  <c r="G9" i="1"/>
  <c r="I4" i="5" s="1"/>
  <c r="E9" i="1"/>
  <c r="I4" i="3" s="1"/>
  <c r="I11" i="3" s="1"/>
  <c r="I9" i="1"/>
  <c r="I4" i="10" s="1"/>
  <c r="I11" i="10" s="1"/>
  <c r="H9" i="1"/>
  <c r="I4" i="6" s="1"/>
  <c r="C9" i="1"/>
  <c r="I4" i="9" s="1"/>
  <c r="I11" i="9" s="1"/>
  <c r="D8" i="1"/>
  <c r="I3" i="2" s="1"/>
  <c r="F8" i="1"/>
  <c r="I3" i="4" s="1"/>
  <c r="I8" i="10" l="1"/>
  <c r="K8" i="10"/>
  <c r="J8" i="10"/>
  <c r="K8" i="4"/>
  <c r="J8" i="4"/>
  <c r="I8" i="4"/>
  <c r="K8" i="2"/>
  <c r="J8" i="2"/>
  <c r="I8" i="2"/>
  <c r="M9" i="1"/>
  <c r="M8" i="1"/>
  <c r="N9" i="1"/>
  <c r="N7" i="1"/>
  <c r="N8" i="1"/>
  <c r="M7" i="1"/>
</calcChain>
</file>

<file path=xl/sharedStrings.xml><?xml version="1.0" encoding="utf-8"?>
<sst xmlns="http://schemas.openxmlformats.org/spreadsheetml/2006/main" count="233" uniqueCount="94">
  <si>
    <t>State</t>
  </si>
  <si>
    <t>RUN 1</t>
  </si>
  <si>
    <t>RUN 2</t>
  </si>
  <si>
    <t>RUN 3</t>
  </si>
  <si>
    <t>RUN 4</t>
  </si>
  <si>
    <t>RUN 5</t>
  </si>
  <si>
    <t>AVG</t>
  </si>
  <si>
    <t>Start</t>
  </si>
  <si>
    <t>Stop</t>
  </si>
  <si>
    <t>Difference</t>
  </si>
  <si>
    <t>MAX</t>
  </si>
  <si>
    <t>Total time</t>
  </si>
  <si>
    <t>Total time (s)</t>
  </si>
  <si>
    <t>AVG (s)</t>
  </si>
  <si>
    <t>RUN 6</t>
  </si>
  <si>
    <t>RUN 7</t>
  </si>
  <si>
    <t>RUN 8</t>
  </si>
  <si>
    <t>RUN 9</t>
  </si>
  <si>
    <t>RUN 10</t>
  </si>
  <si>
    <t>U1</t>
  </si>
  <si>
    <t>Time</t>
  </si>
  <si>
    <t>Usage default  backend-v1</t>
  </si>
  <si>
    <t>Usage default  backend-v2</t>
  </si>
  <si>
    <t>Upgrade times</t>
  </si>
  <si>
    <t>Usage default  upgradeplanner</t>
  </si>
  <si>
    <t>Usage kost</t>
  </si>
  <si>
    <t>app1</t>
  </si>
  <si>
    <t>app2</t>
  </si>
  <si>
    <t>planner</t>
  </si>
  <si>
    <t>Usage kost/s</t>
  </si>
  <si>
    <t>Total apps</t>
  </si>
  <si>
    <t>Totaal</t>
  </si>
  <si>
    <t>Totaal apps</t>
  </si>
  <si>
    <t>Totaal gemiddelde apps</t>
  </si>
  <si>
    <t>Groepsupgrade</t>
  </si>
  <si>
    <t>Groep upgradeplanner</t>
  </si>
  <si>
    <t>2020-05-26T09:35:00.000Z</t>
  </si>
  <si>
    <t>2020-05-26T09:36:00.000Z</t>
  </si>
  <si>
    <t>2020-05-26T09:37:00.000Z</t>
  </si>
  <si>
    <t>2020-05-26T09:38:00.000Z</t>
  </si>
  <si>
    <t>2020-05-26T09:39:00.000Z</t>
  </si>
  <si>
    <t>2020-05-26T09:40:00.000Z</t>
  </si>
  <si>
    <t>2020-05-26T09:41:00.000Z</t>
  </si>
  <si>
    <t>2020-05-26T09:52:00.000Z</t>
  </si>
  <si>
    <t>2020-05-26T09:53:00.000Z</t>
  </si>
  <si>
    <t>2020-05-26T09:54:00.000Z</t>
  </si>
  <si>
    <t>2020-05-26T09:55:00.000Z</t>
  </si>
  <si>
    <t>2020-05-26T09:56:00.000Z</t>
  </si>
  <si>
    <t>2020-05-26T09:51:00.000Z</t>
  </si>
  <si>
    <t>2020-05-26T10:05:00.000Z</t>
  </si>
  <si>
    <t>2020-05-26T10:06:00.000Z</t>
  </si>
  <si>
    <t>2020-05-26T10:07:00.000Z</t>
  </si>
  <si>
    <t>2020-05-26T10:08:00.000Z</t>
  </si>
  <si>
    <t>2020-05-26T10:09:00.000Z</t>
  </si>
  <si>
    <t>2020-05-26T10:10:00.000Z</t>
  </si>
  <si>
    <t>2020-05-26T10:11:00.000Z</t>
  </si>
  <si>
    <t>2020-05-26T10:19:00.000Z</t>
  </si>
  <si>
    <t>2020-05-26T10:20:00.000Z</t>
  </si>
  <si>
    <t>2020-05-26T10:21:00.000Z</t>
  </si>
  <si>
    <t>2020-05-26T10:22:00.000Z</t>
  </si>
  <si>
    <t>2020-05-26T10:23:00.000Z</t>
  </si>
  <si>
    <t>2020-05-26T10:24:00.000Z</t>
  </si>
  <si>
    <t>2020-05-26T10:25:00.000Z</t>
  </si>
  <si>
    <t>2020-05-26T10:35:00.000Z</t>
  </si>
  <si>
    <t>2020-05-26T10:36:00.000Z</t>
  </si>
  <si>
    <t>2020-05-26T10:37:00.000Z</t>
  </si>
  <si>
    <t>2020-05-26T10:38:00.000Z</t>
  </si>
  <si>
    <t>2020-05-26T10:39:00.000Z</t>
  </si>
  <si>
    <t>2020-05-26T10:40:00.000Z</t>
  </si>
  <si>
    <t>2020-05-26T10:42:00.000Z</t>
  </si>
  <si>
    <t>2020-05-26T10:50:00.000Z</t>
  </si>
  <si>
    <t>2020-05-26T10:51:00.000Z</t>
  </si>
  <si>
    <t>2020-05-26T10:52:00.000Z</t>
  </si>
  <si>
    <t>2020-05-26T10:53:00.000Z</t>
  </si>
  <si>
    <t>2020-05-26T10:54:00.000Z</t>
  </si>
  <si>
    <t>2020-05-26T10:55:00.000Z</t>
  </si>
  <si>
    <t>2020-05-26T11:04:00.000Z</t>
  </si>
  <si>
    <t>2020-05-26T11:05:00.000Z</t>
  </si>
  <si>
    <t>2020-05-26T11:06:00.000Z</t>
  </si>
  <si>
    <t>2020-05-26T11:07:00.000Z</t>
  </si>
  <si>
    <t>2020-05-26T11:08:00.000Z</t>
  </si>
  <si>
    <t>2020-05-26T11:09:00.000Z</t>
  </si>
  <si>
    <t>2020-05-26T11:34:00.000Z</t>
  </si>
  <si>
    <t>2020-05-26T11:35:00.000Z</t>
  </si>
  <si>
    <t>2020-05-26T11:36:00.000Z</t>
  </si>
  <si>
    <t>2020-05-26T11:37:00.000Z</t>
  </si>
  <si>
    <t>2020-05-26T11:38:00.000Z</t>
  </si>
  <si>
    <t>2020-05-26T11:39:00.000Z</t>
  </si>
  <si>
    <t>2020-05-26T11:48:00.000Z</t>
  </si>
  <si>
    <t>2020-05-26T11:49:00.000Z</t>
  </si>
  <si>
    <t>2020-05-26T11:50:00.000Z</t>
  </si>
  <si>
    <t>2020-05-26T11:51:00.000Z</t>
  </si>
  <si>
    <t>2020-05-26T11:52:00.000Z</t>
  </si>
  <si>
    <t>2020-05-26T11:53:00.000Z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</si>
</sst>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164" fontId="0" fillId="0" borderId="2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3" borderId="4" xfId="0" applyFill="1" applyBorder="1"/>
    <xf numFmtId="164" fontId="0" fillId="3" borderId="5" xfId="0" applyNumberFormat="1" applyFill="1" applyBorder="1"/>
    <xf numFmtId="164" fontId="0" fillId="3" borderId="4" xfId="0" applyNumberFormat="1" applyFill="1" applyBorder="1"/>
    <xf numFmtId="165" fontId="0" fillId="2" borderId="4" xfId="0" applyNumberFormat="1" applyFill="1" applyBorder="1"/>
    <xf numFmtId="0" fontId="0" fillId="4" borderId="4" xfId="0" applyFill="1" applyBorder="1"/>
    <xf numFmtId="0" fontId="0" fillId="4" borderId="0" xfId="0" applyFill="1"/>
    <xf numFmtId="165" fontId="1" fillId="4" borderId="6" xfId="0" applyNumberFormat="1" applyFont="1" applyFill="1" applyBorder="1"/>
    <xf numFmtId="0" fontId="1" fillId="4" borderId="4" xfId="0" applyFont="1" applyFill="1" applyBorder="1"/>
    <xf numFmtId="0" fontId="0" fillId="0" borderId="7" xfId="0" applyBorder="1"/>
    <xf numFmtId="164" fontId="0" fillId="0" borderId="8" xfId="0" applyNumberFormat="1" applyBorder="1"/>
    <xf numFmtId="165" fontId="0" fillId="2" borderId="9" xfId="0" applyNumberFormat="1" applyFill="1" applyBorder="1"/>
    <xf numFmtId="164" fontId="0" fillId="5" borderId="8" xfId="0" applyNumberFormat="1" applyFill="1" applyBorder="1"/>
    <xf numFmtId="0" fontId="0" fillId="0" borderId="10" xfId="0" applyBorder="1"/>
    <xf numFmtId="164" fontId="0" fillId="0" borderId="11" xfId="0" applyNumberFormat="1" applyBorder="1"/>
    <xf numFmtId="165" fontId="0" fillId="2" borderId="12" xfId="0" applyNumberFormat="1" applyFill="1" applyBorder="1"/>
    <xf numFmtId="165" fontId="0" fillId="5" borderId="13" xfId="0" applyNumberFormat="1" applyFill="1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0" fillId="5" borderId="14" xfId="0" applyFill="1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2" borderId="16" xfId="0" applyFill="1" applyBorder="1"/>
    <xf numFmtId="0" fontId="0" fillId="5" borderId="13" xfId="0" applyFill="1" applyBorder="1"/>
    <xf numFmtId="0" fontId="0" fillId="6" borderId="0" xfId="0" applyFill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21" xfId="0" applyBorder="1"/>
    <xf numFmtId="0" fontId="0" fillId="0" borderId="17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22" xfId="0" applyBorder="1"/>
    <xf numFmtId="0" fontId="0" fillId="0" borderId="18" xfId="0" applyBorder="1"/>
    <xf numFmtId="165" fontId="0" fillId="0" borderId="0" xfId="0" applyNumberFormat="1"/>
    <xf numFmtId="165" fontId="0" fillId="0" borderId="19" xfId="0" applyNumberFormat="1" applyBorder="1"/>
    <xf numFmtId="0" fontId="0" fillId="0" borderId="8" xfId="0" applyNumberFormat="1" applyBorder="1"/>
    <xf numFmtId="0" fontId="0" fillId="0" borderId="0" xfId="0" applyFill="1" applyBorder="1"/>
    <xf numFmtId="0" fontId="0" fillId="0" borderId="0" xfId="0" applyNumberFormat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66"/>
      <color rgb="FFFF99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AVG!$B$1</c:f>
              <c:strCache>
                <c:ptCount val="1"/>
                <c:pt idx="0">
                  <c:v>Usage default  backend-v1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AVG!$B$2:$B$6</c:f>
              <c:numCache>
                <c:formatCode>General</c:formatCode>
                <c:ptCount val="5"/>
                <c:pt idx="0">
                  <c:v>577.66666666666663</c:v>
                </c:pt>
                <c:pt idx="1">
                  <c:v>230</c:v>
                </c:pt>
                <c:pt idx="2">
                  <c:v>84.777777777777771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0-448A-B5EB-9FD3303A2401}"/>
            </c:ext>
          </c:extLst>
        </c:ser>
        <c:ser>
          <c:idx val="1"/>
          <c:order val="1"/>
          <c:tx>
            <c:strRef>
              <c:f>AVG!$C$1</c:f>
              <c:strCache>
                <c:ptCount val="1"/>
                <c:pt idx="0">
                  <c:v>Usage default  backend-v2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AVG!$C$2:$C$6</c:f>
              <c:numCache>
                <c:formatCode>General</c:formatCode>
                <c:ptCount val="5"/>
                <c:pt idx="0">
                  <c:v>21.666666666666668</c:v>
                </c:pt>
                <c:pt idx="1">
                  <c:v>139.88888888888889</c:v>
                </c:pt>
                <c:pt idx="2">
                  <c:v>529.22222222222217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0-448A-B5EB-9FD3303A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500655"/>
        <c:axId val="1593463071"/>
      </c:lineChart>
      <c:catAx>
        <c:axId val="158650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93463071"/>
        <c:crosses val="autoZero"/>
        <c:auto val="1"/>
        <c:lblAlgn val="ctr"/>
        <c:lblOffset val="100"/>
        <c:noMultiLvlLbl val="0"/>
      </c:catAx>
      <c:valAx>
        <c:axId val="15934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650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8</xdr:row>
      <xdr:rowOff>11430</xdr:rowOff>
    </xdr:from>
    <xdr:to>
      <xdr:col>14</xdr:col>
      <xdr:colOff>15240</xdr:colOff>
      <xdr:row>23</xdr:row>
      <xdr:rowOff>11430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66D5788-C50C-4745-A334-F60CB3FB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zoomScaleNormal="100" workbookViewId="0">
      <selection activeCell="L2" sqref="L2:L3"/>
    </sheetView>
  </sheetViews>
  <sheetFormatPr defaultRowHeight="14.4" x14ac:dyDescent="0.3"/>
  <cols>
    <col min="2" max="2" width="11.6640625" bestFit="1" customWidth="1"/>
  </cols>
  <sheetData>
    <row r="1" spans="1:14" ht="15" thickBot="1" x14ac:dyDescent="0.35">
      <c r="A1" s="36"/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14</v>
      </c>
      <c r="I1" s="2" t="s">
        <v>15</v>
      </c>
      <c r="J1" s="1" t="s">
        <v>16</v>
      </c>
      <c r="K1" s="2" t="s">
        <v>17</v>
      </c>
      <c r="L1" s="1" t="s">
        <v>18</v>
      </c>
      <c r="M1" s="3" t="s">
        <v>6</v>
      </c>
    </row>
    <row r="2" spans="1:14" x14ac:dyDescent="0.3">
      <c r="A2" s="53" t="s">
        <v>19</v>
      </c>
      <c r="B2" s="1" t="s">
        <v>7</v>
      </c>
      <c r="C2" s="4">
        <v>0.40110337962962966</v>
      </c>
      <c r="D2" s="5">
        <v>0.41128327546296295</v>
      </c>
      <c r="E2" s="4">
        <v>0.42151155092592596</v>
      </c>
      <c r="F2" s="5">
        <v>0.43176865740740739</v>
      </c>
      <c r="G2" s="4">
        <v>0.44194337962962965</v>
      </c>
      <c r="H2" s="5">
        <v>0.45210870370370371</v>
      </c>
      <c r="I2" s="4">
        <v>0.46232369212962965</v>
      </c>
      <c r="J2" s="5"/>
      <c r="K2" s="4">
        <v>0.48270334490740741</v>
      </c>
      <c r="L2" s="5">
        <v>0.49287936342592592</v>
      </c>
      <c r="M2" s="6"/>
      <c r="N2" s="7"/>
    </row>
    <row r="3" spans="1:14" ht="15" thickBot="1" x14ac:dyDescent="0.35">
      <c r="A3" s="54"/>
      <c r="B3" s="8" t="s">
        <v>8</v>
      </c>
      <c r="C3" s="7">
        <v>0.40254173611111116</v>
      </c>
      <c r="D3" s="9">
        <v>0.41272149305555555</v>
      </c>
      <c r="E3" s="7">
        <v>0.42288152777777777</v>
      </c>
      <c r="F3" s="9">
        <v>0.4332049652777778</v>
      </c>
      <c r="G3" s="7">
        <v>0.44350440972222221</v>
      </c>
      <c r="H3" s="9">
        <v>0.45345290509259262</v>
      </c>
      <c r="I3" s="7">
        <v>0.46387306712962961</v>
      </c>
      <c r="J3" s="9"/>
      <c r="K3" s="7">
        <v>0.48410509259259255</v>
      </c>
      <c r="L3" s="9">
        <v>0.49442298611111113</v>
      </c>
      <c r="M3" s="10"/>
      <c r="N3" s="7"/>
    </row>
    <row r="4" spans="1:14" ht="15" thickBot="1" x14ac:dyDescent="0.35">
      <c r="A4" s="55"/>
      <c r="B4" s="11" t="s">
        <v>9</v>
      </c>
      <c r="C4" s="12">
        <f>C3-C2</f>
        <v>1.4383564814814953E-3</v>
      </c>
      <c r="D4" s="13">
        <f>D3-D2</f>
        <v>1.4382175925926055E-3</v>
      </c>
      <c r="E4" s="12">
        <f t="shared" ref="E4:G4" si="0">E3-E2</f>
        <v>1.3699768518518063E-3</v>
      </c>
      <c r="F4" s="13">
        <f t="shared" si="0"/>
        <v>1.4363078703704124E-3</v>
      </c>
      <c r="G4" s="12">
        <f t="shared" si="0"/>
        <v>1.5610300925925635E-3</v>
      </c>
      <c r="H4" s="13">
        <f t="shared" ref="H4:L4" si="1">H3-H2</f>
        <v>1.3442013888889104E-3</v>
      </c>
      <c r="I4" s="12">
        <f t="shared" si="1"/>
        <v>1.549374999999964E-3</v>
      </c>
      <c r="J4" s="13"/>
      <c r="K4" s="13">
        <f t="shared" si="1"/>
        <v>1.4017476851851396E-3</v>
      </c>
      <c r="L4" s="13">
        <f t="shared" si="1"/>
        <v>1.5436226851852086E-3</v>
      </c>
      <c r="M4" s="14">
        <f>AVERAGE(C4:L4)</f>
        <v>1.4536484053497894E-3</v>
      </c>
      <c r="N4" s="7"/>
    </row>
    <row r="5" spans="1:14" ht="15" thickBot="1" x14ac:dyDescent="0.35">
      <c r="B5" s="15"/>
      <c r="C5" s="15"/>
      <c r="D5" s="16"/>
      <c r="E5" s="15"/>
      <c r="F5" s="16"/>
      <c r="G5" s="15"/>
      <c r="H5" s="16"/>
      <c r="I5" s="15"/>
      <c r="J5" s="16"/>
      <c r="K5" s="15"/>
      <c r="L5" s="16"/>
      <c r="M5" s="17" t="s">
        <v>6</v>
      </c>
      <c r="N5" s="18" t="s">
        <v>10</v>
      </c>
    </row>
    <row r="6" spans="1:14" x14ac:dyDescent="0.3">
      <c r="B6" s="19" t="s">
        <v>11</v>
      </c>
      <c r="C6" s="20">
        <f>C3-C2</f>
        <v>1.4383564814814953E-3</v>
      </c>
      <c r="D6" s="20">
        <f t="shared" ref="D6:I6" si="2">D3-D2</f>
        <v>1.4382175925926055E-3</v>
      </c>
      <c r="E6" s="20">
        <f t="shared" si="2"/>
        <v>1.3699768518518063E-3</v>
      </c>
      <c r="F6" s="20">
        <f t="shared" si="2"/>
        <v>1.4363078703704124E-3</v>
      </c>
      <c r="G6" s="20">
        <f t="shared" si="2"/>
        <v>1.5610300925925635E-3</v>
      </c>
      <c r="H6" s="20">
        <f t="shared" si="2"/>
        <v>1.3442013888889104E-3</v>
      </c>
      <c r="I6" s="20">
        <f t="shared" si="2"/>
        <v>1.549374999999964E-3</v>
      </c>
      <c r="J6" s="20"/>
      <c r="K6" s="20">
        <f t="shared" ref="K6" si="3">K3-K2</f>
        <v>1.4017476851851396E-3</v>
      </c>
      <c r="L6" s="20">
        <f>L3-L2</f>
        <v>1.5436226851852086E-3</v>
      </c>
      <c r="M6" s="21">
        <f>AVERAGE(D6,E6,F6,G6,H6,J6,K6)</f>
        <v>1.4252469135802397E-3</v>
      </c>
      <c r="N6" s="22">
        <f>MAX(C6:L6)</f>
        <v>1.5610300925925635E-3</v>
      </c>
    </row>
    <row r="7" spans="1:14" ht="15" thickBot="1" x14ac:dyDescent="0.35">
      <c r="B7" s="23" t="s">
        <v>6</v>
      </c>
      <c r="C7" s="24">
        <f>C6/1</f>
        <v>1.4383564814814953E-3</v>
      </c>
      <c r="D7" s="24">
        <f t="shared" ref="D7:L7" si="4">D6/1</f>
        <v>1.4382175925926055E-3</v>
      </c>
      <c r="E7" s="24">
        <f t="shared" si="4"/>
        <v>1.3699768518518063E-3</v>
      </c>
      <c r="F7" s="24">
        <f t="shared" si="4"/>
        <v>1.4363078703704124E-3</v>
      </c>
      <c r="G7" s="24">
        <f t="shared" si="4"/>
        <v>1.5610300925925635E-3</v>
      </c>
      <c r="H7" s="24">
        <f t="shared" si="4"/>
        <v>1.3442013888889104E-3</v>
      </c>
      <c r="I7" s="24">
        <f t="shared" si="4"/>
        <v>1.549374999999964E-3</v>
      </c>
      <c r="J7" s="24"/>
      <c r="K7" s="24">
        <f t="shared" ref="K7" si="5">K6/1</f>
        <v>1.4017476851851396E-3</v>
      </c>
      <c r="L7" s="24">
        <f t="shared" si="4"/>
        <v>1.5436226851852086E-3</v>
      </c>
      <c r="M7" s="25">
        <f>AVERAGE(D7,E7,F7,G7,H7,J7,K7)</f>
        <v>1.4252469135802397E-3</v>
      </c>
      <c r="N7" s="26">
        <f>MAX(C7:L7)</f>
        <v>1.5610300925925635E-3</v>
      </c>
    </row>
    <row r="8" spans="1:14" x14ac:dyDescent="0.3">
      <c r="B8" s="19" t="s">
        <v>12</v>
      </c>
      <c r="C8" s="49">
        <f>HOUR(C6)*3600 + MINUTE(C6) * 60 +SECOND(C6)</f>
        <v>124</v>
      </c>
      <c r="D8" s="28">
        <f t="shared" ref="D8:G9" si="6">HOUR(D6)*3600 + MINUTE(D6) * 60 +SECOND(D6)</f>
        <v>124</v>
      </c>
      <c r="E8" s="27">
        <f t="shared" si="6"/>
        <v>118</v>
      </c>
      <c r="F8" s="28">
        <f t="shared" si="6"/>
        <v>124</v>
      </c>
      <c r="G8" s="27">
        <f t="shared" si="6"/>
        <v>135</v>
      </c>
      <c r="H8" s="28">
        <f t="shared" ref="H8:L8" si="7">HOUR(H6)*3600 + MINUTE(H6) * 60 +SECOND(H6)</f>
        <v>116</v>
      </c>
      <c r="I8" s="27">
        <f t="shared" si="7"/>
        <v>134</v>
      </c>
      <c r="J8" s="28"/>
      <c r="K8" s="27">
        <f t="shared" ref="K8" si="8">HOUR(K6)*3600 + MINUTE(K6) * 60 +SECOND(K6)</f>
        <v>121</v>
      </c>
      <c r="L8" s="27">
        <f t="shared" si="7"/>
        <v>133</v>
      </c>
      <c r="M8" s="29">
        <f>AVERAGE(D8,E8,F8,G8,H8,J8,K8)</f>
        <v>123</v>
      </c>
      <c r="N8" s="30">
        <f>MAX(C8:L8)</f>
        <v>135</v>
      </c>
    </row>
    <row r="9" spans="1:14" ht="15" thickBot="1" x14ac:dyDescent="0.35">
      <c r="B9" s="31" t="s">
        <v>13</v>
      </c>
      <c r="C9" s="32">
        <f>HOUR(C7)*3600 + MINUTE(C7) * 60 +SECOND(C7)</f>
        <v>124</v>
      </c>
      <c r="D9" s="33">
        <f t="shared" si="6"/>
        <v>124</v>
      </c>
      <c r="E9" s="32">
        <f t="shared" si="6"/>
        <v>118</v>
      </c>
      <c r="F9" s="33">
        <f t="shared" si="6"/>
        <v>124</v>
      </c>
      <c r="G9" s="32">
        <f t="shared" si="6"/>
        <v>135</v>
      </c>
      <c r="H9" s="33">
        <f t="shared" ref="H9:L9" si="9">HOUR(H7)*3600 + MINUTE(H7) * 60 +SECOND(H7)</f>
        <v>116</v>
      </c>
      <c r="I9" s="32">
        <f t="shared" si="9"/>
        <v>134</v>
      </c>
      <c r="J9" s="33"/>
      <c r="K9" s="32">
        <f t="shared" ref="K9" si="10">HOUR(K7)*3600 + MINUTE(K7) * 60 +SECOND(K7)</f>
        <v>121</v>
      </c>
      <c r="L9" s="32">
        <f t="shared" si="9"/>
        <v>133</v>
      </c>
      <c r="M9" s="34">
        <f>AVERAGE(D9,E9,F9,G9,H9,J9,K9)</f>
        <v>123</v>
      </c>
      <c r="N9" s="35">
        <f>MAX(C9:L9)</f>
        <v>135</v>
      </c>
    </row>
  </sheetData>
  <mergeCells count="1">
    <mergeCell ref="A2:A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CC90-316E-4FA5-B29C-15725A609510}">
  <dimension ref="A1:K11"/>
  <sheetViews>
    <sheetView workbookViewId="0">
      <selection activeCell="K12" sqref="K12"/>
    </sheetView>
  </sheetViews>
  <sheetFormatPr defaultRowHeight="14.4" x14ac:dyDescent="0.3"/>
  <cols>
    <col min="1" max="1" width="23.21875" bestFit="1" customWidth="1"/>
    <col min="2" max="3" width="23.88671875" bestFit="1" customWidth="1"/>
    <col min="4" max="4" width="26.21875" bestFit="1" customWidth="1"/>
    <col min="5" max="5" width="12.77734375" bestFit="1" customWidth="1"/>
    <col min="6" max="6" width="16" bestFit="1" customWidth="1"/>
    <col min="8" max="8" width="11.6640625" bestFit="1" customWidth="1"/>
  </cols>
  <sheetData>
    <row r="1" spans="1:11" ht="15" thickBot="1" x14ac:dyDescent="0.35">
      <c r="A1" s="37" t="s">
        <v>20</v>
      </c>
      <c r="B1" s="40" t="s">
        <v>21</v>
      </c>
      <c r="C1" s="41" t="s">
        <v>22</v>
      </c>
      <c r="D1" s="37" t="s">
        <v>24</v>
      </c>
      <c r="E1" s="37" t="s">
        <v>23</v>
      </c>
      <c r="H1" s="19" t="s">
        <v>11</v>
      </c>
      <c r="I1" s="47">
        <f>UpgradeTimes!L6</f>
        <v>1.5436226851852086E-3</v>
      </c>
      <c r="J1" s="47"/>
      <c r="K1" s="5">
        <v>0.49287936342592592</v>
      </c>
    </row>
    <row r="2" spans="1:11" ht="15" thickBot="1" x14ac:dyDescent="0.35">
      <c r="A2" t="s">
        <v>88</v>
      </c>
      <c r="B2">
        <v>609</v>
      </c>
      <c r="C2">
        <v>2</v>
      </c>
      <c r="D2">
        <v>2</v>
      </c>
      <c r="E2" s="38"/>
      <c r="H2" s="23" t="s">
        <v>6</v>
      </c>
      <c r="I2" s="47">
        <f>UpgradeTimes!L7</f>
        <v>1.5436226851852086E-3</v>
      </c>
      <c r="K2" s="9">
        <v>0.49442298611111113</v>
      </c>
    </row>
    <row r="3" spans="1:11" ht="15" thickBot="1" x14ac:dyDescent="0.35">
      <c r="A3" t="s">
        <v>89</v>
      </c>
      <c r="B3">
        <v>609</v>
      </c>
      <c r="C3">
        <v>2</v>
      </c>
      <c r="D3">
        <v>2</v>
      </c>
      <c r="E3" s="48"/>
      <c r="H3" s="19" t="s">
        <v>12</v>
      </c>
      <c r="I3">
        <f>UpgradeTimes!L8</f>
        <v>133</v>
      </c>
    </row>
    <row r="4" spans="1:11" ht="15" thickBot="1" x14ac:dyDescent="0.35">
      <c r="A4" t="s">
        <v>90</v>
      </c>
      <c r="B4">
        <v>557</v>
      </c>
      <c r="C4">
        <v>88</v>
      </c>
      <c r="D4">
        <v>47</v>
      </c>
      <c r="E4" s="5">
        <v>0.49287936342592592</v>
      </c>
      <c r="H4" s="31" t="s">
        <v>13</v>
      </c>
      <c r="I4">
        <f>UpgradeTimes!L9</f>
        <v>133</v>
      </c>
    </row>
    <row r="5" spans="1:11" x14ac:dyDescent="0.3">
      <c r="A5" t="s">
        <v>91</v>
      </c>
      <c r="B5">
        <v>103</v>
      </c>
      <c r="C5">
        <v>286</v>
      </c>
      <c r="D5">
        <v>83</v>
      </c>
      <c r="E5" s="48"/>
    </row>
    <row r="6" spans="1:11" x14ac:dyDescent="0.3">
      <c r="A6" t="s">
        <v>92</v>
      </c>
      <c r="B6">
        <v>38</v>
      </c>
      <c r="C6">
        <v>562</v>
      </c>
      <c r="D6">
        <v>62</v>
      </c>
      <c r="E6" s="9">
        <v>0.49442298611111113</v>
      </c>
      <c r="I6" t="s">
        <v>26</v>
      </c>
      <c r="J6" t="s">
        <v>27</v>
      </c>
      <c r="K6" t="s">
        <v>28</v>
      </c>
    </row>
    <row r="7" spans="1:11" x14ac:dyDescent="0.3">
      <c r="A7" t="s">
        <v>93</v>
      </c>
      <c r="B7">
        <v>48</v>
      </c>
      <c r="C7">
        <v>464</v>
      </c>
      <c r="D7">
        <v>15</v>
      </c>
      <c r="H7" t="s">
        <v>25</v>
      </c>
      <c r="I7">
        <f>SUM(B4:B6)</f>
        <v>698</v>
      </c>
      <c r="J7">
        <f t="shared" ref="J7:K7" si="0">SUM(C4:C6)</f>
        <v>936</v>
      </c>
      <c r="K7">
        <f t="shared" si="0"/>
        <v>192</v>
      </c>
    </row>
    <row r="8" spans="1:11" x14ac:dyDescent="0.3">
      <c r="H8" t="s">
        <v>29</v>
      </c>
      <c r="I8">
        <f>I7/$I$4</f>
        <v>5.2481203007518795</v>
      </c>
      <c r="J8">
        <f t="shared" ref="J8:K8" si="1">J7/$I$4</f>
        <v>7.0375939849624061</v>
      </c>
      <c r="K8">
        <f t="shared" si="1"/>
        <v>1.4436090225563909</v>
      </c>
    </row>
    <row r="10" spans="1:11" x14ac:dyDescent="0.3">
      <c r="H10" t="s">
        <v>30</v>
      </c>
      <c r="I10">
        <f>SUM(I7:J7)</f>
        <v>1634</v>
      </c>
    </row>
    <row r="11" spans="1:11" x14ac:dyDescent="0.3">
      <c r="H11" t="s">
        <v>29</v>
      </c>
      <c r="I11">
        <f>I10/I3</f>
        <v>12.285714285714286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A787-94D2-453F-B36A-79F1CABE6DA0}">
  <dimension ref="A1:H8"/>
  <sheetViews>
    <sheetView tabSelected="1" workbookViewId="0">
      <selection activeCell="D14" sqref="D14"/>
    </sheetView>
  </sheetViews>
  <sheetFormatPr defaultRowHeight="14.4" x14ac:dyDescent="0.3"/>
  <cols>
    <col min="1" max="1" width="10.44140625" bestFit="1" customWidth="1"/>
    <col min="2" max="3" width="22.77734375" bestFit="1" customWidth="1"/>
    <col min="4" max="4" width="26.21875" bestFit="1" customWidth="1"/>
    <col min="5" max="5" width="20.44140625" bestFit="1" customWidth="1"/>
    <col min="6" max="6" width="16.109375" bestFit="1" customWidth="1"/>
    <col min="7" max="7" width="14.21875" bestFit="1" customWidth="1"/>
  </cols>
  <sheetData>
    <row r="1" spans="1:8" ht="15" thickBot="1" x14ac:dyDescent="0.35">
      <c r="A1" s="37" t="s">
        <v>20</v>
      </c>
      <c r="B1" s="40" t="s">
        <v>21</v>
      </c>
      <c r="C1" s="41" t="s">
        <v>22</v>
      </c>
      <c r="D1" s="41" t="s">
        <v>24</v>
      </c>
      <c r="E1" s="50" t="s">
        <v>33</v>
      </c>
      <c r="G1" t="s">
        <v>34</v>
      </c>
      <c r="H1" t="s">
        <v>35</v>
      </c>
    </row>
    <row r="2" spans="1:8" x14ac:dyDescent="0.3">
      <c r="A2" s="8">
        <v>1</v>
      </c>
      <c r="B2" s="1">
        <f>AVERAGE('run-1'!B4,'run-2'!B3,'run-3'!B4,'run-4'!B5,'run-5'!B3,'run-6'!B3,'run-7'!B4,'run-9'!B3,'run-10'!B4)</f>
        <v>577.66666666666663</v>
      </c>
      <c r="C2" s="56">
        <f>AVERAGE('run-1'!C4,'run-2'!C3,'run-3'!C4,'run-4'!C5,'run-5'!C3,'run-6'!C3,'run-7'!C4,'run-9'!C3,'run-10'!C4)</f>
        <v>21.666666666666668</v>
      </c>
      <c r="D2" s="1">
        <f>AVERAGE('run-1'!D4,'run-2'!D3,'run-3'!D4,'run-4'!D5,'run-5'!D3,'run-6'!D3,'run-7'!D4,'run-9'!D3,'run-10'!D4)</f>
        <v>19</v>
      </c>
      <c r="E2">
        <f>SUM(B2:C2)</f>
        <v>599.33333333333326</v>
      </c>
    </row>
    <row r="3" spans="1:8" x14ac:dyDescent="0.3">
      <c r="A3" s="8">
        <v>2</v>
      </c>
      <c r="B3" s="8">
        <f>AVERAGE('run-1'!B5,'run-2'!B4,'run-3'!B5,'run-4'!B6,'run-5'!B4,'run-6'!B4,'run-7'!B5,'run-9'!B4,'run-10'!B5)</f>
        <v>230</v>
      </c>
      <c r="C3" s="56">
        <f>AVERAGE('run-1'!C5,'run-2'!C4,'run-3'!C5,'run-4'!C6,'run-5'!C4,'run-6'!C4,'run-7'!C5,'run-9'!C4,'run-10'!C5)</f>
        <v>139.88888888888889</v>
      </c>
      <c r="D3" s="8">
        <f>AVERAGE('run-1'!D5,'run-2'!D4,'run-3'!D5,'run-4'!D6,'run-5'!D4,'run-6'!D4,'run-7'!D5,'run-9'!D4,'run-10'!D5)</f>
        <v>95</v>
      </c>
      <c r="E3">
        <f t="shared" ref="E3:E6" si="0">SUM(B3:C3)</f>
        <v>369.88888888888891</v>
      </c>
    </row>
    <row r="4" spans="1:8" x14ac:dyDescent="0.3">
      <c r="A4" s="8">
        <v>3</v>
      </c>
      <c r="B4" s="8">
        <f>AVERAGE('run-1'!B6,'run-2'!B5,'run-3'!B6,'run-4'!B7,'run-5'!B5,'run-6'!B5,'run-7'!B6,'run-9'!B5,'run-10'!B6)</f>
        <v>84.777777777777771</v>
      </c>
      <c r="C4" s="56">
        <f>AVERAGE('run-1'!C6,'run-2'!C5,'run-3'!C6,'run-4'!C7,'run-5'!C5,'run-6'!C5,'run-7'!C6,'run-9'!C5,'run-10'!C6)</f>
        <v>529.22222222222217</v>
      </c>
      <c r="D4" s="8">
        <f>AVERAGE('run-1'!D6,'run-2'!D5,'run-3'!D6,'run-4'!D7,'run-5'!D5,'run-6'!D5,'run-7'!D6,'run-9'!D5,'run-10'!D6)</f>
        <v>66.888888888888886</v>
      </c>
      <c r="E4">
        <f t="shared" si="0"/>
        <v>614</v>
      </c>
    </row>
    <row r="5" spans="1:8" x14ac:dyDescent="0.3">
      <c r="A5" s="8"/>
      <c r="B5" s="8"/>
      <c r="C5" s="38"/>
      <c r="D5" s="8"/>
      <c r="E5">
        <f t="shared" si="0"/>
        <v>0</v>
      </c>
    </row>
    <row r="6" spans="1:8" ht="15" thickBot="1" x14ac:dyDescent="0.35">
      <c r="A6" s="42"/>
      <c r="B6" s="42"/>
      <c r="C6" s="39"/>
      <c r="D6" s="42"/>
      <c r="E6">
        <f t="shared" si="0"/>
        <v>0</v>
      </c>
    </row>
    <row r="7" spans="1:8" x14ac:dyDescent="0.3">
      <c r="A7" t="s">
        <v>31</v>
      </c>
      <c r="B7">
        <f>SUM(B2:B6)</f>
        <v>892.44444444444434</v>
      </c>
      <c r="C7">
        <f t="shared" ref="C7:D7" si="1">SUM(C2:C6)</f>
        <v>690.77777777777771</v>
      </c>
      <c r="D7">
        <f t="shared" si="1"/>
        <v>180.88888888888889</v>
      </c>
    </row>
    <row r="8" spans="1:8" x14ac:dyDescent="0.3">
      <c r="A8" t="s">
        <v>32</v>
      </c>
      <c r="B8">
        <f>SUM(B7:C7)</f>
        <v>1583.2222222222222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CF0A-DCE5-4DAA-BFE0-3B34E79CFA4B}">
  <dimension ref="A1:K11"/>
  <sheetViews>
    <sheetView workbookViewId="0">
      <selection activeCell="F14" sqref="F14"/>
    </sheetView>
  </sheetViews>
  <sheetFormatPr defaultRowHeight="14.4" x14ac:dyDescent="0.3"/>
  <cols>
    <col min="1" max="1" width="23.21875" bestFit="1" customWidth="1"/>
    <col min="2" max="3" width="23.88671875" bestFit="1" customWidth="1"/>
    <col min="4" max="4" width="26.21875" bestFit="1" customWidth="1"/>
    <col min="5" max="5" width="12.77734375" bestFit="1" customWidth="1"/>
    <col min="8" max="8" width="11.6640625" bestFit="1" customWidth="1"/>
  </cols>
  <sheetData>
    <row r="1" spans="1:11" ht="15" thickBot="1" x14ac:dyDescent="0.35">
      <c r="A1" s="1" t="s">
        <v>20</v>
      </c>
      <c r="B1" s="2" t="s">
        <v>21</v>
      </c>
      <c r="C1" s="46" t="s">
        <v>22</v>
      </c>
      <c r="D1" t="s">
        <v>24</v>
      </c>
      <c r="E1" s="37" t="s">
        <v>23</v>
      </c>
      <c r="H1" t="s">
        <v>11</v>
      </c>
      <c r="I1" s="47">
        <f>UpgradeTimes!C6</f>
        <v>1.4383564814814953E-3</v>
      </c>
      <c r="K1" s="4">
        <v>0.40110337962962966</v>
      </c>
    </row>
    <row r="2" spans="1:11" x14ac:dyDescent="0.3">
      <c r="A2" t="s">
        <v>36</v>
      </c>
      <c r="B2">
        <v>310</v>
      </c>
      <c r="C2">
        <v>2</v>
      </c>
      <c r="D2">
        <v>88</v>
      </c>
      <c r="E2" s="5"/>
      <c r="H2" t="s">
        <v>6</v>
      </c>
      <c r="I2" s="47">
        <f>UpgradeTimes!C7</f>
        <v>1.4383564814814953E-3</v>
      </c>
      <c r="K2" s="7">
        <v>0.40254173611111116</v>
      </c>
    </row>
    <row r="3" spans="1:11" ht="15" thickBot="1" x14ac:dyDescent="0.35">
      <c r="A3" t="s">
        <v>37</v>
      </c>
      <c r="B3">
        <v>566</v>
      </c>
      <c r="C3">
        <v>2</v>
      </c>
      <c r="D3">
        <v>3</v>
      </c>
      <c r="E3" s="8"/>
      <c r="H3" t="s">
        <v>12</v>
      </c>
      <c r="I3" s="51">
        <f>UpgradeTimes!C8</f>
        <v>124</v>
      </c>
    </row>
    <row r="4" spans="1:11" x14ac:dyDescent="0.3">
      <c r="A4" t="s">
        <v>38</v>
      </c>
      <c r="B4">
        <v>612</v>
      </c>
      <c r="C4">
        <v>1</v>
      </c>
      <c r="D4">
        <v>2</v>
      </c>
      <c r="E4" s="4">
        <v>0.40110337962962966</v>
      </c>
      <c r="H4" t="s">
        <v>13</v>
      </c>
      <c r="I4" s="51">
        <f>UpgradeTimes!C9</f>
        <v>124</v>
      </c>
    </row>
    <row r="5" spans="1:11" ht="15" thickBot="1" x14ac:dyDescent="0.35">
      <c r="A5" t="s">
        <v>39</v>
      </c>
      <c r="B5">
        <v>498</v>
      </c>
      <c r="C5">
        <v>185</v>
      </c>
      <c r="D5">
        <v>65</v>
      </c>
      <c r="E5" s="42"/>
    </row>
    <row r="6" spans="1:11" x14ac:dyDescent="0.3">
      <c r="A6" t="s">
        <v>40</v>
      </c>
      <c r="B6">
        <v>111</v>
      </c>
      <c r="C6">
        <v>360</v>
      </c>
      <c r="D6">
        <v>76</v>
      </c>
      <c r="I6" t="s">
        <v>26</v>
      </c>
      <c r="J6" t="s">
        <v>27</v>
      </c>
      <c r="K6" t="s">
        <v>28</v>
      </c>
    </row>
    <row r="7" spans="1:11" x14ac:dyDescent="0.3">
      <c r="A7" t="s">
        <v>41</v>
      </c>
      <c r="B7">
        <v>31</v>
      </c>
      <c r="C7">
        <v>662</v>
      </c>
      <c r="D7">
        <v>47</v>
      </c>
      <c r="E7" s="7">
        <v>0.40254173611111116</v>
      </c>
      <c r="H7" t="s">
        <v>25</v>
      </c>
      <c r="I7">
        <f>SUM(B2:B4)</f>
        <v>1488</v>
      </c>
      <c r="J7">
        <f t="shared" ref="J7:K7" si="0">SUM(C2:C4)</f>
        <v>5</v>
      </c>
      <c r="K7">
        <f t="shared" si="0"/>
        <v>93</v>
      </c>
    </row>
    <row r="8" spans="1:11" x14ac:dyDescent="0.3">
      <c r="A8" t="s">
        <v>42</v>
      </c>
      <c r="B8">
        <v>41</v>
      </c>
      <c r="C8">
        <v>370</v>
      </c>
      <c r="D8">
        <v>2</v>
      </c>
      <c r="H8" t="s">
        <v>29</v>
      </c>
      <c r="I8">
        <f>I7/$I$3</f>
        <v>12</v>
      </c>
      <c r="J8">
        <f>J7/$I$3</f>
        <v>4.0322580645161289E-2</v>
      </c>
      <c r="K8">
        <f>K7/$I$3</f>
        <v>0.75</v>
      </c>
    </row>
    <row r="10" spans="1:11" x14ac:dyDescent="0.3">
      <c r="H10" t="s">
        <v>30</v>
      </c>
      <c r="I10">
        <f>SUM(I7:J7)</f>
        <v>1493</v>
      </c>
    </row>
    <row r="11" spans="1:11" x14ac:dyDescent="0.3">
      <c r="H11" t="s">
        <v>29</v>
      </c>
      <c r="I11">
        <f>I10/I4</f>
        <v>12.040322580645162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84B4-8262-454D-9717-8955D76113E8}">
  <dimension ref="A1:K11"/>
  <sheetViews>
    <sheetView workbookViewId="0">
      <selection activeCell="E15" sqref="E15"/>
    </sheetView>
  </sheetViews>
  <sheetFormatPr defaultRowHeight="14.4" x14ac:dyDescent="0.3"/>
  <cols>
    <col min="1" max="1" width="23.21875" bestFit="1" customWidth="1"/>
    <col min="2" max="3" width="23.88671875" bestFit="1" customWidth="1"/>
    <col min="4" max="4" width="26.21875" bestFit="1" customWidth="1"/>
    <col min="5" max="5" width="17.21875" bestFit="1" customWidth="1"/>
    <col min="8" max="8" width="11.6640625" bestFit="1" customWidth="1"/>
  </cols>
  <sheetData>
    <row r="1" spans="1:11" ht="15" thickBot="1" x14ac:dyDescent="0.35">
      <c r="A1" s="1" t="s">
        <v>20</v>
      </c>
      <c r="B1" s="2" t="s">
        <v>21</v>
      </c>
      <c r="C1" s="46" t="s">
        <v>22</v>
      </c>
      <c r="D1" t="s">
        <v>24</v>
      </c>
      <c r="E1" s="1" t="s">
        <v>23</v>
      </c>
      <c r="H1" s="19" t="s">
        <v>11</v>
      </c>
      <c r="I1" s="47">
        <f>UpgradeTimes!D6</f>
        <v>1.4382175925926055E-3</v>
      </c>
      <c r="K1" s="5">
        <v>0.41128327546296295</v>
      </c>
    </row>
    <row r="2" spans="1:11" ht="15" thickBot="1" x14ac:dyDescent="0.35">
      <c r="A2" t="s">
        <v>48</v>
      </c>
      <c r="B2">
        <v>609</v>
      </c>
      <c r="C2">
        <v>2</v>
      </c>
      <c r="D2">
        <v>2</v>
      </c>
      <c r="E2" s="1"/>
      <c r="H2" s="23" t="s">
        <v>6</v>
      </c>
      <c r="I2" s="47">
        <f>UpgradeTimes!D7</f>
        <v>1.4382175925926055E-3</v>
      </c>
      <c r="K2" s="9">
        <v>0.41272149305555555</v>
      </c>
    </row>
    <row r="3" spans="1:11" x14ac:dyDescent="0.3">
      <c r="A3" t="s">
        <v>43</v>
      </c>
      <c r="B3">
        <v>629</v>
      </c>
      <c r="C3">
        <v>2</v>
      </c>
      <c r="D3">
        <v>2</v>
      </c>
      <c r="E3" s="5">
        <v>0.41128327546296295</v>
      </c>
      <c r="H3" s="19" t="s">
        <v>12</v>
      </c>
      <c r="I3" s="51">
        <f>UpgradeTimes!D8</f>
        <v>124</v>
      </c>
    </row>
    <row r="4" spans="1:11" ht="15" thickBot="1" x14ac:dyDescent="0.35">
      <c r="A4" t="s">
        <v>44</v>
      </c>
      <c r="B4">
        <v>317</v>
      </c>
      <c r="C4">
        <v>2</v>
      </c>
      <c r="D4">
        <v>85</v>
      </c>
      <c r="E4" s="8"/>
      <c r="H4" s="31" t="s">
        <v>13</v>
      </c>
      <c r="I4" s="51">
        <f>UpgradeTimes!D9</f>
        <v>124</v>
      </c>
    </row>
    <row r="5" spans="1:11" x14ac:dyDescent="0.3">
      <c r="A5" t="s">
        <v>45</v>
      </c>
      <c r="B5">
        <v>104</v>
      </c>
      <c r="C5">
        <v>529</v>
      </c>
      <c r="D5">
        <v>63</v>
      </c>
      <c r="E5" s="9">
        <v>0.41272149305555555</v>
      </c>
    </row>
    <row r="6" spans="1:11" ht="15" thickBot="1" x14ac:dyDescent="0.35">
      <c r="A6" t="s">
        <v>46</v>
      </c>
      <c r="B6">
        <v>52</v>
      </c>
      <c r="C6">
        <v>602</v>
      </c>
      <c r="D6">
        <v>25</v>
      </c>
      <c r="E6" s="42"/>
      <c r="I6" t="s">
        <v>26</v>
      </c>
      <c r="J6" t="s">
        <v>27</v>
      </c>
      <c r="K6" t="s">
        <v>28</v>
      </c>
    </row>
    <row r="7" spans="1:11" x14ac:dyDescent="0.3">
      <c r="A7" t="s">
        <v>47</v>
      </c>
      <c r="B7">
        <v>21</v>
      </c>
      <c r="C7">
        <v>172</v>
      </c>
      <c r="D7">
        <v>25</v>
      </c>
      <c r="H7" t="s">
        <v>25</v>
      </c>
      <c r="I7">
        <f>SUM(B3:B5)</f>
        <v>1050</v>
      </c>
      <c r="J7">
        <f t="shared" ref="J7:K7" si="0">SUM(C3:C5)</f>
        <v>533</v>
      </c>
      <c r="K7">
        <f t="shared" si="0"/>
        <v>150</v>
      </c>
    </row>
    <row r="8" spans="1:11" x14ac:dyDescent="0.3">
      <c r="H8" t="s">
        <v>29</v>
      </c>
      <c r="I8">
        <f>I7/$I$3</f>
        <v>8.4677419354838701</v>
      </c>
      <c r="J8">
        <f>J7/$I$3</f>
        <v>4.2983870967741939</v>
      </c>
      <c r="K8">
        <f>K7/$I$3</f>
        <v>1.2096774193548387</v>
      </c>
    </row>
    <row r="10" spans="1:11" x14ac:dyDescent="0.3">
      <c r="H10" t="s">
        <v>30</v>
      </c>
      <c r="I10">
        <f>SUM(I7:J7)</f>
        <v>1583</v>
      </c>
    </row>
    <row r="11" spans="1:11" x14ac:dyDescent="0.3">
      <c r="H11" t="s">
        <v>29</v>
      </c>
      <c r="I11">
        <f>I10/I4</f>
        <v>12.766129032258064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1202-D452-4D6E-8E51-5790C27BA6B6}">
  <dimension ref="A1:K11"/>
  <sheetViews>
    <sheetView workbookViewId="0">
      <selection activeCell="E14" sqref="E1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12.77734375" bestFit="1" customWidth="1"/>
    <col min="5" max="6" width="14.33203125" bestFit="1" customWidth="1"/>
    <col min="8" max="8" width="11.6640625" bestFit="1" customWidth="1"/>
  </cols>
  <sheetData>
    <row r="1" spans="1:11" ht="15" thickBot="1" x14ac:dyDescent="0.35">
      <c r="A1" s="1" t="s">
        <v>20</v>
      </c>
      <c r="B1" s="45" t="s">
        <v>21</v>
      </c>
      <c r="C1" s="46" t="s">
        <v>22</v>
      </c>
      <c r="D1" t="s">
        <v>24</v>
      </c>
      <c r="E1" s="1" t="s">
        <v>23</v>
      </c>
      <c r="H1" s="19" t="s">
        <v>11</v>
      </c>
      <c r="I1" s="47">
        <f>UpgradeTimes!E6</f>
        <v>1.3699768518518063E-3</v>
      </c>
      <c r="K1" s="4">
        <v>0.42151155092592596</v>
      </c>
    </row>
    <row r="2" spans="1:11" ht="15" thickBot="1" x14ac:dyDescent="0.35">
      <c r="A2" t="s">
        <v>49</v>
      </c>
      <c r="B2">
        <v>758</v>
      </c>
      <c r="C2">
        <v>2</v>
      </c>
      <c r="D2">
        <v>4</v>
      </c>
      <c r="E2" s="1"/>
      <c r="H2" s="23" t="s">
        <v>6</v>
      </c>
      <c r="I2" s="47">
        <f>UpgradeTimes!E7</f>
        <v>1.3699768518518063E-3</v>
      </c>
      <c r="K2" s="7">
        <v>0.42288152777777777</v>
      </c>
    </row>
    <row r="3" spans="1:11" ht="15" thickBot="1" x14ac:dyDescent="0.35">
      <c r="A3" t="s">
        <v>50</v>
      </c>
      <c r="B3">
        <v>595</v>
      </c>
      <c r="C3">
        <v>2</v>
      </c>
      <c r="D3">
        <v>3</v>
      </c>
      <c r="E3" s="9"/>
      <c r="H3" s="19" t="s">
        <v>12</v>
      </c>
      <c r="I3">
        <f>UpgradeTimes!E8</f>
        <v>118</v>
      </c>
    </row>
    <row r="4" spans="1:11" ht="15" thickBot="1" x14ac:dyDescent="0.35">
      <c r="A4" t="s">
        <v>51</v>
      </c>
      <c r="B4">
        <v>600</v>
      </c>
      <c r="C4">
        <v>2</v>
      </c>
      <c r="D4">
        <v>17</v>
      </c>
      <c r="E4" s="4">
        <v>0.42151155092592596</v>
      </c>
      <c r="H4" s="31" t="s">
        <v>13</v>
      </c>
      <c r="I4">
        <f>UpgradeTimes!E9</f>
        <v>118</v>
      </c>
    </row>
    <row r="5" spans="1:11" x14ac:dyDescent="0.3">
      <c r="A5" t="s">
        <v>52</v>
      </c>
      <c r="B5">
        <v>143</v>
      </c>
      <c r="C5">
        <v>201</v>
      </c>
      <c r="D5">
        <v>101</v>
      </c>
      <c r="E5" s="9"/>
    </row>
    <row r="6" spans="1:11" x14ac:dyDescent="0.3">
      <c r="A6" t="s">
        <v>53</v>
      </c>
      <c r="B6">
        <v>45</v>
      </c>
      <c r="C6">
        <v>572</v>
      </c>
      <c r="D6">
        <v>70</v>
      </c>
      <c r="E6" s="7">
        <v>0.42288152777777777</v>
      </c>
      <c r="I6" t="s">
        <v>26</v>
      </c>
      <c r="J6" t="s">
        <v>27</v>
      </c>
      <c r="K6" t="s">
        <v>28</v>
      </c>
    </row>
    <row r="7" spans="1:11" x14ac:dyDescent="0.3">
      <c r="A7" t="s">
        <v>54</v>
      </c>
      <c r="B7">
        <v>62</v>
      </c>
      <c r="C7">
        <v>632</v>
      </c>
      <c r="D7">
        <v>12</v>
      </c>
      <c r="H7" t="s">
        <v>25</v>
      </c>
      <c r="I7">
        <f>SUM(B3:B5)</f>
        <v>1338</v>
      </c>
      <c r="J7">
        <f t="shared" ref="J7:K7" si="0">SUM(C3:C5)</f>
        <v>205</v>
      </c>
      <c r="K7">
        <f t="shared" si="0"/>
        <v>121</v>
      </c>
    </row>
    <row r="8" spans="1:11" x14ac:dyDescent="0.3">
      <c r="A8" t="s">
        <v>55</v>
      </c>
      <c r="B8">
        <v>62</v>
      </c>
      <c r="C8">
        <v>20</v>
      </c>
      <c r="H8" t="s">
        <v>29</v>
      </c>
      <c r="I8">
        <f>I7/$I$3</f>
        <v>11.338983050847459</v>
      </c>
      <c r="J8">
        <f>J7/$I$3</f>
        <v>1.7372881355932204</v>
      </c>
      <c r="K8">
        <f>K7/$I$3</f>
        <v>1.0254237288135593</v>
      </c>
    </row>
    <row r="10" spans="1:11" x14ac:dyDescent="0.3">
      <c r="H10" t="s">
        <v>30</v>
      </c>
      <c r="I10">
        <f>SUM(I7:J7)</f>
        <v>1543</v>
      </c>
    </row>
    <row r="11" spans="1:11" x14ac:dyDescent="0.3">
      <c r="H11" t="s">
        <v>29</v>
      </c>
      <c r="I11">
        <f>I10/I4</f>
        <v>13.076271186440678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033D-0D3D-44CE-9EA5-D5E033F55EBE}">
  <dimension ref="A1:K11"/>
  <sheetViews>
    <sheetView workbookViewId="0">
      <selection activeCell="E15" sqref="E15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12.77734375" bestFit="1" customWidth="1"/>
    <col min="5" max="6" width="14.33203125" bestFit="1" customWidth="1"/>
    <col min="8" max="8" width="11.6640625" bestFit="1" customWidth="1"/>
  </cols>
  <sheetData>
    <row r="1" spans="1:11" ht="15" thickBot="1" x14ac:dyDescent="0.35">
      <c r="A1" s="1" t="s">
        <v>20</v>
      </c>
      <c r="B1" s="45" t="s">
        <v>21</v>
      </c>
      <c r="C1" s="46" t="s">
        <v>22</v>
      </c>
      <c r="D1" t="s">
        <v>24</v>
      </c>
      <c r="E1" s="1" t="s">
        <v>23</v>
      </c>
      <c r="H1" s="19" t="s">
        <v>11</v>
      </c>
      <c r="I1" s="47">
        <f>UpgradeTimes!F6</f>
        <v>1.4363078703704124E-3</v>
      </c>
      <c r="K1" s="5">
        <v>0.43176865740740739</v>
      </c>
    </row>
    <row r="2" spans="1:11" ht="15" thickBot="1" x14ac:dyDescent="0.35">
      <c r="A2" t="s">
        <v>56</v>
      </c>
      <c r="B2">
        <v>272</v>
      </c>
      <c r="C2">
        <v>2</v>
      </c>
      <c r="D2">
        <v>85</v>
      </c>
      <c r="E2" s="1"/>
      <c r="H2" s="23" t="s">
        <v>6</v>
      </c>
      <c r="I2" s="47">
        <f>UpgradeTimes!F7</f>
        <v>1.4363078703704124E-3</v>
      </c>
      <c r="K2" s="9">
        <v>0.4332049652777778</v>
      </c>
    </row>
    <row r="3" spans="1:11" x14ac:dyDescent="0.3">
      <c r="A3" t="s">
        <v>57</v>
      </c>
      <c r="B3">
        <v>612</v>
      </c>
      <c r="C3">
        <v>2</v>
      </c>
      <c r="D3">
        <v>2</v>
      </c>
      <c r="E3" s="9"/>
      <c r="H3" s="19" t="s">
        <v>12</v>
      </c>
      <c r="I3">
        <f>UpgradeTimes!F8</f>
        <v>124</v>
      </c>
    </row>
    <row r="4" spans="1:11" ht="15" thickBot="1" x14ac:dyDescent="0.35">
      <c r="A4" t="s">
        <v>58</v>
      </c>
      <c r="B4">
        <v>604</v>
      </c>
      <c r="C4">
        <v>2</v>
      </c>
      <c r="D4">
        <v>2</v>
      </c>
      <c r="E4" s="8"/>
      <c r="H4" s="31" t="s">
        <v>13</v>
      </c>
      <c r="I4">
        <f>UpgradeTimes!F9</f>
        <v>124</v>
      </c>
    </row>
    <row r="5" spans="1:11" x14ac:dyDescent="0.3">
      <c r="A5" t="s">
        <v>59</v>
      </c>
      <c r="B5">
        <v>533</v>
      </c>
      <c r="C5">
        <v>62</v>
      </c>
      <c r="D5">
        <v>44</v>
      </c>
      <c r="E5" s="5">
        <v>0.43176865740740739</v>
      </c>
    </row>
    <row r="6" spans="1:11" ht="15" thickBot="1" x14ac:dyDescent="0.35">
      <c r="A6" t="s">
        <v>60</v>
      </c>
      <c r="B6">
        <v>112</v>
      </c>
      <c r="C6">
        <v>301</v>
      </c>
      <c r="D6">
        <v>100</v>
      </c>
      <c r="E6" s="42"/>
      <c r="I6" t="s">
        <v>26</v>
      </c>
      <c r="J6" t="s">
        <v>27</v>
      </c>
      <c r="K6" t="s">
        <v>28</v>
      </c>
    </row>
    <row r="7" spans="1:11" x14ac:dyDescent="0.3">
      <c r="A7" t="s">
        <v>61</v>
      </c>
      <c r="B7">
        <v>38</v>
      </c>
      <c r="C7">
        <v>556</v>
      </c>
      <c r="D7">
        <v>61</v>
      </c>
      <c r="E7" s="9">
        <v>0.4332049652777778</v>
      </c>
      <c r="H7" t="s">
        <v>25</v>
      </c>
      <c r="I7">
        <f>SUM(B3:B5)</f>
        <v>1749</v>
      </c>
      <c r="J7">
        <f t="shared" ref="J7:K7" si="0">SUM(C3:C5)</f>
        <v>66</v>
      </c>
      <c r="K7">
        <f t="shared" si="0"/>
        <v>48</v>
      </c>
    </row>
    <row r="8" spans="1:11" x14ac:dyDescent="0.3">
      <c r="A8" t="s">
        <v>62</v>
      </c>
      <c r="B8">
        <v>46</v>
      </c>
      <c r="C8">
        <v>535</v>
      </c>
      <c r="D8">
        <v>2</v>
      </c>
      <c r="H8" t="s">
        <v>29</v>
      </c>
      <c r="I8">
        <f>I7/$I$3</f>
        <v>14.10483870967742</v>
      </c>
      <c r="J8">
        <f>J7/$I$3</f>
        <v>0.532258064516129</v>
      </c>
      <c r="K8">
        <f>K7/$I$3</f>
        <v>0.38709677419354838</v>
      </c>
    </row>
    <row r="10" spans="1:11" x14ac:dyDescent="0.3">
      <c r="H10" t="s">
        <v>30</v>
      </c>
      <c r="I10">
        <f>SUM(I7:J7)</f>
        <v>1815</v>
      </c>
    </row>
    <row r="11" spans="1:11" x14ac:dyDescent="0.3">
      <c r="H11" t="s">
        <v>29</v>
      </c>
      <c r="I11">
        <f>I10/I4</f>
        <v>14.637096774193548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0043-64E0-40F5-BCE2-14D128F7E14D}">
  <dimension ref="A1:K12"/>
  <sheetViews>
    <sheetView workbookViewId="0">
      <selection activeCell="F12" sqref="F12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12.77734375" bestFit="1" customWidth="1"/>
    <col min="5" max="6" width="14.33203125" bestFit="1" customWidth="1"/>
    <col min="8" max="8" width="11.6640625" bestFit="1" customWidth="1"/>
  </cols>
  <sheetData>
    <row r="1" spans="1:11" ht="15" thickBot="1" x14ac:dyDescent="0.35">
      <c r="A1" s="37" t="s">
        <v>20</v>
      </c>
      <c r="B1" s="40" t="s">
        <v>21</v>
      </c>
      <c r="C1" s="41" t="s">
        <v>22</v>
      </c>
      <c r="D1" s="52" t="s">
        <v>24</v>
      </c>
      <c r="E1" s="37" t="s">
        <v>23</v>
      </c>
      <c r="H1" s="19" t="s">
        <v>11</v>
      </c>
      <c r="I1" s="47">
        <f>UpgradeTimes!G6</f>
        <v>1.5610300925925635E-3</v>
      </c>
      <c r="K1" s="4">
        <v>0.44194337962962965</v>
      </c>
    </row>
    <row r="2" spans="1:11" ht="15" thickBot="1" x14ac:dyDescent="0.35">
      <c r="A2" t="s">
        <v>63</v>
      </c>
      <c r="B2">
        <v>621</v>
      </c>
      <c r="C2">
        <v>2</v>
      </c>
      <c r="D2">
        <v>2</v>
      </c>
      <c r="E2" s="8"/>
      <c r="H2" s="23" t="s">
        <v>6</v>
      </c>
      <c r="I2">
        <f>UpgradeTimes!G7</f>
        <v>1.5610300925925635E-3</v>
      </c>
      <c r="K2" s="7">
        <v>0.44350440972222221</v>
      </c>
    </row>
    <row r="3" spans="1:11" x14ac:dyDescent="0.3">
      <c r="A3" t="s">
        <v>64</v>
      </c>
      <c r="B3">
        <v>612</v>
      </c>
      <c r="C3">
        <v>2</v>
      </c>
      <c r="D3">
        <v>2</v>
      </c>
      <c r="E3" s="4">
        <v>0.44194337962962965</v>
      </c>
      <c r="H3" s="19" t="s">
        <v>12</v>
      </c>
      <c r="I3">
        <f>UpgradeTimes!G8</f>
        <v>135</v>
      </c>
    </row>
    <row r="4" spans="1:11" ht="15" thickBot="1" x14ac:dyDescent="0.35">
      <c r="A4" t="s">
        <v>65</v>
      </c>
      <c r="B4">
        <v>383</v>
      </c>
      <c r="C4">
        <v>2</v>
      </c>
      <c r="D4">
        <v>90</v>
      </c>
      <c r="E4" s="9"/>
      <c r="H4" s="31" t="s">
        <v>13</v>
      </c>
      <c r="I4">
        <f>UpgradeTimes!G9</f>
        <v>135</v>
      </c>
    </row>
    <row r="5" spans="1:11" x14ac:dyDescent="0.3">
      <c r="A5" t="s">
        <v>66</v>
      </c>
      <c r="B5">
        <v>109</v>
      </c>
      <c r="C5">
        <v>544</v>
      </c>
      <c r="D5">
        <v>69</v>
      </c>
      <c r="E5" s="8"/>
    </row>
    <row r="6" spans="1:11" x14ac:dyDescent="0.3">
      <c r="A6" t="s">
        <v>67</v>
      </c>
      <c r="B6">
        <v>38</v>
      </c>
      <c r="C6">
        <v>576</v>
      </c>
      <c r="D6">
        <v>40</v>
      </c>
      <c r="E6" s="7">
        <v>0.44350440972222221</v>
      </c>
    </row>
    <row r="7" spans="1:11" x14ac:dyDescent="0.3">
      <c r="A7" t="s">
        <v>68</v>
      </c>
      <c r="B7">
        <v>32</v>
      </c>
      <c r="C7">
        <v>292</v>
      </c>
      <c r="I7" t="s">
        <v>26</v>
      </c>
      <c r="J7" t="s">
        <v>27</v>
      </c>
      <c r="K7" t="s">
        <v>28</v>
      </c>
    </row>
    <row r="8" spans="1:11" x14ac:dyDescent="0.3">
      <c r="A8" t="s">
        <v>69</v>
      </c>
      <c r="B8">
        <v>25</v>
      </c>
      <c r="C8">
        <v>25</v>
      </c>
      <c r="H8" t="s">
        <v>25</v>
      </c>
      <c r="I8">
        <f>SUM(B3:B4)</f>
        <v>995</v>
      </c>
      <c r="J8">
        <f>SUM(C3:C4)</f>
        <v>4</v>
      </c>
      <c r="K8">
        <f>SUM(D3:D4)</f>
        <v>92</v>
      </c>
    </row>
    <row r="9" spans="1:11" x14ac:dyDescent="0.3">
      <c r="H9" t="s">
        <v>29</v>
      </c>
      <c r="I9">
        <f>I8/$I$2</f>
        <v>637399.62779801444</v>
      </c>
      <c r="J9">
        <f>J8/$I$2</f>
        <v>2562.4105640121184</v>
      </c>
      <c r="K9">
        <f>K8/$I$2</f>
        <v>58935.442972278724</v>
      </c>
    </row>
    <row r="11" spans="1:11" x14ac:dyDescent="0.3">
      <c r="H11" t="s">
        <v>30</v>
      </c>
      <c r="I11">
        <f>SUM(I8:J8)</f>
        <v>999</v>
      </c>
    </row>
    <row r="12" spans="1:11" x14ac:dyDescent="0.3">
      <c r="H12" t="s">
        <v>29</v>
      </c>
      <c r="I12">
        <f>I11/I3</f>
        <v>7.4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E0E-9567-43EA-9343-94853172EF63}">
  <dimension ref="A1:K11"/>
  <sheetViews>
    <sheetView workbookViewId="0">
      <selection activeCell="F4" sqref="F4"/>
    </sheetView>
  </sheetViews>
  <sheetFormatPr defaultRowHeight="14.4" x14ac:dyDescent="0.3"/>
  <cols>
    <col min="1" max="1" width="23.21875" bestFit="1" customWidth="1"/>
    <col min="2" max="3" width="22.77734375" bestFit="1" customWidth="1"/>
    <col min="4" max="4" width="12.77734375" bestFit="1" customWidth="1"/>
    <col min="5" max="6" width="14.33203125" bestFit="1" customWidth="1"/>
    <col min="8" max="8" width="11.6640625" bestFit="1" customWidth="1"/>
  </cols>
  <sheetData>
    <row r="1" spans="1:11" ht="15" thickBot="1" x14ac:dyDescent="0.35">
      <c r="A1" s="37" t="s">
        <v>20</v>
      </c>
      <c r="B1" s="40" t="s">
        <v>21</v>
      </c>
      <c r="C1" s="41" t="s">
        <v>22</v>
      </c>
      <c r="D1" s="52" t="s">
        <v>24</v>
      </c>
      <c r="E1" s="37" t="s">
        <v>23</v>
      </c>
      <c r="H1" s="19" t="s">
        <v>11</v>
      </c>
      <c r="I1" s="47">
        <f>UpgradeTimes!H6</f>
        <v>1.3442013888889104E-3</v>
      </c>
      <c r="K1" s="5">
        <v>0.45210870370370371</v>
      </c>
    </row>
    <row r="2" spans="1:11" ht="15" thickBot="1" x14ac:dyDescent="0.35">
      <c r="A2" t="s">
        <v>70</v>
      </c>
      <c r="B2">
        <v>606</v>
      </c>
      <c r="C2">
        <v>1</v>
      </c>
      <c r="D2">
        <v>2</v>
      </c>
      <c r="E2" s="9"/>
      <c r="H2" s="23" t="s">
        <v>6</v>
      </c>
      <c r="I2">
        <f>UpgradeTimes!H7</f>
        <v>1.3442013888889104E-3</v>
      </c>
      <c r="K2" s="9">
        <v>0.45345290509259262</v>
      </c>
    </row>
    <row r="3" spans="1:11" x14ac:dyDescent="0.3">
      <c r="A3" t="s">
        <v>71</v>
      </c>
      <c r="B3">
        <v>593</v>
      </c>
      <c r="C3">
        <v>2</v>
      </c>
      <c r="D3">
        <v>2</v>
      </c>
      <c r="E3" s="5">
        <v>0.45210870370370371</v>
      </c>
      <c r="H3" s="19" t="s">
        <v>12</v>
      </c>
      <c r="I3">
        <f>UpgradeTimes!H8</f>
        <v>116</v>
      </c>
    </row>
    <row r="4" spans="1:11" ht="15" thickBot="1" x14ac:dyDescent="0.35">
      <c r="A4" t="s">
        <v>72</v>
      </c>
      <c r="B4">
        <v>171</v>
      </c>
      <c r="C4">
        <v>2</v>
      </c>
      <c r="D4">
        <v>145</v>
      </c>
      <c r="E4" s="9"/>
      <c r="H4" s="31" t="s">
        <v>13</v>
      </c>
      <c r="I4">
        <f>UpgradeTimes!H9</f>
        <v>116</v>
      </c>
    </row>
    <row r="5" spans="1:11" x14ac:dyDescent="0.3">
      <c r="A5" t="s">
        <v>73</v>
      </c>
      <c r="B5">
        <v>46</v>
      </c>
      <c r="C5">
        <v>567</v>
      </c>
      <c r="D5">
        <v>70</v>
      </c>
      <c r="E5" s="9">
        <v>0.45345290509259262</v>
      </c>
    </row>
    <row r="6" spans="1:11" ht="15" thickBot="1" x14ac:dyDescent="0.35">
      <c r="A6" t="s">
        <v>74</v>
      </c>
      <c r="B6">
        <v>62</v>
      </c>
      <c r="C6">
        <v>557</v>
      </c>
      <c r="D6">
        <v>2</v>
      </c>
      <c r="E6" s="42"/>
      <c r="I6" t="s">
        <v>26</v>
      </c>
      <c r="J6" t="s">
        <v>27</v>
      </c>
      <c r="K6" t="s">
        <v>28</v>
      </c>
    </row>
    <row r="7" spans="1:11" x14ac:dyDescent="0.3">
      <c r="A7" t="s">
        <v>75</v>
      </c>
      <c r="B7">
        <v>62</v>
      </c>
      <c r="C7">
        <v>2</v>
      </c>
      <c r="H7" t="s">
        <v>25</v>
      </c>
      <c r="I7">
        <f>SUM(B2:B4)</f>
        <v>1370</v>
      </c>
      <c r="J7">
        <f>SUM(C2:C4)</f>
        <v>5</v>
      </c>
      <c r="K7">
        <f>SUM(D2:D4)</f>
        <v>149</v>
      </c>
    </row>
    <row r="8" spans="1:11" x14ac:dyDescent="0.3">
      <c r="H8" t="s">
        <v>29</v>
      </c>
      <c r="I8">
        <f>I7/$I$2</f>
        <v>1019192.5193087431</v>
      </c>
      <c r="J8">
        <f>J7/$I$2</f>
        <v>3719.6807274041716</v>
      </c>
      <c r="K8">
        <f>K7/$I$2</f>
        <v>110846.48567664431</v>
      </c>
    </row>
    <row r="10" spans="1:11" x14ac:dyDescent="0.3">
      <c r="H10" t="s">
        <v>30</v>
      </c>
      <c r="I10">
        <f>SUM(I7:J7)</f>
        <v>1375</v>
      </c>
    </row>
    <row r="11" spans="1:11" x14ac:dyDescent="0.3">
      <c r="H11" t="s">
        <v>29</v>
      </c>
      <c r="I11">
        <f>I10/I3</f>
        <v>11.853448275862069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5F22-B1E1-4AD8-920B-97AF8B1C2709}">
  <dimension ref="A1:K11"/>
  <sheetViews>
    <sheetView workbookViewId="0">
      <selection activeCell="E13" sqref="E13"/>
    </sheetView>
  </sheetViews>
  <sheetFormatPr defaultRowHeight="14.4" x14ac:dyDescent="0.3"/>
  <cols>
    <col min="1" max="1" width="23.21875" bestFit="1" customWidth="1"/>
    <col min="2" max="3" width="23.88671875" bestFit="1" customWidth="1"/>
    <col min="4" max="4" width="26.21875" bestFit="1" customWidth="1"/>
    <col min="5" max="5" width="12.77734375" bestFit="1" customWidth="1"/>
    <col min="6" max="6" width="7.77734375" customWidth="1"/>
    <col min="8" max="8" width="11.6640625" bestFit="1" customWidth="1"/>
  </cols>
  <sheetData>
    <row r="1" spans="1:11" ht="15" thickBot="1" x14ac:dyDescent="0.35">
      <c r="A1" s="1" t="s">
        <v>20</v>
      </c>
      <c r="B1" s="2" t="s">
        <v>21</v>
      </c>
      <c r="C1" s="2" t="s">
        <v>22</v>
      </c>
      <c r="D1" s="37" t="s">
        <v>24</v>
      </c>
      <c r="E1" s="1" t="s">
        <v>23</v>
      </c>
      <c r="H1" s="19" t="s">
        <v>11</v>
      </c>
      <c r="I1" s="47">
        <f>UpgradeTimes!I6</f>
        <v>1.549374999999964E-3</v>
      </c>
      <c r="K1" s="4">
        <v>0.46232369212962965</v>
      </c>
    </row>
    <row r="2" spans="1:11" ht="15" thickBot="1" x14ac:dyDescent="0.35">
      <c r="A2" t="s">
        <v>76</v>
      </c>
      <c r="B2">
        <v>609</v>
      </c>
      <c r="C2">
        <v>2</v>
      </c>
      <c r="D2">
        <v>2</v>
      </c>
      <c r="E2" s="43"/>
      <c r="H2" s="23" t="s">
        <v>6</v>
      </c>
      <c r="I2" s="47">
        <f>UpgradeTimes!I7</f>
        <v>1.549374999999964E-3</v>
      </c>
      <c r="K2" s="7">
        <v>0.46387306712962961</v>
      </c>
    </row>
    <row r="3" spans="1:11" ht="15" thickBot="1" x14ac:dyDescent="0.35">
      <c r="A3" t="s">
        <v>77</v>
      </c>
      <c r="B3">
        <v>611</v>
      </c>
      <c r="C3">
        <v>2</v>
      </c>
      <c r="D3">
        <v>2</v>
      </c>
      <c r="E3" s="38"/>
      <c r="H3" s="19" t="s">
        <v>12</v>
      </c>
      <c r="I3">
        <f>UpgradeTimes!I8</f>
        <v>134</v>
      </c>
    </row>
    <row r="4" spans="1:11" ht="15" thickBot="1" x14ac:dyDescent="0.35">
      <c r="A4" t="s">
        <v>78</v>
      </c>
      <c r="B4">
        <v>484</v>
      </c>
      <c r="C4">
        <v>34</v>
      </c>
      <c r="D4">
        <v>53</v>
      </c>
      <c r="E4" s="4">
        <v>0.46232369212962965</v>
      </c>
      <c r="H4" s="31" t="s">
        <v>13</v>
      </c>
      <c r="I4">
        <f>UpgradeTimes!I9</f>
        <v>134</v>
      </c>
    </row>
    <row r="5" spans="1:11" x14ac:dyDescent="0.3">
      <c r="A5" t="s">
        <v>79</v>
      </c>
      <c r="B5">
        <v>109</v>
      </c>
      <c r="C5">
        <v>278</v>
      </c>
      <c r="D5">
        <v>80</v>
      </c>
      <c r="E5" s="38"/>
    </row>
    <row r="6" spans="1:11" x14ac:dyDescent="0.3">
      <c r="A6" t="s">
        <v>80</v>
      </c>
      <c r="B6">
        <v>38</v>
      </c>
      <c r="C6">
        <v>546</v>
      </c>
      <c r="D6">
        <v>65</v>
      </c>
      <c r="E6" s="7">
        <v>0.46387306712962961</v>
      </c>
      <c r="I6" t="s">
        <v>26</v>
      </c>
      <c r="J6" t="s">
        <v>27</v>
      </c>
      <c r="K6" t="s">
        <v>28</v>
      </c>
    </row>
    <row r="7" spans="1:11" x14ac:dyDescent="0.3">
      <c r="A7" t="s">
        <v>81</v>
      </c>
      <c r="B7">
        <v>47</v>
      </c>
      <c r="C7">
        <v>447</v>
      </c>
      <c r="D7">
        <v>1</v>
      </c>
      <c r="H7" t="s">
        <v>25</v>
      </c>
      <c r="I7">
        <f>SUM(B2:B4)</f>
        <v>1704</v>
      </c>
      <c r="J7">
        <f t="shared" ref="J7:K7" si="0">SUM(C2:C4)</f>
        <v>38</v>
      </c>
      <c r="K7">
        <f t="shared" si="0"/>
        <v>57</v>
      </c>
    </row>
    <row r="8" spans="1:11" x14ac:dyDescent="0.3">
      <c r="H8" t="s">
        <v>29</v>
      </c>
      <c r="I8">
        <f>I7/$I$3</f>
        <v>12.716417910447761</v>
      </c>
      <c r="J8">
        <f>J7/$I$3</f>
        <v>0.28358208955223879</v>
      </c>
      <c r="K8">
        <f>K7/$I$3</f>
        <v>0.42537313432835822</v>
      </c>
    </row>
    <row r="10" spans="1:11" x14ac:dyDescent="0.3">
      <c r="H10" t="s">
        <v>30</v>
      </c>
      <c r="I10">
        <f>SUM(I7:J7)</f>
        <v>1742</v>
      </c>
    </row>
    <row r="11" spans="1:11" x14ac:dyDescent="0.3">
      <c r="H11" t="s">
        <v>29</v>
      </c>
      <c r="I11">
        <f>I10/I4</f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56BD-0EDA-4427-ABBC-DB16EAC315C5}">
  <dimension ref="A1:K11"/>
  <sheetViews>
    <sheetView workbookViewId="0">
      <selection activeCell="E14" sqref="E14"/>
    </sheetView>
  </sheetViews>
  <sheetFormatPr defaultRowHeight="14.4" x14ac:dyDescent="0.3"/>
  <cols>
    <col min="1" max="1" width="23.21875" bestFit="1" customWidth="1"/>
    <col min="2" max="3" width="23.88671875" bestFit="1" customWidth="1"/>
    <col min="4" max="4" width="26.21875" bestFit="1" customWidth="1"/>
    <col min="5" max="6" width="14.33203125" bestFit="1" customWidth="1"/>
    <col min="8" max="8" width="11.6640625" bestFit="1" customWidth="1"/>
  </cols>
  <sheetData>
    <row r="1" spans="1:11" ht="15" thickBot="1" x14ac:dyDescent="0.35">
      <c r="A1" s="1" t="s">
        <v>20</v>
      </c>
      <c r="B1" s="2" t="s">
        <v>21</v>
      </c>
      <c r="C1" s="2" t="s">
        <v>22</v>
      </c>
      <c r="D1" t="s">
        <v>24</v>
      </c>
      <c r="E1" s="1" t="s">
        <v>23</v>
      </c>
      <c r="H1" s="19" t="s">
        <v>11</v>
      </c>
      <c r="I1" s="47">
        <f>UpgradeTimes!K6</f>
        <v>1.4017476851851396E-3</v>
      </c>
      <c r="K1" s="4">
        <v>0.48270334490740741</v>
      </c>
    </row>
    <row r="2" spans="1:11" ht="15" thickBot="1" x14ac:dyDescent="0.35">
      <c r="A2" t="s">
        <v>82</v>
      </c>
      <c r="B2">
        <v>668</v>
      </c>
      <c r="C2">
        <v>2</v>
      </c>
      <c r="D2">
        <v>2</v>
      </c>
      <c r="E2" s="43"/>
      <c r="H2" s="23" t="s">
        <v>6</v>
      </c>
      <c r="I2" s="47">
        <f>UpgradeTimes!K7</f>
        <v>1.4017476851851396E-3</v>
      </c>
      <c r="K2" s="7">
        <v>0.48410509259259255</v>
      </c>
    </row>
    <row r="3" spans="1:11" x14ac:dyDescent="0.3">
      <c r="A3" t="s">
        <v>83</v>
      </c>
      <c r="B3">
        <v>579</v>
      </c>
      <c r="C3">
        <v>2</v>
      </c>
      <c r="D3">
        <v>2</v>
      </c>
      <c r="E3" s="4">
        <v>0.48270334490740741</v>
      </c>
      <c r="H3" s="19" t="s">
        <v>12</v>
      </c>
      <c r="I3">
        <f>UpgradeTimes!K8</f>
        <v>121</v>
      </c>
    </row>
    <row r="4" spans="1:11" ht="15" thickBot="1" x14ac:dyDescent="0.35">
      <c r="A4" t="s">
        <v>84</v>
      </c>
      <c r="B4">
        <v>234</v>
      </c>
      <c r="C4">
        <v>2</v>
      </c>
      <c r="D4">
        <v>106</v>
      </c>
      <c r="E4" s="44"/>
      <c r="H4" s="31" t="s">
        <v>13</v>
      </c>
      <c r="I4">
        <f>UpgradeTimes!K9</f>
        <v>121</v>
      </c>
    </row>
    <row r="5" spans="1:11" x14ac:dyDescent="0.3">
      <c r="A5" t="s">
        <v>85</v>
      </c>
      <c r="B5">
        <v>234</v>
      </c>
      <c r="C5">
        <v>527</v>
      </c>
      <c r="D5">
        <v>66</v>
      </c>
      <c r="E5" s="7">
        <v>0.48410509259259255</v>
      </c>
    </row>
    <row r="6" spans="1:11" ht="15" thickBot="1" x14ac:dyDescent="0.35">
      <c r="A6" t="s">
        <v>86</v>
      </c>
      <c r="B6">
        <v>61</v>
      </c>
      <c r="C6">
        <v>574</v>
      </c>
      <c r="D6">
        <v>19</v>
      </c>
      <c r="E6" s="39"/>
      <c r="I6" t="s">
        <v>26</v>
      </c>
      <c r="J6" t="s">
        <v>27</v>
      </c>
      <c r="K6" t="s">
        <v>28</v>
      </c>
    </row>
    <row r="7" spans="1:11" x14ac:dyDescent="0.3">
      <c r="A7" t="s">
        <v>87</v>
      </c>
      <c r="B7">
        <v>14</v>
      </c>
      <c r="C7">
        <v>82</v>
      </c>
      <c r="D7">
        <v>19</v>
      </c>
      <c r="H7" t="s">
        <v>25</v>
      </c>
      <c r="I7">
        <f>SUM(B2:B4)</f>
        <v>1481</v>
      </c>
      <c r="J7">
        <f t="shared" ref="J7:K7" si="0">SUM(C2:C4)</f>
        <v>6</v>
      </c>
      <c r="K7">
        <f t="shared" si="0"/>
        <v>110</v>
      </c>
    </row>
    <row r="8" spans="1:11" x14ac:dyDescent="0.3">
      <c r="H8" t="s">
        <v>29</v>
      </c>
      <c r="I8">
        <f>I7/$I$3</f>
        <v>12.239669421487603</v>
      </c>
      <c r="J8">
        <f>J7/$I$3</f>
        <v>4.9586776859504134E-2</v>
      </c>
      <c r="K8">
        <f>K7/$I$3</f>
        <v>0.90909090909090906</v>
      </c>
    </row>
    <row r="10" spans="1:11" x14ac:dyDescent="0.3">
      <c r="H10" t="s">
        <v>30</v>
      </c>
      <c r="I10">
        <f>SUM(I7:J7)</f>
        <v>1487</v>
      </c>
    </row>
    <row r="11" spans="1:11" x14ac:dyDescent="0.3">
      <c r="H11" t="s">
        <v>29</v>
      </c>
      <c r="I11">
        <f>I10/I4</f>
        <v>12.289256198347108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UpgradeTimes</vt:lpstr>
      <vt:lpstr>run-1</vt:lpstr>
      <vt:lpstr>run-2</vt:lpstr>
      <vt:lpstr>run-3</vt:lpstr>
      <vt:lpstr>run-4</vt:lpstr>
      <vt:lpstr>run-5</vt:lpstr>
      <vt:lpstr>run-6</vt:lpstr>
      <vt:lpstr>run-7</vt:lpstr>
      <vt:lpstr>run-9</vt:lpstr>
      <vt:lpstr>run-10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2020-05-31T11:47:38Z</dcterms:modified>
</cp:coreProperties>
</file>