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D:\Google Drive\Leuven Schakelprogramma\2019-2020\Thesis\experiments\evaluatie-surge-2204\lineardatacheck\"/>
    </mc:Choice>
  </mc:AlternateContent>
  <xr:revisionPtr revIDLastSave="0" documentId="13_ncr:1_{BD6D1BE8-619F-4BB7-84F2-D062FC6532F7}" xr6:coauthVersionLast="44" xr6:coauthVersionMax="44" xr10:uidLastSave="{00000000-0000-0000-0000-000000000000}"/>
  <bookViews>
    <workbookView xWindow="-108" yWindow="-108" windowWidth="23256" windowHeight="12576" activeTab="1" xr2:uid="{00000000-000D-0000-FFFF-FFFF00000000}"/>
  </bookViews>
  <sheets>
    <sheet name="matrix" sheetId="1" r:id="rId1"/>
    <sheet name="berekening" sheetId="2" r:id="rId2"/>
    <sheet name="Blad1" sheetId="5" r:id="rId3"/>
    <sheet name="Opstelling 1" sheetId="4" r:id="rId4"/>
    <sheet name="Opstelling 2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9" i="2" l="1"/>
  <c r="R2" i="2"/>
  <c r="H22" i="2"/>
  <c r="R16" i="2"/>
  <c r="R15" i="2"/>
  <c r="R14" i="2"/>
  <c r="R13" i="2"/>
  <c r="R12" i="2"/>
  <c r="R11" i="2"/>
  <c r="R10" i="2"/>
  <c r="R8" i="2"/>
  <c r="R7" i="2"/>
  <c r="R6" i="2"/>
  <c r="R5" i="2"/>
  <c r="R4" i="2"/>
  <c r="R3" i="2"/>
  <c r="N16" i="2"/>
  <c r="N15" i="2"/>
  <c r="N14" i="2"/>
  <c r="N13" i="2"/>
  <c r="N12" i="2"/>
  <c r="V5" i="4" l="1"/>
  <c r="V6" i="4"/>
  <c r="V7" i="4"/>
  <c r="V8" i="4"/>
  <c r="V9" i="4"/>
  <c r="V10" i="4"/>
  <c r="V11" i="4"/>
  <c r="V12" i="4"/>
  <c r="V13" i="4"/>
  <c r="V14" i="4"/>
  <c r="V15" i="4"/>
  <c r="V16" i="4"/>
  <c r="V17" i="4"/>
  <c r="V18" i="4"/>
  <c r="T5" i="4"/>
  <c r="T6" i="4"/>
  <c r="T7" i="4"/>
  <c r="T8" i="4"/>
  <c r="T9" i="4"/>
  <c r="T10" i="4"/>
  <c r="T11" i="4"/>
  <c r="T12" i="4"/>
  <c r="T13" i="4"/>
  <c r="T14" i="4"/>
  <c r="T15" i="4"/>
  <c r="T16" i="4"/>
  <c r="T17" i="4"/>
  <c r="T18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T4" i="4"/>
  <c r="R4" i="4"/>
  <c r="P4" i="4"/>
  <c r="J4" i="4"/>
  <c r="H4" i="4"/>
  <c r="F4" i="4"/>
  <c r="W13" i="4"/>
  <c r="W12" i="4"/>
  <c r="W11" i="4"/>
  <c r="W10" i="4"/>
  <c r="W9" i="4"/>
  <c r="W8" i="4"/>
  <c r="W7" i="4"/>
  <c r="W6" i="4"/>
  <c r="W5" i="4"/>
  <c r="W4" i="4"/>
  <c r="V4" i="4" l="1"/>
  <c r="J22" i="4" l="1"/>
  <c r="H22" i="4"/>
  <c r="F22" i="4"/>
  <c r="J21" i="4"/>
  <c r="H21" i="4"/>
  <c r="F21" i="4"/>
  <c r="M20" i="4"/>
  <c r="J20" i="4"/>
  <c r="H20" i="4"/>
  <c r="F20" i="4"/>
  <c r="M19" i="4"/>
  <c r="J19" i="4"/>
  <c r="H19" i="4"/>
  <c r="F19" i="4"/>
  <c r="M18" i="4"/>
  <c r="J18" i="4"/>
  <c r="H18" i="4"/>
  <c r="F18" i="4"/>
  <c r="J17" i="4"/>
  <c r="H17" i="4"/>
  <c r="F17" i="4"/>
  <c r="J16" i="4"/>
  <c r="H16" i="4"/>
  <c r="F16" i="4"/>
  <c r="L16" i="4" s="1"/>
  <c r="M15" i="4"/>
  <c r="J15" i="4"/>
  <c r="H15" i="4"/>
  <c r="F15" i="4"/>
  <c r="L15" i="4" s="1"/>
  <c r="J14" i="4"/>
  <c r="H14" i="4"/>
  <c r="F14" i="4"/>
  <c r="M13" i="4"/>
  <c r="J13" i="4"/>
  <c r="H13" i="4"/>
  <c r="F13" i="4"/>
  <c r="M12" i="4"/>
  <c r="J12" i="4"/>
  <c r="H12" i="4"/>
  <c r="F12" i="4"/>
  <c r="J11" i="4"/>
  <c r="H11" i="4"/>
  <c r="F11" i="4"/>
  <c r="M10" i="4"/>
  <c r="J10" i="4"/>
  <c r="H10" i="4"/>
  <c r="F10" i="4"/>
  <c r="J9" i="4"/>
  <c r="H9" i="4"/>
  <c r="F9" i="4"/>
  <c r="J8" i="4"/>
  <c r="H8" i="4"/>
  <c r="F8" i="4"/>
  <c r="M7" i="4"/>
  <c r="J7" i="4"/>
  <c r="H7" i="4"/>
  <c r="F7" i="4"/>
  <c r="L7" i="4" s="1"/>
  <c r="J6" i="4"/>
  <c r="H6" i="4"/>
  <c r="F6" i="4"/>
  <c r="M5" i="4"/>
  <c r="J5" i="4"/>
  <c r="H5" i="4"/>
  <c r="F5" i="4"/>
  <c r="M4" i="4"/>
  <c r="M2" i="4"/>
  <c r="M22" i="4" s="1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22" i="2"/>
  <c r="J22" i="3"/>
  <c r="H22" i="3"/>
  <c r="F22" i="3"/>
  <c r="J21" i="3"/>
  <c r="H21" i="3"/>
  <c r="F21" i="3"/>
  <c r="J20" i="3"/>
  <c r="H20" i="3"/>
  <c r="F20" i="3"/>
  <c r="J19" i="3"/>
  <c r="H19" i="3"/>
  <c r="F19" i="3"/>
  <c r="J18" i="3"/>
  <c r="H18" i="3"/>
  <c r="F18" i="3"/>
  <c r="J17" i="3"/>
  <c r="H17" i="3"/>
  <c r="F17" i="3"/>
  <c r="J16" i="3"/>
  <c r="H16" i="3"/>
  <c r="F16" i="3"/>
  <c r="J15" i="3"/>
  <c r="H15" i="3"/>
  <c r="F15" i="3"/>
  <c r="J14" i="3"/>
  <c r="H14" i="3"/>
  <c r="F14" i="3"/>
  <c r="J13" i="3"/>
  <c r="H13" i="3"/>
  <c r="F13" i="3"/>
  <c r="J12" i="3"/>
  <c r="H12" i="3"/>
  <c r="F12" i="3"/>
  <c r="J11" i="3"/>
  <c r="H11" i="3"/>
  <c r="F11" i="3"/>
  <c r="J10" i="3"/>
  <c r="H10" i="3"/>
  <c r="F10" i="3"/>
  <c r="J9" i="3"/>
  <c r="H9" i="3"/>
  <c r="F9" i="3"/>
  <c r="J8" i="3"/>
  <c r="H8" i="3"/>
  <c r="F8" i="3"/>
  <c r="J7" i="3"/>
  <c r="H7" i="3"/>
  <c r="F7" i="3"/>
  <c r="J6" i="3"/>
  <c r="H6" i="3"/>
  <c r="F6" i="3"/>
  <c r="J5" i="3"/>
  <c r="H5" i="3"/>
  <c r="F5" i="3"/>
  <c r="J4" i="3"/>
  <c r="H4" i="3"/>
  <c r="F4" i="3"/>
  <c r="M2" i="3"/>
  <c r="M22" i="3" s="1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G16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2" i="2"/>
  <c r="L18" i="4" l="1"/>
  <c r="L14" i="4"/>
  <c r="L10" i="4"/>
  <c r="L13" i="4"/>
  <c r="L9" i="4"/>
  <c r="L20" i="4"/>
  <c r="L6" i="4"/>
  <c r="L8" i="4"/>
  <c r="L12" i="4"/>
  <c r="L4" i="4"/>
  <c r="L17" i="4"/>
  <c r="L19" i="4"/>
  <c r="L21" i="4"/>
  <c r="L11" i="4"/>
  <c r="L5" i="4"/>
  <c r="L22" i="4"/>
  <c r="M11" i="4"/>
  <c r="M8" i="4"/>
  <c r="M16" i="4"/>
  <c r="M21" i="4"/>
  <c r="M17" i="4"/>
  <c r="M9" i="4"/>
  <c r="M6" i="4"/>
  <c r="M14" i="4"/>
  <c r="L17" i="3"/>
  <c r="L7" i="3"/>
  <c r="L15" i="3"/>
  <c r="L5" i="3"/>
  <c r="L16" i="3"/>
  <c r="L8" i="3"/>
  <c r="L12" i="3"/>
  <c r="L14" i="3"/>
  <c r="L20" i="3"/>
  <c r="L10" i="3"/>
  <c r="L13" i="3"/>
  <c r="L18" i="3"/>
  <c r="L21" i="3"/>
  <c r="L11" i="3"/>
  <c r="L4" i="3"/>
  <c r="L6" i="3"/>
  <c r="L9" i="3"/>
  <c r="L19" i="3"/>
  <c r="L22" i="3"/>
  <c r="M11" i="3"/>
  <c r="M19" i="3"/>
  <c r="M8" i="3"/>
  <c r="M16" i="3"/>
  <c r="M21" i="3"/>
  <c r="M10" i="3"/>
  <c r="M18" i="3"/>
  <c r="M13" i="3"/>
  <c r="M7" i="3"/>
  <c r="M15" i="3"/>
  <c r="M5" i="3"/>
  <c r="M4" i="3"/>
  <c r="M12" i="3"/>
  <c r="M20" i="3"/>
  <c r="M9" i="3"/>
  <c r="M17" i="3"/>
  <c r="M6" i="3"/>
  <c r="M14" i="3"/>
  <c r="N3" i="2" l="1"/>
  <c r="N4" i="2"/>
  <c r="N5" i="2"/>
  <c r="N6" i="2"/>
  <c r="N7" i="2"/>
  <c r="N8" i="2"/>
  <c r="N9" i="2"/>
  <c r="N10" i="2"/>
  <c r="N11" i="2"/>
  <c r="N2" i="2"/>
</calcChain>
</file>

<file path=xl/sharedStrings.xml><?xml version="1.0" encoding="utf-8"?>
<sst xmlns="http://schemas.openxmlformats.org/spreadsheetml/2006/main" count="181" uniqueCount="153">
  <si>
    <t>92.19ms.</t>
  </si>
  <si>
    <t>100.79ms.</t>
  </si>
  <si>
    <t>188.04ms.</t>
  </si>
  <si>
    <t>200.893ms.</t>
  </si>
  <si>
    <t>298.252ms.</t>
  </si>
  <si>
    <t>196.094ms.</t>
  </si>
  <si>
    <t>310.512ms.</t>
  </si>
  <si>
    <t>403.211ms.</t>
  </si>
  <si>
    <t>495.973ms.</t>
  </si>
  <si>
    <t>1031.393ms.</t>
  </si>
  <si>
    <t>78.207ms.</t>
  </si>
  <si>
    <t>93.789ms.</t>
  </si>
  <si>
    <t>95.382ms.</t>
  </si>
  <si>
    <t>104.319ms.</t>
  </si>
  <si>
    <t>197.62ms.</t>
  </si>
  <si>
    <t>69.078ms.</t>
  </si>
  <si>
    <t>86.598ms.</t>
  </si>
  <si>
    <t>87.837ms.</t>
  </si>
  <si>
    <t>106.574ms.</t>
  </si>
  <si>
    <t>197.446ms.</t>
  </si>
  <si>
    <t>302.043ms.</t>
  </si>
  <si>
    <t>294.757ms.</t>
  </si>
  <si>
    <t>312.042ms.</t>
  </si>
  <si>
    <t>384.762ms.</t>
  </si>
  <si>
    <t>54.773ms.</t>
  </si>
  <si>
    <t>80.035ms.</t>
  </si>
  <si>
    <t>92.466ms.</t>
  </si>
  <si>
    <t>162.917ms.</t>
  </si>
  <si>
    <t>186.056ms.</t>
  </si>
  <si>
    <t>198.143ms.</t>
  </si>
  <si>
    <t>215.584ms.</t>
  </si>
  <si>
    <t>281.07ms.</t>
  </si>
  <si>
    <t>277.631ms.</t>
  </si>
  <si>
    <t>296.941ms.</t>
  </si>
  <si>
    <t>309.823ms.</t>
  </si>
  <si>
    <t>401.928ms.</t>
  </si>
  <si>
    <t>582.16ms.</t>
  </si>
  <si>
    <t>483.354ms.</t>
  </si>
  <si>
    <t>580.688ms.</t>
  </si>
  <si>
    <t>45.631ms.</t>
  </si>
  <si>
    <t>75.376ms.</t>
  </si>
  <si>
    <t>74.485ms.</t>
  </si>
  <si>
    <t>73.162ms.</t>
  </si>
  <si>
    <t>78.98ms.</t>
  </si>
  <si>
    <t>100.751ms.</t>
  </si>
  <si>
    <t>174.596ms.</t>
  </si>
  <si>
    <t>188.535ms.</t>
  </si>
  <si>
    <t>201.116ms.</t>
  </si>
  <si>
    <t>191.808ms.</t>
  </si>
  <si>
    <t>270.538ms.</t>
  </si>
  <si>
    <t>198.578ms.</t>
  </si>
  <si>
    <t>275.8ms.</t>
  </si>
  <si>
    <t>291.415ms.</t>
  </si>
  <si>
    <t>307.116ms.</t>
  </si>
  <si>
    <t>28.407ms.</t>
  </si>
  <si>
    <t>67.91ms.</t>
  </si>
  <si>
    <t>60.347ms.</t>
  </si>
  <si>
    <t>68.175ms.</t>
  </si>
  <si>
    <t>70.431ms.</t>
  </si>
  <si>
    <t>82.622ms.</t>
  </si>
  <si>
    <t>106.722ms.</t>
  </si>
  <si>
    <t>160.762ms.</t>
  </si>
  <si>
    <t>183.293ms.</t>
  </si>
  <si>
    <t>171.623ms.</t>
  </si>
  <si>
    <t>200.97ms.</t>
  </si>
  <si>
    <t>187.103ms.</t>
  </si>
  <si>
    <t>274.487ms.</t>
  </si>
  <si>
    <t>210.075ms.</t>
  </si>
  <si>
    <t>286.386ms.</t>
  </si>
  <si>
    <t>20.422ms.</t>
  </si>
  <si>
    <t>49.834ms.</t>
  </si>
  <si>
    <t>45.597ms.</t>
  </si>
  <si>
    <t>53.955ms.</t>
  </si>
  <si>
    <t>60.377ms.</t>
  </si>
  <si>
    <t>72.387ms.</t>
  </si>
  <si>
    <t>96.605ms.</t>
  </si>
  <si>
    <t>108.395ms.</t>
  </si>
  <si>
    <t>125.855ms.</t>
  </si>
  <si>
    <t>112.993ms.</t>
  </si>
  <si>
    <t>200.646ms.</t>
  </si>
  <si>
    <t>170.124ms.</t>
  </si>
  <si>
    <t>208.305ms.</t>
  </si>
  <si>
    <t>207.005ms.</t>
  </si>
  <si>
    <t>208.968ms.</t>
  </si>
  <si>
    <t>15.822ms.</t>
  </si>
  <si>
    <t>48.385ms.</t>
  </si>
  <si>
    <t>34.024ms.</t>
  </si>
  <si>
    <t>56.275ms.</t>
  </si>
  <si>
    <t>59.204ms.</t>
  </si>
  <si>
    <t>69.077ms.</t>
  </si>
  <si>
    <t>90.241ms.</t>
  </si>
  <si>
    <t>113.811ms.</t>
  </si>
  <si>
    <t>129.863ms.</t>
  </si>
  <si>
    <t>116.942ms.</t>
  </si>
  <si>
    <t>185.933ms.</t>
  </si>
  <si>
    <t>181.351ms.</t>
  </si>
  <si>
    <t>197.524ms.</t>
  </si>
  <si>
    <t>188.509ms.</t>
  </si>
  <si>
    <t>218.615ms.</t>
  </si>
  <si>
    <t>9.907ms.</t>
  </si>
  <si>
    <t>9.211ms.</t>
  </si>
  <si>
    <t>12.339ms.</t>
  </si>
  <si>
    <t>13.102ms.</t>
  </si>
  <si>
    <t>13.032ms.</t>
  </si>
  <si>
    <t>62.508ms.</t>
  </si>
  <si>
    <t>44.926ms.</t>
  </si>
  <si>
    <t>86.624ms.</t>
  </si>
  <si>
    <t>91.492ms.</t>
  </si>
  <si>
    <t>90.895ms.</t>
  </si>
  <si>
    <t>101.466ms.</t>
  </si>
  <si>
    <t>101.226ms.</t>
  </si>
  <si>
    <t>107.395ms.</t>
  </si>
  <si>
    <t>103.197ms.</t>
  </si>
  <si>
    <t>159.69ms.</t>
  </si>
  <si>
    <t>111.163ms.</t>
  </si>
  <si>
    <t>168.991ms.</t>
  </si>
  <si>
    <t>155.372ms.</t>
  </si>
  <si>
    <t>179.537ms.</t>
  </si>
  <si>
    <t>171.07ms.</t>
  </si>
  <si>
    <t>Users/s</t>
  </si>
  <si>
    <t>limit/users</t>
  </si>
  <si>
    <t>Variabelen</t>
  </si>
  <si>
    <t>RRidleV1</t>
  </si>
  <si>
    <t>RRidleV2</t>
  </si>
  <si>
    <t>RRtenV1</t>
  </si>
  <si>
    <t>RRtenV2</t>
  </si>
  <si>
    <t>TenV1</t>
  </si>
  <si>
    <t>TenV2</t>
  </si>
  <si>
    <t>TUpV1</t>
  </si>
  <si>
    <t>TUpV2</t>
  </si>
  <si>
    <t>Tswitch</t>
  </si>
  <si>
    <t>CPUmax</t>
  </si>
  <si>
    <t>CPU limit per user</t>
  </si>
  <si>
    <t>users/s</t>
  </si>
  <si>
    <t>limits</t>
  </si>
  <si>
    <t>Avg requestrate = 2/3 van Y = 2/3*user/s</t>
  </si>
  <si>
    <t>CPU Request per user</t>
  </si>
  <si>
    <t>request</t>
  </si>
  <si>
    <t>Requested CPU usage GROUP</t>
  </si>
  <si>
    <t>Tenants</t>
  </si>
  <si>
    <t>UpdateV2</t>
  </si>
  <si>
    <t>Switch</t>
  </si>
  <si>
    <t>UpdateV1</t>
  </si>
  <si>
    <t>Total</t>
  </si>
  <si>
    <t>avg</t>
  </si>
  <si>
    <t>Requested CPU usage SEQ</t>
  </si>
  <si>
    <t>V1 u/s</t>
  </si>
  <si>
    <t>V2 u/s</t>
  </si>
  <si>
    <t>V1 tenants</t>
  </si>
  <si>
    <t>V2 tenants</t>
  </si>
  <si>
    <t>CPU limiet</t>
  </si>
  <si>
    <t>CPU request</t>
  </si>
  <si>
    <t>request/users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</si>
</sst>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4506668294322"/>
        <bgColor theme="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2" borderId="2" xfId="0" applyFill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3" borderId="7" xfId="0" applyFill="1" applyBorder="1"/>
    <xf numFmtId="0" fontId="0" fillId="3" borderId="12" xfId="0" applyFill="1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5" borderId="25" xfId="0" applyFill="1" applyBorder="1"/>
    <xf numFmtId="0" fontId="0" fillId="5" borderId="11" xfId="0" applyFill="1" applyBorder="1"/>
    <xf numFmtId="0" fontId="0" fillId="5" borderId="23" xfId="0" applyFill="1" applyBorder="1"/>
    <xf numFmtId="0" fontId="0" fillId="5" borderId="12" xfId="0" applyFill="1" applyBorder="1"/>
    <xf numFmtId="0" fontId="0" fillId="5" borderId="26" xfId="0" applyFill="1" applyBorder="1"/>
    <xf numFmtId="0" fontId="0" fillId="5" borderId="27" xfId="0" applyFill="1" applyBorder="1"/>
    <xf numFmtId="0" fontId="0" fillId="0" borderId="28" xfId="0" applyBorder="1"/>
    <xf numFmtId="0" fontId="0" fillId="0" borderId="2" xfId="0" applyBorder="1"/>
    <xf numFmtId="0" fontId="0" fillId="6" borderId="2" xfId="0" applyFill="1" applyBorder="1"/>
    <xf numFmtId="0" fontId="0" fillId="6" borderId="29" xfId="0" applyFill="1" applyBorder="1"/>
    <xf numFmtId="0" fontId="0" fillId="0" borderId="30" xfId="0" applyBorder="1"/>
    <xf numFmtId="0" fontId="0" fillId="7" borderId="30" xfId="0" applyFill="1" applyBorder="1"/>
    <xf numFmtId="3" fontId="0" fillId="0" borderId="29" xfId="0" applyNumberFormat="1" applyBorder="1"/>
    <xf numFmtId="0" fontId="0" fillId="8" borderId="2" xfId="0" applyFill="1" applyBorder="1"/>
    <xf numFmtId="0" fontId="0" fillId="8" borderId="6" xfId="0" applyFill="1" applyBorder="1"/>
    <xf numFmtId="0" fontId="0" fillId="8" borderId="4" xfId="0" applyFill="1" applyBorder="1"/>
    <xf numFmtId="0" fontId="0" fillId="8" borderId="31" xfId="0" applyFill="1" applyBorder="1"/>
    <xf numFmtId="0" fontId="0" fillId="8" borderId="0" xfId="0" applyFill="1"/>
    <xf numFmtId="0" fontId="0" fillId="0" borderId="16" xfId="0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0" fillId="0" borderId="39" xfId="0" applyBorder="1"/>
    <xf numFmtId="0" fontId="0" fillId="0" borderId="40" xfId="0" applyBorder="1"/>
    <xf numFmtId="0" fontId="0" fillId="8" borderId="41" xfId="0" applyFill="1" applyBorder="1"/>
    <xf numFmtId="0" fontId="0" fillId="8" borderId="42" xfId="0" applyFill="1" applyBorder="1"/>
    <xf numFmtId="0" fontId="0" fillId="8" borderId="43" xfId="0" applyFill="1" applyBorder="1"/>
    <xf numFmtId="0" fontId="0" fillId="8" borderId="44" xfId="0" applyFill="1" applyBorder="1"/>
    <xf numFmtId="0" fontId="0" fillId="0" borderId="45" xfId="0" applyBorder="1"/>
    <xf numFmtId="0" fontId="0" fillId="0" borderId="46" xfId="0" applyBorder="1"/>
    <xf numFmtId="0" fontId="0" fillId="4" borderId="17" xfId="0" applyFill="1" applyBorder="1" applyAlignment="1">
      <alignment horizontal="center"/>
    </xf>
    <xf numFmtId="0" fontId="0" fillId="4" borderId="18" xfId="0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36" xfId="0" applyFill="1" applyBorder="1" applyAlignment="1">
      <alignment horizontal="center"/>
    </xf>
    <xf numFmtId="0" fontId="0" fillId="4" borderId="37" xfId="0" applyFill="1" applyBorder="1" applyAlignment="1">
      <alignment horizontal="center"/>
    </xf>
    <xf numFmtId="0" fontId="0" fillId="4" borderId="38" xfId="0" applyFill="1" applyBorder="1" applyAlignment="1">
      <alignment horizontal="center"/>
    </xf>
    <xf numFmtId="0" fontId="0" fillId="0" borderId="17" xfId="0" applyBorder="1"/>
    <xf numFmtId="0" fontId="0" fillId="0" borderId="18" xfId="0" applyBorder="1"/>
    <xf numFmtId="0" fontId="0" fillId="6" borderId="47" xfId="0" applyFill="1" applyBorder="1"/>
    <xf numFmtId="0" fontId="0" fillId="6" borderId="48" xfId="0" applyFill="1" applyBorder="1"/>
    <xf numFmtId="0" fontId="0" fillId="0" borderId="49" xfId="0" applyBorder="1"/>
    <xf numFmtId="0" fontId="0" fillId="0" borderId="50" xfId="0" applyBorder="1"/>
    <xf numFmtId="0" fontId="0" fillId="0" borderId="52" xfId="0" applyBorder="1"/>
    <xf numFmtId="0" fontId="0" fillId="0" borderId="53" xfId="0" applyBorder="1"/>
    <xf numFmtId="0" fontId="0" fillId="0" borderId="55" xfId="0" applyFill="1" applyBorder="1"/>
    <xf numFmtId="0" fontId="0" fillId="0" borderId="56" xfId="0" applyFill="1" applyBorder="1"/>
    <xf numFmtId="0" fontId="1" fillId="9" borderId="17" xfId="0" applyFont="1" applyFill="1" applyBorder="1"/>
    <xf numFmtId="0" fontId="1" fillId="9" borderId="41" xfId="0" applyFont="1" applyFill="1" applyBorder="1"/>
    <xf numFmtId="0" fontId="1" fillId="9" borderId="18" xfId="0" applyFont="1" applyFill="1" applyBorder="1"/>
    <xf numFmtId="0" fontId="0" fillId="10" borderId="51" xfId="0" applyFill="1" applyBorder="1"/>
    <xf numFmtId="0" fontId="0" fillId="10" borderId="40" xfId="0" applyFill="1" applyBorder="1"/>
    <xf numFmtId="0" fontId="0" fillId="10" borderId="54" xfId="0" applyFill="1" applyBorder="1"/>
    <xf numFmtId="0" fontId="0" fillId="10" borderId="52" xfId="0" applyFill="1" applyBorder="1"/>
    <xf numFmtId="0" fontId="0" fillId="10" borderId="9" xfId="0" applyFill="1" applyBorder="1"/>
    <xf numFmtId="0" fontId="0" fillId="10" borderId="55" xfId="0" applyFill="1" applyBorder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6"/>
  <sheetViews>
    <sheetView workbookViewId="0">
      <selection activeCell="M9" sqref="M9"/>
    </sheetView>
  </sheetViews>
  <sheetFormatPr defaultRowHeight="14.4" x14ac:dyDescent="0.3"/>
  <cols>
    <col min="2" max="5" width="10.44140625" bestFit="1" customWidth="1"/>
    <col min="6" max="6" width="11.44140625" bestFit="1" customWidth="1"/>
    <col min="7" max="13" width="10.44140625" bestFit="1" customWidth="1"/>
    <col min="14" max="14" width="9.44140625" bestFit="1" customWidth="1"/>
    <col min="15" max="20" width="10.44140625" bestFit="1" customWidth="1"/>
    <col min="21" max="21" width="9.44140625" bestFit="1" customWidth="1"/>
  </cols>
  <sheetData>
    <row r="1" spans="1:26" ht="28.2" customHeight="1" thickBot="1" x14ac:dyDescent="0.35">
      <c r="A1" s="8"/>
      <c r="B1" s="6">
        <v>1</v>
      </c>
      <c r="C1" s="4">
        <v>2</v>
      </c>
      <c r="D1" s="4">
        <v>3</v>
      </c>
      <c r="E1" s="4">
        <v>4</v>
      </c>
      <c r="F1" s="4">
        <v>5</v>
      </c>
      <c r="G1" s="4">
        <v>6</v>
      </c>
      <c r="H1" s="4">
        <v>7</v>
      </c>
      <c r="I1" s="4">
        <v>8</v>
      </c>
      <c r="J1" s="4">
        <v>9</v>
      </c>
      <c r="K1" s="4">
        <v>10</v>
      </c>
      <c r="L1" s="4">
        <v>11</v>
      </c>
      <c r="M1" s="4">
        <v>12</v>
      </c>
      <c r="N1" s="4">
        <v>13</v>
      </c>
      <c r="O1" s="4">
        <v>14</v>
      </c>
      <c r="P1" s="4">
        <v>15</v>
      </c>
      <c r="Q1" s="4">
        <v>16</v>
      </c>
      <c r="R1" s="4">
        <v>17</v>
      </c>
      <c r="S1" s="4">
        <v>18</v>
      </c>
      <c r="T1" s="4">
        <v>19</v>
      </c>
      <c r="U1" s="5">
        <v>20</v>
      </c>
      <c r="V1">
        <v>21</v>
      </c>
      <c r="W1">
        <v>22</v>
      </c>
      <c r="X1">
        <v>23</v>
      </c>
      <c r="Y1">
        <v>24</v>
      </c>
      <c r="Z1">
        <v>25</v>
      </c>
    </row>
    <row r="2" spans="1:26" ht="28.2" customHeight="1" x14ac:dyDescent="0.3">
      <c r="A2" s="9">
        <v>100</v>
      </c>
      <c r="B2" s="37" t="s">
        <v>5</v>
      </c>
      <c r="C2" s="3" t="s">
        <v>6</v>
      </c>
      <c r="D2" s="3" t="s">
        <v>7</v>
      </c>
      <c r="E2" s="3" t="s">
        <v>8</v>
      </c>
      <c r="F2" s="3" t="s">
        <v>9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12"/>
    </row>
    <row r="3" spans="1:26" ht="28.2" customHeight="1" x14ac:dyDescent="0.3">
      <c r="A3" s="10">
        <v>200</v>
      </c>
      <c r="B3" s="17" t="s">
        <v>0</v>
      </c>
      <c r="C3" s="37" t="s">
        <v>1</v>
      </c>
      <c r="D3" s="2" t="s">
        <v>2</v>
      </c>
      <c r="E3" s="1" t="s">
        <v>3</v>
      </c>
      <c r="F3" s="1" t="s">
        <v>4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3"/>
    </row>
    <row r="4" spans="1:26" ht="28.2" customHeight="1" x14ac:dyDescent="0.3">
      <c r="A4" s="10">
        <v>300</v>
      </c>
      <c r="B4" s="17" t="s">
        <v>10</v>
      </c>
      <c r="C4" s="2" t="s">
        <v>11</v>
      </c>
      <c r="D4" s="37" t="s">
        <v>12</v>
      </c>
      <c r="E4" s="2" t="s">
        <v>13</v>
      </c>
      <c r="F4" s="2" t="s">
        <v>14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3"/>
    </row>
    <row r="5" spans="1:26" ht="28.2" customHeight="1" x14ac:dyDescent="0.3">
      <c r="A5" s="10">
        <v>400</v>
      </c>
      <c r="B5" s="17" t="s">
        <v>15</v>
      </c>
      <c r="C5" s="2" t="s">
        <v>16</v>
      </c>
      <c r="D5" s="2" t="s">
        <v>17</v>
      </c>
      <c r="E5" s="37" t="s">
        <v>12</v>
      </c>
      <c r="F5" s="2" t="s">
        <v>18</v>
      </c>
      <c r="G5" s="2" t="s">
        <v>19</v>
      </c>
      <c r="H5" s="1" t="s">
        <v>20</v>
      </c>
      <c r="I5" s="1" t="s">
        <v>21</v>
      </c>
      <c r="J5" s="1" t="s">
        <v>22</v>
      </c>
      <c r="K5" s="1" t="s">
        <v>23</v>
      </c>
      <c r="L5" s="1"/>
      <c r="M5" s="1"/>
      <c r="N5" s="1"/>
      <c r="O5" s="1"/>
      <c r="P5" s="1"/>
      <c r="Q5" s="1"/>
      <c r="R5" s="1"/>
      <c r="S5" s="1"/>
      <c r="T5" s="1"/>
      <c r="U5" s="13"/>
    </row>
    <row r="6" spans="1:26" ht="28.2" customHeight="1" x14ac:dyDescent="0.3">
      <c r="A6" s="10">
        <v>500</v>
      </c>
      <c r="B6" s="17" t="s">
        <v>24</v>
      </c>
      <c r="C6" s="2" t="s">
        <v>25</v>
      </c>
      <c r="D6" s="2" t="s">
        <v>26</v>
      </c>
      <c r="E6" s="2" t="s">
        <v>27</v>
      </c>
      <c r="F6" s="37" t="s">
        <v>28</v>
      </c>
      <c r="G6" s="2" t="s">
        <v>29</v>
      </c>
      <c r="H6" s="1" t="s">
        <v>30</v>
      </c>
      <c r="I6" s="1" t="s">
        <v>31</v>
      </c>
      <c r="J6" s="1" t="s">
        <v>32</v>
      </c>
      <c r="K6" s="1" t="s">
        <v>33</v>
      </c>
      <c r="L6" s="1" t="s">
        <v>34</v>
      </c>
      <c r="M6" s="1" t="s">
        <v>35</v>
      </c>
      <c r="N6" s="1" t="s">
        <v>36</v>
      </c>
      <c r="O6" s="1" t="s">
        <v>37</v>
      </c>
      <c r="P6" s="1" t="s">
        <v>38</v>
      </c>
      <c r="Q6" s="1"/>
      <c r="R6" s="1"/>
      <c r="S6" s="1"/>
      <c r="T6" s="1"/>
      <c r="U6" s="13"/>
    </row>
    <row r="7" spans="1:26" ht="28.2" customHeight="1" x14ac:dyDescent="0.3">
      <c r="A7" s="10">
        <v>600</v>
      </c>
      <c r="B7" s="17" t="s">
        <v>39</v>
      </c>
      <c r="C7" s="2" t="s">
        <v>40</v>
      </c>
      <c r="D7" s="2" t="s">
        <v>41</v>
      </c>
      <c r="E7" s="2" t="s">
        <v>42</v>
      </c>
      <c r="F7" s="2" t="s">
        <v>43</v>
      </c>
      <c r="G7" s="37" t="s">
        <v>44</v>
      </c>
      <c r="H7" s="2" t="s">
        <v>45</v>
      </c>
      <c r="I7" s="2" t="s">
        <v>46</v>
      </c>
      <c r="J7" s="1" t="s">
        <v>47</v>
      </c>
      <c r="K7" s="1" t="s">
        <v>48</v>
      </c>
      <c r="L7" s="1" t="s">
        <v>49</v>
      </c>
      <c r="M7" s="1" t="s">
        <v>50</v>
      </c>
      <c r="N7" s="1" t="s">
        <v>51</v>
      </c>
      <c r="O7" s="1" t="s">
        <v>52</v>
      </c>
      <c r="P7" s="1" t="s">
        <v>53</v>
      </c>
      <c r="Q7" s="1"/>
      <c r="R7" s="1"/>
      <c r="S7" s="1"/>
      <c r="T7" s="1"/>
      <c r="U7" s="13"/>
    </row>
    <row r="8" spans="1:26" ht="28.2" customHeight="1" x14ac:dyDescent="0.3">
      <c r="A8" s="10">
        <v>700</v>
      </c>
      <c r="B8" s="17" t="s">
        <v>54</v>
      </c>
      <c r="C8" s="2" t="s">
        <v>55</v>
      </c>
      <c r="D8" s="2" t="s">
        <v>56</v>
      </c>
      <c r="E8" s="2" t="s">
        <v>57</v>
      </c>
      <c r="F8" s="2" t="s">
        <v>58</v>
      </c>
      <c r="G8" s="2" t="s">
        <v>59</v>
      </c>
      <c r="H8" s="37" t="s">
        <v>60</v>
      </c>
      <c r="I8" s="2" t="s">
        <v>61</v>
      </c>
      <c r="J8" s="2" t="s">
        <v>62</v>
      </c>
      <c r="K8" s="2" t="s">
        <v>63</v>
      </c>
      <c r="L8" s="1" t="s">
        <v>64</v>
      </c>
      <c r="M8" s="1" t="s">
        <v>65</v>
      </c>
      <c r="N8" s="1" t="s">
        <v>66</v>
      </c>
      <c r="O8" s="1" t="s">
        <v>67</v>
      </c>
      <c r="P8" s="1" t="s">
        <v>68</v>
      </c>
      <c r="Q8" s="1"/>
      <c r="R8" s="1"/>
      <c r="S8" s="1"/>
      <c r="T8" s="1"/>
      <c r="U8" s="13"/>
    </row>
    <row r="9" spans="1:26" ht="28.2" customHeight="1" x14ac:dyDescent="0.3">
      <c r="A9" s="10">
        <v>800</v>
      </c>
      <c r="B9" s="17" t="s">
        <v>69</v>
      </c>
      <c r="C9" s="2" t="s">
        <v>70</v>
      </c>
      <c r="D9" s="2" t="s">
        <v>71</v>
      </c>
      <c r="E9" s="2" t="s">
        <v>72</v>
      </c>
      <c r="F9" s="2" t="s">
        <v>73</v>
      </c>
      <c r="G9" s="2" t="s">
        <v>74</v>
      </c>
      <c r="H9" s="2" t="s">
        <v>75</v>
      </c>
      <c r="I9" s="37" t="s">
        <v>76</v>
      </c>
      <c r="J9" s="2" t="s">
        <v>77</v>
      </c>
      <c r="K9" s="2" t="s">
        <v>78</v>
      </c>
      <c r="L9" s="1" t="s">
        <v>79</v>
      </c>
      <c r="M9" s="1" t="s">
        <v>80</v>
      </c>
      <c r="N9" s="1" t="s">
        <v>81</v>
      </c>
      <c r="O9" s="1" t="s">
        <v>82</v>
      </c>
      <c r="P9" s="1" t="s">
        <v>83</v>
      </c>
      <c r="Q9" s="1"/>
      <c r="R9" s="1"/>
      <c r="S9" s="1"/>
      <c r="T9" s="1"/>
      <c r="U9" s="13"/>
    </row>
    <row r="10" spans="1:26" ht="28.2" customHeight="1" x14ac:dyDescent="0.3">
      <c r="A10" s="10">
        <v>900</v>
      </c>
      <c r="B10" s="17" t="s">
        <v>84</v>
      </c>
      <c r="C10" s="2" t="s">
        <v>85</v>
      </c>
      <c r="D10" s="2" t="s">
        <v>86</v>
      </c>
      <c r="E10" s="2" t="s">
        <v>87</v>
      </c>
      <c r="F10" s="2" t="s">
        <v>88</v>
      </c>
      <c r="G10" s="2" t="s">
        <v>89</v>
      </c>
      <c r="H10" s="2" t="s">
        <v>90</v>
      </c>
      <c r="I10" s="2" t="s">
        <v>91</v>
      </c>
      <c r="J10" s="37" t="s">
        <v>92</v>
      </c>
      <c r="K10" s="2" t="s">
        <v>93</v>
      </c>
      <c r="L10" s="2" t="s">
        <v>94</v>
      </c>
      <c r="M10" s="2" t="s">
        <v>95</v>
      </c>
      <c r="N10" s="2" t="s">
        <v>96</v>
      </c>
      <c r="O10" s="2" t="s">
        <v>97</v>
      </c>
      <c r="P10" s="1" t="s">
        <v>98</v>
      </c>
      <c r="Q10" s="1"/>
      <c r="R10" s="1"/>
      <c r="S10" s="1"/>
      <c r="T10" s="1"/>
      <c r="U10" s="13"/>
    </row>
    <row r="11" spans="1:26" ht="28.2" customHeight="1" x14ac:dyDescent="0.3">
      <c r="A11" s="10">
        <v>1000</v>
      </c>
      <c r="B11" s="17" t="s">
        <v>99</v>
      </c>
      <c r="C11" s="2" t="s">
        <v>100</v>
      </c>
      <c r="D11" s="2" t="s">
        <v>101</v>
      </c>
      <c r="E11" s="2" t="s">
        <v>102</v>
      </c>
      <c r="F11" s="2" t="s">
        <v>103</v>
      </c>
      <c r="G11" s="2" t="s">
        <v>104</v>
      </c>
      <c r="H11" s="2" t="s">
        <v>105</v>
      </c>
      <c r="I11" s="2" t="s">
        <v>106</v>
      </c>
      <c r="J11" s="2" t="s">
        <v>107</v>
      </c>
      <c r="K11" s="37" t="s">
        <v>108</v>
      </c>
      <c r="L11" s="2" t="s">
        <v>109</v>
      </c>
      <c r="M11" s="2" t="s">
        <v>110</v>
      </c>
      <c r="N11" s="2" t="s">
        <v>111</v>
      </c>
      <c r="O11" s="2" t="s">
        <v>112</v>
      </c>
      <c r="P11" s="2" t="s">
        <v>113</v>
      </c>
      <c r="Q11" s="2" t="s">
        <v>114</v>
      </c>
      <c r="R11" s="2" t="s">
        <v>115</v>
      </c>
      <c r="S11" s="2" t="s">
        <v>116</v>
      </c>
      <c r="T11" s="2" t="s">
        <v>117</v>
      </c>
      <c r="U11" s="18" t="s">
        <v>118</v>
      </c>
    </row>
    <row r="12" spans="1:26" ht="28.2" customHeight="1" x14ac:dyDescent="0.3">
      <c r="A12" s="10">
        <v>1100</v>
      </c>
      <c r="B12" s="36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1"/>
      <c r="O12" s="1"/>
      <c r="P12" s="1"/>
      <c r="Q12" s="1"/>
      <c r="R12" s="1"/>
      <c r="S12" s="1"/>
      <c r="T12" s="1"/>
      <c r="U12" s="13"/>
    </row>
    <row r="13" spans="1:26" ht="28.2" customHeight="1" x14ac:dyDescent="0.3">
      <c r="A13" s="10">
        <v>1200</v>
      </c>
      <c r="B13" s="7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3"/>
    </row>
    <row r="14" spans="1:26" ht="28.2" customHeight="1" x14ac:dyDescent="0.3">
      <c r="A14" s="10">
        <v>1300</v>
      </c>
      <c r="B14" s="7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3"/>
    </row>
    <row r="15" spans="1:26" ht="28.2" customHeight="1" x14ac:dyDescent="0.3">
      <c r="A15" s="10">
        <v>1400</v>
      </c>
      <c r="B15" s="7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3"/>
    </row>
    <row r="16" spans="1:26" ht="28.2" customHeight="1" thickBot="1" x14ac:dyDescent="0.35">
      <c r="A16" s="11">
        <v>1500</v>
      </c>
      <c r="B16" s="14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C69A5-8DD0-49BB-8974-7F669A38403B}">
  <dimension ref="A1:R36"/>
  <sheetViews>
    <sheetView tabSelected="1" topLeftCell="B1" workbookViewId="0">
      <selection activeCell="P2" sqref="P2"/>
    </sheetView>
  </sheetViews>
  <sheetFormatPr defaultRowHeight="14.4" x14ac:dyDescent="0.3"/>
  <cols>
    <col min="1" max="1" width="12.33203125" customWidth="1"/>
    <col min="2" max="2" width="8.33203125" customWidth="1"/>
    <col min="3" max="3" width="12" bestFit="1" customWidth="1"/>
    <col min="5" max="5" width="19.6640625" bestFit="1" customWidth="1"/>
    <col min="6" max="6" width="11.5546875" bestFit="1" customWidth="1"/>
    <col min="7" max="7" width="9.5546875" customWidth="1"/>
    <col min="8" max="8" width="12.21875" bestFit="1" customWidth="1"/>
    <col min="9" max="9" width="11.5546875" bestFit="1" customWidth="1"/>
    <col min="12" max="12" width="12.21875" bestFit="1" customWidth="1"/>
    <col min="13" max="13" width="9" bestFit="1" customWidth="1"/>
    <col min="14" max="14" width="12.6640625" bestFit="1" customWidth="1"/>
    <col min="16" max="16" width="12.5546875" bestFit="1" customWidth="1"/>
    <col min="17" max="17" width="9.5546875" customWidth="1"/>
    <col min="18" max="18" width="14.109375" bestFit="1" customWidth="1"/>
  </cols>
  <sheetData>
    <row r="1" spans="5:18" ht="16.2" thickBot="1" x14ac:dyDescent="0.35">
      <c r="E1" s="34" t="s">
        <v>132</v>
      </c>
      <c r="F1" t="s">
        <v>133</v>
      </c>
      <c r="G1" t="s">
        <v>134</v>
      </c>
      <c r="L1" s="75" t="s">
        <v>150</v>
      </c>
      <c r="M1" s="76" t="s">
        <v>119</v>
      </c>
      <c r="N1" s="77" t="s">
        <v>120</v>
      </c>
      <c r="P1" s="75" t="s">
        <v>151</v>
      </c>
      <c r="Q1" s="76" t="s">
        <v>119</v>
      </c>
      <c r="R1" s="77" t="s">
        <v>152</v>
      </c>
    </row>
    <row r="2" spans="5:18" ht="15" thickBot="1" x14ac:dyDescent="0.35">
      <c r="E2" s="35">
        <v>100</v>
      </c>
      <c r="F2">
        <v>1</v>
      </c>
      <c r="G2">
        <f>F2*$E$2</f>
        <v>100</v>
      </c>
      <c r="L2" s="78">
        <v>100</v>
      </c>
      <c r="M2" s="79">
        <v>1</v>
      </c>
      <c r="N2" s="80">
        <f>L2/M2</f>
        <v>100</v>
      </c>
      <c r="P2" s="78">
        <v>67</v>
      </c>
      <c r="Q2" s="79">
        <v>1</v>
      </c>
      <c r="R2" s="80">
        <f>P2/Q2</f>
        <v>67</v>
      </c>
    </row>
    <row r="3" spans="5:18" x14ac:dyDescent="0.3">
      <c r="F3">
        <v>2</v>
      </c>
      <c r="G3">
        <f t="shared" ref="G3:G16" si="0">F3*$E$2</f>
        <v>200</v>
      </c>
      <c r="L3" s="81">
        <v>200</v>
      </c>
      <c r="M3" s="82">
        <v>2</v>
      </c>
      <c r="N3" s="83">
        <f t="shared" ref="N3:N16" si="1">L3/M3</f>
        <v>100</v>
      </c>
      <c r="P3" s="81">
        <v>134</v>
      </c>
      <c r="Q3" s="82">
        <v>2</v>
      </c>
      <c r="R3" s="83">
        <f t="shared" ref="R3:R16" si="2">P3/Q3</f>
        <v>67</v>
      </c>
    </row>
    <row r="4" spans="5:18" x14ac:dyDescent="0.3">
      <c r="F4">
        <v>3</v>
      </c>
      <c r="G4">
        <f t="shared" si="0"/>
        <v>300</v>
      </c>
      <c r="L4" s="71">
        <v>300</v>
      </c>
      <c r="M4" s="10">
        <v>4</v>
      </c>
      <c r="N4" s="73">
        <f t="shared" si="1"/>
        <v>75</v>
      </c>
      <c r="P4" s="71">
        <v>201</v>
      </c>
      <c r="Q4" s="10">
        <v>4</v>
      </c>
      <c r="R4" s="73">
        <f t="shared" si="2"/>
        <v>50.25</v>
      </c>
    </row>
    <row r="5" spans="5:18" x14ac:dyDescent="0.3">
      <c r="F5">
        <v>4</v>
      </c>
      <c r="G5">
        <f t="shared" si="0"/>
        <v>400</v>
      </c>
      <c r="L5" s="71">
        <v>400</v>
      </c>
      <c r="M5" s="10">
        <v>5</v>
      </c>
      <c r="N5" s="73">
        <f t="shared" si="1"/>
        <v>80</v>
      </c>
      <c r="P5" s="71">
        <v>268</v>
      </c>
      <c r="Q5" s="10">
        <v>5</v>
      </c>
      <c r="R5" s="73">
        <f t="shared" si="2"/>
        <v>53.6</v>
      </c>
    </row>
    <row r="6" spans="5:18" x14ac:dyDescent="0.3">
      <c r="F6">
        <v>5</v>
      </c>
      <c r="G6">
        <f t="shared" si="0"/>
        <v>500</v>
      </c>
      <c r="L6" s="71">
        <v>500</v>
      </c>
      <c r="M6" s="10">
        <v>5</v>
      </c>
      <c r="N6" s="73">
        <f t="shared" si="1"/>
        <v>100</v>
      </c>
      <c r="P6" s="71">
        <v>335</v>
      </c>
      <c r="Q6" s="10">
        <v>5</v>
      </c>
      <c r="R6" s="73">
        <f t="shared" si="2"/>
        <v>67</v>
      </c>
    </row>
    <row r="7" spans="5:18" x14ac:dyDescent="0.3">
      <c r="F7">
        <v>6</v>
      </c>
      <c r="G7">
        <f t="shared" si="0"/>
        <v>600</v>
      </c>
      <c r="L7" s="71">
        <v>600</v>
      </c>
      <c r="M7" s="10">
        <v>7</v>
      </c>
      <c r="N7" s="73">
        <f t="shared" si="1"/>
        <v>85.714285714285708</v>
      </c>
      <c r="P7" s="71">
        <v>402</v>
      </c>
      <c r="Q7" s="10">
        <v>7</v>
      </c>
      <c r="R7" s="73">
        <f t="shared" si="2"/>
        <v>57.428571428571431</v>
      </c>
    </row>
    <row r="8" spans="5:18" x14ac:dyDescent="0.3">
      <c r="F8">
        <v>7</v>
      </c>
      <c r="G8">
        <f t="shared" si="0"/>
        <v>700</v>
      </c>
      <c r="L8" s="71">
        <v>700</v>
      </c>
      <c r="M8" s="10">
        <v>9</v>
      </c>
      <c r="N8" s="73">
        <f t="shared" si="1"/>
        <v>77.777777777777771</v>
      </c>
      <c r="P8" s="71">
        <v>469</v>
      </c>
      <c r="Q8" s="10">
        <v>9</v>
      </c>
      <c r="R8" s="73">
        <f t="shared" si="2"/>
        <v>52.111111111111114</v>
      </c>
    </row>
    <row r="9" spans="5:18" x14ac:dyDescent="0.3">
      <c r="F9">
        <v>8</v>
      </c>
      <c r="G9">
        <f t="shared" si="0"/>
        <v>800</v>
      </c>
      <c r="L9" s="71">
        <v>800</v>
      </c>
      <c r="M9" s="10">
        <v>10</v>
      </c>
      <c r="N9" s="73">
        <f t="shared" si="1"/>
        <v>80</v>
      </c>
      <c r="P9" s="71">
        <v>536</v>
      </c>
      <c r="Q9" s="10">
        <v>10</v>
      </c>
      <c r="R9" s="73">
        <f t="shared" si="2"/>
        <v>53.6</v>
      </c>
    </row>
    <row r="10" spans="5:18" x14ac:dyDescent="0.3">
      <c r="F10">
        <v>9</v>
      </c>
      <c r="G10">
        <f t="shared" si="0"/>
        <v>900</v>
      </c>
      <c r="L10" s="71">
        <v>900</v>
      </c>
      <c r="M10" s="10">
        <v>12</v>
      </c>
      <c r="N10" s="73">
        <f t="shared" si="1"/>
        <v>75</v>
      </c>
      <c r="P10" s="71">
        <v>603</v>
      </c>
      <c r="Q10" s="10">
        <v>12</v>
      </c>
      <c r="R10" s="73">
        <f t="shared" si="2"/>
        <v>50.25</v>
      </c>
    </row>
    <row r="11" spans="5:18" x14ac:dyDescent="0.3">
      <c r="F11">
        <v>10</v>
      </c>
      <c r="G11">
        <f t="shared" si="0"/>
        <v>1000</v>
      </c>
      <c r="L11" s="71">
        <v>1000</v>
      </c>
      <c r="M11" s="10">
        <v>20</v>
      </c>
      <c r="N11" s="73">
        <f t="shared" si="1"/>
        <v>50</v>
      </c>
      <c r="P11" s="71">
        <v>670</v>
      </c>
      <c r="Q11" s="10">
        <v>20</v>
      </c>
      <c r="R11" s="73">
        <f t="shared" si="2"/>
        <v>33.5</v>
      </c>
    </row>
    <row r="12" spans="5:18" x14ac:dyDescent="0.3">
      <c r="F12">
        <v>11</v>
      </c>
      <c r="G12">
        <f t="shared" si="0"/>
        <v>1100</v>
      </c>
      <c r="L12" s="71">
        <v>1100</v>
      </c>
      <c r="M12" s="10">
        <v>25</v>
      </c>
      <c r="N12" s="73">
        <f t="shared" si="1"/>
        <v>44</v>
      </c>
      <c r="P12" s="71">
        <v>737</v>
      </c>
      <c r="Q12" s="10">
        <v>25</v>
      </c>
      <c r="R12" s="73">
        <f t="shared" si="2"/>
        <v>29.48</v>
      </c>
    </row>
    <row r="13" spans="5:18" x14ac:dyDescent="0.3">
      <c r="F13">
        <v>12</v>
      </c>
      <c r="G13">
        <f t="shared" si="0"/>
        <v>1200</v>
      </c>
      <c r="L13" s="71">
        <v>1200</v>
      </c>
      <c r="M13" s="10">
        <v>30</v>
      </c>
      <c r="N13" s="73">
        <f t="shared" si="1"/>
        <v>40</v>
      </c>
      <c r="P13" s="71">
        <v>804</v>
      </c>
      <c r="Q13" s="10">
        <v>30</v>
      </c>
      <c r="R13" s="73">
        <f t="shared" si="2"/>
        <v>26.8</v>
      </c>
    </row>
    <row r="14" spans="5:18" x14ac:dyDescent="0.3">
      <c r="F14">
        <v>13</v>
      </c>
      <c r="G14">
        <f t="shared" si="0"/>
        <v>1300</v>
      </c>
      <c r="L14" s="71">
        <v>1300</v>
      </c>
      <c r="M14" s="10">
        <v>35</v>
      </c>
      <c r="N14" s="73">
        <f t="shared" si="1"/>
        <v>37.142857142857146</v>
      </c>
      <c r="P14" s="71">
        <v>871</v>
      </c>
      <c r="Q14" s="10">
        <v>35</v>
      </c>
      <c r="R14" s="73">
        <f t="shared" si="2"/>
        <v>24.885714285714286</v>
      </c>
    </row>
    <row r="15" spans="5:18" x14ac:dyDescent="0.3">
      <c r="F15">
        <v>14</v>
      </c>
      <c r="G15">
        <f t="shared" si="0"/>
        <v>1400</v>
      </c>
      <c r="L15" s="71">
        <v>1400</v>
      </c>
      <c r="M15" s="10">
        <v>40</v>
      </c>
      <c r="N15" s="73">
        <f t="shared" si="1"/>
        <v>35</v>
      </c>
      <c r="P15" s="71">
        <v>938</v>
      </c>
      <c r="Q15" s="10">
        <v>40</v>
      </c>
      <c r="R15" s="73">
        <f t="shared" si="2"/>
        <v>23.45</v>
      </c>
    </row>
    <row r="16" spans="5:18" ht="15" thickBot="1" x14ac:dyDescent="0.35">
      <c r="F16">
        <v>15</v>
      </c>
      <c r="G16">
        <f t="shared" si="0"/>
        <v>1500</v>
      </c>
      <c r="L16" s="72">
        <v>1500</v>
      </c>
      <c r="M16" s="11">
        <v>40</v>
      </c>
      <c r="N16" s="74">
        <f t="shared" si="1"/>
        <v>37.5</v>
      </c>
      <c r="P16" s="72">
        <v>1005</v>
      </c>
      <c r="Q16" s="11">
        <v>40</v>
      </c>
      <c r="R16" s="74">
        <f t="shared" si="2"/>
        <v>25.125</v>
      </c>
    </row>
    <row r="20" spans="1:8" ht="15" thickBot="1" x14ac:dyDescent="0.35">
      <c r="A20" t="s">
        <v>135</v>
      </c>
    </row>
    <row r="21" spans="1:8" ht="15" thickBot="1" x14ac:dyDescent="0.35">
      <c r="E21" s="33" t="s">
        <v>136</v>
      </c>
      <c r="F21" t="s">
        <v>133</v>
      </c>
      <c r="G21" t="s">
        <v>144</v>
      </c>
      <c r="H21" t="s">
        <v>137</v>
      </c>
    </row>
    <row r="22" spans="1:8" ht="15" thickBot="1" x14ac:dyDescent="0.35">
      <c r="E22" s="38">
        <v>67</v>
      </c>
      <c r="F22">
        <v>1</v>
      </c>
      <c r="G22">
        <f>F22*(2/3)</f>
        <v>0.66666666666666663</v>
      </c>
      <c r="H22">
        <f>$E$22*F22</f>
        <v>67</v>
      </c>
    </row>
    <row r="23" spans="1:8" x14ac:dyDescent="0.3">
      <c r="F23">
        <v>2</v>
      </c>
      <c r="G23">
        <f t="shared" ref="G23:G36" si="3">F23*(2/3)</f>
        <v>1.3333333333333333</v>
      </c>
      <c r="H23">
        <f t="shared" ref="H22:H36" si="4">$E$22*F23</f>
        <v>134</v>
      </c>
    </row>
    <row r="24" spans="1:8" x14ac:dyDescent="0.3">
      <c r="F24">
        <v>3</v>
      </c>
      <c r="G24">
        <f t="shared" si="3"/>
        <v>2</v>
      </c>
      <c r="H24">
        <f t="shared" si="4"/>
        <v>201</v>
      </c>
    </row>
    <row r="25" spans="1:8" x14ac:dyDescent="0.3">
      <c r="F25">
        <v>4</v>
      </c>
      <c r="G25">
        <f t="shared" si="3"/>
        <v>2.6666666666666665</v>
      </c>
      <c r="H25">
        <f t="shared" si="4"/>
        <v>268</v>
      </c>
    </row>
    <row r="26" spans="1:8" x14ac:dyDescent="0.3">
      <c r="F26">
        <v>5</v>
      </c>
      <c r="G26">
        <f t="shared" si="3"/>
        <v>3.333333333333333</v>
      </c>
      <c r="H26">
        <f t="shared" si="4"/>
        <v>335</v>
      </c>
    </row>
    <row r="27" spans="1:8" x14ac:dyDescent="0.3">
      <c r="F27">
        <v>6</v>
      </c>
      <c r="G27">
        <f t="shared" si="3"/>
        <v>4</v>
      </c>
      <c r="H27">
        <f t="shared" si="4"/>
        <v>402</v>
      </c>
    </row>
    <row r="28" spans="1:8" x14ac:dyDescent="0.3">
      <c r="F28">
        <v>7</v>
      </c>
      <c r="G28">
        <f t="shared" si="3"/>
        <v>4.6666666666666661</v>
      </c>
      <c r="H28">
        <f t="shared" si="4"/>
        <v>469</v>
      </c>
    </row>
    <row r="29" spans="1:8" x14ac:dyDescent="0.3">
      <c r="F29">
        <v>8</v>
      </c>
      <c r="G29">
        <f t="shared" si="3"/>
        <v>5.333333333333333</v>
      </c>
      <c r="H29">
        <f t="shared" si="4"/>
        <v>536</v>
      </c>
    </row>
    <row r="30" spans="1:8" x14ac:dyDescent="0.3">
      <c r="F30">
        <v>9</v>
      </c>
      <c r="G30">
        <f t="shared" si="3"/>
        <v>6</v>
      </c>
      <c r="H30">
        <f t="shared" si="4"/>
        <v>603</v>
      </c>
    </row>
    <row r="31" spans="1:8" x14ac:dyDescent="0.3">
      <c r="F31">
        <v>10</v>
      </c>
      <c r="G31">
        <f t="shared" si="3"/>
        <v>6.6666666666666661</v>
      </c>
      <c r="H31">
        <f t="shared" si="4"/>
        <v>670</v>
      </c>
    </row>
    <row r="32" spans="1:8" x14ac:dyDescent="0.3">
      <c r="F32">
        <v>11</v>
      </c>
      <c r="G32">
        <f t="shared" si="3"/>
        <v>7.333333333333333</v>
      </c>
      <c r="H32">
        <f t="shared" si="4"/>
        <v>737</v>
      </c>
    </row>
    <row r="33" spans="6:8" x14ac:dyDescent="0.3">
      <c r="F33">
        <v>12</v>
      </c>
      <c r="G33">
        <f t="shared" si="3"/>
        <v>8</v>
      </c>
      <c r="H33">
        <f t="shared" si="4"/>
        <v>804</v>
      </c>
    </row>
    <row r="34" spans="6:8" x14ac:dyDescent="0.3">
      <c r="F34">
        <v>13</v>
      </c>
      <c r="G34">
        <f t="shared" si="3"/>
        <v>8.6666666666666661</v>
      </c>
      <c r="H34">
        <f t="shared" si="4"/>
        <v>871</v>
      </c>
    </row>
    <row r="35" spans="6:8" x14ac:dyDescent="0.3">
      <c r="F35">
        <v>14</v>
      </c>
      <c r="G35">
        <f t="shared" si="3"/>
        <v>9.3333333333333321</v>
      </c>
      <c r="H35">
        <f t="shared" si="4"/>
        <v>938</v>
      </c>
    </row>
    <row r="36" spans="6:8" x14ac:dyDescent="0.3">
      <c r="F36">
        <v>15</v>
      </c>
      <c r="G36">
        <f t="shared" si="3"/>
        <v>10</v>
      </c>
      <c r="H36">
        <f t="shared" si="4"/>
        <v>1005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471D6-0E86-4E38-98F6-BCEC6F5607AF}">
  <dimension ref="A1:O5"/>
  <sheetViews>
    <sheetView workbookViewId="0">
      <selection activeCell="E9" sqref="E9"/>
    </sheetView>
  </sheetViews>
  <sheetFormatPr defaultRowHeight="14.4" x14ac:dyDescent="0.3"/>
  <cols>
    <col min="1" max="1" width="9.6640625" bestFit="1" customWidth="1"/>
  </cols>
  <sheetData>
    <row r="1" spans="1:15" x14ac:dyDescent="0.3">
      <c r="A1" t="s">
        <v>148</v>
      </c>
      <c r="B1" s="65">
        <v>13</v>
      </c>
      <c r="C1" s="66">
        <v>12</v>
      </c>
      <c r="D1" s="65">
        <v>11</v>
      </c>
      <c r="E1" s="66">
        <v>10</v>
      </c>
      <c r="F1">
        <v>9</v>
      </c>
      <c r="G1">
        <v>8</v>
      </c>
      <c r="H1">
        <v>7</v>
      </c>
      <c r="I1">
        <v>6</v>
      </c>
      <c r="J1">
        <v>5</v>
      </c>
      <c r="K1">
        <v>4</v>
      </c>
      <c r="L1">
        <v>3</v>
      </c>
      <c r="M1">
        <v>2</v>
      </c>
      <c r="N1">
        <v>1</v>
      </c>
      <c r="O1">
        <v>0</v>
      </c>
    </row>
    <row r="2" spans="1:15" x14ac:dyDescent="0.3">
      <c r="A2" t="s">
        <v>149</v>
      </c>
      <c r="B2" s="69">
        <v>0</v>
      </c>
      <c r="C2" s="70">
        <v>1</v>
      </c>
      <c r="D2" s="69">
        <v>2</v>
      </c>
      <c r="E2" s="70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  <c r="O2">
        <v>13</v>
      </c>
    </row>
    <row r="3" spans="1:15" ht="15" thickBot="1" x14ac:dyDescent="0.35">
      <c r="B3" s="69"/>
      <c r="C3" s="70"/>
      <c r="D3" s="69"/>
      <c r="E3" s="70"/>
    </row>
    <row r="4" spans="1:15" x14ac:dyDescent="0.3">
      <c r="A4" t="s">
        <v>146</v>
      </c>
      <c r="B4" s="65">
        <v>8</v>
      </c>
      <c r="C4" s="66">
        <v>8</v>
      </c>
      <c r="D4" s="65">
        <v>7</v>
      </c>
      <c r="E4" s="66">
        <v>7</v>
      </c>
      <c r="F4">
        <v>6</v>
      </c>
      <c r="G4">
        <v>5</v>
      </c>
      <c r="H4">
        <v>4</v>
      </c>
      <c r="I4">
        <v>4</v>
      </c>
      <c r="J4">
        <v>3</v>
      </c>
      <c r="K4" s="65">
        <v>2</v>
      </c>
      <c r="L4" s="66">
        <v>2</v>
      </c>
      <c r="M4" s="65">
        <v>1</v>
      </c>
      <c r="N4" s="66">
        <v>1</v>
      </c>
      <c r="O4">
        <v>0</v>
      </c>
    </row>
    <row r="5" spans="1:15" ht="15" thickBot="1" x14ac:dyDescent="0.35">
      <c r="A5" t="s">
        <v>147</v>
      </c>
      <c r="B5" s="67">
        <v>0</v>
      </c>
      <c r="C5" s="68">
        <v>1</v>
      </c>
      <c r="D5" s="67">
        <v>1</v>
      </c>
      <c r="E5" s="68">
        <v>2</v>
      </c>
      <c r="F5">
        <v>2</v>
      </c>
      <c r="G5">
        <v>3</v>
      </c>
      <c r="H5">
        <v>4</v>
      </c>
      <c r="I5">
        <v>4</v>
      </c>
      <c r="J5">
        <v>5</v>
      </c>
      <c r="K5" s="67">
        <v>6</v>
      </c>
      <c r="L5" s="68">
        <v>7</v>
      </c>
      <c r="M5" s="67">
        <v>7</v>
      </c>
      <c r="N5" s="68">
        <v>8</v>
      </c>
      <c r="O5">
        <v>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20DBE-FEEE-4669-A2A3-06195A18EF78}">
  <dimension ref="B1:W22"/>
  <sheetViews>
    <sheetView workbookViewId="0">
      <selection activeCell="B2" sqref="B2:C12"/>
    </sheetView>
  </sheetViews>
  <sheetFormatPr defaultRowHeight="14.4" x14ac:dyDescent="0.3"/>
  <sheetData>
    <row r="1" spans="2:23" ht="15" thickBot="1" x14ac:dyDescent="0.35"/>
    <row r="2" spans="2:23" ht="15" thickBot="1" x14ac:dyDescent="0.35">
      <c r="B2" s="57" t="s">
        <v>121</v>
      </c>
      <c r="C2" s="58"/>
      <c r="E2" s="59" t="s">
        <v>138</v>
      </c>
      <c r="F2" s="60"/>
      <c r="G2" s="60"/>
      <c r="H2" s="60"/>
      <c r="I2" s="60"/>
      <c r="J2" s="60"/>
      <c r="K2" s="60"/>
      <c r="L2" s="61"/>
      <c r="M2">
        <f>C12</f>
        <v>1750</v>
      </c>
      <c r="O2" s="62" t="s">
        <v>145</v>
      </c>
      <c r="P2" s="63"/>
      <c r="Q2" s="63"/>
      <c r="R2" s="63"/>
      <c r="S2" s="63"/>
      <c r="T2" s="63"/>
      <c r="U2" s="63"/>
      <c r="V2" s="64"/>
      <c r="W2">
        <v>1750</v>
      </c>
    </row>
    <row r="3" spans="2:23" ht="15" thickBot="1" x14ac:dyDescent="0.35">
      <c r="B3" s="19" t="s">
        <v>122</v>
      </c>
      <c r="C3" s="20">
        <v>0</v>
      </c>
      <c r="E3" s="39" t="s">
        <v>139</v>
      </c>
      <c r="F3" s="40" t="s">
        <v>140</v>
      </c>
      <c r="G3" s="41"/>
      <c r="H3" s="41" t="s">
        <v>141</v>
      </c>
      <c r="I3" s="41"/>
      <c r="J3" s="41" t="s">
        <v>142</v>
      </c>
      <c r="K3" s="42"/>
      <c r="L3" s="39" t="s">
        <v>143</v>
      </c>
      <c r="M3" s="43" t="s">
        <v>131</v>
      </c>
      <c r="O3" s="51" t="s">
        <v>139</v>
      </c>
      <c r="P3" s="52" t="s">
        <v>140</v>
      </c>
      <c r="Q3" s="53"/>
      <c r="R3" s="53" t="s">
        <v>141</v>
      </c>
      <c r="S3" s="53"/>
      <c r="T3" s="53" t="s">
        <v>142</v>
      </c>
      <c r="U3" s="54"/>
      <c r="V3" s="51" t="s">
        <v>143</v>
      </c>
      <c r="W3" s="43" t="s">
        <v>131</v>
      </c>
    </row>
    <row r="4" spans="2:23" x14ac:dyDescent="0.3">
      <c r="B4" s="21" t="s">
        <v>123</v>
      </c>
      <c r="C4" s="22">
        <v>0</v>
      </c>
      <c r="E4" s="9">
        <v>1</v>
      </c>
      <c r="F4" s="36">
        <f xml:space="preserve"> ($C$3+ ($C$5*$C$7)) + ($C$4+($C$6*$C$8)) + ($C$4+($C$6 * ($C$8+E4)))</f>
        <v>938</v>
      </c>
      <c r="G4" s="3"/>
      <c r="H4" s="3">
        <f xml:space="preserve"> ($C$3+ $C$5*$C$7) + ($C$4+$C$6*$C$8) + ($C$4+$C$6 * ($C$8+E4))</f>
        <v>938</v>
      </c>
      <c r="I4" s="3"/>
      <c r="J4" s="3">
        <f>($C$3+$C$5*$C$7)+($C$4+$C$6*($C$8+E4))+($C$3+$C$5*($C$7-E4))</f>
        <v>1742</v>
      </c>
      <c r="K4" s="44"/>
      <c r="L4" s="9">
        <f>(F4) + (H4) + (J4)</f>
        <v>3618</v>
      </c>
      <c r="M4">
        <f>$M$2</f>
        <v>1750</v>
      </c>
      <c r="O4" s="50">
        <v>1</v>
      </c>
      <c r="P4" s="55">
        <f xml:space="preserve"> ($C$3+ ($C$5*$C$7)) + ($C$4+($C$6*$C$8)) + ($C$4+($C$6 * ($C$8+1)))</f>
        <v>938</v>
      </c>
      <c r="Q4" s="49"/>
      <c r="R4" s="49">
        <f xml:space="preserve"> ($C$3+ $C$5*$C$7) + ($C$4+$C$6*$C$8) + ($C$4+$C$6 * ($C$8+1))</f>
        <v>938</v>
      </c>
      <c r="S4" s="49"/>
      <c r="T4" s="49">
        <f>($C$3+$C$5*$C$7)+($C$4+$C$6*($C$8+1))+($C$3+$C$5*($C$7-1))</f>
        <v>1742</v>
      </c>
      <c r="U4" s="56"/>
      <c r="V4" s="50">
        <f>((P4) + (R4) + (T4))</f>
        <v>3618</v>
      </c>
      <c r="W4">
        <f t="shared" ref="W4:W13" si="0">$M$16</f>
        <v>1750</v>
      </c>
    </row>
    <row r="5" spans="2:23" x14ac:dyDescent="0.3">
      <c r="B5" s="23" t="s">
        <v>124</v>
      </c>
      <c r="C5" s="13">
        <v>67</v>
      </c>
      <c r="E5" s="10">
        <v>2</v>
      </c>
      <c r="F5" s="7">
        <f xml:space="preserve"> ($C$3+ ($C$5*$C$7)) + ($C$4+($C$6*$C$8)) + ($C$4+($C$6 * ($C$8+E5)))</f>
        <v>1005</v>
      </c>
      <c r="G5" s="1"/>
      <c r="H5" s="1">
        <f xml:space="preserve"> ($C$3+ $C$5*$C$7) + ($C$4+$C$6*$C$8) + ($C$4+$C$6 * ($C$8+E5))</f>
        <v>1005</v>
      </c>
      <c r="I5" s="1"/>
      <c r="J5" s="3">
        <f t="shared" ref="J5:J22" si="1">($C$3+$C$5*$C$7)+($C$4+$C$6*($C$8+E5))+($C$3+$C$5*($C$7-E5))</f>
        <v>1742</v>
      </c>
      <c r="K5" s="45"/>
      <c r="L5" s="10">
        <f>(F5) + (H5) + (J5)</f>
        <v>3752</v>
      </c>
      <c r="M5">
        <f t="shared" ref="M5:M22" si="2">$M$2</f>
        <v>1750</v>
      </c>
      <c r="O5" s="10">
        <v>2</v>
      </c>
      <c r="P5" s="7">
        <f t="shared" ref="P5:P18" si="3" xml:space="preserve"> ($C$3+ ($C$5*$C$7)) + ($C$4+($C$6*$C$8)) + ($C$4+($C$6 * ($C$8+1)))</f>
        <v>938</v>
      </c>
      <c r="Q5" s="1"/>
      <c r="R5" s="1">
        <f t="shared" ref="R5:R18" si="4" xml:space="preserve"> ($C$3+ $C$5*$C$7) + ($C$4+$C$6*$C$8) + ($C$4+$C$6 * ($C$8+1))</f>
        <v>938</v>
      </c>
      <c r="S5" s="1"/>
      <c r="T5" s="1">
        <f t="shared" ref="T5:T18" si="5">($C$3+$C$5*$C$7)+($C$4+$C$6*($C$8+1))+($C$3+$C$5*($C$7-1))</f>
        <v>1742</v>
      </c>
      <c r="U5" s="45"/>
      <c r="V5" s="10">
        <f t="shared" ref="V5:V18" si="6">((P5) + (R5) + (T5))</f>
        <v>3618</v>
      </c>
      <c r="W5">
        <f t="shared" si="0"/>
        <v>1750</v>
      </c>
    </row>
    <row r="6" spans="2:23" ht="15" thickBot="1" x14ac:dyDescent="0.35">
      <c r="B6" s="24" t="s">
        <v>125</v>
      </c>
      <c r="C6" s="16">
        <v>67</v>
      </c>
      <c r="E6" s="10">
        <v>3</v>
      </c>
      <c r="F6" s="36">
        <f t="shared" ref="F6:F22" si="7" xml:space="preserve"> ($C$3+ ($C$5*$C$7)) + ($C$4+($C$6*$C$8)) + ($C$4+($C$6 * ($C$8+E6)))</f>
        <v>1072</v>
      </c>
      <c r="G6" s="1"/>
      <c r="H6" s="3">
        <f t="shared" ref="H6:H22" si="8" xml:space="preserve"> ($C$3+ $C$5*$C$7) + ($C$4+$C$6*$C$8) + ($C$4+$C$6 * ($C$8+E6))</f>
        <v>1072</v>
      </c>
      <c r="I6" s="1"/>
      <c r="J6" s="3">
        <f t="shared" si="1"/>
        <v>1742</v>
      </c>
      <c r="K6" s="45"/>
      <c r="L6" s="10">
        <f t="shared" ref="L6:L13" si="9">(F6) + (H6) + (J6)</f>
        <v>3886</v>
      </c>
      <c r="M6">
        <f t="shared" si="2"/>
        <v>1750</v>
      </c>
      <c r="O6" s="10">
        <v>3</v>
      </c>
      <c r="P6" s="7">
        <f t="shared" si="3"/>
        <v>938</v>
      </c>
      <c r="Q6" s="1"/>
      <c r="R6" s="1">
        <f t="shared" si="4"/>
        <v>938</v>
      </c>
      <c r="S6" s="1"/>
      <c r="T6" s="1">
        <f t="shared" si="5"/>
        <v>1742</v>
      </c>
      <c r="U6" s="45"/>
      <c r="V6" s="10">
        <f t="shared" si="6"/>
        <v>3618</v>
      </c>
      <c r="W6">
        <f t="shared" si="0"/>
        <v>1750</v>
      </c>
    </row>
    <row r="7" spans="2:23" x14ac:dyDescent="0.3">
      <c r="B7" s="25" t="s">
        <v>126</v>
      </c>
      <c r="C7" s="12">
        <v>13</v>
      </c>
      <c r="E7" s="10">
        <v>4</v>
      </c>
      <c r="F7" s="7">
        <f t="shared" si="7"/>
        <v>1139</v>
      </c>
      <c r="G7" s="1"/>
      <c r="H7" s="1">
        <f t="shared" si="8"/>
        <v>1139</v>
      </c>
      <c r="I7" s="1"/>
      <c r="J7" s="1">
        <f t="shared" si="1"/>
        <v>1742</v>
      </c>
      <c r="K7" s="45"/>
      <c r="L7" s="10">
        <f t="shared" si="9"/>
        <v>4020</v>
      </c>
      <c r="M7">
        <f t="shared" si="2"/>
        <v>1750</v>
      </c>
      <c r="O7" s="10">
        <v>4</v>
      </c>
      <c r="P7" s="7">
        <f t="shared" si="3"/>
        <v>938</v>
      </c>
      <c r="Q7" s="1"/>
      <c r="R7" s="1">
        <f t="shared" si="4"/>
        <v>938</v>
      </c>
      <c r="S7" s="1"/>
      <c r="T7" s="1">
        <f t="shared" si="5"/>
        <v>1742</v>
      </c>
      <c r="U7" s="45"/>
      <c r="V7" s="10">
        <f t="shared" si="6"/>
        <v>3618</v>
      </c>
      <c r="W7">
        <f t="shared" si="0"/>
        <v>1750</v>
      </c>
    </row>
    <row r="8" spans="2:23" ht="15" thickBot="1" x14ac:dyDescent="0.35">
      <c r="B8" s="24" t="s">
        <v>127</v>
      </c>
      <c r="C8" s="16">
        <v>0</v>
      </c>
      <c r="E8" s="10">
        <v>5</v>
      </c>
      <c r="F8" s="36">
        <f t="shared" si="7"/>
        <v>1206</v>
      </c>
      <c r="G8" s="1"/>
      <c r="H8" s="3">
        <f t="shared" si="8"/>
        <v>1206</v>
      </c>
      <c r="I8" s="1"/>
      <c r="J8" s="3">
        <f t="shared" si="1"/>
        <v>1742</v>
      </c>
      <c r="K8" s="45"/>
      <c r="L8" s="10">
        <f t="shared" si="9"/>
        <v>4154</v>
      </c>
      <c r="M8">
        <f t="shared" si="2"/>
        <v>1750</v>
      </c>
      <c r="O8" s="10">
        <v>5</v>
      </c>
      <c r="P8" s="7">
        <f t="shared" si="3"/>
        <v>938</v>
      </c>
      <c r="Q8" s="1"/>
      <c r="R8" s="1">
        <f t="shared" si="4"/>
        <v>938</v>
      </c>
      <c r="S8" s="1"/>
      <c r="T8" s="1">
        <f t="shared" si="5"/>
        <v>1742</v>
      </c>
      <c r="U8" s="45"/>
      <c r="V8" s="10">
        <f t="shared" si="6"/>
        <v>3618</v>
      </c>
      <c r="W8">
        <f t="shared" si="0"/>
        <v>1750</v>
      </c>
    </row>
    <row r="9" spans="2:23" x14ac:dyDescent="0.3">
      <c r="B9" s="26" t="s">
        <v>128</v>
      </c>
      <c r="C9" s="27">
        <v>30</v>
      </c>
      <c r="E9" s="10">
        <v>6</v>
      </c>
      <c r="F9" s="7">
        <f t="shared" si="7"/>
        <v>1273</v>
      </c>
      <c r="G9" s="1"/>
      <c r="H9" s="1">
        <f t="shared" si="8"/>
        <v>1273</v>
      </c>
      <c r="I9" s="1"/>
      <c r="J9" s="1">
        <f t="shared" si="1"/>
        <v>1742</v>
      </c>
      <c r="K9" s="45"/>
      <c r="L9" s="10">
        <f t="shared" si="9"/>
        <v>4288</v>
      </c>
      <c r="M9">
        <f t="shared" si="2"/>
        <v>1750</v>
      </c>
      <c r="O9" s="10">
        <v>6</v>
      </c>
      <c r="P9" s="7">
        <f t="shared" si="3"/>
        <v>938</v>
      </c>
      <c r="Q9" s="1"/>
      <c r="R9" s="1">
        <f t="shared" si="4"/>
        <v>938</v>
      </c>
      <c r="S9" s="1"/>
      <c r="T9" s="1">
        <f t="shared" si="5"/>
        <v>1742</v>
      </c>
      <c r="U9" s="45"/>
      <c r="V9" s="10">
        <f t="shared" si="6"/>
        <v>3618</v>
      </c>
      <c r="W9">
        <f t="shared" si="0"/>
        <v>1750</v>
      </c>
    </row>
    <row r="10" spans="2:23" x14ac:dyDescent="0.3">
      <c r="B10" s="28" t="s">
        <v>129</v>
      </c>
      <c r="C10" s="29">
        <v>30</v>
      </c>
      <c r="E10" s="10">
        <v>7</v>
      </c>
      <c r="F10" s="36">
        <f t="shared" si="7"/>
        <v>1340</v>
      </c>
      <c r="G10" s="1"/>
      <c r="H10" s="3">
        <f t="shared" si="8"/>
        <v>1340</v>
      </c>
      <c r="I10" s="1"/>
      <c r="J10" s="3">
        <f t="shared" si="1"/>
        <v>1742</v>
      </c>
      <c r="K10" s="45"/>
      <c r="L10" s="10">
        <f t="shared" si="9"/>
        <v>4422</v>
      </c>
      <c r="M10">
        <f t="shared" si="2"/>
        <v>1750</v>
      </c>
      <c r="O10" s="10">
        <v>7</v>
      </c>
      <c r="P10" s="7">
        <f t="shared" si="3"/>
        <v>938</v>
      </c>
      <c r="Q10" s="1"/>
      <c r="R10" s="1">
        <f t="shared" si="4"/>
        <v>938</v>
      </c>
      <c r="S10" s="1"/>
      <c r="T10" s="1">
        <f t="shared" si="5"/>
        <v>1742</v>
      </c>
      <c r="U10" s="45"/>
      <c r="V10" s="10">
        <f t="shared" si="6"/>
        <v>3618</v>
      </c>
      <c r="W10">
        <f t="shared" si="0"/>
        <v>1750</v>
      </c>
    </row>
    <row r="11" spans="2:23" ht="15" thickBot="1" x14ac:dyDescent="0.35">
      <c r="B11" s="30" t="s">
        <v>130</v>
      </c>
      <c r="C11" s="31">
        <v>0</v>
      </c>
      <c r="E11" s="10">
        <v>8</v>
      </c>
      <c r="F11" s="7">
        <f t="shared" si="7"/>
        <v>1407</v>
      </c>
      <c r="G11" s="1"/>
      <c r="H11" s="1">
        <f t="shared" si="8"/>
        <v>1407</v>
      </c>
      <c r="I11" s="1"/>
      <c r="J11" s="1">
        <f t="shared" si="1"/>
        <v>1742</v>
      </c>
      <c r="K11" s="45"/>
      <c r="L11" s="10">
        <f t="shared" si="9"/>
        <v>4556</v>
      </c>
      <c r="M11">
        <f t="shared" si="2"/>
        <v>1750</v>
      </c>
      <c r="O11" s="10">
        <v>8</v>
      </c>
      <c r="P11" s="7">
        <f t="shared" si="3"/>
        <v>938</v>
      </c>
      <c r="Q11" s="1"/>
      <c r="R11" s="1">
        <f t="shared" si="4"/>
        <v>938</v>
      </c>
      <c r="S11" s="1"/>
      <c r="T11" s="1">
        <f t="shared" si="5"/>
        <v>1742</v>
      </c>
      <c r="U11" s="45"/>
      <c r="V11" s="10">
        <f t="shared" si="6"/>
        <v>3618</v>
      </c>
      <c r="W11">
        <f t="shared" si="0"/>
        <v>1750</v>
      </c>
    </row>
    <row r="12" spans="2:23" ht="15" thickBot="1" x14ac:dyDescent="0.35">
      <c r="B12" s="32" t="s">
        <v>131</v>
      </c>
      <c r="C12" s="5">
        <v>1750</v>
      </c>
      <c r="E12" s="10">
        <v>9</v>
      </c>
      <c r="F12" s="36">
        <f t="shared" si="7"/>
        <v>1474</v>
      </c>
      <c r="G12" s="1"/>
      <c r="H12" s="3">
        <f t="shared" si="8"/>
        <v>1474</v>
      </c>
      <c r="I12" s="1"/>
      <c r="J12" s="3">
        <f t="shared" si="1"/>
        <v>1742</v>
      </c>
      <c r="K12" s="45"/>
      <c r="L12" s="10">
        <f t="shared" si="9"/>
        <v>4690</v>
      </c>
      <c r="M12">
        <f t="shared" si="2"/>
        <v>1750</v>
      </c>
      <c r="O12" s="10">
        <v>9</v>
      </c>
      <c r="P12" s="7">
        <f t="shared" si="3"/>
        <v>938</v>
      </c>
      <c r="Q12" s="1"/>
      <c r="R12" s="1">
        <f t="shared" si="4"/>
        <v>938</v>
      </c>
      <c r="S12" s="1"/>
      <c r="T12" s="1">
        <f t="shared" si="5"/>
        <v>1742</v>
      </c>
      <c r="U12" s="45"/>
      <c r="V12" s="10">
        <f t="shared" si="6"/>
        <v>3618</v>
      </c>
      <c r="W12">
        <f t="shared" si="0"/>
        <v>1750</v>
      </c>
    </row>
    <row r="13" spans="2:23" x14ac:dyDescent="0.3">
      <c r="E13" s="10">
        <v>10</v>
      </c>
      <c r="F13" s="7">
        <f t="shared" si="7"/>
        <v>1541</v>
      </c>
      <c r="G13" s="1"/>
      <c r="H13" s="1">
        <f t="shared" si="8"/>
        <v>1541</v>
      </c>
      <c r="I13" s="1"/>
      <c r="J13" s="1">
        <f t="shared" si="1"/>
        <v>1742</v>
      </c>
      <c r="K13" s="45"/>
      <c r="L13" s="10">
        <f t="shared" si="9"/>
        <v>4824</v>
      </c>
      <c r="M13">
        <f t="shared" si="2"/>
        <v>1750</v>
      </c>
      <c r="O13" s="10">
        <v>10</v>
      </c>
      <c r="P13" s="7">
        <f t="shared" si="3"/>
        <v>938</v>
      </c>
      <c r="Q13" s="1"/>
      <c r="R13" s="1">
        <f t="shared" si="4"/>
        <v>938</v>
      </c>
      <c r="S13" s="1"/>
      <c r="T13" s="1">
        <f t="shared" si="5"/>
        <v>1742</v>
      </c>
      <c r="U13" s="45"/>
      <c r="V13" s="10">
        <f t="shared" si="6"/>
        <v>3618</v>
      </c>
      <c r="W13">
        <f t="shared" si="0"/>
        <v>1750</v>
      </c>
    </row>
    <row r="14" spans="2:23" x14ac:dyDescent="0.3">
      <c r="E14" s="10">
        <v>11</v>
      </c>
      <c r="F14" s="36">
        <f t="shared" si="7"/>
        <v>1608</v>
      </c>
      <c r="G14" s="1"/>
      <c r="H14" s="3">
        <f t="shared" si="8"/>
        <v>1608</v>
      </c>
      <c r="I14" s="1"/>
      <c r="J14" s="3">
        <f t="shared" si="1"/>
        <v>1742</v>
      </c>
      <c r="K14" s="45"/>
      <c r="L14" s="10">
        <f>(F14) + (H14) + (J14)</f>
        <v>4958</v>
      </c>
      <c r="M14">
        <f t="shared" si="2"/>
        <v>1750</v>
      </c>
      <c r="O14" s="10">
        <v>11</v>
      </c>
      <c r="P14" s="7">
        <f t="shared" si="3"/>
        <v>938</v>
      </c>
      <c r="Q14" s="1"/>
      <c r="R14" s="1">
        <f t="shared" si="4"/>
        <v>938</v>
      </c>
      <c r="S14" s="1"/>
      <c r="T14" s="1">
        <f t="shared" si="5"/>
        <v>1742</v>
      </c>
      <c r="U14" s="45"/>
      <c r="V14" s="10">
        <f t="shared" si="6"/>
        <v>3618</v>
      </c>
    </row>
    <row r="15" spans="2:23" x14ac:dyDescent="0.3">
      <c r="E15" s="10">
        <v>12</v>
      </c>
      <c r="F15" s="7">
        <f t="shared" si="7"/>
        <v>1675</v>
      </c>
      <c r="G15" s="1"/>
      <c r="H15" s="1">
        <f t="shared" si="8"/>
        <v>1675</v>
      </c>
      <c r="I15" s="1"/>
      <c r="J15" s="1">
        <f t="shared" si="1"/>
        <v>1742</v>
      </c>
      <c r="K15" s="45"/>
      <c r="L15" s="10">
        <f>(F15) + (H15) + (J15)</f>
        <v>5092</v>
      </c>
      <c r="M15">
        <f t="shared" si="2"/>
        <v>1750</v>
      </c>
      <c r="O15" s="10">
        <v>12</v>
      </c>
      <c r="P15" s="7">
        <f t="shared" si="3"/>
        <v>938</v>
      </c>
      <c r="Q15" s="1"/>
      <c r="R15" s="1">
        <f t="shared" si="4"/>
        <v>938</v>
      </c>
      <c r="S15" s="1"/>
      <c r="T15" s="1">
        <f t="shared" si="5"/>
        <v>1742</v>
      </c>
      <c r="U15" s="45"/>
      <c r="V15" s="10">
        <f t="shared" si="6"/>
        <v>3618</v>
      </c>
    </row>
    <row r="16" spans="2:23" x14ac:dyDescent="0.3">
      <c r="E16" s="10">
        <v>13</v>
      </c>
      <c r="F16" s="36">
        <f t="shared" si="7"/>
        <v>1742</v>
      </c>
      <c r="G16" s="1"/>
      <c r="H16" s="3">
        <f t="shared" si="8"/>
        <v>1742</v>
      </c>
      <c r="I16" s="1"/>
      <c r="J16" s="3">
        <f t="shared" si="1"/>
        <v>1742</v>
      </c>
      <c r="K16" s="45"/>
      <c r="L16" s="10">
        <f t="shared" ref="L16:L22" si="10">(F16) + (H16) + (J16)</f>
        <v>5226</v>
      </c>
      <c r="M16">
        <f t="shared" si="2"/>
        <v>1750</v>
      </c>
      <c r="O16" s="10">
        <v>13</v>
      </c>
      <c r="P16" s="7">
        <f t="shared" si="3"/>
        <v>938</v>
      </c>
      <c r="Q16" s="1"/>
      <c r="R16" s="1">
        <f t="shared" si="4"/>
        <v>938</v>
      </c>
      <c r="S16" s="1"/>
      <c r="T16" s="1">
        <f t="shared" si="5"/>
        <v>1742</v>
      </c>
      <c r="U16" s="45"/>
      <c r="V16" s="10">
        <f t="shared" si="6"/>
        <v>3618</v>
      </c>
    </row>
    <row r="17" spans="5:22" x14ac:dyDescent="0.3">
      <c r="E17" s="10">
        <v>14</v>
      </c>
      <c r="F17" s="7">
        <f t="shared" si="7"/>
        <v>1809</v>
      </c>
      <c r="G17" s="1"/>
      <c r="H17" s="1">
        <f t="shared" si="8"/>
        <v>1809</v>
      </c>
      <c r="I17" s="1"/>
      <c r="J17" s="1">
        <f t="shared" si="1"/>
        <v>1742</v>
      </c>
      <c r="K17" s="45"/>
      <c r="L17" s="10">
        <f t="shared" si="10"/>
        <v>5360</v>
      </c>
      <c r="M17">
        <f t="shared" si="2"/>
        <v>1750</v>
      </c>
      <c r="O17" s="10">
        <v>14</v>
      </c>
      <c r="P17" s="7">
        <f t="shared" si="3"/>
        <v>938</v>
      </c>
      <c r="Q17" s="1"/>
      <c r="R17" s="1">
        <f t="shared" si="4"/>
        <v>938</v>
      </c>
      <c r="S17" s="1"/>
      <c r="T17" s="1">
        <f t="shared" si="5"/>
        <v>1742</v>
      </c>
      <c r="U17" s="45"/>
      <c r="V17" s="10">
        <f t="shared" si="6"/>
        <v>3618</v>
      </c>
    </row>
    <row r="18" spans="5:22" ht="15" thickBot="1" x14ac:dyDescent="0.35">
      <c r="E18" s="10">
        <v>15</v>
      </c>
      <c r="F18" s="36">
        <f t="shared" si="7"/>
        <v>1876</v>
      </c>
      <c r="G18" s="1"/>
      <c r="H18" s="3">
        <f t="shared" si="8"/>
        <v>1876</v>
      </c>
      <c r="I18" s="1"/>
      <c r="J18" s="3">
        <f t="shared" si="1"/>
        <v>1742</v>
      </c>
      <c r="K18" s="45"/>
      <c r="L18" s="10">
        <f t="shared" si="10"/>
        <v>5494</v>
      </c>
      <c r="M18">
        <f t="shared" si="2"/>
        <v>1750</v>
      </c>
      <c r="O18" s="11">
        <v>15</v>
      </c>
      <c r="P18" s="14">
        <f t="shared" si="3"/>
        <v>938</v>
      </c>
      <c r="Q18" s="15"/>
      <c r="R18" s="15">
        <f t="shared" si="4"/>
        <v>938</v>
      </c>
      <c r="S18" s="15"/>
      <c r="T18" s="15">
        <f t="shared" si="5"/>
        <v>1742</v>
      </c>
      <c r="U18" s="48"/>
      <c r="V18" s="11">
        <f t="shared" si="6"/>
        <v>3618</v>
      </c>
    </row>
    <row r="19" spans="5:22" x14ac:dyDescent="0.3">
      <c r="E19" s="10">
        <v>16</v>
      </c>
      <c r="F19" s="7">
        <f t="shared" si="7"/>
        <v>1943</v>
      </c>
      <c r="G19" s="1"/>
      <c r="H19" s="1">
        <f t="shared" si="8"/>
        <v>1943</v>
      </c>
      <c r="I19" s="1"/>
      <c r="J19" s="1">
        <f t="shared" si="1"/>
        <v>1742</v>
      </c>
      <c r="K19" s="45"/>
      <c r="L19" s="10">
        <f t="shared" si="10"/>
        <v>5628</v>
      </c>
      <c r="M19">
        <f t="shared" si="2"/>
        <v>1750</v>
      </c>
    </row>
    <row r="20" spans="5:22" x14ac:dyDescent="0.3">
      <c r="E20" s="10">
        <v>17</v>
      </c>
      <c r="F20" s="36">
        <f t="shared" si="7"/>
        <v>2010</v>
      </c>
      <c r="G20" s="1"/>
      <c r="H20" s="3">
        <f t="shared" si="8"/>
        <v>2010</v>
      </c>
      <c r="I20" s="1"/>
      <c r="J20" s="3">
        <f t="shared" si="1"/>
        <v>1742</v>
      </c>
      <c r="K20" s="45"/>
      <c r="L20" s="10">
        <f t="shared" si="10"/>
        <v>5762</v>
      </c>
      <c r="M20">
        <f t="shared" si="2"/>
        <v>1750</v>
      </c>
    </row>
    <row r="21" spans="5:22" x14ac:dyDescent="0.3">
      <c r="E21" s="10">
        <v>18</v>
      </c>
      <c r="F21" s="7">
        <f t="shared" si="7"/>
        <v>2077</v>
      </c>
      <c r="G21" s="1"/>
      <c r="H21" s="1">
        <f t="shared" si="8"/>
        <v>2077</v>
      </c>
      <c r="I21" s="1"/>
      <c r="J21" s="1">
        <f t="shared" si="1"/>
        <v>1742</v>
      </c>
      <c r="K21" s="45"/>
      <c r="L21" s="10">
        <f t="shared" si="10"/>
        <v>5896</v>
      </c>
      <c r="M21">
        <f t="shared" si="2"/>
        <v>1750</v>
      </c>
    </row>
    <row r="22" spans="5:22" ht="15" thickBot="1" x14ac:dyDescent="0.35">
      <c r="E22" s="11">
        <v>19</v>
      </c>
      <c r="F22" s="46">
        <f t="shared" si="7"/>
        <v>2144</v>
      </c>
      <c r="G22" s="15"/>
      <c r="H22" s="47">
        <f t="shared" si="8"/>
        <v>2144</v>
      </c>
      <c r="I22" s="15"/>
      <c r="J22" s="47">
        <f t="shared" si="1"/>
        <v>1742</v>
      </c>
      <c r="K22" s="48"/>
      <c r="L22" s="11">
        <f t="shared" si="10"/>
        <v>6030</v>
      </c>
      <c r="M22">
        <f t="shared" si="2"/>
        <v>1750</v>
      </c>
    </row>
  </sheetData>
  <mergeCells count="3">
    <mergeCell ref="B2:C2"/>
    <mergeCell ref="E2:L2"/>
    <mergeCell ref="O2:V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5943A-493F-4BCD-93DA-5195949F2FDE}">
  <dimension ref="B1:M22"/>
  <sheetViews>
    <sheetView workbookViewId="0">
      <selection sqref="A1:R31"/>
    </sheetView>
  </sheetViews>
  <sheetFormatPr defaultRowHeight="14.4" x14ac:dyDescent="0.3"/>
  <sheetData>
    <row r="1" spans="2:13" ht="15" thickBot="1" x14ac:dyDescent="0.35"/>
    <row r="2" spans="2:13" ht="15" thickBot="1" x14ac:dyDescent="0.35">
      <c r="B2" s="57" t="s">
        <v>121</v>
      </c>
      <c r="C2" s="58"/>
      <c r="E2" s="59" t="s">
        <v>138</v>
      </c>
      <c r="F2" s="60"/>
      <c r="G2" s="60"/>
      <c r="H2" s="60"/>
      <c r="I2" s="60"/>
      <c r="J2" s="60"/>
      <c r="K2" s="60"/>
      <c r="L2" s="61"/>
      <c r="M2">
        <f>C12</f>
        <v>1750</v>
      </c>
    </row>
    <row r="3" spans="2:13" ht="15" thickBot="1" x14ac:dyDescent="0.35">
      <c r="B3" s="19" t="s">
        <v>122</v>
      </c>
      <c r="C3" s="20">
        <v>0</v>
      </c>
      <c r="E3" s="39" t="s">
        <v>139</v>
      </c>
      <c r="F3" s="40" t="s">
        <v>140</v>
      </c>
      <c r="G3" s="41"/>
      <c r="H3" s="41" t="s">
        <v>141</v>
      </c>
      <c r="I3" s="41"/>
      <c r="J3" s="41" t="s">
        <v>142</v>
      </c>
      <c r="K3" s="42"/>
      <c r="L3" s="39" t="s">
        <v>143</v>
      </c>
      <c r="M3" s="43" t="s">
        <v>131</v>
      </c>
    </row>
    <row r="4" spans="2:13" x14ac:dyDescent="0.3">
      <c r="B4" s="21" t="s">
        <v>123</v>
      </c>
      <c r="C4" s="22">
        <v>0</v>
      </c>
      <c r="E4" s="9">
        <v>1</v>
      </c>
      <c r="F4" s="36">
        <f xml:space="preserve"> ($C$3+ ($C$5*$C$7)) + ($C$4+($C$6*$C$8)) + ($C$4+($C$6 * ($C$8+E4)))</f>
        <v>900</v>
      </c>
      <c r="G4" s="3"/>
      <c r="H4" s="3">
        <f xml:space="preserve"> ($C$3+ $C$5*$C$7) + ($C$4+$C$6*$C$8) + ($C$4+$C$6 * ($C$8+E4))</f>
        <v>900</v>
      </c>
      <c r="I4" s="3"/>
      <c r="J4" s="3">
        <f>($C$3+$C$5*$C$7)+($C$4+$C$6*($C$8+E4))+($C$3+$C$5*($C$7-E4))</f>
        <v>1600</v>
      </c>
      <c r="K4" s="44"/>
      <c r="L4" s="9">
        <f>(F4) + (H4) + (J4)</f>
        <v>3400</v>
      </c>
      <c r="M4">
        <f>$M$2</f>
        <v>1750</v>
      </c>
    </row>
    <row r="5" spans="2:13" x14ac:dyDescent="0.3">
      <c r="B5" s="23" t="s">
        <v>124</v>
      </c>
      <c r="C5" s="13">
        <v>100</v>
      </c>
      <c r="E5" s="10">
        <v>2</v>
      </c>
      <c r="F5" s="7">
        <f xml:space="preserve"> ($C$3+ ($C$5*$C$7)) + ($C$4+($C$6*$C$8)) + ($C$4+($C$6 * ($C$8+E5)))</f>
        <v>1000</v>
      </c>
      <c r="G5" s="1"/>
      <c r="H5" s="1">
        <f xml:space="preserve"> ($C$3+ $C$5*$C$7) + ($C$4+$C$6*$C$8) + ($C$4+$C$6 * ($C$8+E5))</f>
        <v>1000</v>
      </c>
      <c r="I5" s="1"/>
      <c r="J5" s="3">
        <f t="shared" ref="J5:J22" si="0">($C$3+$C$5*$C$7)+($C$4+$C$6*($C$8+E5))+($C$3+$C$5*($C$7-E5))</f>
        <v>1600</v>
      </c>
      <c r="K5" s="45"/>
      <c r="L5" s="10">
        <f>(F5) + (H5) + (J5)</f>
        <v>3600</v>
      </c>
      <c r="M5">
        <f t="shared" ref="M5:M22" si="1">$M$2</f>
        <v>1750</v>
      </c>
    </row>
    <row r="6" spans="2:13" ht="15" thickBot="1" x14ac:dyDescent="0.35">
      <c r="B6" s="24" t="s">
        <v>125</v>
      </c>
      <c r="C6" s="16">
        <v>100</v>
      </c>
      <c r="E6" s="10">
        <v>3</v>
      </c>
      <c r="F6" s="36">
        <f t="shared" ref="F6:F22" si="2" xml:space="preserve"> ($C$3+ ($C$5*$C$7)) + ($C$4+($C$6*$C$8)) + ($C$4+($C$6 * ($C$8+E6)))</f>
        <v>1100</v>
      </c>
      <c r="G6" s="1"/>
      <c r="H6" s="3">
        <f t="shared" ref="H6:H22" si="3" xml:space="preserve"> ($C$3+ $C$5*$C$7) + ($C$4+$C$6*$C$8) + ($C$4+$C$6 * ($C$8+E6))</f>
        <v>1100</v>
      </c>
      <c r="I6" s="1"/>
      <c r="J6" s="3">
        <f t="shared" si="0"/>
        <v>1600</v>
      </c>
      <c r="K6" s="45"/>
      <c r="L6" s="10">
        <f t="shared" ref="L6:L13" si="4">(F6) + (H6) + (J6)</f>
        <v>3800</v>
      </c>
      <c r="M6">
        <f t="shared" si="1"/>
        <v>1750</v>
      </c>
    </row>
    <row r="7" spans="2:13" x14ac:dyDescent="0.3">
      <c r="B7" s="25" t="s">
        <v>126</v>
      </c>
      <c r="C7" s="12">
        <v>8</v>
      </c>
      <c r="E7" s="10">
        <v>4</v>
      </c>
      <c r="F7" s="7">
        <f t="shared" si="2"/>
        <v>1200</v>
      </c>
      <c r="G7" s="1"/>
      <c r="H7" s="1">
        <f t="shared" si="3"/>
        <v>1200</v>
      </c>
      <c r="I7" s="1"/>
      <c r="J7" s="1">
        <f t="shared" si="0"/>
        <v>1600</v>
      </c>
      <c r="K7" s="45"/>
      <c r="L7" s="10">
        <f t="shared" si="4"/>
        <v>4000</v>
      </c>
      <c r="M7">
        <f t="shared" si="1"/>
        <v>1750</v>
      </c>
    </row>
    <row r="8" spans="2:13" ht="15" thickBot="1" x14ac:dyDescent="0.35">
      <c r="B8" s="24" t="s">
        <v>127</v>
      </c>
      <c r="C8" s="16">
        <v>0</v>
      </c>
      <c r="E8" s="10">
        <v>5</v>
      </c>
      <c r="F8" s="36">
        <f t="shared" si="2"/>
        <v>1300</v>
      </c>
      <c r="G8" s="1"/>
      <c r="H8" s="3">
        <f t="shared" si="3"/>
        <v>1300</v>
      </c>
      <c r="I8" s="1"/>
      <c r="J8" s="3">
        <f t="shared" si="0"/>
        <v>1600</v>
      </c>
      <c r="K8" s="45"/>
      <c r="L8" s="10">
        <f t="shared" si="4"/>
        <v>4200</v>
      </c>
      <c r="M8">
        <f t="shared" si="1"/>
        <v>1750</v>
      </c>
    </row>
    <row r="9" spans="2:13" x14ac:dyDescent="0.3">
      <c r="B9" s="26" t="s">
        <v>128</v>
      </c>
      <c r="C9" s="27">
        <v>30</v>
      </c>
      <c r="E9" s="10">
        <v>6</v>
      </c>
      <c r="F9" s="7">
        <f t="shared" si="2"/>
        <v>1400</v>
      </c>
      <c r="G9" s="1"/>
      <c r="H9" s="1">
        <f t="shared" si="3"/>
        <v>1400</v>
      </c>
      <c r="I9" s="1"/>
      <c r="J9" s="1">
        <f t="shared" si="0"/>
        <v>1600</v>
      </c>
      <c r="K9" s="45"/>
      <c r="L9" s="10">
        <f t="shared" si="4"/>
        <v>4400</v>
      </c>
      <c r="M9">
        <f t="shared" si="1"/>
        <v>1750</v>
      </c>
    </row>
    <row r="10" spans="2:13" x14ac:dyDescent="0.3">
      <c r="B10" s="28" t="s">
        <v>129</v>
      </c>
      <c r="C10" s="29">
        <v>30</v>
      </c>
      <c r="E10" s="10">
        <v>7</v>
      </c>
      <c r="F10" s="36">
        <f t="shared" si="2"/>
        <v>1500</v>
      </c>
      <c r="G10" s="1"/>
      <c r="H10" s="3">
        <f t="shared" si="3"/>
        <v>1500</v>
      </c>
      <c r="I10" s="1"/>
      <c r="J10" s="3">
        <f t="shared" si="0"/>
        <v>1600</v>
      </c>
      <c r="K10" s="45"/>
      <c r="L10" s="10">
        <f t="shared" si="4"/>
        <v>4600</v>
      </c>
      <c r="M10">
        <f t="shared" si="1"/>
        <v>1750</v>
      </c>
    </row>
    <row r="11" spans="2:13" ht="15" thickBot="1" x14ac:dyDescent="0.35">
      <c r="B11" s="30" t="s">
        <v>130</v>
      </c>
      <c r="C11" s="31">
        <v>0</v>
      </c>
      <c r="E11" s="10">
        <v>8</v>
      </c>
      <c r="F11" s="7">
        <f t="shared" si="2"/>
        <v>1600</v>
      </c>
      <c r="G11" s="1"/>
      <c r="H11" s="1">
        <f t="shared" si="3"/>
        <v>1600</v>
      </c>
      <c r="I11" s="1"/>
      <c r="J11" s="1">
        <f t="shared" si="0"/>
        <v>1600</v>
      </c>
      <c r="K11" s="45"/>
      <c r="L11" s="10">
        <f t="shared" si="4"/>
        <v>4800</v>
      </c>
      <c r="M11">
        <f t="shared" si="1"/>
        <v>1750</v>
      </c>
    </row>
    <row r="12" spans="2:13" ht="15" thickBot="1" x14ac:dyDescent="0.35">
      <c r="B12" s="32" t="s">
        <v>131</v>
      </c>
      <c r="C12" s="5">
        <v>1750</v>
      </c>
      <c r="E12" s="10">
        <v>9</v>
      </c>
      <c r="F12" s="36">
        <f t="shared" si="2"/>
        <v>1700</v>
      </c>
      <c r="G12" s="1"/>
      <c r="H12" s="3">
        <f t="shared" si="3"/>
        <v>1700</v>
      </c>
      <c r="I12" s="1"/>
      <c r="J12" s="3">
        <f t="shared" si="0"/>
        <v>1600</v>
      </c>
      <c r="K12" s="45"/>
      <c r="L12" s="10">
        <f t="shared" si="4"/>
        <v>5000</v>
      </c>
      <c r="M12">
        <f t="shared" si="1"/>
        <v>1750</v>
      </c>
    </row>
    <row r="13" spans="2:13" x14ac:dyDescent="0.3">
      <c r="E13" s="10">
        <v>10</v>
      </c>
      <c r="F13" s="7">
        <f t="shared" si="2"/>
        <v>1800</v>
      </c>
      <c r="G13" s="1"/>
      <c r="H13" s="1">
        <f t="shared" si="3"/>
        <v>1800</v>
      </c>
      <c r="I13" s="1"/>
      <c r="J13" s="1">
        <f t="shared" si="0"/>
        <v>1600</v>
      </c>
      <c r="K13" s="45"/>
      <c r="L13" s="10">
        <f t="shared" si="4"/>
        <v>5200</v>
      </c>
      <c r="M13">
        <f t="shared" si="1"/>
        <v>1750</v>
      </c>
    </row>
    <row r="14" spans="2:13" x14ac:dyDescent="0.3">
      <c r="E14" s="10">
        <v>11</v>
      </c>
      <c r="F14" s="36">
        <f t="shared" si="2"/>
        <v>1900</v>
      </c>
      <c r="G14" s="1"/>
      <c r="H14" s="3">
        <f t="shared" si="3"/>
        <v>1900</v>
      </c>
      <c r="I14" s="1"/>
      <c r="J14" s="3">
        <f t="shared" si="0"/>
        <v>1600</v>
      </c>
      <c r="K14" s="45"/>
      <c r="L14" s="10">
        <f>(F14) + (H14) + (J14)</f>
        <v>5400</v>
      </c>
      <c r="M14">
        <f t="shared" si="1"/>
        <v>1750</v>
      </c>
    </row>
    <row r="15" spans="2:13" x14ac:dyDescent="0.3">
      <c r="E15" s="10">
        <v>12</v>
      </c>
      <c r="F15" s="7">
        <f t="shared" si="2"/>
        <v>2000</v>
      </c>
      <c r="G15" s="1"/>
      <c r="H15" s="1">
        <f t="shared" si="3"/>
        <v>2000</v>
      </c>
      <c r="I15" s="1"/>
      <c r="J15" s="1">
        <f t="shared" si="0"/>
        <v>1600</v>
      </c>
      <c r="K15" s="45"/>
      <c r="L15" s="10">
        <f>(F15) + (H15) + (J15)</f>
        <v>5600</v>
      </c>
      <c r="M15">
        <f t="shared" si="1"/>
        <v>1750</v>
      </c>
    </row>
    <row r="16" spans="2:13" x14ac:dyDescent="0.3">
      <c r="E16" s="10">
        <v>13</v>
      </c>
      <c r="F16" s="36">
        <f t="shared" si="2"/>
        <v>2100</v>
      </c>
      <c r="G16" s="1"/>
      <c r="H16" s="3">
        <f t="shared" si="3"/>
        <v>2100</v>
      </c>
      <c r="I16" s="1"/>
      <c r="J16" s="3">
        <f t="shared" si="0"/>
        <v>1600</v>
      </c>
      <c r="K16" s="45"/>
      <c r="L16" s="10">
        <f t="shared" ref="L16:L22" si="5">(F16) + (H16) + (J16)</f>
        <v>5800</v>
      </c>
      <c r="M16">
        <f t="shared" si="1"/>
        <v>1750</v>
      </c>
    </row>
    <row r="17" spans="5:13" x14ac:dyDescent="0.3">
      <c r="E17" s="10">
        <v>14</v>
      </c>
      <c r="F17" s="7">
        <f t="shared" si="2"/>
        <v>2200</v>
      </c>
      <c r="G17" s="1"/>
      <c r="H17" s="1">
        <f t="shared" si="3"/>
        <v>2200</v>
      </c>
      <c r="I17" s="1"/>
      <c r="J17" s="1">
        <f t="shared" si="0"/>
        <v>1600</v>
      </c>
      <c r="K17" s="45"/>
      <c r="L17" s="10">
        <f t="shared" si="5"/>
        <v>6000</v>
      </c>
      <c r="M17">
        <f t="shared" si="1"/>
        <v>1750</v>
      </c>
    </row>
    <row r="18" spans="5:13" x14ac:dyDescent="0.3">
      <c r="E18" s="10">
        <v>15</v>
      </c>
      <c r="F18" s="36">
        <f t="shared" si="2"/>
        <v>2300</v>
      </c>
      <c r="G18" s="1"/>
      <c r="H18" s="3">
        <f t="shared" si="3"/>
        <v>2300</v>
      </c>
      <c r="I18" s="1"/>
      <c r="J18" s="3">
        <f t="shared" si="0"/>
        <v>1600</v>
      </c>
      <c r="K18" s="45"/>
      <c r="L18" s="10">
        <f t="shared" si="5"/>
        <v>6200</v>
      </c>
      <c r="M18">
        <f t="shared" si="1"/>
        <v>1750</v>
      </c>
    </row>
    <row r="19" spans="5:13" x14ac:dyDescent="0.3">
      <c r="E19" s="10">
        <v>16</v>
      </c>
      <c r="F19" s="7">
        <f t="shared" si="2"/>
        <v>2400</v>
      </c>
      <c r="G19" s="1"/>
      <c r="H19" s="1">
        <f t="shared" si="3"/>
        <v>2400</v>
      </c>
      <c r="I19" s="1"/>
      <c r="J19" s="1">
        <f t="shared" si="0"/>
        <v>1600</v>
      </c>
      <c r="K19" s="45"/>
      <c r="L19" s="10">
        <f t="shared" si="5"/>
        <v>6400</v>
      </c>
      <c r="M19">
        <f t="shared" si="1"/>
        <v>1750</v>
      </c>
    </row>
    <row r="20" spans="5:13" x14ac:dyDescent="0.3">
      <c r="E20" s="10">
        <v>17</v>
      </c>
      <c r="F20" s="36">
        <f t="shared" si="2"/>
        <v>2500</v>
      </c>
      <c r="G20" s="1"/>
      <c r="H20" s="3">
        <f t="shared" si="3"/>
        <v>2500</v>
      </c>
      <c r="I20" s="1"/>
      <c r="J20" s="3">
        <f t="shared" si="0"/>
        <v>1600</v>
      </c>
      <c r="K20" s="45"/>
      <c r="L20" s="10">
        <f t="shared" si="5"/>
        <v>6600</v>
      </c>
      <c r="M20">
        <f t="shared" si="1"/>
        <v>1750</v>
      </c>
    </row>
    <row r="21" spans="5:13" x14ac:dyDescent="0.3">
      <c r="E21" s="10">
        <v>18</v>
      </c>
      <c r="F21" s="7">
        <f t="shared" si="2"/>
        <v>2600</v>
      </c>
      <c r="G21" s="1"/>
      <c r="H21" s="1">
        <f t="shared" si="3"/>
        <v>2600</v>
      </c>
      <c r="I21" s="1"/>
      <c r="J21" s="1">
        <f t="shared" si="0"/>
        <v>1600</v>
      </c>
      <c r="K21" s="45"/>
      <c r="L21" s="10">
        <f t="shared" si="5"/>
        <v>6800</v>
      </c>
      <c r="M21">
        <f t="shared" si="1"/>
        <v>1750</v>
      </c>
    </row>
    <row r="22" spans="5:13" ht="15" thickBot="1" x14ac:dyDescent="0.35">
      <c r="E22" s="11">
        <v>19</v>
      </c>
      <c r="F22" s="46">
        <f t="shared" si="2"/>
        <v>2700</v>
      </c>
      <c r="G22" s="15"/>
      <c r="H22" s="47">
        <f t="shared" si="3"/>
        <v>2700</v>
      </c>
      <c r="I22" s="15"/>
      <c r="J22" s="47">
        <f t="shared" si="0"/>
        <v>1600</v>
      </c>
      <c r="K22" s="48"/>
      <c r="L22" s="11">
        <f t="shared" si="5"/>
        <v>7000</v>
      </c>
      <c r="M22">
        <f t="shared" si="1"/>
        <v>1750</v>
      </c>
    </row>
  </sheetData>
  <mergeCells count="2">
    <mergeCell ref="B2:C2"/>
    <mergeCell ref="E2:L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5</vt:i4>
      </vt:variant>
    </vt:vector>
  </HeadingPairs>
  <TitlesOfParts>
    <vt:vector size="5" baseType="lpstr">
      <vt:lpstr>matrix</vt:lpstr>
      <vt:lpstr>berekening</vt:lpstr>
      <vt:lpstr>Blad1</vt:lpstr>
      <vt:lpstr>Opstelling 1</vt:lpstr>
      <vt:lpstr>Opstelling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Arnout Hoebreckx</dc:creator>
  <cp:lastModifiedBy>Arnout Hoebreckx</cp:lastModifiedBy>
  <dcterms:created xsi:type="dcterms:W3CDTF">2015-06-05T18:19:34Z</dcterms:created>
  <dcterms:modified xsi:type="dcterms:W3CDTF">2020-05-15T20:23:49Z</dcterms:modified>
</cp:coreProperties>
</file>