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 xml:space="preserve">Vertical = 110.75
Pitch = -1.465</t>
        </r>
        <r>
          <rPr>
            <sz val="8"/>
            <rFont val="Arial"/>
            <family val="2"/>
            <charset val="1"/>
          </rPr>
          <t xml:space="preserve">These values obtained by seeing spot on phosphor screen at upstream end of I0 and downstream end of Ir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<sst xmlns="http://schemas.openxmlformats.org/spreadsheetml/2006/main" count="4195" uniqueCount="3309">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</sst>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L17" activePane="bottomRight" state="frozen"/>
      <selection pane="topLeft" activeCell="A1" activeCellId="0" sqref="A1"/>
      <selection pane="topRight" activeCell="L1" activeCellId="0" sqref="L1"/>
      <selection pane="bottomLeft" activeCell="A17" activeCellId="0" sqref="A17"/>
      <selection pane="bottomRight" activeCell="M54" activeCellId="0" sqref="M5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-0.143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0.141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31.259</v>
      </c>
      <c r="F54" s="26" t="n">
        <v>276763</v>
      </c>
      <c r="G54" s="58" t="n">
        <v>-55.188</v>
      </c>
      <c r="H54" s="59"/>
      <c r="I54" s="57" t="n">
        <v>-23.247</v>
      </c>
      <c r="J54" s="28" t="n">
        <v>-268324</v>
      </c>
      <c r="K54" s="60" t="n">
        <v>42.66</v>
      </c>
      <c r="L54" s="28" t="n">
        <v>387964</v>
      </c>
      <c r="M54" s="60" t="n">
        <v>43.0474</v>
      </c>
      <c r="N54" s="28" t="n">
        <v>394647</v>
      </c>
      <c r="O54" s="57" t="n">
        <v>17.066</v>
      </c>
      <c r="P54" s="28" t="n">
        <v>141529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1" t="n">
        <v>113.811</v>
      </c>
      <c r="F56" s="25" t="n">
        <v>9251952</v>
      </c>
      <c r="G56" s="62" t="n">
        <v>24.4104</v>
      </c>
      <c r="H56" s="63" t="n">
        <v>4600216</v>
      </c>
      <c r="I56" s="61" t="n">
        <v>54.559</v>
      </c>
      <c r="J56" s="23" t="n">
        <v>6151303</v>
      </c>
      <c r="K56" s="64" t="n">
        <v>124.496</v>
      </c>
      <c r="L56" s="23" t="n">
        <v>9901395</v>
      </c>
      <c r="M56" s="65" t="n">
        <v>124.496</v>
      </c>
      <c r="N56" s="23" t="n">
        <v>9901395</v>
      </c>
      <c r="O56" s="65" t="n">
        <v>97.709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6" t="n">
        <v>116.993</v>
      </c>
      <c r="F57" s="32" t="n">
        <v>6972005</v>
      </c>
      <c r="G57" s="67" t="n">
        <v>12.81</v>
      </c>
      <c r="H57" s="68" t="n">
        <v>1551088</v>
      </c>
      <c r="I57" s="66" t="n">
        <v>47.758</v>
      </c>
      <c r="J57" s="32" t="n">
        <v>3351899</v>
      </c>
      <c r="K57" s="64" t="n">
        <v>129.341</v>
      </c>
      <c r="L57" s="32" t="n">
        <v>7552437</v>
      </c>
      <c r="M57" s="69" t="n">
        <v>129.841</v>
      </c>
      <c r="N57" s="32" t="n">
        <v>7552437</v>
      </c>
      <c r="O57" s="69" t="n">
        <v>96.004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6" t="n">
        <v>116.993</v>
      </c>
      <c r="F58" s="28" t="n">
        <v>5572330</v>
      </c>
      <c r="G58" s="67" t="n">
        <v>12.81</v>
      </c>
      <c r="H58" s="68" t="n">
        <v>354340</v>
      </c>
      <c r="I58" s="66" t="n">
        <v>47.758</v>
      </c>
      <c r="J58" s="32" t="n">
        <v>1952224</v>
      </c>
      <c r="K58" s="64" t="n">
        <v>129.341</v>
      </c>
      <c r="L58" s="32" t="n">
        <v>6355689</v>
      </c>
      <c r="M58" s="69" t="n">
        <v>129.841</v>
      </c>
      <c r="N58" s="32" t="n">
        <v>6355689</v>
      </c>
      <c r="O58" s="69" t="n">
        <v>96.004</v>
      </c>
      <c r="P58" s="70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7" t="n">
        <v>-9.0621</v>
      </c>
      <c r="H59" s="71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72" t="n">
        <v>15.3898</v>
      </c>
      <c r="F60" s="47" t="n">
        <v>160203</v>
      </c>
      <c r="G60" s="73" t="n">
        <v>15.3898</v>
      </c>
      <c r="H60" s="74" t="n">
        <v>160203</v>
      </c>
      <c r="I60" s="72" t="n">
        <v>15.3898</v>
      </c>
      <c r="J60" s="47" t="n">
        <v>160203</v>
      </c>
      <c r="K60" s="72" t="n">
        <v>15.3898</v>
      </c>
      <c r="L60" s="47" t="n">
        <v>160203</v>
      </c>
      <c r="M60" s="72" t="n">
        <v>15.3898</v>
      </c>
      <c r="N60" s="47" t="n">
        <v>160203</v>
      </c>
      <c r="O60" s="72" t="n">
        <v>15.3898</v>
      </c>
      <c r="P60" s="47" t="n">
        <v>160203</v>
      </c>
      <c r="Q60" s="75"/>
      <c r="R60" s="75"/>
      <c r="S60" s="75"/>
      <c r="T60" s="72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6" t="s">
        <v>202</v>
      </c>
      <c r="B61" s="77" t="s">
        <v>203</v>
      </c>
      <c r="C61" s="78" t="s">
        <v>204</v>
      </c>
      <c r="D61" s="78" t="s">
        <v>205</v>
      </c>
      <c r="E61" s="79" t="n">
        <v>0</v>
      </c>
      <c r="F61" s="80" t="n">
        <v>0</v>
      </c>
      <c r="G61" s="79" t="n">
        <v>0</v>
      </c>
      <c r="H61" s="80" t="n">
        <v>0</v>
      </c>
      <c r="I61" s="79" t="n">
        <v>0</v>
      </c>
      <c r="J61" s="80" t="n">
        <v>0</v>
      </c>
      <c r="K61" s="79" t="n">
        <v>0</v>
      </c>
      <c r="L61" s="80" t="n">
        <v>0</v>
      </c>
      <c r="M61" s="79" t="n">
        <v>0</v>
      </c>
      <c r="N61" s="80" t="n">
        <v>0</v>
      </c>
      <c r="O61" s="79" t="n">
        <v>0</v>
      </c>
      <c r="P61" s="80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6"/>
      <c r="B62" s="81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6"/>
      <c r="B63" s="81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6"/>
      <c r="B64" s="81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6"/>
      <c r="B65" s="81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6"/>
      <c r="B66" s="82" t="s">
        <v>218</v>
      </c>
      <c r="C66" s="83" t="s">
        <v>219</v>
      </c>
      <c r="D66" s="83" t="s">
        <v>220</v>
      </c>
      <c r="E66" s="84" t="n">
        <v>0</v>
      </c>
      <c r="F66" s="85" t="n">
        <v>0</v>
      </c>
      <c r="G66" s="84" t="n">
        <v>0</v>
      </c>
      <c r="H66" s="85" t="n">
        <v>0</v>
      </c>
      <c r="I66" s="84" t="n">
        <v>0</v>
      </c>
      <c r="J66" s="85" t="n">
        <v>0</v>
      </c>
      <c r="K66" s="84" t="n">
        <v>0</v>
      </c>
      <c r="L66" s="85" t="n">
        <v>0</v>
      </c>
      <c r="M66" s="84" t="n">
        <v>0</v>
      </c>
      <c r="N66" s="85" t="n">
        <v>0</v>
      </c>
      <c r="O66" s="84" t="n">
        <v>0</v>
      </c>
      <c r="P66" s="85" t="n">
        <v>0</v>
      </c>
      <c r="T66" s="72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6" width="3.11"/>
    <col collapsed="false" customWidth="true" hidden="false" outlineLevel="0" max="9" min="2" style="86" width="13.26"/>
    <col collapsed="false" customWidth="false" hidden="false" outlineLevel="0" max="1024" min="10" style="86" width="11.52"/>
  </cols>
  <sheetData>
    <row r="1" s="87" customFormat="true" ht="13.8" hidden="false" customHeight="false" outlineLevel="0" collapsed="false">
      <c r="A1" s="86"/>
      <c r="B1" s="0"/>
      <c r="C1" s="0"/>
      <c r="D1" s="0"/>
      <c r="E1" s="0"/>
      <c r="F1" s="86"/>
      <c r="G1" s="86"/>
      <c r="H1" s="86"/>
      <c r="I1" s="86"/>
      <c r="J1" s="86"/>
      <c r="K1" s="86"/>
      <c r="L1" s="86"/>
      <c r="AMJ1" s="86"/>
    </row>
    <row r="2" customFormat="false" ht="17.35" hidden="false" customHeight="false" outlineLevel="0" collapsed="false">
      <c r="A2" s="0"/>
      <c r="B2" s="88" t="s">
        <v>221</v>
      </c>
      <c r="C2" s="88"/>
      <c r="D2" s="88"/>
      <c r="E2" s="88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3" customFormat="true" ht="25.35" hidden="false" customHeight="false" outlineLevel="0" collapsed="false">
      <c r="A3" s="89"/>
      <c r="B3" s="90"/>
      <c r="C3" s="91" t="s">
        <v>222</v>
      </c>
      <c r="D3" s="91" t="s">
        <v>223</v>
      </c>
      <c r="E3" s="92" t="s">
        <v>224</v>
      </c>
      <c r="F3" s="89"/>
      <c r="G3" s="89"/>
      <c r="H3" s="89"/>
      <c r="I3" s="89"/>
      <c r="J3" s="89"/>
      <c r="K3" s="89"/>
      <c r="L3" s="89"/>
      <c r="AMJ3" s="89"/>
    </row>
    <row r="4" s="87" customFormat="true" ht="13.8" hidden="false" customHeight="false" outlineLevel="0" collapsed="false">
      <c r="A4" s="86"/>
      <c r="B4" s="90" t="s">
        <v>225</v>
      </c>
      <c r="C4" s="86"/>
      <c r="D4" s="86" t="n">
        <v>55</v>
      </c>
      <c r="E4" s="94" t="n">
        <v>55</v>
      </c>
      <c r="F4" s="86"/>
      <c r="G4" s="86"/>
      <c r="H4" s="86"/>
      <c r="I4" s="86"/>
      <c r="J4" s="86"/>
      <c r="K4" s="86"/>
      <c r="L4" s="86"/>
      <c r="AMJ4" s="86"/>
    </row>
    <row r="5" s="87" customFormat="true" ht="13.8" hidden="false" customHeight="false" outlineLevel="0" collapsed="false">
      <c r="A5" s="86"/>
      <c r="B5" s="90" t="s">
        <v>226</v>
      </c>
      <c r="C5" s="86" t="s">
        <v>227</v>
      </c>
      <c r="D5" s="86" t="n">
        <v>-46.5</v>
      </c>
      <c r="E5" s="94"/>
      <c r="F5" s="86"/>
      <c r="G5" s="86"/>
      <c r="H5" s="86"/>
      <c r="I5" s="86"/>
      <c r="J5" s="86"/>
      <c r="K5" s="86"/>
      <c r="L5" s="86"/>
      <c r="AMJ5" s="86"/>
    </row>
    <row r="6" s="87" customFormat="true" ht="13.8" hidden="false" customHeight="false" outlineLevel="0" collapsed="false">
      <c r="A6" s="86"/>
      <c r="B6" s="90" t="s">
        <v>228</v>
      </c>
      <c r="C6" s="86" t="s">
        <v>229</v>
      </c>
      <c r="D6" s="86" t="n">
        <v>-20.5</v>
      </c>
      <c r="E6" s="94"/>
      <c r="F6" s="86"/>
      <c r="G6" s="86"/>
      <c r="H6" s="86"/>
      <c r="I6" s="86"/>
      <c r="J6" s="86"/>
      <c r="K6" s="86"/>
      <c r="L6" s="86"/>
      <c r="AMJ6" s="86"/>
    </row>
    <row r="7" s="87" customFormat="true" ht="13.8" hidden="false" customHeight="false" outlineLevel="0" collapsed="false">
      <c r="A7" s="86"/>
      <c r="B7" s="90" t="s">
        <v>230</v>
      </c>
      <c r="C7" s="86" t="s">
        <v>231</v>
      </c>
      <c r="D7" s="86" t="n">
        <v>5.5</v>
      </c>
      <c r="E7" s="94"/>
      <c r="F7" s="86"/>
      <c r="G7" s="86"/>
      <c r="H7" s="86"/>
      <c r="I7" s="86"/>
      <c r="J7" s="86"/>
      <c r="K7" s="86"/>
      <c r="L7" s="86"/>
      <c r="AMJ7" s="86"/>
    </row>
    <row r="8" s="87" customFormat="true" ht="13.8" hidden="false" customHeight="false" outlineLevel="0" collapsed="false">
      <c r="A8" s="86"/>
      <c r="B8" s="90" t="s">
        <v>232</v>
      </c>
      <c r="C8" s="86" t="s">
        <v>233</v>
      </c>
      <c r="D8" s="86" t="n">
        <v>31</v>
      </c>
      <c r="E8" s="94"/>
      <c r="F8" s="86"/>
      <c r="G8" s="86"/>
      <c r="H8" s="86"/>
      <c r="I8" s="86"/>
      <c r="J8" s="86"/>
      <c r="K8" s="86"/>
      <c r="L8" s="86"/>
      <c r="AMJ8" s="86"/>
    </row>
    <row r="9" s="87" customFormat="true" ht="13.8" hidden="false" customHeight="false" outlineLevel="0" collapsed="false">
      <c r="A9" s="86"/>
      <c r="B9" s="90" t="s">
        <v>234</v>
      </c>
      <c r="C9" s="86"/>
      <c r="D9" s="86" t="n">
        <v>-52.6</v>
      </c>
      <c r="E9" s="94"/>
      <c r="F9" s="86"/>
      <c r="G9" s="86"/>
      <c r="H9" s="86"/>
      <c r="I9" s="86"/>
      <c r="J9" s="86"/>
      <c r="K9" s="86"/>
      <c r="L9" s="86"/>
      <c r="AMJ9" s="86"/>
    </row>
    <row r="10" customFormat="false" ht="13.8" hidden="false" customHeight="false" outlineLevel="0" collapsed="false">
      <c r="B10" s="95" t="s">
        <v>235</v>
      </c>
      <c r="C10" s="96"/>
      <c r="D10" s="96" t="n">
        <v>-52</v>
      </c>
      <c r="E10" s="97"/>
      <c r="F10" s="0"/>
      <c r="G10" s="0"/>
      <c r="H10" s="0"/>
      <c r="I10" s="0"/>
    </row>
    <row r="11" customFormat="false" ht="13.8" hidden="false" customHeight="false" outlineLevel="0" collapsed="false">
      <c r="B11" s="98"/>
      <c r="C11" s="99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8"/>
      <c r="C12" s="99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100" t="s">
        <v>236</v>
      </c>
      <c r="C13" s="100"/>
      <c r="D13" s="100"/>
      <c r="E13" s="100"/>
      <c r="F13" s="0"/>
      <c r="G13" s="0"/>
      <c r="H13" s="0"/>
      <c r="I13" s="0"/>
    </row>
    <row r="14" customFormat="false" ht="13.8" hidden="false" customHeight="false" outlineLevel="0" collapsed="false">
      <c r="B14" s="101" t="s">
        <v>237</v>
      </c>
      <c r="C14" s="102" t="s">
        <v>238</v>
      </c>
      <c r="D14" s="0"/>
      <c r="E14" s="94"/>
      <c r="F14" s="0"/>
      <c r="G14" s="0"/>
      <c r="H14" s="0"/>
      <c r="I14" s="0"/>
    </row>
    <row r="15" customFormat="false" ht="13.8" hidden="false" customHeight="false" outlineLevel="0" collapsed="false">
      <c r="B15" s="90" t="s">
        <v>225</v>
      </c>
      <c r="C15" s="86" t="n">
        <v>67</v>
      </c>
      <c r="D15" s="0"/>
      <c r="E15" s="94"/>
      <c r="F15" s="0"/>
      <c r="G15" s="0"/>
      <c r="H15" s="0"/>
      <c r="I15" s="0"/>
    </row>
    <row r="16" customFormat="false" ht="13.8" hidden="false" customHeight="false" outlineLevel="0" collapsed="false">
      <c r="B16" s="90" t="s">
        <v>239</v>
      </c>
      <c r="C16" s="103" t="n">
        <v>-1.5</v>
      </c>
      <c r="D16" s="0"/>
      <c r="E16" s="94"/>
      <c r="F16" s="0"/>
      <c r="G16" s="0"/>
      <c r="H16" s="0"/>
      <c r="I16" s="0"/>
    </row>
    <row r="17" customFormat="false" ht="13.8" hidden="false" customHeight="false" outlineLevel="0" collapsed="false">
      <c r="B17" s="90" t="s">
        <v>240</v>
      </c>
      <c r="C17" s="86" t="n">
        <v>33</v>
      </c>
      <c r="D17" s="0"/>
      <c r="E17" s="94"/>
      <c r="F17" s="0"/>
      <c r="G17" s="0"/>
      <c r="H17" s="0"/>
      <c r="I17" s="0"/>
    </row>
    <row r="18" customFormat="false" ht="13.8" hidden="false" customHeight="false" outlineLevel="0" collapsed="false">
      <c r="B18" s="95" t="s">
        <v>241</v>
      </c>
      <c r="C18" s="96" t="n">
        <v>53</v>
      </c>
      <c r="D18" s="96"/>
      <c r="E18" s="97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100" t="s">
        <v>176</v>
      </c>
      <c r="C21" s="100"/>
      <c r="D21" s="100"/>
      <c r="E21" s="100"/>
      <c r="F21" s="100"/>
      <c r="G21" s="100"/>
      <c r="H21" s="100"/>
      <c r="I21" s="100"/>
    </row>
    <row r="22" customFormat="false" ht="13.8" hidden="false" customHeight="false" outlineLevel="0" collapsed="false">
      <c r="B22" s="104" t="s">
        <v>242</v>
      </c>
      <c r="C22" s="104"/>
      <c r="D22" s="87"/>
      <c r="E22" s="98" t="s">
        <v>243</v>
      </c>
      <c r="F22" s="98"/>
      <c r="G22" s="87"/>
      <c r="H22" s="105" t="s">
        <v>244</v>
      </c>
      <c r="I22" s="105"/>
    </row>
    <row r="23" customFormat="false" ht="13.8" hidden="false" customHeight="false" outlineLevel="0" collapsed="false">
      <c r="B23" s="101" t="s">
        <v>245</v>
      </c>
      <c r="C23" s="102" t="s">
        <v>238</v>
      </c>
      <c r="D23" s="0"/>
      <c r="E23" s="87" t="s">
        <v>245</v>
      </c>
      <c r="F23" s="102" t="s">
        <v>238</v>
      </c>
      <c r="G23" s="0"/>
      <c r="H23" s="87" t="s">
        <v>246</v>
      </c>
      <c r="I23" s="106" t="s">
        <v>238</v>
      </c>
    </row>
    <row r="24" customFormat="false" ht="13.8" hidden="false" customHeight="false" outlineLevel="0" collapsed="false">
      <c r="B24" s="90" t="s">
        <v>247</v>
      </c>
      <c r="C24" s="0" t="n">
        <v>33</v>
      </c>
      <c r="D24" s="0"/>
      <c r="E24" s="86" t="s">
        <v>247</v>
      </c>
      <c r="F24" s="107" t="n">
        <f aca="false">'Modes A-F'!E54</f>
        <v>31.259</v>
      </c>
      <c r="G24" s="0"/>
      <c r="H24" s="86" t="s">
        <v>248</v>
      </c>
      <c r="I24" s="94" t="n">
        <v>40</v>
      </c>
    </row>
    <row r="25" customFormat="false" ht="13.8" hidden="false" customHeight="false" outlineLevel="0" collapsed="false">
      <c r="B25" s="90" t="s">
        <v>249</v>
      </c>
      <c r="C25" s="0" t="n">
        <v>-66.743</v>
      </c>
      <c r="D25" s="0"/>
      <c r="E25" s="86" t="s">
        <v>249</v>
      </c>
      <c r="F25" s="107" t="n">
        <f aca="false">'Modes A-F'!G54</f>
        <v>-55.188</v>
      </c>
      <c r="G25" s="0"/>
      <c r="H25" s="86" t="s">
        <v>250</v>
      </c>
      <c r="I25" s="94" t="n">
        <v>-17.5</v>
      </c>
    </row>
    <row r="26" customFormat="false" ht="13.8" hidden="false" customHeight="false" outlineLevel="0" collapsed="false">
      <c r="B26" s="90" t="s">
        <v>251</v>
      </c>
      <c r="C26" s="0" t="n">
        <v>-48.1824</v>
      </c>
      <c r="D26" s="0"/>
      <c r="E26" s="86" t="s">
        <v>251</v>
      </c>
      <c r="F26" s="107" t="n">
        <f aca="false">'Modes A-F'!I54</f>
        <v>-23.247</v>
      </c>
      <c r="G26" s="0"/>
      <c r="H26" s="86" t="s">
        <v>252</v>
      </c>
      <c r="I26" s="94" t="n">
        <v>6.5</v>
      </c>
    </row>
    <row r="27" customFormat="false" ht="13.8" hidden="false" customHeight="false" outlineLevel="0" collapsed="false">
      <c r="B27" s="90" t="s">
        <v>253</v>
      </c>
      <c r="C27" s="86" t="n">
        <v>27.1</v>
      </c>
      <c r="D27" s="0"/>
      <c r="E27" s="86" t="s">
        <v>253</v>
      </c>
      <c r="F27" s="107" t="n">
        <f aca="false">'Modes A-F'!K54</f>
        <v>42.66</v>
      </c>
      <c r="G27" s="0"/>
      <c r="H27" s="0"/>
      <c r="I27" s="94"/>
    </row>
    <row r="28" customFormat="false" ht="13.8" hidden="false" customHeight="false" outlineLevel="0" collapsed="false">
      <c r="B28" s="90" t="s">
        <v>254</v>
      </c>
      <c r="C28" s="86" t="n">
        <v>27.1</v>
      </c>
      <c r="D28" s="0"/>
      <c r="E28" s="86" t="s">
        <v>254</v>
      </c>
      <c r="F28" s="107" t="n">
        <f aca="false">'Modes A-F'!M54</f>
        <v>43.0474</v>
      </c>
      <c r="G28" s="0"/>
      <c r="H28" s="0"/>
      <c r="I28" s="94"/>
    </row>
    <row r="29" customFormat="false" ht="13.8" hidden="false" customHeight="false" outlineLevel="0" collapsed="false">
      <c r="B29" s="90" t="s">
        <v>255</v>
      </c>
      <c r="C29" s="86" t="n">
        <v>2.8</v>
      </c>
      <c r="D29" s="0"/>
      <c r="E29" s="86" t="s">
        <v>255</v>
      </c>
      <c r="F29" s="107" t="n">
        <f aca="false">'Modes A-F'!O54</f>
        <v>17.066</v>
      </c>
      <c r="G29" s="0"/>
      <c r="H29" s="0"/>
      <c r="I29" s="94"/>
    </row>
    <row r="30" customFormat="false" ht="13.8" hidden="false" customHeight="false" outlineLevel="0" collapsed="false">
      <c r="B30" s="90" t="s">
        <v>256</v>
      </c>
      <c r="C30" s="86" t="n">
        <v>15</v>
      </c>
      <c r="D30" s="0"/>
      <c r="E30" s="86" t="s">
        <v>256</v>
      </c>
      <c r="F30" s="107" t="n">
        <f aca="false">'Modes A-F'!T54</f>
        <v>53.33</v>
      </c>
      <c r="G30" s="0"/>
      <c r="H30" s="0"/>
      <c r="I30" s="94"/>
    </row>
    <row r="31" customFormat="false" ht="13.8" hidden="false" customHeight="false" outlineLevel="0" collapsed="false">
      <c r="B31" s="95" t="s">
        <v>248</v>
      </c>
      <c r="C31" s="96" t="n">
        <v>55</v>
      </c>
      <c r="D31" s="96"/>
      <c r="E31" s="96"/>
      <c r="F31" s="96"/>
      <c r="G31" s="96"/>
      <c r="H31" s="96"/>
      <c r="I31" s="97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8" t="s">
        <v>257</v>
      </c>
      <c r="F1" s="108"/>
      <c r="G1" s="109" t="s">
        <v>258</v>
      </c>
      <c r="H1" s="109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10" t="s">
        <v>92</v>
      </c>
      <c r="C3" s="111" t="s">
        <v>93</v>
      </c>
      <c r="D3" s="111" t="s">
        <v>259</v>
      </c>
      <c r="E3" s="111" t="n">
        <v>8.77968</v>
      </c>
      <c r="F3" s="111" t="n">
        <v>-2703</v>
      </c>
      <c r="G3" s="112" t="n">
        <v>7.16226</v>
      </c>
      <c r="H3" s="113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4" t="s">
        <v>262</v>
      </c>
      <c r="J6" s="114"/>
      <c r="K6" s="114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4"/>
      <c r="J7" s="114"/>
      <c r="K7" s="114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5"/>
      <c r="B1" s="116"/>
      <c r="C1" s="116"/>
      <c r="D1" s="116"/>
      <c r="E1" s="117" t="s">
        <v>264</v>
      </c>
      <c r="F1" s="117" t="s">
        <v>6</v>
      </c>
      <c r="G1" s="118" t="s">
        <v>265</v>
      </c>
      <c r="H1" s="119" t="s">
        <v>266</v>
      </c>
    </row>
    <row r="2" customFormat="false" ht="12.8" hidden="false" customHeight="false" outlineLevel="0" collapsed="false">
      <c r="A2" s="120"/>
      <c r="D2" s="121" t="s">
        <v>267</v>
      </c>
      <c r="E2" s="0" t="n">
        <v>3.5</v>
      </c>
      <c r="F2" s="0" t="n">
        <v>5</v>
      </c>
      <c r="G2" s="122"/>
    </row>
    <row r="3" customFormat="false" ht="12.8" hidden="false" customHeight="false" outlineLevel="0" collapsed="false">
      <c r="A3" s="123" t="s">
        <v>268</v>
      </c>
      <c r="B3" s="0" t="n">
        <v>9002</v>
      </c>
      <c r="D3" s="121" t="s">
        <v>269</v>
      </c>
      <c r="E3" s="124" t="n">
        <v>46.1092</v>
      </c>
      <c r="F3" s="107" t="n">
        <f aca="false">E3-B3*TAN(2*(F2-E2)/1000)</f>
        <v>19.1031189817083</v>
      </c>
      <c r="G3" s="125" t="n">
        <f aca="false">'Modes A-F'!O54</f>
        <v>17.066</v>
      </c>
      <c r="H3" s="126" t="n">
        <f aca="false">G3-F3</f>
        <v>-2.0371189817083</v>
      </c>
    </row>
    <row r="4" customFormat="false" ht="12.8" hidden="false" customHeight="false" outlineLevel="0" collapsed="false">
      <c r="A4" s="123" t="s">
        <v>270</v>
      </c>
      <c r="B4" s="0" t="n">
        <f aca="false">B3+635</f>
        <v>9637</v>
      </c>
      <c r="D4" s="121" t="s">
        <v>271</v>
      </c>
      <c r="E4" s="107" t="n">
        <f aca="false">'Modes A-F'!K56</f>
        <v>124.496</v>
      </c>
      <c r="F4" s="107" t="n">
        <f aca="false">E4-B4*TAN(2*(F2-E2)/1000)</f>
        <v>95.5849132666878</v>
      </c>
      <c r="G4" s="125" t="n">
        <f aca="false">'Modes A-F'!O56</f>
        <v>97.709</v>
      </c>
      <c r="H4" s="126" t="n">
        <f aca="false">G4-F4</f>
        <v>2.12408673331225</v>
      </c>
    </row>
    <row r="5" customFormat="false" ht="12.8" hidden="false" customHeight="false" outlineLevel="0" collapsed="false">
      <c r="A5" s="127" t="s">
        <v>272</v>
      </c>
      <c r="B5" s="128" t="n">
        <f aca="false">B3+1790</f>
        <v>10792</v>
      </c>
      <c r="C5" s="128"/>
      <c r="D5" s="129" t="s">
        <v>273</v>
      </c>
      <c r="E5" s="130" t="n">
        <f aca="false">'Modes A-F'!K57</f>
        <v>129.341</v>
      </c>
      <c r="F5" s="130" t="n">
        <f aca="false">E5-B5*TAN(2*(F2-E2)/1000)</f>
        <v>96.9649028716503</v>
      </c>
      <c r="G5" s="131" t="n">
        <f aca="false">'Modes A-F'!O57</f>
        <v>96.004</v>
      </c>
      <c r="H5" s="126" t="n">
        <f aca="false">G5-F5</f>
        <v>-0.960902871650333</v>
      </c>
    </row>
    <row r="6" customFormat="false" ht="12.8" hidden="false" customHeight="false" outlineLevel="0" collapsed="false">
      <c r="H6" s="126" t="n">
        <f aca="false">AVERAGE(H3,H4,H5)</f>
        <v>-0.291311706682126</v>
      </c>
      <c r="I6" s="0" t="s">
        <v>274</v>
      </c>
    </row>
    <row r="8" customFormat="false" ht="17.35" hidden="false" customHeight="false" outlineLevel="0" collapsed="false">
      <c r="A8" s="132" t="s">
        <v>1</v>
      </c>
      <c r="B8" s="132"/>
      <c r="C8" s="132"/>
      <c r="D8" s="116"/>
      <c r="E8" s="116"/>
      <c r="F8" s="133" t="s">
        <v>275</v>
      </c>
      <c r="G8" s="134" t="n">
        <v>-0.1</v>
      </c>
    </row>
    <row r="9" customFormat="false" ht="12.8" hidden="false" customHeight="false" outlineLevel="0" collapsed="false">
      <c r="A9" s="120"/>
      <c r="D9" s="121" t="s">
        <v>267</v>
      </c>
      <c r="E9" s="0" t="n">
        <v>3.5</v>
      </c>
      <c r="G9" s="122" t="n">
        <f aca="false">E9+G8</f>
        <v>3.4</v>
      </c>
    </row>
    <row r="10" customFormat="false" ht="12.8" hidden="false" customHeight="false" outlineLevel="0" collapsed="false">
      <c r="A10" s="123" t="s">
        <v>276</v>
      </c>
      <c r="B10" s="0" t="n">
        <v>10907</v>
      </c>
      <c r="D10" s="121" t="s">
        <v>269</v>
      </c>
      <c r="E10" s="126" t="n">
        <f aca="false">'Modes A-F'!E54</f>
        <v>31.259</v>
      </c>
      <c r="F10" s="126"/>
      <c r="G10" s="135" t="n">
        <f aca="false">E10-B10*TAN(2*(G9-E9)/1000)</f>
        <v>33.4404000290853</v>
      </c>
    </row>
    <row r="11" customFormat="false" ht="12.8" hidden="false" customHeight="false" outlineLevel="0" collapsed="false">
      <c r="A11" s="123" t="s">
        <v>277</v>
      </c>
      <c r="B11" s="0" t="n">
        <f aca="false">B10+635</f>
        <v>11542</v>
      </c>
      <c r="D11" s="121" t="s">
        <v>271</v>
      </c>
      <c r="E11" s="126" t="n">
        <f aca="false">'Modes A-F'!E57</f>
        <v>116.993</v>
      </c>
      <c r="F11" s="126"/>
      <c r="G11" s="135" t="n">
        <f aca="false">E11-B11*TAN(2*(G9-E9)/1000)</f>
        <v>119.301400030779</v>
      </c>
    </row>
    <row r="12" customFormat="false" ht="12.8" hidden="false" customHeight="false" outlineLevel="0" collapsed="false">
      <c r="A12" s="127" t="s">
        <v>278</v>
      </c>
      <c r="B12" s="128" t="n">
        <f aca="false">B10+1790</f>
        <v>12697</v>
      </c>
      <c r="C12" s="128"/>
      <c r="D12" s="129" t="s">
        <v>273</v>
      </c>
      <c r="E12" s="136" t="n">
        <f aca="false">'Modes A-F'!E58</f>
        <v>116.993</v>
      </c>
      <c r="F12" s="136"/>
      <c r="G12" s="137" t="n">
        <f aca="false">E12-B12*TAN(2*(G9-E9)/1000)</f>
        <v>119.532400033859</v>
      </c>
    </row>
    <row r="16" customFormat="false" ht="17.35" hidden="false" customHeight="false" outlineLevel="0" collapsed="false">
      <c r="A16" s="132" t="s">
        <v>3</v>
      </c>
      <c r="B16" s="132"/>
      <c r="C16" s="132"/>
      <c r="D16" s="116"/>
      <c r="E16" s="116"/>
      <c r="F16" s="133" t="s">
        <v>275</v>
      </c>
      <c r="G16" s="116" t="n">
        <v>0.275</v>
      </c>
      <c r="H16" s="116"/>
      <c r="I16" s="134"/>
    </row>
    <row r="17" customFormat="false" ht="35.05" hidden="false" customHeight="false" outlineLevel="0" collapsed="false">
      <c r="A17" s="120"/>
      <c r="D17" s="121" t="s">
        <v>267</v>
      </c>
      <c r="E17" s="0" t="n">
        <v>3.225</v>
      </c>
      <c r="G17" s="75" t="n">
        <f aca="false">E17+G16</f>
        <v>3.5</v>
      </c>
      <c r="H17" s="64" t="s">
        <v>279</v>
      </c>
      <c r="I17" s="122" t="n">
        <f aca="false">B18*TAN(2*(E9-G17)/1000)</f>
        <v>0</v>
      </c>
    </row>
    <row r="18" customFormat="false" ht="12.8" hidden="false" customHeight="false" outlineLevel="0" collapsed="false">
      <c r="A18" s="123" t="s">
        <v>280</v>
      </c>
      <c r="B18" s="0" t="n">
        <v>1908</v>
      </c>
      <c r="D18" s="121" t="s">
        <v>281</v>
      </c>
      <c r="E18" s="0" t="n">
        <v>-7.25</v>
      </c>
      <c r="G18" s="138" t="n">
        <f aca="false">E18+B18*TAN(2*(G17-E17)/1000)</f>
        <v>-6.20059989418549</v>
      </c>
      <c r="I18" s="122"/>
    </row>
    <row r="19" customFormat="false" ht="12.8" hidden="false" customHeight="false" outlineLevel="0" collapsed="false">
      <c r="A19" s="120"/>
      <c r="D19" s="121" t="s">
        <v>282</v>
      </c>
      <c r="E19" s="0" t="n">
        <f aca="false">3.5 + (3.5-E17)</f>
        <v>3.775</v>
      </c>
      <c r="G19" s="75" t="n">
        <f aca="false">E19-G16</f>
        <v>3.5</v>
      </c>
      <c r="I19" s="122"/>
    </row>
    <row r="20" customFormat="false" ht="23.85" hidden="false" customHeight="true" outlineLevel="0" collapsed="false">
      <c r="A20" s="120"/>
      <c r="D20" s="121"/>
      <c r="G20" s="139" t="s">
        <v>283</v>
      </c>
      <c r="I20" s="122"/>
    </row>
    <row r="21" customFormat="false" ht="12.8" hidden="false" customHeight="false" outlineLevel="0" collapsed="false">
      <c r="A21" s="120"/>
      <c r="F21" s="140" t="s">
        <v>265</v>
      </c>
      <c r="I21" s="122"/>
    </row>
    <row r="22" customFormat="false" ht="12.8" hidden="false" customHeight="false" outlineLevel="0" collapsed="false">
      <c r="A22" s="123" t="s">
        <v>268</v>
      </c>
      <c r="B22" s="0" t="n">
        <v>9002</v>
      </c>
      <c r="D22" s="121" t="s">
        <v>269</v>
      </c>
      <c r="E22" s="126" t="n">
        <f aca="false">E10-B22*TAN(2*(E19)/1000)+I17</f>
        <v>-36.7073914229833</v>
      </c>
      <c r="F22" s="141" t="n">
        <f aca="false">'Modes A-F'!I54</f>
        <v>-23.247</v>
      </c>
      <c r="G22" s="126" t="n">
        <f aca="false">E10-B22*TAN(2*(G19)/1000)+I17</f>
        <v>-31.75602924884</v>
      </c>
      <c r="I22" s="122"/>
    </row>
    <row r="23" customFormat="false" ht="12.8" hidden="false" customHeight="false" outlineLevel="0" collapsed="false">
      <c r="A23" s="123" t="s">
        <v>270</v>
      </c>
      <c r="B23" s="0" t="n">
        <f aca="false">B22+635</f>
        <v>9637</v>
      </c>
      <c r="D23" s="121" t="s">
        <v>271</v>
      </c>
      <c r="E23" s="126" t="n">
        <f aca="false">E11-B23*TAN(2*(E19)/1000)+I17</f>
        <v>44.2322674801944</v>
      </c>
      <c r="F23" s="141" t="n">
        <f aca="false">'Modes A-F'!I56</f>
        <v>54.559</v>
      </c>
      <c r="G23" s="126" t="n">
        <f aca="false">E11-B23*TAN(2*(G19)/1000)+I17</f>
        <v>49.5328981480704</v>
      </c>
      <c r="I23" s="122"/>
    </row>
    <row r="24" customFormat="false" ht="12.8" hidden="false" customHeight="false" outlineLevel="0" collapsed="false">
      <c r="A24" s="127" t="s">
        <v>272</v>
      </c>
      <c r="B24" s="128" t="n">
        <f aca="false">B22+1790</f>
        <v>10792</v>
      </c>
      <c r="C24" s="128"/>
      <c r="D24" s="129" t="s">
        <v>273</v>
      </c>
      <c r="E24" s="136" t="n">
        <f aca="false">E12-B24*TAN(2*(E19)/1000)+I17</f>
        <v>35.5118517843995</v>
      </c>
      <c r="F24" s="142" t="n">
        <f aca="false">'Modes A-F'!I57</f>
        <v>47.758</v>
      </c>
      <c r="G24" s="143" t="n">
        <f aca="false">E12-B24*TAN(2*(G19)/1000)+I17</f>
        <v>41.447766090482</v>
      </c>
      <c r="H24" s="128"/>
      <c r="I24" s="144"/>
    </row>
    <row r="28" customFormat="false" ht="16.15" hidden="false" customHeight="false" outlineLevel="0" collapsed="false">
      <c r="A28" s="145" t="s">
        <v>2</v>
      </c>
      <c r="B28" s="145"/>
      <c r="C28" s="145"/>
      <c r="D28" s="116"/>
      <c r="E28" s="116"/>
      <c r="F28" s="133" t="s">
        <v>275</v>
      </c>
      <c r="G28" s="116" t="n">
        <v>0.275</v>
      </c>
      <c r="H28" s="116"/>
      <c r="I28" s="134"/>
    </row>
    <row r="29" customFormat="false" ht="35.05" hidden="false" customHeight="false" outlineLevel="0" collapsed="false">
      <c r="A29" s="120"/>
      <c r="D29" s="121" t="s">
        <v>267</v>
      </c>
      <c r="E29" s="0" t="n">
        <v>3.225</v>
      </c>
      <c r="G29" s="75" t="n">
        <f aca="false">E29+G28</f>
        <v>3.5</v>
      </c>
      <c r="H29" s="64" t="s">
        <v>279</v>
      </c>
      <c r="I29" s="122" t="n">
        <f aca="false">B30*TAN(2*(E9-G29)/1000)</f>
        <v>0</v>
      </c>
    </row>
    <row r="30" customFormat="false" ht="12.8" hidden="false" customHeight="false" outlineLevel="0" collapsed="false">
      <c r="A30" s="123" t="s">
        <v>280</v>
      </c>
      <c r="B30" s="0" t="n">
        <v>1908</v>
      </c>
      <c r="D30" s="121" t="s">
        <v>281</v>
      </c>
      <c r="E30" s="0" t="n">
        <v>-6.583</v>
      </c>
      <c r="G30" s="138" t="n">
        <f aca="false">E30+B30*TAN(2*(G29-E29)/1000)</f>
        <v>-5.53359989418549</v>
      </c>
      <c r="I30" s="122"/>
    </row>
    <row r="31" customFormat="false" ht="12.8" hidden="false" customHeight="false" outlineLevel="0" collapsed="false">
      <c r="A31" s="120"/>
      <c r="D31" s="121" t="s">
        <v>282</v>
      </c>
      <c r="E31" s="0" t="n">
        <f aca="false">5+(3.5-E29)</f>
        <v>5.275</v>
      </c>
      <c r="G31" s="75" t="n">
        <f aca="false">E31-G28</f>
        <v>5</v>
      </c>
      <c r="I31" s="122"/>
    </row>
    <row r="32" customFormat="false" ht="19.7" hidden="false" customHeight="false" outlineLevel="0" collapsed="false">
      <c r="A32" s="120"/>
      <c r="D32" s="121"/>
      <c r="G32" s="139" t="s">
        <v>283</v>
      </c>
      <c r="I32" s="122"/>
    </row>
    <row r="33" customFormat="false" ht="12.8" hidden="false" customHeight="false" outlineLevel="0" collapsed="false">
      <c r="A33" s="120"/>
      <c r="F33" s="140" t="s">
        <v>265</v>
      </c>
      <c r="I33" s="122"/>
    </row>
    <row r="34" customFormat="false" ht="12.8" hidden="false" customHeight="false" outlineLevel="0" collapsed="false">
      <c r="A34" s="123" t="s">
        <v>268</v>
      </c>
      <c r="B34" s="0" t="n">
        <v>9002</v>
      </c>
      <c r="D34" s="121" t="s">
        <v>269</v>
      </c>
      <c r="E34" s="126" t="n">
        <f aca="false">E10-B34*TAN(2*(E31)/1000)</f>
        <v>-63.7156236638297</v>
      </c>
      <c r="F34" s="141" t="n">
        <f aca="false">'Modes A-F'!G54</f>
        <v>-55.188</v>
      </c>
      <c r="G34" s="126" t="n">
        <f aca="false">E10-B34*TAN(2*(G31)/1000)+I29</f>
        <v>-58.7640007866982</v>
      </c>
      <c r="I34" s="122"/>
    </row>
    <row r="35" customFormat="false" ht="12.8" hidden="false" customHeight="false" outlineLevel="0" collapsed="false">
      <c r="A35" s="123" t="s">
        <v>270</v>
      </c>
      <c r="B35" s="0" t="n">
        <f aca="false">B34+635</f>
        <v>9637</v>
      </c>
      <c r="D35" s="121" t="s">
        <v>271</v>
      </c>
      <c r="E35" s="126" t="n">
        <f aca="false">E11-B35*TAN(2*(E31)/1000)</f>
        <v>15.3188777773465</v>
      </c>
      <c r="F35" s="141" t="n">
        <f aca="false">'Modes A-F'!G56</f>
        <v>24.4104</v>
      </c>
      <c r="G35" s="126" t="n">
        <f aca="false">E11-B35*TAN(2*(G31)/1000)+I29</f>
        <v>20.6197875381681</v>
      </c>
      <c r="I35" s="122"/>
    </row>
    <row r="36" customFormat="false" ht="12.8" hidden="false" customHeight="false" outlineLevel="0" collapsed="false">
      <c r="A36" s="127" t="s">
        <v>272</v>
      </c>
      <c r="B36" s="128" t="n">
        <f aca="false">B34+1790</f>
        <v>10792</v>
      </c>
      <c r="C36" s="128"/>
      <c r="D36" s="129" t="s">
        <v>273</v>
      </c>
      <c r="E36" s="136" t="n">
        <f aca="false">E12-B36*TAN(2*(E31)/1000)</f>
        <v>3.13317567428902</v>
      </c>
      <c r="F36" s="142" t="n">
        <f aca="false">'Modes A-F'!G57</f>
        <v>12.81</v>
      </c>
      <c r="G36" s="136" t="n">
        <f aca="false">E12-B36*TAN(2*(G31)/1000)+I29</f>
        <v>9.06940252276749</v>
      </c>
      <c r="H36" s="128"/>
      <c r="I36" s="144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6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6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6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6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6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6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6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6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6" t="n">
        <v>8.1921E-011</v>
      </c>
    </row>
    <row r="66" customFormat="false" ht="12.8" hidden="false" customHeight="false" outlineLevel="0" collapsed="false">
      <c r="A66" s="0" t="s">
        <v>349</v>
      </c>
      <c r="B66" s="146" t="n">
        <v>6.1817E-009</v>
      </c>
    </row>
    <row r="67" customFormat="false" ht="12.8" hidden="false" customHeight="false" outlineLevel="0" collapsed="false">
      <c r="A67" s="0" t="s">
        <v>350</v>
      </c>
      <c r="B67" s="146" t="n">
        <v>-8.139E-009</v>
      </c>
    </row>
    <row r="68" customFormat="false" ht="12.8" hidden="false" customHeight="false" outlineLevel="0" collapsed="false">
      <c r="A68" s="0" t="s">
        <v>351</v>
      </c>
      <c r="B68" s="146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6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6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6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6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6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6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6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6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6" t="n">
        <v>1.9024E-008</v>
      </c>
    </row>
    <row r="165" customFormat="false" ht="12.8" hidden="false" customHeight="false" outlineLevel="0" collapsed="false">
      <c r="A165" s="0" t="s">
        <v>448</v>
      </c>
      <c r="B165" s="146" t="n">
        <v>-9.5679E-009</v>
      </c>
    </row>
    <row r="166" customFormat="false" ht="12.8" hidden="false" customHeight="false" outlineLevel="0" collapsed="false">
      <c r="A166" s="0" t="s">
        <v>449</v>
      </c>
      <c r="B166" s="146" t="n">
        <v>-1.1631E-009</v>
      </c>
    </row>
    <row r="167" customFormat="false" ht="12.8" hidden="false" customHeight="false" outlineLevel="0" collapsed="false">
      <c r="A167" s="0" t="s">
        <v>450</v>
      </c>
      <c r="B167" s="146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6" t="n">
        <v>2.8833E-008</v>
      </c>
    </row>
    <row r="185" customFormat="false" ht="12.8" hidden="false" customHeight="false" outlineLevel="0" collapsed="false">
      <c r="A185" s="0" t="s">
        <v>468</v>
      </c>
      <c r="B185" s="146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6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6" t="n">
        <v>2.8343E-008</v>
      </c>
    </row>
    <row r="193" customFormat="false" ht="12.8" hidden="false" customHeight="false" outlineLevel="0" collapsed="false">
      <c r="A193" s="0" t="s">
        <v>476</v>
      </c>
      <c r="B193" s="146" t="n">
        <v>-7.401E-010</v>
      </c>
    </row>
    <row r="194" customFormat="false" ht="12.8" hidden="false" customHeight="false" outlineLevel="0" collapsed="false">
      <c r="A194" s="0" t="s">
        <v>477</v>
      </c>
      <c r="B194" s="146" t="n">
        <v>-1.4084E-009</v>
      </c>
    </row>
    <row r="195" customFormat="false" ht="12.8" hidden="false" customHeight="false" outlineLevel="0" collapsed="false">
      <c r="A195" s="0" t="s">
        <v>478</v>
      </c>
      <c r="B195" s="146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6" t="n">
        <v>8.3006E-011</v>
      </c>
      <c r="D337" s="146" t="n">
        <v>8.2839E-011</v>
      </c>
      <c r="E337" s="146" t="n">
        <v>8.2777E-011</v>
      </c>
      <c r="F337" s="146" t="n">
        <v>8.1528E-011</v>
      </c>
      <c r="G337" s="146" t="n">
        <v>8.2662E-011</v>
      </c>
      <c r="H337" s="146" t="n">
        <v>8.3572E-011</v>
      </c>
      <c r="I337" s="146" t="n">
        <v>8.489E-011</v>
      </c>
      <c r="J337" s="146" t="n">
        <v>8.3896E-011</v>
      </c>
      <c r="K337" s="146" t="n">
        <v>8.2012E-011</v>
      </c>
      <c r="L337" s="146" t="n">
        <v>8.0897E-011</v>
      </c>
      <c r="M337" s="146" t="n">
        <v>8.29E-011</v>
      </c>
      <c r="N337" s="146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6" t="n">
        <v>6.3068E-009</v>
      </c>
      <c r="D338" s="146" t="n">
        <v>6.0737E-009</v>
      </c>
      <c r="E338" s="146" t="n">
        <v>6.6921E-009</v>
      </c>
      <c r="F338" s="146" t="n">
        <v>5.7007E-009</v>
      </c>
      <c r="G338" s="146" t="n">
        <v>5.6393E-009</v>
      </c>
      <c r="H338" s="146" t="n">
        <v>6.6627E-009</v>
      </c>
      <c r="I338" s="146" t="n">
        <v>6.6038E-009</v>
      </c>
      <c r="J338" s="146" t="n">
        <v>5.87E-009</v>
      </c>
      <c r="K338" s="146" t="n">
        <v>6.1792E-009</v>
      </c>
      <c r="L338" s="146" t="n">
        <v>5.3276E-009</v>
      </c>
      <c r="M338" s="146" t="n">
        <v>6.513E-009</v>
      </c>
      <c r="N338" s="146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6" t="n">
        <v>-7.2948E-009</v>
      </c>
      <c r="D339" s="146" t="n">
        <v>-7.6015E-009</v>
      </c>
      <c r="E339" s="146" t="n">
        <v>-7.4862E-009</v>
      </c>
      <c r="F339" s="146" t="n">
        <v>-8.5513E-009</v>
      </c>
      <c r="G339" s="146" t="n">
        <v>-8.3206E-009</v>
      </c>
      <c r="H339" s="146" t="n">
        <v>-7.5942E-009</v>
      </c>
      <c r="I339" s="146" t="n">
        <v>-7.5377E-009</v>
      </c>
      <c r="J339" s="146" t="n">
        <v>-8.5415E-009</v>
      </c>
      <c r="K339" s="146" t="n">
        <v>-7.7635E-009</v>
      </c>
      <c r="L339" s="146" t="n">
        <v>-8.0482E-009</v>
      </c>
      <c r="M339" s="146" t="n">
        <v>-8.2175E-009</v>
      </c>
      <c r="N339" s="146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6" t="n">
        <v>4.8625E-009</v>
      </c>
      <c r="D340" s="146" t="n">
        <v>4.433E-009</v>
      </c>
      <c r="E340" s="146" t="n">
        <v>3.4611E-009</v>
      </c>
      <c r="F340" s="146" t="n">
        <v>3.9372E-009</v>
      </c>
      <c r="G340" s="146" t="n">
        <v>4.8526E-009</v>
      </c>
      <c r="H340" s="146" t="n">
        <v>4.5041E-009</v>
      </c>
      <c r="I340" s="146" t="n">
        <v>4.5311E-009</v>
      </c>
      <c r="J340" s="146" t="n">
        <v>4.2882E-009</v>
      </c>
      <c r="K340" s="146" t="n">
        <v>4.4551E-009</v>
      </c>
      <c r="L340" s="146" t="n">
        <v>4.136E-009</v>
      </c>
      <c r="M340" s="146" t="n">
        <v>3.9078E-009</v>
      </c>
      <c r="N340" s="146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6" t="n">
        <v>2.1231E-008</v>
      </c>
      <c r="D357" s="146" t="n">
        <v>1.9514E-008</v>
      </c>
      <c r="E357" s="146" t="n">
        <v>1.8533E-008</v>
      </c>
      <c r="F357" s="146" t="n">
        <v>2.1231E-008</v>
      </c>
      <c r="G357" s="146" t="n">
        <v>2.4174E-008</v>
      </c>
      <c r="H357" s="146" t="n">
        <v>1.9024E-008</v>
      </c>
      <c r="I357" s="146" t="n">
        <v>2.8588E-008</v>
      </c>
      <c r="J357" s="146" t="n">
        <v>1.9024E-008</v>
      </c>
      <c r="K357" s="146" t="n">
        <v>3.2757E-008</v>
      </c>
      <c r="L357" s="146" t="n">
        <v>3.5455E-008</v>
      </c>
      <c r="M357" s="146" t="n">
        <v>2.025E-008</v>
      </c>
      <c r="N357" s="146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6" t="n">
        <v>-1.766E-008</v>
      </c>
      <c r="D358" s="146" t="n">
        <v>-4.4184E-009</v>
      </c>
      <c r="E358" s="146" t="n">
        <v>-1.1284E-008</v>
      </c>
      <c r="F358" s="146" t="n">
        <v>-1.1039E-008</v>
      </c>
      <c r="G358" s="146" t="n">
        <v>-9.5679E-009</v>
      </c>
      <c r="H358" s="146" t="n">
        <v>-1.1284E-008</v>
      </c>
      <c r="I358" s="146" t="n">
        <v>-2.2114E-009</v>
      </c>
      <c r="J358" s="146" t="n">
        <v>-5.3992E-009</v>
      </c>
      <c r="K358" s="146" t="n">
        <v>9.7642E-010</v>
      </c>
      <c r="L358" s="146" t="n">
        <v>6.3712E-009</v>
      </c>
      <c r="M358" s="146" t="n">
        <v>-1.153E-008</v>
      </c>
      <c r="N358" s="146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6" t="n">
        <v>-9.0112E-009</v>
      </c>
      <c r="D359" s="146" t="n">
        <v>-4.3514E-009</v>
      </c>
      <c r="E359" s="146" t="n">
        <v>-6.0682E-009</v>
      </c>
      <c r="F359" s="146" t="n">
        <v>-9.0112E-009</v>
      </c>
      <c r="G359" s="146" t="n">
        <v>-4.5967E-009</v>
      </c>
      <c r="H359" s="146" t="n">
        <v>-1.0483E-008</v>
      </c>
      <c r="I359" s="146" t="n">
        <v>7.6659E-009</v>
      </c>
      <c r="J359" s="146" t="n">
        <v>-3.3704E-009</v>
      </c>
      <c r="K359" s="146" t="n">
        <v>6.6849E-009</v>
      </c>
      <c r="L359" s="146" t="n">
        <v>5.2134E-009</v>
      </c>
      <c r="M359" s="146" t="n">
        <v>-1.6536E-009</v>
      </c>
      <c r="N359" s="146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6" t="n">
        <v>7.8174E-009</v>
      </c>
      <c r="D360" s="146" t="n">
        <v>2.3513E-008</v>
      </c>
      <c r="E360" s="146" t="n">
        <v>1.7382E-008</v>
      </c>
      <c r="F360" s="146" t="n">
        <v>1.1006E-008</v>
      </c>
      <c r="G360" s="146" t="n">
        <v>1.5665E-008</v>
      </c>
      <c r="H360" s="146" t="n">
        <v>1.2477E-008</v>
      </c>
      <c r="I360" s="146" t="n">
        <v>2.057E-008</v>
      </c>
      <c r="J360" s="146" t="n">
        <v>1.9835E-008</v>
      </c>
      <c r="K360" s="146" t="n">
        <v>2.5721E-008</v>
      </c>
      <c r="L360" s="146" t="n">
        <v>2.5475E-008</v>
      </c>
      <c r="M360" s="146" t="n">
        <v>1.076E-008</v>
      </c>
      <c r="N360" s="146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6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6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6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6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7" t="s">
        <v>814</v>
      </c>
      <c r="C1" s="147" t="n">
        <v>350</v>
      </c>
      <c r="D1" s="147" t="s">
        <v>815</v>
      </c>
    </row>
    <row r="2" customFormat="false" ht="12.8" hidden="false" customHeight="false" outlineLevel="0" collapsed="false">
      <c r="A2" s="0" t="n">
        <v>2</v>
      </c>
      <c r="B2" s="147" t="s">
        <v>816</v>
      </c>
      <c r="C2" s="147" t="n">
        <v>0.5</v>
      </c>
    </row>
    <row r="3" customFormat="false" ht="12.8" hidden="false" customHeight="false" outlineLevel="0" collapsed="false">
      <c r="A3" s="0" t="n">
        <v>1</v>
      </c>
      <c r="B3" s="147" t="s">
        <v>817</v>
      </c>
      <c r="C3" s="147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6" t="n">
        <v>3.71179E-009</v>
      </c>
    </row>
    <row r="17" customFormat="false" ht="12.8" hidden="false" customHeight="false" outlineLevel="0" collapsed="false">
      <c r="B17" s="0" t="s">
        <v>833</v>
      </c>
      <c r="C17" s="146" t="n">
        <v>3.71272E-009</v>
      </c>
    </row>
    <row r="18" customFormat="false" ht="12.8" hidden="false" customHeight="false" outlineLevel="0" collapsed="false">
      <c r="B18" s="0" t="s">
        <v>834</v>
      </c>
      <c r="C18" s="146" t="n">
        <v>3.71425E-009</v>
      </c>
    </row>
    <row r="19" customFormat="false" ht="12.8" hidden="false" customHeight="false" outlineLevel="0" collapsed="false">
      <c r="B19" s="0" t="s">
        <v>835</v>
      </c>
      <c r="C19" s="146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6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6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6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6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6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6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6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6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6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6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6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6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6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6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6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6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6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6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6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6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6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6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6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6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6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6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6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6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6" t="n">
        <v>3.71179E-009</v>
      </c>
    </row>
    <row r="499" customFormat="false" ht="12.8" hidden="false" customHeight="false" outlineLevel="0" collapsed="false">
      <c r="B499" s="0" t="s">
        <v>1330</v>
      </c>
      <c r="C499" s="146" t="n">
        <v>3.71272E-009</v>
      </c>
    </row>
    <row r="500" customFormat="false" ht="12.8" hidden="false" customHeight="false" outlineLevel="0" collapsed="false">
      <c r="B500" s="0" t="s">
        <v>1331</v>
      </c>
      <c r="C500" s="146" t="n">
        <v>3.71425E-009</v>
      </c>
    </row>
    <row r="501" customFormat="false" ht="12.8" hidden="false" customHeight="false" outlineLevel="0" collapsed="false">
      <c r="B501" s="0" t="s">
        <v>1332</v>
      </c>
      <c r="C501" s="146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6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6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6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6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6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6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6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6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6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6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6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6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6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6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6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6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6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6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6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6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6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6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6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6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6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6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6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6" t="n">
        <v>1000000</v>
      </c>
    </row>
    <row r="1597" customFormat="false" ht="12.8" hidden="false" customHeight="false" outlineLevel="0" collapsed="false">
      <c r="B1597" s="0" t="s">
        <v>2468</v>
      </c>
      <c r="C1597" s="146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6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6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6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6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6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6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6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6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6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6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6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6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6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6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6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6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6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6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6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6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6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6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6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6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6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6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6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6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6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6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8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6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6" t="n">
        <v>32640100000</v>
      </c>
    </row>
    <row r="2318" customFormat="false" ht="12.8" hidden="false" customHeight="false" outlineLevel="0" collapsed="false">
      <c r="B2318" s="0" t="s">
        <v>3220</v>
      </c>
      <c r="C2318" s="146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6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9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9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9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9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9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3135586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2022-12-12T10:46:26Z</dcterms:modified>
  <cp:revision>248</cp:revision>
  <dc:subject/>
  <dc:title/>
</cp:coreProperties>
</file>