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A56" authorId="0">
      <text>
        <r>
          <rPr>
            <sz val="10"/>
            <rFont val="Arial"/>
            <family val="2"/>
            <charset val="1"/>
          </rPr>
          <t xml:space="preserve">Positions found at Pt L3 (A, D, E), Fe K (C), Cr K (F) edges using slits mounted approx above jacks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I54" authorId="0">
      <text>
        <r>
          <rPr>
            <sz val="10"/>
            <rFont val="Arial"/>
            <family val="2"/>
            <charset val="1"/>
          </rPr>
          <t xml:space="preserve">Position set at Fe K edge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K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M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O54" authorId="0">
      <text>
        <r>
          <rPr>
            <sz val="10"/>
            <rFont val="Arial"/>
            <family val="2"/>
            <charset val="1"/>
          </rPr>
          <t xml:space="preserve">Position determined at Cr K edge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<sst xmlns="http://schemas.openxmlformats.org/spreadsheetml/2006/main" count="4195" uniqueCount="3309">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</sst>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26" activePane="bottomRight" state="frozen"/>
      <selection pane="topLeft" activeCell="A1" activeCellId="0" sqref="A1"/>
      <selection pane="topRight" activeCell="I1" activeCellId="0" sqref="I1"/>
      <selection pane="bottomLeft" activeCell="A26" activeCellId="0" sqref="A26"/>
      <selection pane="bottomRight" activeCell="T54" activeCellId="0" sqref="T54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36.67</v>
      </c>
      <c r="F54" s="26" t="n">
        <v>276763</v>
      </c>
      <c r="G54" s="58" t="n">
        <v>-55.188</v>
      </c>
      <c r="H54" s="59"/>
      <c r="I54" s="57" t="n">
        <v>-23.297</v>
      </c>
      <c r="J54" s="28" t="n">
        <v>-268324</v>
      </c>
      <c r="K54" s="57" t="n">
        <v>45.406</v>
      </c>
      <c r="L54" s="28" t="n">
        <v>387964</v>
      </c>
      <c r="M54" s="57" t="n">
        <v>45.406</v>
      </c>
      <c r="N54" s="28" t="n">
        <v>394647</v>
      </c>
      <c r="O54" s="57" t="n">
        <v>19.322</v>
      </c>
      <c r="P54" s="28" t="n">
        <v>141529</v>
      </c>
      <c r="T54" s="57" t="n">
        <v>58.501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120.604</v>
      </c>
      <c r="F56" s="25" t="n">
        <v>9251952</v>
      </c>
      <c r="G56" s="61" t="n">
        <v>24.4104</v>
      </c>
      <c r="H56" s="62" t="n">
        <v>4600216</v>
      </c>
      <c r="I56" s="60" t="n">
        <v>55.463</v>
      </c>
      <c r="J56" s="23" t="n">
        <v>6151303</v>
      </c>
      <c r="K56" s="60" t="n">
        <v>128.866</v>
      </c>
      <c r="L56" s="23" t="n">
        <v>9901395</v>
      </c>
      <c r="M56" s="60" t="n">
        <v>128.866</v>
      </c>
      <c r="N56" s="23" t="n">
        <v>9901395</v>
      </c>
      <c r="O56" s="60" t="n">
        <v>100.725</v>
      </c>
      <c r="P56" s="23" t="n">
        <v>8392750</v>
      </c>
      <c r="Q56" s="26"/>
      <c r="R56" s="26"/>
      <c r="S56" s="26"/>
      <c r="T56" s="55" t="n">
        <v>139.4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127.083</v>
      </c>
      <c r="F57" s="32" t="n">
        <v>6972005</v>
      </c>
      <c r="G57" s="63" t="n">
        <v>12.81</v>
      </c>
      <c r="H57" s="64" t="n">
        <v>1551088</v>
      </c>
      <c r="I57" s="60" t="n">
        <v>53.637</v>
      </c>
      <c r="J57" s="32" t="n">
        <v>3351899</v>
      </c>
      <c r="K57" s="60" t="n">
        <v>135.05</v>
      </c>
      <c r="L57" s="32" t="n">
        <v>7552437</v>
      </c>
      <c r="M57" s="60" t="n">
        <v>135.05</v>
      </c>
      <c r="N57" s="32" t="n">
        <v>7552437</v>
      </c>
      <c r="O57" s="60" t="n">
        <v>103.567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127.083</v>
      </c>
      <c r="F58" s="28" t="n">
        <v>5572330</v>
      </c>
      <c r="G58" s="63" t="n">
        <v>12.81</v>
      </c>
      <c r="H58" s="64" t="n">
        <v>354340</v>
      </c>
      <c r="I58" s="60" t="n">
        <v>53.637</v>
      </c>
      <c r="J58" s="32" t="n">
        <v>1952224</v>
      </c>
      <c r="K58" s="60" t="n">
        <v>135.05</v>
      </c>
      <c r="L58" s="32" t="n">
        <v>6355689</v>
      </c>
      <c r="M58" s="60" t="n">
        <v>135.05</v>
      </c>
      <c r="N58" s="32" t="n">
        <v>6355689</v>
      </c>
      <c r="O58" s="60" t="n">
        <v>103.567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36.67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-23.297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45.406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45.406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19.322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58.501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19.322</v>
      </c>
      <c r="H3" s="122" t="n">
        <f aca="false">G3-F3</f>
        <v>0.2188810182917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128.866</v>
      </c>
      <c r="F4" s="103" t="n">
        <f aca="false">E4-B4*TAN(2*(F2-E2)/1000)</f>
        <v>99.9549132666878</v>
      </c>
      <c r="G4" s="121" t="n">
        <f aca="false">'Modes A-F'!O56</f>
        <v>100.725</v>
      </c>
      <c r="H4" s="122" t="n">
        <f aca="false">G4-F4</f>
        <v>0.770086733312226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135.05</v>
      </c>
      <c r="F5" s="126" t="n">
        <f aca="false">E5-B5*TAN(2*(F2-E2)/1000)</f>
        <v>102.67390287165</v>
      </c>
      <c r="G5" s="127" t="n">
        <f aca="false">'Modes A-F'!O57</f>
        <v>103.567</v>
      </c>
      <c r="H5" s="122" t="n">
        <f aca="false">G5-F5</f>
        <v>0.893097128349652</v>
      </c>
    </row>
    <row r="6" customFormat="false" ht="12.8" hidden="false" customHeight="false" outlineLevel="0" collapsed="false">
      <c r="H6" s="122" t="n">
        <f aca="false">AVERAGE(H3,H4,H5)</f>
        <v>0.627354959984526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36.67</v>
      </c>
      <c r="F10" s="122"/>
      <c r="G10" s="131" t="n">
        <f aca="false">E10-B10*TAN(2*(G9-E9)/1000)</f>
        <v>38.8514000290853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127.083</v>
      </c>
      <c r="F11" s="122"/>
      <c r="G11" s="131" t="n">
        <f aca="false">E11-B11*TAN(2*(G9-E9)/1000)</f>
        <v>129.391400030779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127.083</v>
      </c>
      <c r="F12" s="132"/>
      <c r="G12" s="133" t="n">
        <f aca="false">E12-B12*TAN(2*(G9-E9)/1000)</f>
        <v>129.622400033859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-31.2963914229833</v>
      </c>
      <c r="F22" s="137" t="n">
        <f aca="false">'Modes A-F'!I54</f>
        <v>-23.297</v>
      </c>
      <c r="G22" s="122" t="n">
        <f aca="false">E10-B22*TAN(2*(G19)/1000)+I17</f>
        <v>-26.3450292488399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54.3222674801944</v>
      </c>
      <c r="F23" s="137" t="n">
        <f aca="false">'Modes A-F'!I56</f>
        <v>55.463</v>
      </c>
      <c r="G23" s="122" t="n">
        <f aca="false">E11-B23*TAN(2*(G19)/1000)+I17</f>
        <v>59.6228981480704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45.6018517843995</v>
      </c>
      <c r="F24" s="138" t="n">
        <f aca="false">'Modes A-F'!I57</f>
        <v>53.637</v>
      </c>
      <c r="G24" s="139" t="n">
        <f aca="false">E12-B24*TAN(2*(G19)/1000)+I17</f>
        <v>51.537766090482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-58.3046236638297</v>
      </c>
      <c r="F34" s="137" t="n">
        <f aca="false">'Modes A-F'!G54</f>
        <v>-55.188</v>
      </c>
      <c r="G34" s="122" t="n">
        <f aca="false">E10-B34*TAN(2*(G31)/1000)+I29</f>
        <v>-53.3530007866982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25.4088777773465</v>
      </c>
      <c r="F35" s="137" t="n">
        <f aca="false">'Modes A-F'!G56</f>
        <v>24.4104</v>
      </c>
      <c r="G35" s="122" t="n">
        <f aca="false">E11-B35*TAN(2*(G31)/1000)+I29</f>
        <v>30.7097875381681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13.223175674289</v>
      </c>
      <c r="F36" s="138" t="n">
        <f aca="false">'Modes A-F'!G57</f>
        <v>12.81</v>
      </c>
      <c r="G36" s="132" t="n">
        <f aca="false">E12-B36*TAN(2*(G31)/1000)+I29</f>
        <v>19.1594025227675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3136915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2025-04-09T10:34:17Z</dcterms:modified>
  <cp:revision>307</cp:revision>
  <dc:subject/>
  <dc:title/>
</cp:coreProperties>
</file>