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_5\Desktop\Classes\Computer Tools\Final Exam\"/>
    </mc:Choice>
  </mc:AlternateContent>
  <xr:revisionPtr revIDLastSave="0" documentId="13_ncr:1_{1D52DE06-4635-421D-8C96-61A2CEE7DEE8}" xr6:coauthVersionLast="47" xr6:coauthVersionMax="47" xr10:uidLastSave="{00000000-0000-0000-0000-000000000000}"/>
  <bookViews>
    <workbookView xWindow="-108" yWindow="-108" windowWidth="23256" windowHeight="12456" xr2:uid="{D9661F54-F2DC-4814-B46D-52FC627E727F}"/>
  </bookViews>
  <sheets>
    <sheet name="Sheet1" sheetId="1" r:id="rId1"/>
  </sheets>
  <definedNames>
    <definedName name="_xlnm._FilterDatabase" localSheetId="0" hidden="1">Sheet1!$C$2:$J$16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 a="1"/>
  <c r="N18" i="1"/>
  <c r="N19" i="1" a="1"/>
  <c r="N19" i="1"/>
  <c r="N20" i="1" a="1"/>
  <c r="N20" i="1"/>
  <c r="N21" i="1" a="1"/>
  <c r="N21" i="1"/>
  <c r="N22" i="1" a="1"/>
  <c r="N22" i="1"/>
  <c r="N17" i="1" a="1"/>
  <c r="N17" i="1" s="1"/>
  <c r="N16" i="1"/>
  <c r="N11" i="1"/>
  <c r="N15" i="1"/>
  <c r="N14" i="1"/>
  <c r="N12" i="1"/>
  <c r="M11" i="1"/>
  <c r="M10" i="1"/>
  <c r="N10" i="1"/>
  <c r="N8" i="1"/>
  <c r="N7" i="1"/>
  <c r="N6" i="1"/>
  <c r="N5" i="1"/>
  <c r="N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<sst xmlns="http://schemas.openxmlformats.org/spreadsheetml/2006/main" count="127" uniqueCount="75">
  <si>
    <t>EEID</t>
  </si>
  <si>
    <t>Full Name</t>
  </si>
  <si>
    <t>Job Title</t>
  </si>
  <si>
    <t>Department</t>
  </si>
  <si>
    <t>Gender</t>
  </si>
  <si>
    <t>Age</t>
  </si>
  <si>
    <t>Annual Salary</t>
  </si>
  <si>
    <t>Country</t>
  </si>
  <si>
    <t>E02387</t>
  </si>
  <si>
    <t>E02572</t>
  </si>
  <si>
    <t>E02832</t>
  </si>
  <si>
    <t>E01639</t>
  </si>
  <si>
    <t>E00644</t>
  </si>
  <si>
    <t>E01550</t>
  </si>
  <si>
    <t>E04332</t>
  </si>
  <si>
    <t>E04533</t>
  </si>
  <si>
    <t>City</t>
  </si>
  <si>
    <t>Emily Davis</t>
  </si>
  <si>
    <t>Sr. Manger</t>
  </si>
  <si>
    <t>IT</t>
  </si>
  <si>
    <t>Female</t>
  </si>
  <si>
    <t>United States</t>
  </si>
  <si>
    <t>Seattle</t>
  </si>
  <si>
    <t>E04105</t>
  </si>
  <si>
    <t>Theodore Dinh</t>
  </si>
  <si>
    <t>Technical Architect</t>
  </si>
  <si>
    <t>Male</t>
  </si>
  <si>
    <t>China</t>
  </si>
  <si>
    <t>Chongqing</t>
  </si>
  <si>
    <t>Luna Sanders</t>
  </si>
  <si>
    <t>Director</t>
  </si>
  <si>
    <t>Finance</t>
  </si>
  <si>
    <t>Chicago</t>
  </si>
  <si>
    <t>Penelope Jordan</t>
  </si>
  <si>
    <t>Computer Systems Manager</t>
  </si>
  <si>
    <t>Austin Vo</t>
  </si>
  <si>
    <t>Sr. Analyst</t>
  </si>
  <si>
    <t>Phoenix</t>
  </si>
  <si>
    <t>Joshua Gupta</t>
  </si>
  <si>
    <t>Account Representative</t>
  </si>
  <si>
    <t>Sales</t>
  </si>
  <si>
    <t>Ruby Barnes</t>
  </si>
  <si>
    <t>Manager</t>
  </si>
  <si>
    <t>Luke Martin</t>
  </si>
  <si>
    <t>Analyst</t>
  </si>
  <si>
    <t>Miami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</si>
  <si>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</si>
  <si>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</si>
  <si>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</si>
  <si>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</si>
  <si>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</si>
  <si>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</si>
  <si>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</si>
  <si>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</si>
  <si>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</si>
  <si>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</si>
  <si>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</si>
  <si>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</si>
  <si>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</si>
  <si>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</si>
  <si>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</si>
  <si>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</si>
  <si>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</si>
  <si>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Question 2</t>
  </si>
  <si>
    <t>Average Salary:</t>
  </si>
  <si>
    <t>IT Dep total Sal</t>
  </si>
  <si>
    <t>Add column Filters</t>
  </si>
  <si>
    <t>Done</t>
  </si>
  <si>
    <t>Num Females On IT Dep</t>
  </si>
  <si>
    <t>Num Emp. age &gt; 50:</t>
  </si>
  <si>
    <t>Highest annual Salary</t>
  </si>
  <si>
    <t>Name and EEID of Yongest and oldest</t>
  </si>
  <si>
    <t>All employee of US</t>
  </si>
  <si>
    <t>Average salary based on the gender</t>
  </si>
  <si>
    <t>All Managers of each 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</si>
</sst>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AF8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6" fontId="2" fillId="0" borderId="4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6" fontId="0" fillId="5" borderId="10" xfId="0" applyNumberFormat="1" applyFill="1" applyBorder="1" applyAlignment="1">
      <alignment horizontal="center" vertical="center"/>
    </xf>
    <xf numFmtId="164" fontId="0" fillId="5" borderId="10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1C16-0832-41A8-8610-0CCAD29D8F7A}">
  <dimension ref="B1:O22"/>
  <sheetViews>
    <sheetView tabSelected="1" topLeftCell="C1" zoomScale="115" zoomScaleNormal="115" workbookViewId="0">
      <selection activeCell="G21" sqref="G21"/>
    </sheetView>
  </sheetViews>
  <sheetFormatPr defaultRowHeight="14.4" x14ac:dyDescent="0.3"/>
  <cols>
    <col min="1" max="1" width="3.33203125" customWidth="1"/>
    <col min="2" max="2" width="10.109375" style="1" customWidth="1"/>
    <col min="3" max="3" width="14.88671875" style="1" customWidth="1"/>
    <col min="4" max="4" width="23.77734375" style="1" customWidth="1"/>
    <col min="5" max="5" width="15.33203125" style="1" customWidth="1"/>
    <col min="6" max="6" width="8.88671875" style="1" customWidth="1"/>
    <col min="7" max="7" width="7.44140625" style="1" customWidth="1"/>
    <col min="8" max="8" width="11.21875" style="1" customWidth="1"/>
    <col min="9" max="9" width="13.33203125" style="1" customWidth="1"/>
    <col min="10" max="10" width="11.6640625" style="1" customWidth="1"/>
    <col min="11" max="11" width="2.5546875" style="1" customWidth="1"/>
    <col min="12" max="12" width="7.21875" customWidth="1"/>
    <col min="13" max="13" width="33.44140625" customWidth="1"/>
    <col min="14" max="14" width="17" customWidth="1"/>
    <col min="15" max="15" width="11.44140625" customWidth="1"/>
  </cols>
  <sheetData>
    <row r="1" spans="2:15" ht="15" thickBot="1" x14ac:dyDescent="0.35"/>
    <row r="2" spans="2:15" ht="24.6" thickBot="1" x14ac:dyDescent="0.3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16</v>
      </c>
      <c r="L2" s="19" t="s">
        <v>63</v>
      </c>
      <c r="M2" s="20"/>
      <c r="N2" s="8"/>
      <c r="O2" s="1"/>
    </row>
    <row r="3" spans="2:15" ht="15" thickBot="1" x14ac:dyDescent="0.35">
      <c r="B3" s="4" t="s">
        <v>8</v>
      </c>
      <c r="C3" s="5" t="s">
        <v>17</v>
      </c>
      <c r="D3" s="5" t="s">
        <v>18</v>
      </c>
      <c r="E3" s="5" t="s">
        <v>19</v>
      </c>
      <c r="F3" s="5" t="s">
        <v>20</v>
      </c>
      <c r="G3" s="5">
        <v>55</v>
      </c>
      <c r="H3" s="6">
        <v>141604</v>
      </c>
      <c r="I3" s="5" t="s">
        <v>21</v>
      </c>
      <c r="J3" s="5" t="s">
        <v>22</v>
      </c>
      <c r="L3" s="12">
        <v>1</v>
      </c>
      <c r="M3" s="7" t="s">
        <v>66</v>
      </c>
      <c r="N3" s="9" t="s">
        <v>67</v>
      </c>
      <c r="O3" s="1"/>
    </row>
    <row r="4" spans="2:15" ht="15" thickBot="1" x14ac:dyDescent="0.35">
      <c r="B4" s="4" t="s">
        <v>23</v>
      </c>
      <c r="C4" s="5" t="s">
        <v>24</v>
      </c>
      <c r="D4" s="5" t="s">
        <v>25</v>
      </c>
      <c r="E4" s="5" t="s">
        <v>19</v>
      </c>
      <c r="F4" s="5" t="s">
        <v>26</v>
      </c>
      <c r="G4" s="5">
        <v>59</v>
      </c>
      <c r="H4" s="6">
        <v>99975</v>
      </c>
      <c r="I4" s="5" t="s">
        <v>27</v>
      </c>
      <c r="J4" s="5" t="s">
        <v>28</v>
      </c>
      <c r="L4" s="12">
        <v>2</v>
      </c>
      <c r="M4" s="15" t="s">
        <v>64</v>
      </c>
      <c r="N4" s="16">
        <f>AVERAGE(H3:H16)</f>
        <v>107629.85714285714</v>
      </c>
      <c r="O4" s="1"/>
    </row>
    <row r="5" spans="2:15" ht="15" thickBot="1" x14ac:dyDescent="0.35">
      <c r="B5" s="4" t="s">
        <v>9</v>
      </c>
      <c r="C5" s="5" t="s">
        <v>29</v>
      </c>
      <c r="D5" s="5" t="s">
        <v>30</v>
      </c>
      <c r="E5" s="5" t="s">
        <v>31</v>
      </c>
      <c r="F5" s="5" t="s">
        <v>20</v>
      </c>
      <c r="G5" s="5">
        <v>50</v>
      </c>
      <c r="H5" s="6">
        <v>163099</v>
      </c>
      <c r="I5" s="5" t="s">
        <v>21</v>
      </c>
      <c r="J5" s="5" t="s">
        <v>32</v>
      </c>
      <c r="L5" s="12">
        <v>3</v>
      </c>
      <c r="M5" s="7" t="s">
        <v>69</v>
      </c>
      <c r="N5" s="9">
        <f>COUNTIF(G3:G16,"&gt;50")</f>
        <v>6</v>
      </c>
      <c r="O5" s="1"/>
    </row>
    <row r="6" spans="2:15" ht="15" thickBot="1" x14ac:dyDescent="0.35">
      <c r="B6" s="4" t="s">
        <v>10</v>
      </c>
      <c r="C6" s="5" t="s">
        <v>33</v>
      </c>
      <c r="D6" s="5" t="s">
        <v>34</v>
      </c>
      <c r="E6" s="5" t="s">
        <v>19</v>
      </c>
      <c r="F6" s="5" t="s">
        <v>20</v>
      </c>
      <c r="G6" s="5">
        <v>26</v>
      </c>
      <c r="H6" s="6">
        <v>84913</v>
      </c>
      <c r="I6" s="5" t="s">
        <v>21</v>
      </c>
      <c r="J6" s="5" t="s">
        <v>32</v>
      </c>
      <c r="L6" s="12">
        <v>4</v>
      </c>
      <c r="M6" s="15" t="s">
        <v>65</v>
      </c>
      <c r="N6" s="17">
        <f>SUMIF(E3:E16,"IT",H3:H16)</f>
        <v>446238</v>
      </c>
      <c r="O6" s="1"/>
    </row>
    <row r="7" spans="2:15" ht="15" thickBot="1" x14ac:dyDescent="0.35">
      <c r="B7" s="4" t="s">
        <v>11</v>
      </c>
      <c r="C7" s="5" t="s">
        <v>35</v>
      </c>
      <c r="D7" s="5" t="s">
        <v>36</v>
      </c>
      <c r="E7" s="5" t="s">
        <v>31</v>
      </c>
      <c r="F7" s="5" t="s">
        <v>26</v>
      </c>
      <c r="G7" s="5">
        <v>55</v>
      </c>
      <c r="H7" s="6">
        <v>95409</v>
      </c>
      <c r="I7" s="5" t="s">
        <v>21</v>
      </c>
      <c r="J7" s="5" t="s">
        <v>37</v>
      </c>
      <c r="L7" s="12">
        <v>5</v>
      </c>
      <c r="M7" s="7" t="s">
        <v>68</v>
      </c>
      <c r="N7" s="9">
        <f>COUNTIFS(F3:F16,"Female",E3:E16,"IT")</f>
        <v>3</v>
      </c>
      <c r="O7" s="1"/>
    </row>
    <row r="8" spans="2:15" ht="15" thickBot="1" x14ac:dyDescent="0.35">
      <c r="B8" s="4" t="s">
        <v>12</v>
      </c>
      <c r="C8" s="5" t="s">
        <v>38</v>
      </c>
      <c r="D8" s="5" t="s">
        <v>39</v>
      </c>
      <c r="E8" s="5" t="s">
        <v>40</v>
      </c>
      <c r="F8" s="5" t="s">
        <v>26</v>
      </c>
      <c r="G8" s="5">
        <v>57</v>
      </c>
      <c r="H8" s="6">
        <v>50994</v>
      </c>
      <c r="I8" s="5" t="s">
        <v>27</v>
      </c>
      <c r="J8" s="5" t="s">
        <v>28</v>
      </c>
      <c r="L8" s="12">
        <v>6</v>
      </c>
      <c r="M8" s="15" t="s">
        <v>70</v>
      </c>
      <c r="N8" s="16" t="str">
        <f>INDEX(C3:C16, MATCH(MAX(H3:H16), H3:H16, 0))</f>
        <v>Luna Sanders</v>
      </c>
      <c r="O8" s="1"/>
    </row>
    <row r="9" spans="2:15" ht="15" thickBot="1" x14ac:dyDescent="0.35">
      <c r="B9" s="4" t="s">
        <v>13</v>
      </c>
      <c r="C9" s="5" t="s">
        <v>41</v>
      </c>
      <c r="D9" s="5" t="s">
        <v>42</v>
      </c>
      <c r="E9" s="5" t="s">
        <v>19</v>
      </c>
      <c r="F9" s="5" t="s">
        <v>20</v>
      </c>
      <c r="G9" s="5">
        <v>27</v>
      </c>
      <c r="H9" s="6">
        <v>119746</v>
      </c>
      <c r="I9" s="5" t="s">
        <v>21</v>
      </c>
      <c r="J9" s="5" t="s">
        <v>37</v>
      </c>
      <c r="L9" s="12">
        <v>7</v>
      </c>
      <c r="M9" s="7" t="s">
        <v>71</v>
      </c>
      <c r="N9" s="9"/>
      <c r="O9" s="1"/>
    </row>
    <row r="10" spans="2:15" ht="15" thickBot="1" x14ac:dyDescent="0.35">
      <c r="B10" s="4" t="s">
        <v>14</v>
      </c>
      <c r="C10" s="5" t="s">
        <v>43</v>
      </c>
      <c r="D10" s="5" t="s">
        <v>44</v>
      </c>
      <c r="E10" s="5" t="s">
        <v>31</v>
      </c>
      <c r="F10" s="5" t="s">
        <v>26</v>
      </c>
      <c r="G10" s="5">
        <v>25</v>
      </c>
      <c r="H10" s="6">
        <v>41336</v>
      </c>
      <c r="I10" s="5" t="s">
        <v>21</v>
      </c>
      <c r="J10" s="5" t="s">
        <v>45</v>
      </c>
      <c r="L10" s="12">
        <v>7.1</v>
      </c>
      <c r="M10" s="7" t="str">
        <f>INDEX(B3:B16, MATCH(MIN(G3:G16), G3:G16, 0))</f>
        <v>E04332</v>
      </c>
      <c r="N10" s="9" t="str">
        <f>INDEX(C3:C16, MATCH(MIN(G3:G16), G3:G16, 0))</f>
        <v>Luke Martin</v>
      </c>
      <c r="O10" s="1"/>
    </row>
    <row r="11" spans="2:15" ht="15" thickBot="1" x14ac:dyDescent="0.35">
      <c r="B11" s="4" t="s">
        <v>15</v>
      </c>
      <c r="C11" s="5" t="s">
        <v>46</v>
      </c>
      <c r="D11" s="5" t="s">
        <v>42</v>
      </c>
      <c r="E11" s="5" t="s">
        <v>47</v>
      </c>
      <c r="F11" s="5" t="s">
        <v>26</v>
      </c>
      <c r="G11" s="5">
        <v>29</v>
      </c>
      <c r="H11" s="6">
        <v>113527</v>
      </c>
      <c r="I11" s="5" t="s">
        <v>21</v>
      </c>
      <c r="J11" s="5" t="s">
        <v>48</v>
      </c>
      <c r="L11" s="12">
        <v>7.2</v>
      </c>
      <c r="M11" s="7" t="str">
        <f>INDEX(B3:B16, MATCH(MAX(G3:G16), G3:G16, 0))</f>
        <v>E04105</v>
      </c>
      <c r="N11" s="9" t="str">
        <f>INDEX(C3:C16, MATCH(MAX(G3:G16), G3:G16, 0))</f>
        <v>Theodore Dinh</v>
      </c>
      <c r="O11" s="1"/>
    </row>
    <row r="12" spans="2:15" ht="15" thickBot="1" x14ac:dyDescent="0.35">
      <c r="B12" s="4" t="s">
        <v>49</v>
      </c>
      <c r="C12" s="5" t="s">
        <v>50</v>
      </c>
      <c r="D12" s="5" t="s">
        <v>36</v>
      </c>
      <c r="E12" s="5" t="s">
        <v>31</v>
      </c>
      <c r="F12" s="5" t="s">
        <v>20</v>
      </c>
      <c r="G12" s="5">
        <v>34</v>
      </c>
      <c r="H12" s="6">
        <v>77203</v>
      </c>
      <c r="I12" s="5" t="s">
        <v>21</v>
      </c>
      <c r="J12" s="5" t="s">
        <v>32</v>
      </c>
      <c r="L12" s="12">
        <v>8</v>
      </c>
      <c r="M12" s="15" t="s">
        <v>72</v>
      </c>
      <c r="N12" s="18">
        <f>COUNTIF(I3:I16,"United States")</f>
        <v>11</v>
      </c>
      <c r="O12" s="1"/>
    </row>
    <row r="13" spans="2:15" ht="15" thickBot="1" x14ac:dyDescent="0.35">
      <c r="B13" s="4" t="s">
        <v>51</v>
      </c>
      <c r="C13" s="5" t="s">
        <v>52</v>
      </c>
      <c r="D13" s="5" t="s">
        <v>18</v>
      </c>
      <c r="E13" s="5" t="s">
        <v>53</v>
      </c>
      <c r="F13" s="5" t="s">
        <v>20</v>
      </c>
      <c r="G13" s="5">
        <v>36</v>
      </c>
      <c r="H13" s="6">
        <v>157333</v>
      </c>
      <c r="I13" s="5" t="s">
        <v>21</v>
      </c>
      <c r="J13" s="5" t="s">
        <v>45</v>
      </c>
      <c r="L13" s="12">
        <v>9</v>
      </c>
      <c r="M13" s="7" t="s">
        <v>73</v>
      </c>
      <c r="N13" s="9"/>
      <c r="O13" s="1"/>
    </row>
    <row r="14" spans="2:15" ht="15" thickBot="1" x14ac:dyDescent="0.35">
      <c r="B14" s="4" t="s">
        <v>54</v>
      </c>
      <c r="C14" s="5" t="s">
        <v>55</v>
      </c>
      <c r="D14" s="5" t="s">
        <v>56</v>
      </c>
      <c r="E14" s="5" t="s">
        <v>57</v>
      </c>
      <c r="F14" s="5" t="s">
        <v>20</v>
      </c>
      <c r="G14" s="5">
        <v>27</v>
      </c>
      <c r="H14" s="6">
        <v>109851</v>
      </c>
      <c r="I14" s="5" t="s">
        <v>21</v>
      </c>
      <c r="J14" s="5" t="s">
        <v>22</v>
      </c>
      <c r="L14" s="12">
        <v>9.1</v>
      </c>
      <c r="M14" s="7" t="s">
        <v>26</v>
      </c>
      <c r="N14" s="10">
        <f>AVERAGEIF(F3:F16,"Male",H3:H16)</f>
        <v>84387.833333333328</v>
      </c>
      <c r="O14" s="1"/>
    </row>
    <row r="15" spans="2:15" ht="15" thickBot="1" x14ac:dyDescent="0.35">
      <c r="B15" s="4" t="s">
        <v>58</v>
      </c>
      <c r="C15" s="5" t="s">
        <v>59</v>
      </c>
      <c r="D15" s="5" t="s">
        <v>42</v>
      </c>
      <c r="E15" s="5" t="s">
        <v>53</v>
      </c>
      <c r="F15" s="5" t="s">
        <v>26</v>
      </c>
      <c r="G15" s="5">
        <v>59</v>
      </c>
      <c r="H15" s="6">
        <v>105086</v>
      </c>
      <c r="I15" s="5" t="s">
        <v>21</v>
      </c>
      <c r="J15" s="5" t="s">
        <v>48</v>
      </c>
      <c r="L15" s="12">
        <v>9.1999999999999993</v>
      </c>
      <c r="M15" s="7" t="s">
        <v>20</v>
      </c>
      <c r="N15" s="10">
        <f>AVERAGEIF(F3:F16,"Female",H3:H16)</f>
        <v>125061.375</v>
      </c>
      <c r="O15" s="1"/>
    </row>
    <row r="16" spans="2:15" ht="15" thickBot="1" x14ac:dyDescent="0.35">
      <c r="B16" s="4" t="s">
        <v>60</v>
      </c>
      <c r="C16" s="5" t="s">
        <v>61</v>
      </c>
      <c r="D16" s="5" t="s">
        <v>18</v>
      </c>
      <c r="E16" s="5" t="s">
        <v>31</v>
      </c>
      <c r="F16" s="5" t="s">
        <v>20</v>
      </c>
      <c r="G16" s="5">
        <v>51</v>
      </c>
      <c r="H16" s="6">
        <v>146742</v>
      </c>
      <c r="I16" s="5" t="s">
        <v>27</v>
      </c>
      <c r="J16" s="5" t="s">
        <v>62</v>
      </c>
      <c r="L16" s="12">
        <v>10</v>
      </c>
      <c r="M16" s="15" t="s">
        <v>74</v>
      </c>
      <c r="N16" s="18">
        <f>COUNTIFS(D3:D16,"Manager",E3:E16,"IT")</f>
        <v>1</v>
      </c>
      <c r="O16" s="1"/>
    </row>
    <row r="17" spans="12:14" x14ac:dyDescent="0.3">
      <c r="L17" s="12">
        <v>10.1</v>
      </c>
      <c r="M17" s="7" t="s">
        <v>19</v>
      </c>
      <c r="N17" s="9" t="str" cm="1">
        <f t="array" ref="N17">INDEX(C3:C16, MATCH(1, (D3:D16 = "Manager") * (E3:E16 = M17), 0))</f>
        <v>Ruby Barnes</v>
      </c>
    </row>
    <row r="18" spans="12:14" x14ac:dyDescent="0.3">
      <c r="L18" s="12">
        <v>10.199999999999999</v>
      </c>
      <c r="M18" s="7" t="s">
        <v>31</v>
      </c>
      <c r="N18" s="9" t="e" cm="1">
        <f t="array" ref="N18">INDEX(C4:C17, MATCH(1, (D4:D17 = "Manager") * (E4:E17 = M18), 0))</f>
        <v>#N/A</v>
      </c>
    </row>
    <row r="19" spans="12:14" x14ac:dyDescent="0.3">
      <c r="L19" s="12">
        <v>10.3</v>
      </c>
      <c r="M19" s="7" t="s">
        <v>40</v>
      </c>
      <c r="N19" s="9" t="e" cm="1">
        <f t="array" ref="N19">INDEX(C5:C18, MATCH(1, (D5:D18 = "Manager") * (E5:E18 = M19), 0))</f>
        <v>#N/A</v>
      </c>
    </row>
    <row r="20" spans="12:14" x14ac:dyDescent="0.3">
      <c r="L20" s="12">
        <v>10.4</v>
      </c>
      <c r="M20" s="7" t="s">
        <v>47</v>
      </c>
      <c r="N20" s="9" t="str" cm="1">
        <f t="array" ref="N20">INDEX(C6:C19, MATCH(1, (D6:D19 = "Manager") * (E6:E19 = M20), 0))</f>
        <v>Easton Bailey</v>
      </c>
    </row>
    <row r="21" spans="12:14" x14ac:dyDescent="0.3">
      <c r="L21" s="12">
        <v>10.5</v>
      </c>
      <c r="M21" s="7" t="s">
        <v>53</v>
      </c>
      <c r="N21" s="9" t="str" cm="1">
        <f t="array" ref="N21">INDEX(C7:C20, MATCH(1, (D7:D20 = "Manager") * (E7:E20 = M21), 0))</f>
        <v>Eli Jones</v>
      </c>
    </row>
    <row r="22" spans="12:14" ht="15" thickBot="1" x14ac:dyDescent="0.35">
      <c r="L22" s="13">
        <v>10.6</v>
      </c>
      <c r="M22" s="11" t="s">
        <v>57</v>
      </c>
      <c r="N22" s="14" t="e" cm="1">
        <f t="array" ref="N22">INDEX(C8:C21, MATCH(1, (D8:D21 = "Manager") * (E8:E21 = M22), 0))</f>
        <v>#N/A</v>
      </c>
    </row>
  </sheetData>
  <autoFilter ref="C2:J16" xr:uid="{1FF61C16-0832-41A8-8610-0CCAD29D8F7A}"/>
  <mergeCells count="1"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Campos Junior</dc:creator>
  <cp:lastModifiedBy>Alexandre Campos Junior</cp:lastModifiedBy>
  <dcterms:created xsi:type="dcterms:W3CDTF">2024-04-24T13:07:40Z</dcterms:created>
  <dcterms:modified xsi:type="dcterms:W3CDTF">2024-04-24T14:21:27Z</dcterms:modified>
</cp:coreProperties>
</file>